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r\resolve-e3\"/>
    </mc:Choice>
  </mc:AlternateContent>
  <xr:revisionPtr revIDLastSave="0" documentId="13_ncr:1_{FFCA61CA-007D-4898-919A-32472DC9E66D}" xr6:coauthVersionLast="47" xr6:coauthVersionMax="47" xr10:uidLastSave="{00000000-0000-0000-0000-000000000000}"/>
  <bookViews>
    <workbookView xWindow="28680" yWindow="-195" windowWidth="29040" windowHeight="15720" firstSheet="11" activeTab="17"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2"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NCATENATE"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SUMIFS" hidden="1" xlm="1">#NAME?</definedName>
    <definedName name="_xleta.T" hidden="1" xlm="1">#NAME?</definedName>
    <definedName name="_xlpm.blankAfterMatch" hidden="1" xlm="1">#NAME?</definedName>
    <definedName name="_xlpm.blankOffset" hidden="1" xlm="1">#NAME?</definedName>
    <definedName name="_xlpm.c" hidden="1" xlm="1">#NAME?</definedName>
    <definedName name="_xlpm.caiso" hidden="1" xlm="1">#NAME?</definedName>
    <definedName name="_xlpm.cleaned" hidden="1" xlm="1">#NAME?</definedName>
    <definedName name="_xlpm.colArray" hidden="1" xlm="1">#NAME?</definedName>
    <definedName name="_xlpm.Cost"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FirstYear" hidden="1" xlm="1">#NAME?</definedName>
    <definedName name="_xlpm.generic" hidden="1" xlm="1">#NAME?</definedName>
    <definedName name="_xlpm.generic_labels" hidden="1" xlm="1">#NAME?</definedName>
    <definedName name="_xlpm.generic_upgrades" hidden="1" xlm="1">#NAME?</definedName>
    <definedName name="_xlpm.hasNextHeader" hidden="1" xlm="1">#NAME?</definedName>
    <definedName name="_xlpm.headerRow" hidden="1" xlm="1">#NAME?</definedName>
    <definedName name="_xlpm.isEmpty" hidden="1" xlm="1">#NAME?</definedName>
    <definedName name="_xlpm.label_caiso" hidden="1" xlm="1">#NAME?</definedName>
    <definedName name="_xlpm.label_generic" hidden="1" xlm="1">#NAME?</definedName>
    <definedName name="_xlpm.labels" hidden="1" xlm="1">#NAME?</definedName>
    <definedName name="_xlpm.lastCol" hidden="1" xlm="1">#NAME?</definedName>
    <definedName name="_xlpm.lastUsedCol" hidden="1" xlm="1">#NAME?</definedName>
    <definedName name="_xlpm.lookup" hidden="1" xlm="1">#NAME?</definedName>
    <definedName name="_xlpm.MaxCa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true_false"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Setup'!$K$5:$K$99</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8" i="102" l="1"/>
  <c r="J17" i="102"/>
  <c r="E17" i="102" a="1"/>
  <c r="E17" i="102" s="1"/>
  <c r="J16" i="102"/>
  <c r="J15" i="102"/>
  <c r="J14" i="102"/>
  <c r="C14" i="102" a="1"/>
  <c r="E22" i="102" s="1" a="1"/>
  <c r="E22" i="102" s="1"/>
  <c r="A14" i="102" a="1"/>
  <c r="A14" i="102" s="1"/>
  <c r="C14" i="61" a="1"/>
  <c r="C14" i="61" s="1"/>
  <c r="C14" i="48" a="1"/>
  <c r="C14" i="48" s="1"/>
  <c r="C15" i="101" a="1"/>
  <c r="C15" i="101" s="1"/>
  <c r="D19" i="102" l="1" a="1"/>
  <c r="D19" i="102" s="1"/>
  <c r="E19" i="102" a="1"/>
  <c r="E19" i="102" s="1"/>
  <c r="D21" i="102" a="1"/>
  <c r="D21" i="102" s="1"/>
  <c r="D16" i="102" a="1"/>
  <c r="D16" i="102" s="1"/>
  <c r="E21" i="102" a="1"/>
  <c r="E21" i="102" s="1"/>
  <c r="D23" i="102" a="1"/>
  <c r="D23" i="102" s="1"/>
  <c r="E23" i="102" a="1"/>
  <c r="E23" i="102" s="1"/>
  <c r="E16" i="102" a="1"/>
  <c r="E16" i="102" s="1"/>
  <c r="D18" i="102" a="1"/>
  <c r="D18" i="102" s="1"/>
  <c r="D15" i="102" a="1"/>
  <c r="D15" i="102" s="1"/>
  <c r="D20" i="102" a="1"/>
  <c r="D20" i="102" s="1"/>
  <c r="D22" i="102" a="1"/>
  <c r="D22" i="102" s="1"/>
  <c r="D24" i="102" a="1"/>
  <c r="D24" i="102" s="1"/>
  <c r="E15" i="102" a="1"/>
  <c r="E15" i="102" s="1"/>
  <c r="D17" i="102" a="1"/>
  <c r="D17" i="102" s="1"/>
  <c r="E24" i="102" a="1"/>
  <c r="E24" i="102" s="1"/>
  <c r="E18" i="102" a="1"/>
  <c r="E18" i="102" s="1"/>
  <c r="C14" i="102"/>
  <c r="E20" i="102" a="1"/>
  <c r="E20" i="102" s="1"/>
  <c r="E49" i="61" a="1"/>
  <c r="E49" i="61" s="1"/>
  <c r="D49" i="61" a="1"/>
  <c r="D49" i="61" s="1"/>
  <c r="E48" i="61" a="1"/>
  <c r="E48" i="61" s="1"/>
  <c r="D48" i="61" a="1"/>
  <c r="D48" i="61" s="1"/>
  <c r="E47" i="61" a="1"/>
  <c r="E47" i="61" s="1"/>
  <c r="D47" i="61" a="1"/>
  <c r="D47" i="61" s="1"/>
  <c r="E31" i="101" a="1"/>
  <c r="E31" i="101" s="1"/>
  <c r="D31" i="101" a="1"/>
  <c r="D31" i="101" s="1"/>
  <c r="NR6" i="61"/>
  <c r="NS6" i="61"/>
  <c r="NT6" i="61"/>
  <c r="NU6" i="61"/>
  <c r="NV6" i="61"/>
  <c r="NW6" i="61"/>
  <c r="NX6" i="61"/>
  <c r="NY6" i="61"/>
  <c r="NZ6" i="61"/>
  <c r="OA6" i="61"/>
  <c r="OB6" i="61"/>
  <c r="OC6" i="61"/>
  <c r="OD6" i="61"/>
  <c r="OE6" i="61"/>
  <c r="OF6" i="61"/>
  <c r="OG6" i="61"/>
  <c r="OH6" i="61"/>
  <c r="OI6" i="61"/>
  <c r="OJ6" i="61"/>
  <c r="OK6" i="61"/>
  <c r="OL6" i="61"/>
  <c r="OM6" i="61"/>
  <c r="ON6" i="61"/>
  <c r="OO6" i="61"/>
  <c r="OP6" i="61"/>
  <c r="NQ6" i="61"/>
  <c r="M26" i="65"/>
  <c r="D14" i="102" l="1" a="1"/>
  <c r="D14" i="102" s="1"/>
  <c r="E14" i="102" a="1"/>
  <c r="E14" i="102" s="1"/>
  <c r="KW7" i="10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I14" i="48" a="1"/>
  <c r="I14" i="48" s="1"/>
  <c r="C14" i="56" l="1" a="1"/>
  <c r="C14" i="56" s="1"/>
  <c r="J15" i="101"/>
  <c r="D20" i="56" l="1" a="1"/>
  <c r="D20" i="56" s="1"/>
  <c r="E20" i="56" a="1"/>
  <c r="E20" i="56" s="1"/>
  <c r="X6" i="38" a="1"/>
  <c r="X6" i="38" s="1"/>
  <c r="C14" i="63" l="1" a="1"/>
  <c r="C14" i="63" l="1"/>
  <c r="E16" i="63" a="1"/>
  <c r="E16" i="63" s="1"/>
  <c r="D15" i="63" a="1"/>
  <c r="D15" i="63" s="1"/>
  <c r="D16" i="63" a="1"/>
  <c r="D16" i="63"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L14" i="48" a="1"/>
  <c r="L14" i="48" s="1"/>
  <c r="B14" i="48" a="1"/>
  <c r="B14" i="48" s="1"/>
  <c r="P14" i="48"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5" i="101" l="1" a="1"/>
  <c r="D15" i="101" s="1"/>
  <c r="E15" i="101" a="1"/>
  <c r="E15" i="101" s="1"/>
  <c r="N46" i="65"/>
  <c r="M46" i="65"/>
  <c r="C14" i="90" a="1"/>
  <c r="C14" i="90" l="1"/>
  <c r="E17" i="90" a="1"/>
  <c r="E17" i="90" s="1"/>
  <c r="E16" i="90" a="1"/>
  <c r="E16" i="90" s="1"/>
  <c r="D16" i="90" a="1"/>
  <c r="D16" i="90" s="1"/>
  <c r="D17" i="90" a="1"/>
  <c r="D17" i="90" s="1"/>
  <c r="A14" i="71" a="1"/>
  <c r="A14" i="71" s="1"/>
  <c r="GH6" i="71"/>
  <c r="GG6" i="71"/>
  <c r="HP6" i="71" l="1"/>
  <c r="HO6" i="71"/>
  <c r="HN6" i="71"/>
  <c r="HM6" i="71"/>
  <c r="HL6" i="71"/>
  <c r="HK6" i="71"/>
  <c r="HJ6" i="71"/>
  <c r="HI6" i="71"/>
  <c r="HH6" i="71"/>
  <c r="HG6" i="71"/>
  <c r="HF6" i="71"/>
  <c r="HE6" i="71"/>
  <c r="HD6" i="71"/>
  <c r="HC6" i="71"/>
  <c r="HB6" i="71"/>
  <c r="HA6" i="71"/>
  <c r="GZ6" i="71"/>
  <c r="GY6" i="71"/>
  <c r="GX6" i="71"/>
  <c r="GW6" i="71"/>
  <c r="GV6" i="71"/>
  <c r="GU6" i="71"/>
  <c r="GT6" i="71"/>
  <c r="GS6" i="71"/>
  <c r="GR6" i="71"/>
  <c r="GQ6" i="71"/>
  <c r="GP6" i="71"/>
  <c r="GO6" i="71"/>
  <c r="GN6" i="71"/>
  <c r="GM6" i="71"/>
  <c r="GL6" i="71"/>
  <c r="GK6" i="71"/>
  <c r="GJ6" i="71"/>
  <c r="GI6" i="71"/>
  <c r="Z6" i="38" a="1"/>
  <c r="Z6" i="38" s="1"/>
  <c r="SB6" i="61"/>
  <c r="SA6" i="61"/>
  <c r="RZ6" i="61"/>
  <c r="RY6" i="61"/>
  <c r="RX6" i="61"/>
  <c r="RW6" i="61"/>
  <c r="QX6" i="61"/>
  <c r="QY6" i="61"/>
  <c r="QZ6" i="61"/>
  <c r="RA6" i="61"/>
  <c r="RB6" i="61"/>
  <c r="RC6" i="61"/>
  <c r="RD6" i="61"/>
  <c r="RE6" i="61"/>
  <c r="RF6" i="61"/>
  <c r="RG6" i="61"/>
  <c r="RH6" i="61"/>
  <c r="RI6" i="61"/>
  <c r="RJ6" i="61"/>
  <c r="RK6" i="61"/>
  <c r="RL6" i="61"/>
  <c r="RM6" i="61"/>
  <c r="RN6" i="61"/>
  <c r="RO6" i="61"/>
  <c r="RP6" i="61"/>
  <c r="RQ6" i="61"/>
  <c r="RR6" i="61"/>
  <c r="RS6" i="61"/>
  <c r="RT6" i="61"/>
  <c r="RU6" i="61"/>
  <c r="RV6" i="61"/>
  <c r="QW6" i="61"/>
  <c r="QV6" i="61"/>
  <c r="PW6" i="61"/>
  <c r="PX6" i="61"/>
  <c r="PY6" i="61"/>
  <c r="PZ6" i="61"/>
  <c r="QA6" i="61"/>
  <c r="QB6" i="61"/>
  <c r="QC6" i="61"/>
  <c r="QD6" i="61"/>
  <c r="QE6" i="61"/>
  <c r="QF6" i="61"/>
  <c r="QG6" i="61"/>
  <c r="QH6" i="61"/>
  <c r="QI6" i="61"/>
  <c r="QJ6" i="61"/>
  <c r="QK6" i="61"/>
  <c r="QL6" i="61"/>
  <c r="QM6" i="61"/>
  <c r="QN6" i="61"/>
  <c r="QO6" i="61"/>
  <c r="QP6" i="61"/>
  <c r="QQ6" i="61"/>
  <c r="QR6" i="61"/>
  <c r="QS6" i="61"/>
  <c r="QT6" i="61"/>
  <c r="QU6" i="61"/>
  <c r="PV6" i="61"/>
  <c r="PU6" i="61"/>
  <c r="PT6" i="61"/>
  <c r="OU6" i="61"/>
  <c r="OV6" i="61"/>
  <c r="OW6" i="61"/>
  <c r="OX6" i="61"/>
  <c r="OY6" i="61"/>
  <c r="OZ6" i="61"/>
  <c r="PA6" i="61"/>
  <c r="PB6" i="61"/>
  <c r="PC6" i="61"/>
  <c r="PD6" i="61"/>
  <c r="PE6" i="61"/>
  <c r="PF6" i="61"/>
  <c r="PG6" i="61"/>
  <c r="PH6" i="61"/>
  <c r="PI6" i="61"/>
  <c r="PJ6" i="61"/>
  <c r="PK6" i="61"/>
  <c r="PL6" i="61"/>
  <c r="PM6" i="61"/>
  <c r="PN6" i="61"/>
  <c r="PO6" i="61"/>
  <c r="PP6" i="61"/>
  <c r="PQ6" i="61"/>
  <c r="PR6" i="61"/>
  <c r="PS6" i="61"/>
  <c r="OT6" i="61"/>
  <c r="OS6" i="61"/>
  <c r="OR6" i="61"/>
  <c r="OQ6" i="61"/>
  <c r="NP6" i="61"/>
  <c r="NO6" i="61"/>
  <c r="HK6" i="93"/>
  <c r="D19" i="56" a="1"/>
  <c r="D19" i="56" s="1"/>
  <c r="CR6" i="53"/>
  <c r="DA6" i="56"/>
  <c r="LX6" i="93"/>
  <c r="LW6" i="93"/>
  <c r="LV6" i="93"/>
  <c r="LU6" i="93"/>
  <c r="LT6" i="93"/>
  <c r="LS6" i="93"/>
  <c r="V6" i="38" a="1"/>
  <c r="V6" i="38" s="1"/>
  <c r="KT6" i="93"/>
  <c r="KU6" i="93"/>
  <c r="KV6" i="93"/>
  <c r="KW6" i="93"/>
  <c r="KX6" i="93"/>
  <c r="KY6" i="93"/>
  <c r="KZ6" i="93"/>
  <c r="LA6" i="93"/>
  <c r="LB6" i="93"/>
  <c r="LC6" i="93"/>
  <c r="LD6" i="93"/>
  <c r="LE6" i="93"/>
  <c r="LF6" i="93"/>
  <c r="LG6" i="93"/>
  <c r="LH6" i="93"/>
  <c r="LI6" i="93"/>
  <c r="LJ6" i="93"/>
  <c r="LK6" i="93"/>
  <c r="LL6" i="93"/>
  <c r="LM6" i="93"/>
  <c r="LN6" i="93"/>
  <c r="LO6" i="93"/>
  <c r="LP6" i="93"/>
  <c r="LQ6" i="93"/>
  <c r="LR6" i="93"/>
  <c r="KS6" i="93"/>
  <c r="KR6" i="93"/>
  <c r="JS6" i="93"/>
  <c r="JT6" i="93"/>
  <c r="JU6" i="93"/>
  <c r="JV6" i="93"/>
  <c r="JW6" i="93"/>
  <c r="JX6" i="93"/>
  <c r="JY6" i="93"/>
  <c r="JZ6" i="93"/>
  <c r="KA6" i="93"/>
  <c r="KB6" i="93"/>
  <c r="KC6" i="93"/>
  <c r="KD6" i="93"/>
  <c r="KE6" i="93"/>
  <c r="KF6" i="93"/>
  <c r="KG6" i="93"/>
  <c r="KH6" i="93"/>
  <c r="KI6" i="93"/>
  <c r="KJ6" i="93"/>
  <c r="KK6" i="93"/>
  <c r="KL6" i="93"/>
  <c r="KM6" i="93"/>
  <c r="KN6" i="93"/>
  <c r="KO6" i="93"/>
  <c r="KP6" i="93"/>
  <c r="KQ6" i="93"/>
  <c r="JR6" i="93"/>
  <c r="JQ6" i="93"/>
  <c r="JP6" i="93"/>
  <c r="IQ6" i="93"/>
  <c r="IR6" i="93"/>
  <c r="IS6" i="93"/>
  <c r="IT6" i="93"/>
  <c r="IU6" i="93"/>
  <c r="IV6" i="93"/>
  <c r="IW6" i="93"/>
  <c r="IX6" i="93"/>
  <c r="IY6" i="93"/>
  <c r="IZ6" i="93"/>
  <c r="JA6" i="93"/>
  <c r="JB6" i="93"/>
  <c r="JC6" i="93"/>
  <c r="JD6" i="93"/>
  <c r="JE6" i="93"/>
  <c r="JF6" i="93"/>
  <c r="JG6" i="93"/>
  <c r="JH6" i="93"/>
  <c r="JI6" i="93"/>
  <c r="JJ6" i="93"/>
  <c r="JK6" i="93"/>
  <c r="JL6" i="93"/>
  <c r="JM6" i="93"/>
  <c r="JN6" i="93"/>
  <c r="JO6" i="93"/>
  <c r="IP6" i="93"/>
  <c r="IM6" i="93"/>
  <c r="IO6" i="93"/>
  <c r="IN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HN6" i="93"/>
  <c r="HO6" i="93"/>
  <c r="HP6" i="93"/>
  <c r="HQ6" i="93"/>
  <c r="HR6" i="93"/>
  <c r="HS6" i="93"/>
  <c r="HT6" i="93"/>
  <c r="HU6" i="93"/>
  <c r="HV6" i="93"/>
  <c r="HW6" i="93"/>
  <c r="HX6" i="93"/>
  <c r="HY6" i="93"/>
  <c r="HZ6" i="93"/>
  <c r="IA6" i="93"/>
  <c r="IB6" i="93"/>
  <c r="IC6" i="93"/>
  <c r="ID6" i="93"/>
  <c r="IE6" i="93"/>
  <c r="IF6" i="93"/>
  <c r="IG6" i="93"/>
  <c r="IH6" i="93"/>
  <c r="II6" i="93"/>
  <c r="IJ6" i="93"/>
  <c r="IK6" i="93"/>
  <c r="IL6" i="93"/>
  <c r="HM6" i="93"/>
  <c r="HL6" i="93"/>
  <c r="C14" i="93" a="1"/>
  <c r="D41" i="93" l="1" a="1"/>
  <c r="D41" i="93" s="1"/>
  <c r="E41" i="93" a="1"/>
  <c r="E41" i="93" s="1"/>
  <c r="D40" i="93" a="1"/>
  <c r="D40" i="93" s="1"/>
  <c r="E40" i="93" a="1"/>
  <c r="E40" i="93" s="1"/>
  <c r="E38" i="93"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D24" i="96" a="1"/>
  <c r="D24" i="96" s="1"/>
  <c r="D23" i="96" a="1"/>
  <c r="D23" i="96" s="1"/>
  <c r="D22" i="96" a="1"/>
  <c r="D22" i="96" s="1"/>
  <c r="D21" i="96" a="1"/>
  <c r="D21" i="96" s="1"/>
  <c r="C14" i="96" l="1"/>
  <c r="D14" i="96" s="1" a="1"/>
  <c r="D14" i="96" s="1"/>
  <c r="D15" i="96" a="1"/>
  <c r="D15" i="96" s="1"/>
  <c r="D16" i="96" a="1"/>
  <c r="D16" i="96" s="1"/>
  <c r="D19" i="96" a="1"/>
  <c r="D19" i="96" s="1"/>
  <c r="D18" i="96" a="1"/>
  <c r="D18" i="96" s="1"/>
  <c r="D20" i="96" a="1"/>
  <c r="D20"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8" i="61" a="1"/>
  <c r="D38" i="61" s="1"/>
  <c r="D39" i="61" a="1"/>
  <c r="D39" i="61" s="1"/>
  <c r="D40" i="61" a="1"/>
  <c r="D40" i="61" s="1"/>
  <c r="D41" i="61" a="1"/>
  <c r="D41" i="61" s="1"/>
  <c r="D42" i="61" a="1"/>
  <c r="D42" i="61" s="1"/>
  <c r="D43" i="61" a="1"/>
  <c r="D43" i="61" s="1"/>
  <c r="D44" i="61" a="1"/>
  <c r="D44" i="61" s="1"/>
  <c r="D29" i="61" a="1"/>
  <c r="D29" i="61" s="1"/>
  <c r="A14" i="95" a="1"/>
  <c r="A14" i="95" s="1"/>
  <c r="D35" i="71" l="1" a="1"/>
  <c r="D35" i="71" s="1"/>
  <c r="E35" i="71" a="1"/>
  <c r="E35" i="71" s="1"/>
  <c r="E34" i="71" a="1"/>
  <c r="E34" i="71" s="1"/>
  <c r="E36" i="71" a="1"/>
  <c r="E36" i="71" s="1"/>
  <c r="D24" i="65"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K7" i="36"/>
  <c r="B37" i="33" a="1"/>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K8" i="36" a="1"/>
  <c r="B38" i="33"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D38" i="33" a="1"/>
  <c r="J38" i="33" a="1"/>
  <c r="I38" i="33" a="1"/>
  <c r="C31" i="33" a="1"/>
  <c r="Z38" i="33" a="1"/>
  <c r="AB38" i="33" a="1"/>
  <c r="AC38" i="33" a="1"/>
  <c r="AE38" i="33" a="1"/>
  <c r="S38" i="33" a="1"/>
  <c r="X38" i="33" a="1"/>
  <c r="H38" i="33" a="1"/>
  <c r="R38" i="33" a="1"/>
  <c r="O38" i="33" a="1"/>
  <c r="T38" i="33" a="1"/>
  <c r="U38" i="33" a="1"/>
  <c r="L38" i="33" a="1"/>
  <c r="Y38" i="33" a="1"/>
  <c r="E38" i="33" a="1"/>
  <c r="P38" i="33" a="1"/>
  <c r="M38" i="33" a="1"/>
  <c r="K38" i="33" a="1"/>
  <c r="AA38" i="33" a="1"/>
  <c r="F38" i="33" a="1"/>
  <c r="AD38" i="33" a="1"/>
  <c r="G38" i="33" a="1"/>
  <c r="Q38" i="33" a="1"/>
  <c r="V38" i="33" a="1"/>
  <c r="N38" i="33" a="1"/>
  <c r="C38" i="33" a="1"/>
  <c r="W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Brendan Mahoney</author>
  </authors>
  <commentList>
    <comment ref="F55" authorId="0" shapeId="0" xr:uid="{D6651ADA-E49C-9B43-B2AB-C95468553835}">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59986007-B63E-EC4B-9CF0-423FBE9D3F3E}">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80" authorId="0" shapeId="0" xr:uid="{3F9C21C5-D49F-0148-8937-FD3E27332EF9}">
      <text>
        <r>
          <rPr>
            <b/>
            <sz val="10"/>
            <color rgb="FF000000"/>
            <rFont val="Tahoma"/>
            <family val="2"/>
          </rPr>
          <t xml:space="preserve">Tip: </t>
        </r>
        <r>
          <rPr>
            <sz val="10"/>
            <color rgb="FF000000"/>
            <rFont val="Aptos Narrow"/>
            <family val="2"/>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family val="2"/>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family val="2"/>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95" authorId="1" shapeId="0" xr:uid="{E58F3335-3526-4E49-BA38-18E014F9DC52}">
      <text>
        <r>
          <rPr>
            <b/>
            <sz val="9"/>
            <color indexed="81"/>
            <rFont val="Tahoma"/>
            <family val="2"/>
          </rPr>
          <t>Tip: Apply a real discount rate if using real dollars, nominal discount rate if using nominal dollars. If using nominal dollars, you must also provide an assumed inflation / escalation rate</t>
        </r>
        <r>
          <rPr>
            <sz val="9"/>
            <color indexed="81"/>
            <rFont val="Tahoma"/>
            <family val="2"/>
          </rPr>
          <t xml:space="preserve">
</t>
        </r>
      </text>
    </comment>
    <comment ref="F128"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family val="2"/>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58C2107C-E877-3C4D-A155-F646718D41B8}">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037A20BE-95ED-3C4F-87BD-FD40D2FEE082}">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family val="2"/>
            <scheme val="minor"/>
          </rPr>
          <t xml:space="preserve">Tip: </t>
        </r>
        <r>
          <rPr>
            <sz val="10.5"/>
            <color rgb="FF000000"/>
            <rFont val="Aptos Narrow"/>
            <family val="2"/>
            <scheme val="minor"/>
          </rPr>
          <t>The default size for a unit commitment resource (including shed DR resources) is 0 MW, which will give a division by zero error when modeling these resources. So make sure to fill in the unit size here.</t>
        </r>
        <r>
          <rPr>
            <sz val="5"/>
            <color rgb="FF000000"/>
            <rFont val="Aptos Narrow"/>
            <family val="2"/>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IM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V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F65E3F09-50F6-9541-9C23-139DE2539E72}">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BA117B1B-3B20-5E45-B8D5-FFFDAC9A9764}">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E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OQ13" authorId="0" shapeId="0" xr:uid="{C9DF52E4-2FEC-D142-A3C1-23C226408237}">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E12" authorId="0" shapeId="0" xr:uid="{B8B5B523-AB90-4339-B71A-AFC873CAF4DB}">
      <text>
        <r>
          <rPr>
            <b/>
            <sz val="10"/>
            <color rgb="FF000000"/>
            <rFont val="Tahoma"/>
            <family val="2"/>
          </rPr>
          <t xml:space="preserve">Tip: </t>
        </r>
        <r>
          <rPr>
            <sz val="10"/>
            <color rgb="FF000000"/>
            <rFont val="Tahoma"/>
            <family val="2"/>
          </rPr>
          <t xml:space="preserve">If you have multiple targets (i.e., hourly and annual), they'll be added together.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<sst xmlns="http://schemas.openxmlformats.org/spreadsheetml/2006/main" count="7305" uniqueCount="1596">
  <si>
    <t>RESOLVE Scenario Tool</t>
  </si>
  <si>
    <t>Prepared by</t>
  </si>
  <si>
    <t>44 Montgomery Street, Suite 1500</t>
  </si>
  <si>
    <t>San Francisco, CA 94104</t>
  </si>
  <si>
    <t>415) 391-5100</t>
  </si>
  <si>
    <t>platform@ethree.com</t>
  </si>
  <si>
    <t>Instructions</t>
  </si>
  <si>
    <t xml:space="preserve">For more documentation: </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</si>
  <si>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</si>
  <si>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</si>
  <si>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</si>
  <si>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</si>
  <si>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</si>
  <si>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</si>
  <si>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</si>
  <si>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</si>
  <si>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</si>
  <si>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</si>
  <si>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</si>
  <si>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</si>
  <si>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</si>
  <si>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</si>
  <si>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</si>
  <si>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</si>
  <si>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</si>
  <si>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</si>
  <si>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</si>
  <si>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</si>
  <si>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</si>
  <si>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</si>
  <si>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</si>
  <si>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</si>
  <si>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</si>
  <si>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Full_Training_Case</t>
  </si>
  <si>
    <t>Day_Sampling</t>
  </si>
  <si>
    <t>Base_Case</t>
  </si>
  <si>
    <t>Operating_Reserves</t>
  </si>
  <si>
    <t>RPS_GHG</t>
  </si>
  <si>
    <t>Data Folder</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</si>
  <si>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</si>
  <si>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</si>
  <si>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</si>
  <si>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</si>
  <si>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</si>
  <si>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</si>
  <si>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</si>
  <si>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</si>
  <si>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</si>
  <si>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Reserves</t>
  </si>
  <si>
    <t>RPS</t>
  </si>
  <si>
    <t>GHG</t>
  </si>
  <si>
    <t>ERM_Reliability</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</si>
  <si>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</si>
  <si>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</si>
  <si>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</si>
  <si>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</si>
  <si>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</si>
  <si>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</si>
  <si>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</si>
  <si>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</si>
  <si>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</si>
  <si>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</si>
  <si>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</si>
  <si>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</si>
  <si>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</si>
  <si>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</si>
  <si>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</si>
  <si>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</si>
  <si>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</si>
  <si>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</si>
  <si>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</si>
  <si>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</si>
  <si>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</si>
  <si>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</si>
  <si>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</si>
  <si>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</si>
  <si>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</si>
  <si>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</si>
  <si>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</si>
  <si>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</si>
  <si>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</si>
  <si>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</si>
  <si>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</si>
  <si>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</si>
  <si>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</si>
  <si>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</si>
  <si>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</si>
  <si>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</si>
  <si>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</si>
  <si>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</si>
  <si>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</si>
  <si>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Training_Cluster</t>
  </si>
  <si>
    <t>timeseries_cluster_name</t>
  </si>
  <si>
    <t>Include Leap Days</t>
  </si>
  <si>
    <t>include_leap_day</t>
  </si>
  <si>
    <t>Dispatch Window Behavior</t>
  </si>
  <si>
    <t>loopback</t>
  </si>
  <si>
    <t>dispatch_window_edge_effects</t>
  </si>
  <si>
    <t>dollar_year</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</si>
  <si>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</si>
  <si>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</si>
  <si>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</si>
  <si>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</si>
  <si>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</si>
  <si>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</si>
  <si>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</si>
  <si>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</si>
  <si>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</si>
  <si>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</si>
  <si>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</si>
  <si>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</si>
  <si>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</si>
  <si>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</si>
  <si>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</si>
  <si>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</si>
  <si>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</si>
  <si>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</si>
  <si>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</si>
  <si>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</si>
  <si>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</si>
  <si>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</si>
  <si>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</si>
  <si>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</si>
  <si>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</si>
  <si>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</si>
  <si>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</si>
  <si>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</si>
  <si>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</si>
  <si>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</si>
  <si>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</si>
  <si>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</si>
  <si>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</si>
  <si>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</si>
  <si>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</si>
  <si>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</si>
  <si>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</si>
  <si>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</si>
  <si>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</si>
  <si>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</si>
  <si>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</si>
  <si>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</si>
  <si>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</si>
  <si>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Zone_A</t>
  </si>
  <si>
    <t>Zone_B</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</si>
  <si>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</si>
  <si>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</si>
  <si>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</si>
  <si>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</si>
  <si>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</si>
  <si>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</si>
  <si>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</si>
  <si>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</si>
  <si>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</si>
  <si>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</si>
  <si>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</si>
  <si>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</si>
  <si>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</si>
  <si>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</si>
  <si>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</si>
  <si>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</si>
  <si>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</si>
  <si>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</si>
  <si>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</si>
  <si>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</si>
  <si>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</si>
  <si>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</si>
  <si>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</si>
  <si>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</si>
  <si>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</si>
  <si>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</si>
  <si>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</si>
  <si>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</si>
  <si>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</si>
  <si>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</si>
  <si>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</si>
  <si>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</si>
  <si>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</si>
  <si>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</si>
  <si>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</si>
  <si>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</si>
  <si>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</si>
  <si>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</si>
  <si>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</si>
  <si>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</si>
  <si>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</si>
  <si>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</si>
  <si>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</si>
  <si>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</si>
  <si>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</si>
  <si>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</si>
  <si>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</si>
  <si>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</si>
  <si>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</si>
  <si>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</si>
  <si>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</si>
  <si>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</si>
  <si>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</si>
  <si>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</si>
  <si>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</si>
  <si>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</si>
  <si>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</si>
  <si>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</si>
  <si>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</si>
  <si>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</si>
  <si>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</si>
  <si>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</si>
  <si>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</si>
  <si>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</si>
  <si>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</si>
  <si>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</si>
  <si>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</si>
  <si>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</si>
  <si>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</si>
  <si>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</si>
  <si>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</si>
  <si>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</si>
  <si>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</si>
  <si>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</si>
  <si>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</si>
  <si>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</si>
  <si>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</si>
  <si>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</si>
  <si>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</si>
  <si>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</si>
  <si>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</si>
  <si>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</si>
  <si>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</si>
  <si>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</si>
  <si>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</si>
  <si>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</si>
  <si>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</si>
  <si>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</si>
  <si>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</si>
  <si>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</si>
  <si>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</si>
  <si>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</si>
  <si>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</si>
  <si>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</si>
  <si>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</si>
  <si>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</si>
  <si>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</si>
  <si>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</si>
  <si>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</si>
  <si>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</si>
  <si>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</si>
  <si>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</si>
  <si>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</si>
  <si>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</si>
  <si>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</si>
  <si>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</si>
  <si>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</si>
  <si>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</si>
  <si>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</si>
  <si>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</si>
  <si>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</si>
  <si>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</si>
  <si>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</si>
  <si>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</si>
  <si>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</si>
  <si>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</si>
  <si>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</si>
  <si>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</si>
  <si>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</si>
  <si>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</si>
  <si>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</si>
  <si>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</si>
  <si>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</si>
  <si>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</si>
  <si>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</si>
  <si>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</si>
  <si>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</si>
  <si>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</si>
  <si>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</si>
  <si>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</si>
  <si>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</si>
  <si>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</si>
  <si>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</si>
  <si>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</si>
  <si>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</si>
  <si>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</si>
  <si>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</si>
  <si>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</si>
  <si>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</si>
  <si>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</si>
  <si>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</si>
  <si>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</si>
  <si>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</si>
  <si>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</si>
  <si>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</si>
  <si>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</si>
  <si>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</si>
  <si>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</si>
  <si>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</si>
  <si>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</si>
  <si>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</si>
  <si>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</si>
  <si>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</si>
  <si>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</si>
  <si>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</si>
  <si>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</si>
  <si>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</si>
  <si>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</si>
  <si>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</si>
  <si>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</si>
  <si>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</si>
  <si>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</si>
  <si>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</si>
  <si>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</si>
  <si>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</si>
  <si>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</si>
  <si>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</si>
  <si>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</si>
  <si>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</si>
  <si>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</si>
  <si>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</si>
  <si>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</si>
  <si>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</si>
  <si>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</si>
  <si>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</si>
  <si>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</si>
  <si>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</si>
  <si>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</si>
  <si>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</si>
  <si>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</si>
  <si>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</si>
  <si>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</si>
  <si>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</si>
  <si>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</si>
  <si>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</si>
  <si>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</si>
  <si>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</si>
  <si>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</si>
  <si>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</si>
  <si>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</si>
  <si>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</si>
  <si>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</si>
  <si>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</si>
  <si>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</si>
  <si>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</si>
  <si>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</si>
  <si>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</si>
  <si>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</si>
  <si>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</si>
  <si>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</si>
  <si>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</si>
  <si>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</si>
  <si>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</si>
  <si>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</si>
  <si>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</si>
  <si>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</si>
  <si>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</si>
  <si>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</si>
  <si>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</si>
  <si>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</si>
  <si>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</si>
  <si>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</si>
  <si>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</si>
  <si>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</si>
  <si>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</si>
  <si>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</si>
  <si>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</si>
  <si>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</si>
  <si>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</si>
  <si>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</si>
  <si>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</si>
  <si>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</si>
  <si>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</si>
  <si>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</si>
  <si>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</si>
  <si>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</si>
  <si>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</si>
  <si>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</si>
  <si>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</si>
  <si>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</si>
  <si>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</si>
  <si>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</si>
  <si>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</si>
  <si>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</si>
  <si>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</si>
  <si>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</si>
  <si>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</si>
  <si>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</si>
  <si>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</si>
  <si>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</si>
  <si>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</si>
  <si>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</si>
  <si>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</si>
  <si>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</si>
  <si>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</si>
  <si>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</si>
  <si>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</si>
  <si>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</si>
  <si>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</si>
  <si>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</si>
  <si>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</si>
  <si>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</si>
  <si>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</si>
  <si>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</si>
  <si>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</si>
  <si>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</si>
  <si>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</si>
  <si>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</si>
  <si>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</si>
  <si>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</si>
  <si>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</si>
  <si>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</si>
  <si>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</si>
  <si>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</si>
  <si>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</si>
  <si>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</si>
  <si>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</si>
  <si>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</si>
  <si>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</si>
  <si>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</si>
  <si>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</si>
  <si>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</si>
  <si>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</si>
  <si>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</si>
  <si>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</si>
  <si>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</si>
  <si>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</si>
  <si>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</si>
  <si>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</si>
  <si>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</si>
  <si>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</si>
  <si>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</si>
  <si>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</si>
  <si>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</si>
  <si>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</si>
  <si>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</si>
  <si>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</si>
  <si>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</si>
  <si>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</si>
  <si>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</si>
  <si>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</si>
  <si>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</si>
  <si>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</si>
  <si>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</si>
  <si>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</si>
  <si>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</si>
  <si>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</si>
  <si>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</si>
  <si>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</si>
  <si>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</si>
  <si>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</si>
  <si>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</si>
  <si>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</si>
  <si>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</si>
  <si>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</si>
  <si>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</si>
  <si>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</si>
  <si>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</si>
  <si>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</si>
  <si>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</si>
  <si>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</si>
  <si>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</si>
  <si>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</si>
  <si>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</si>
  <si>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</si>
  <si>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</si>
  <si>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</si>
  <si>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</si>
  <si>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</si>
  <si>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</si>
  <si>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</si>
  <si>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</si>
  <si>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</si>
  <si>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</si>
  <si>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</si>
  <si>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</si>
  <si>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</si>
  <si>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</si>
  <si>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</si>
  <si>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</si>
  <si>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</si>
  <si>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</si>
  <si>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</si>
  <si>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</si>
  <si>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</si>
  <si>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</si>
  <si>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</si>
  <si>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</si>
  <si>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</si>
  <si>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</si>
  <si>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</si>
  <si>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</si>
  <si>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</si>
  <si>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</si>
  <si>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</si>
  <si>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</si>
  <si>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</si>
  <si>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</si>
  <si>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</si>
  <si>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</si>
  <si>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</si>
  <si>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</si>
  <si>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</si>
  <si>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</si>
  <si>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</si>
  <si>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</si>
  <si>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</si>
  <si>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</si>
  <si>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</si>
  <si>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</si>
  <si>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</si>
  <si>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</si>
  <si>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</si>
  <si>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</si>
  <si>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</si>
  <si>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</si>
  <si>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</si>
  <si>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</si>
  <si>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</si>
  <si>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</si>
  <si>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</si>
  <si>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</si>
  <si>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</si>
  <si>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</si>
  <si>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</si>
  <si>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</si>
  <si>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</si>
  <si>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</si>
  <si>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</si>
  <si>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</si>
  <si>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</si>
  <si>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</si>
  <si>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</si>
  <si>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</si>
  <si>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</si>
  <si>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</si>
  <si>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</si>
  <si>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</si>
  <si>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</si>
  <si>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</si>
  <si>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</si>
  <si>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</si>
  <si>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</si>
  <si>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</si>
  <si>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</si>
  <si>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</si>
  <si>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</si>
  <si>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</si>
  <si>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</si>
  <si>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</si>
  <si>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</si>
  <si>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</si>
  <si>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</si>
  <si>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</si>
  <si>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</si>
  <si>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</si>
  <si>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</si>
  <si>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</si>
  <si>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</si>
  <si>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</si>
  <si>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</si>
  <si>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</si>
  <si>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</si>
  <si>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</si>
  <si>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</si>
  <si>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</si>
  <si>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</si>
  <si>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</si>
  <si>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</si>
  <si>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</si>
  <si>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</si>
  <si>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</si>
  <si>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</si>
  <si>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</si>
  <si>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</si>
  <si>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</si>
  <si>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</si>
  <si>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</si>
  <si>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</si>
  <si>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</si>
  <si>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</si>
  <si>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</si>
  <si>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</si>
  <si>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</si>
  <si>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</si>
  <si>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</si>
  <si>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</si>
  <si>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</si>
  <si>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</si>
  <si>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</si>
  <si>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</si>
  <si>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</si>
  <si>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</si>
  <si>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</si>
  <si>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</si>
  <si>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</si>
  <si>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</si>
  <si>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</si>
  <si>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</si>
  <si>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</si>
  <si>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</si>
  <si>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</si>
  <si>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</si>
  <si>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</si>
  <si>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</si>
  <si>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</si>
  <si>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</si>
  <si>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</si>
  <si>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</si>
  <si>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</si>
  <si>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</si>
  <si>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</si>
  <si>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</si>
  <si>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</si>
  <si>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</si>
  <si>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</si>
  <si>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</si>
  <si>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</si>
  <si>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</si>
  <si>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</si>
  <si>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</si>
  <si>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</si>
  <si>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</si>
  <si>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</si>
  <si>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</si>
  <si>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</si>
  <si>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</si>
  <si>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</si>
  <si>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</si>
  <si>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</si>
  <si>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</si>
  <si>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</si>
  <si>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</si>
  <si>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</si>
  <si>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</si>
  <si>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</si>
  <si>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</si>
  <si>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</si>
  <si>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</si>
  <si>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</si>
  <si>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</si>
  <si>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</si>
  <si>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</si>
  <si>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</si>
  <si>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</si>
  <si>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</si>
  <si>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</si>
  <si>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</si>
  <si>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</si>
  <si>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</si>
  <si>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</si>
  <si>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</si>
  <si>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</si>
  <si>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</si>
  <si>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</si>
  <si>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</si>
  <si>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</si>
  <si>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</si>
  <si>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</si>
  <si>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</si>
  <si>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</si>
  <si>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</si>
  <si>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</si>
  <si>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</si>
  <si>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</si>
  <si>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</si>
  <si>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</si>
  <si>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</si>
  <si>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</si>
  <si>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</si>
  <si>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</si>
  <si>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</si>
  <si>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</si>
  <si>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</si>
  <si>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</si>
  <si>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</si>
  <si>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</si>
  <si>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</si>
  <si>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</si>
  <si>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</si>
  <si>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</si>
  <si>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</si>
  <si>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</si>
  <si>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</si>
  <si>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</si>
  <si>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</si>
  <si>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</si>
  <si>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</si>
  <si>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</si>
  <si>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</si>
  <si>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</si>
  <si>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</si>
  <si>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</si>
  <si>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</si>
  <si>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</si>
  <si>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PRM POLICY FROM DROPDOWN</t>
  </si>
  <si>
    <t>Zone_A_Baseline</t>
  </si>
  <si>
    <t>profiles/loads/zone_a_baseline.csv</t>
  </si>
  <si>
    <t>Zone_B_Baseline</t>
  </si>
  <si>
    <t>profiles/loads/zone_b_baseline.csv</t>
  </si>
  <si>
    <t>Zone_A_EV</t>
  </si>
  <si>
    <t>profiles/loads/zone_a_ev.csv</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</si>
  <si>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</si>
  <si>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</si>
  <si>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</si>
  <si>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</si>
  <si>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</si>
  <si>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</si>
  <si>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</si>
  <si>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</si>
  <si>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</si>
  <si>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</si>
  <si>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</si>
  <si>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</si>
  <si>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</si>
  <si>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</si>
  <si>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</si>
  <si>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</si>
  <si>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</si>
  <si>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</si>
  <si>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</si>
  <si>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</si>
  <si>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</si>
  <si>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</si>
  <si>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</si>
  <si>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</si>
  <si>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</si>
  <si>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</si>
  <si>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</si>
  <si>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</si>
  <si>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</si>
  <si>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</si>
  <si>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</si>
  <si>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</si>
  <si>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</si>
  <si>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</si>
  <si>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</si>
  <si>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</si>
  <si>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</si>
  <si>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</si>
  <si>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</si>
  <si>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</si>
  <si>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</si>
  <si>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</si>
  <si>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</si>
  <si>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</si>
  <si>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</si>
  <si>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</si>
  <si>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</si>
  <si>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</si>
  <si>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</si>
  <si>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</si>
  <si>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</si>
  <si>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</si>
  <si>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</si>
  <si>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</si>
  <si>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</si>
  <si>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</si>
  <si>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</si>
  <si>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</si>
  <si>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</si>
  <si>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</si>
  <si>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</si>
  <si>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</si>
  <si>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</si>
  <si>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</si>
  <si>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</si>
  <si>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</si>
  <si>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</si>
  <si>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</si>
  <si>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</si>
  <si>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</si>
  <si>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</si>
  <si>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</si>
  <si>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</si>
  <si>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</si>
  <si>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</si>
  <si>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</si>
  <si>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</si>
  <si>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</si>
  <si>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</si>
  <si>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</si>
  <si>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</si>
  <si>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</si>
  <si>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</si>
  <si>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</si>
  <si>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</si>
  <si>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</si>
  <si>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</si>
  <si>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</si>
  <si>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</si>
  <si>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</si>
  <si>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</si>
  <si>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</si>
  <si>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</si>
  <si>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</si>
  <si>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</si>
  <si>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</si>
  <si>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</si>
  <si>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</si>
  <si>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</si>
  <si>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</si>
  <si>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</si>
  <si>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</si>
  <si>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</si>
  <si>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Natural_Gas</t>
  </si>
  <si>
    <t>Uranium</t>
  </si>
  <si>
    <t>Biogas</t>
  </si>
  <si>
    <t>ReserveToZone.to</t>
  </si>
  <si>
    <t>direction</t>
  </si>
  <si>
    <t>requirement</t>
  </si>
  <si>
    <t>down / up</t>
  </si>
  <si>
    <t>Direction</t>
  </si>
  <si>
    <t>Absolute Requirement</t>
  </si>
  <si>
    <t>Zonal Gross Load Relative Requirement</t>
  </si>
  <si>
    <t>Modeled Year-indexed Profile (Absolute MW)</t>
  </si>
  <si>
    <t>CHOOSE ZONE FROM DROPDOWN</t>
  </si>
  <si>
    <t>Upward_Reg</t>
  </si>
  <si>
    <t>up</t>
  </si>
  <si>
    <t>profiles/reserves/reg_up_req.csv</t>
  </si>
  <si>
    <t>Downward_Reg</t>
  </si>
  <si>
    <t>down</t>
  </si>
  <si>
    <t>profiles/reserves/reg_down_req.csv</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</si>
  <si>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</si>
  <si>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</si>
  <si>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</si>
  <si>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</si>
  <si>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</si>
  <si>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</si>
  <si>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</si>
  <si>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</si>
  <si>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</si>
  <si>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</si>
  <si>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</si>
  <si>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</si>
  <si>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</si>
  <si>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</si>
  <si>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</si>
  <si>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</si>
  <si>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</si>
  <si>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</si>
  <si>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</si>
  <si>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</si>
  <si>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</si>
  <si>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</si>
  <si>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</si>
  <si>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</si>
  <si>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</si>
  <si>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</si>
  <si>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</si>
  <si>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</si>
  <si>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</si>
  <si>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</si>
  <si>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</si>
  <si>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</si>
  <si>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</si>
  <si>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</si>
  <si>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</si>
  <si>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</si>
  <si>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</si>
  <si>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</si>
  <si>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</si>
  <si>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</si>
  <si>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</si>
  <si>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</si>
  <si>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</si>
  <si>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</si>
  <si>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</si>
  <si>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</si>
  <si>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</si>
  <si>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</si>
  <si>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</si>
  <si>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</si>
  <si>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</si>
  <si>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</si>
  <si>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</si>
  <si>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</si>
  <si>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</si>
  <si>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</si>
  <si>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</si>
  <si>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</si>
  <si>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</si>
  <si>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</si>
  <si>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</si>
  <si>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</si>
  <si>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</si>
  <si>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</si>
  <si>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</si>
  <si>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</si>
  <si>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</si>
  <si>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</si>
  <si>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</si>
  <si>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</si>
  <si>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</si>
  <si>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</si>
  <si>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</si>
  <si>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</si>
  <si>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</si>
  <si>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</si>
  <si>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</si>
  <si>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</si>
  <si>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</si>
  <si>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</si>
  <si>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</si>
  <si>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</si>
  <si>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</si>
  <si>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</si>
  <si>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</si>
  <si>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</si>
  <si>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</si>
  <si>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</si>
  <si>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</si>
  <si>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</si>
  <si>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</si>
  <si>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</si>
  <si>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</si>
  <si>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</si>
  <si>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</si>
  <si>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</si>
  <si>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</si>
  <si>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</si>
  <si>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</si>
  <si>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</si>
  <si>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</si>
  <si>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</si>
  <si>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</si>
  <si>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</si>
  <si>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</si>
  <si>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</si>
  <si>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</si>
  <si>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</si>
  <si>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</si>
  <si>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</si>
  <si>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</si>
  <si>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</si>
  <si>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</si>
  <si>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</si>
  <si>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</si>
  <si>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</si>
  <si>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</si>
  <si>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</si>
  <si>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</si>
  <si>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</si>
  <si>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</si>
  <si>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</si>
  <si>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</si>
  <si>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</si>
  <si>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</si>
  <si>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</si>
  <si>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</si>
  <si>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</si>
  <si>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</si>
  <si>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</si>
  <si>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</si>
  <si>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</si>
  <si>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</si>
  <si>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</si>
  <si>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</si>
  <si>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</si>
  <si>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</si>
  <si>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</si>
  <si>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</si>
  <si>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</si>
  <si>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</si>
  <si>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</si>
  <si>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</si>
  <si>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</si>
  <si>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</si>
  <si>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</si>
  <si>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</si>
  <si>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</si>
  <si>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</si>
  <si>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</si>
  <si>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</si>
  <si>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</si>
  <si>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</si>
  <si>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</si>
  <si>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</si>
  <si>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</si>
  <si>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</si>
  <si>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</si>
  <si>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</si>
  <si>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</si>
  <si>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</si>
  <si>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</si>
  <si>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</si>
  <si>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</si>
  <si>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</si>
  <si>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</si>
  <si>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</si>
  <si>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</si>
  <si>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</si>
  <si>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</si>
  <si>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</si>
  <si>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</si>
  <si>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</si>
  <si>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</si>
  <si>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</si>
  <si>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</si>
  <si>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</si>
  <si>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</si>
  <si>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PRM</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</si>
  <si>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</si>
  <si>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</si>
  <si>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</si>
  <si>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</si>
  <si>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</si>
  <si>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</si>
  <si>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</si>
  <si>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</si>
  <si>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</si>
  <si>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</si>
  <si>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</si>
  <si>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</si>
  <si>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</si>
  <si>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</si>
  <si>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</si>
  <si>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</si>
  <si>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</si>
  <si>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</si>
  <si>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</si>
  <si>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</si>
  <si>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</si>
  <si>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</si>
  <si>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</si>
  <si>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</si>
  <si>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</si>
  <si>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</si>
  <si>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</si>
  <si>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Solar-Storage_Surface</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</si>
  <si>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</si>
  <si>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</si>
  <si>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</si>
  <si>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</si>
  <si>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</si>
  <si>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</si>
  <si>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</si>
  <si>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</si>
  <si>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</si>
  <si>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</si>
  <si>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</si>
  <si>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</si>
  <si>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</si>
  <si>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</si>
  <si>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</si>
  <si>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</si>
  <si>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</si>
  <si>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</si>
  <si>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</si>
  <si>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</si>
  <si>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</si>
  <si>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</si>
  <si>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</si>
  <si>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</si>
  <si>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</si>
  <si>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</si>
  <si>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</si>
  <si>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Wind_Surface</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</si>
  <si>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</si>
  <si>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</si>
  <si>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</si>
  <si>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</si>
  <si>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</si>
  <si>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</si>
  <si>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</si>
  <si>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</si>
  <si>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</si>
  <si>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</si>
  <si>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</si>
  <si>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</si>
  <si>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</si>
  <si>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</si>
  <si>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</si>
  <si>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</si>
  <si>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</si>
  <si>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</si>
  <si>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</si>
  <si>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</si>
  <si>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</si>
  <si>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</si>
  <si>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</si>
  <si>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</si>
  <si>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</si>
  <si>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</si>
  <si>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</si>
  <si>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</si>
  <si>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</si>
  <si>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</si>
  <si>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</si>
  <si>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</si>
  <si>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</si>
  <si>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</si>
  <si>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</si>
  <si>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</si>
  <si>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</si>
  <si>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</si>
  <si>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</si>
  <si>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</si>
  <si>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</si>
  <si>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</si>
  <si>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</si>
  <si>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</si>
  <si>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</si>
  <si>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</si>
  <si>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</si>
  <si>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</si>
  <si>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</si>
  <si>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</si>
  <si>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</si>
  <si>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</si>
  <si>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</si>
  <si>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Max Contribution to Reserve</t>
  </si>
  <si>
    <t>Increase Reserve Hourly Profile</t>
  </si>
  <si>
    <t>Max Contribution to Reserve2</t>
  </si>
  <si>
    <t>Increase Reserve Hourly Profile2</t>
  </si>
  <si>
    <t>Existing_Solar</t>
  </si>
  <si>
    <t>Solar</t>
  </si>
  <si>
    <t>erm_solar</t>
  </si>
  <si>
    <t>Weather Year</t>
  </si>
  <si>
    <t>profiles/resources/solar.csv</t>
  </si>
  <si>
    <t>profiles/reserves/solar_reg_up_req.csv</t>
  </si>
  <si>
    <t>profiles/reserves/solar_reg_down_req.csv</t>
  </si>
  <si>
    <t>Existing_Battery</t>
  </si>
  <si>
    <t>Storage</t>
  </si>
  <si>
    <t>erm_storage</t>
  </si>
  <si>
    <t>Existing_Wind</t>
  </si>
  <si>
    <t>Wind</t>
  </si>
  <si>
    <t>erm_wind</t>
  </si>
  <si>
    <t>profiles/resources/wind.csv</t>
  </si>
  <si>
    <t>profiles/reserves/wind_reg_up_req.csv</t>
  </si>
  <si>
    <t>profiles/reserves/wind_reg_down_req.csv</t>
  </si>
  <si>
    <t>Existing_Hydro</t>
  </si>
  <si>
    <t>Hydro</t>
  </si>
  <si>
    <t>erm_firm</t>
  </si>
  <si>
    <t>profiles/resources/hydro-pmax.csv</t>
  </si>
  <si>
    <t>profiles/resources/hydro-pmin.csv</t>
  </si>
  <si>
    <t>profiles/resources/hydro-daily-budget.csv</t>
  </si>
  <si>
    <t>Existing_Shed_DR</t>
  </si>
  <si>
    <t>Shed DR</t>
  </si>
  <si>
    <t>erm_shed</t>
  </si>
  <si>
    <t>Existing_Geothermal</t>
  </si>
  <si>
    <t>Generic</t>
  </si>
  <si>
    <t>Monthly</t>
  </si>
  <si>
    <t>Existing_Nuclear</t>
  </si>
  <si>
    <t>Thermal</t>
  </si>
  <si>
    <t>Existing_CCGT</t>
  </si>
  <si>
    <t>Thermal Unit Commitment</t>
  </si>
  <si>
    <t>Zone_B_CCGT</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</si>
  <si>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</si>
  <si>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</si>
  <si>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</si>
  <si>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</si>
  <si>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</si>
  <si>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</si>
  <si>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</si>
  <si>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</si>
  <si>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</si>
  <si>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</si>
  <si>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</si>
  <si>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</si>
  <si>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</si>
  <si>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</si>
  <si>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</si>
  <si>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</si>
  <si>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</si>
  <si>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</si>
  <si>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</si>
  <si>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</si>
  <si>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</si>
  <si>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</si>
  <si>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</si>
  <si>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</si>
  <si>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</si>
  <si>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</si>
  <si>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</si>
  <si>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</si>
  <si>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</si>
  <si>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</si>
  <si>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</si>
  <si>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</si>
  <si>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</si>
  <si>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</si>
  <si>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</si>
  <si>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</si>
  <si>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</si>
  <si>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</si>
  <si>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</si>
  <si>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</si>
  <si>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</si>
  <si>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</si>
  <si>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</si>
  <si>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</si>
  <si>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</si>
  <si>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</si>
  <si>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</si>
  <si>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</si>
  <si>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</si>
  <si>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</si>
  <si>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</si>
  <si>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</si>
  <si>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</si>
  <si>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</si>
  <si>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</si>
  <si>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</si>
  <si>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</si>
  <si>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</si>
  <si>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</si>
  <si>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New_Solar</t>
  </si>
  <si>
    <t>New_Wind</t>
  </si>
  <si>
    <t>New_Paired_Solar</t>
  </si>
  <si>
    <t>Hybrid Solar</t>
  </si>
  <si>
    <t>New_Paired_Storage</t>
  </si>
  <si>
    <t>Hybrid Storage</t>
  </si>
  <si>
    <t>minimum</t>
  </si>
  <si>
    <t>New_Standalone_Storage</t>
  </si>
  <si>
    <t>New_CCGT</t>
  </si>
  <si>
    <t>Resource Group Characteristics</t>
  </si>
  <si>
    <t>ERM Policy</t>
  </si>
  <si>
    <t>ERM</t>
  </si>
  <si>
    <t>ERM Multiplier</t>
  </si>
  <si>
    <t>profiles/policies/erm_solar_multiplier.csv</t>
  </si>
  <si>
    <t>profiles/policies/erm_wind_multiplier.csv</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</si>
  <si>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</si>
  <si>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</si>
  <si>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</si>
  <si>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</si>
  <si>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</si>
  <si>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</si>
  <si>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</si>
  <si>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</si>
  <si>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</si>
  <si>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</si>
  <si>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</si>
  <si>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</si>
  <si>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</si>
  <si>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</si>
  <si>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</si>
  <si>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</si>
  <si>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</si>
  <si>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</si>
  <si>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</si>
  <si>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</si>
  <si>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</si>
  <si>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</si>
  <si>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</si>
  <si>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</si>
  <si>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</si>
  <si>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</si>
  <si>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</si>
  <si>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</si>
  <si>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</si>
  <si>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</si>
  <si>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</si>
  <si>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</si>
  <si>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</si>
  <si>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</si>
  <si>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</si>
  <si>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</si>
  <si>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</si>
  <si>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</si>
  <si>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</si>
  <si>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</si>
  <si>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</si>
  <si>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</si>
  <si>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</si>
  <si>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</si>
  <si>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</si>
  <si>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</si>
  <si>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</si>
  <si>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</si>
  <si>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</si>
  <si>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</si>
  <si>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</si>
  <si>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</si>
  <si>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</si>
  <si>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</si>
  <si>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</si>
  <si>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</si>
  <si>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</si>
  <si>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</si>
  <si>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</si>
  <si>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</si>
  <si>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</si>
  <si>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</si>
  <si>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</si>
  <si>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relative</t>
  </si>
  <si>
    <t>sales</t>
  </si>
  <si>
    <t>tonne</t>
  </si>
  <si>
    <t>Annual Target Adjustment</t>
  </si>
  <si>
    <t>Planning Reserve Margin Policies</t>
  </si>
  <si>
    <t>PRM Policies</t>
  </si>
  <si>
    <t>MW or %</t>
  </si>
  <si>
    <t>system_load</t>
  </si>
  <si>
    <t>PRM_Reliability</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</si>
  <si>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</si>
  <si>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</si>
  <si>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</si>
  <si>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</si>
  <si>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</si>
  <si>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</si>
  <si>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</si>
  <si>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</si>
  <si>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</si>
  <si>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</si>
  <si>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</si>
  <si>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</si>
  <si>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</si>
  <si>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</si>
  <si>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</si>
  <si>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</si>
  <si>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</si>
  <si>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</si>
  <si>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</si>
  <si>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</si>
  <si>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</si>
  <si>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</si>
  <si>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</si>
  <si>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</si>
  <si>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</si>
  <si>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</si>
  <si>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</si>
  <si>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</si>
  <si>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</si>
  <si>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</si>
  <si>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</si>
  <si>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</si>
  <si>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</si>
  <si>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</si>
  <si>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</si>
  <si>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</si>
  <si>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</si>
  <si>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</si>
  <si>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</si>
  <si>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</si>
  <si>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</si>
  <si>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</si>
  <si>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</si>
  <si>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</si>
  <si>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</si>
  <si>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</si>
  <si>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</si>
  <si>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</si>
  <si>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</si>
  <si>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</si>
  <si>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</si>
  <si>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</si>
  <si>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</si>
  <si>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</si>
  <si>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</si>
  <si>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</si>
  <si>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</si>
  <si>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</si>
  <si>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</si>
  <si>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</si>
  <si>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</si>
  <si>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</si>
  <si>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</si>
  <si>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</si>
  <si>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</si>
  <si>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</si>
  <si>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</si>
  <si>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</si>
  <si>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</si>
  <si>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</si>
  <si>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</si>
  <si>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</si>
  <si>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</si>
  <si>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</si>
  <si>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</si>
  <si>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</si>
  <si>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</si>
  <si>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</si>
  <si>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</si>
  <si>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</si>
  <si>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</si>
  <si>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</si>
  <si>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</si>
  <si>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</si>
  <si>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</si>
  <si>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</si>
  <si>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</si>
  <si>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</si>
  <si>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Solar_Storage_1</t>
  </si>
  <si>
    <t>Wind1</t>
  </si>
  <si>
    <t>Solar_Storage_2</t>
  </si>
  <si>
    <t>Wind2</t>
  </si>
  <si>
    <t>Solar_Storage_3</t>
  </si>
  <si>
    <t>Wind3</t>
  </si>
  <si>
    <t>Solar_Storage_4</t>
  </si>
  <si>
    <t>Wind4</t>
  </si>
  <si>
    <t>Solar_Storage_5</t>
  </si>
  <si>
    <t>Wind5</t>
  </si>
  <si>
    <t>Hourly Energy Reserve Margin Policies</t>
  </si>
  <si>
    <t>ERM Policies</t>
  </si>
  <si>
    <t>Target Type</t>
  </si>
  <si>
    <t>Hourly Policy Target</t>
  </si>
  <si>
    <t>Modeled Year Target Profile</t>
  </si>
  <si>
    <t>Modeled Year Target Adjustment</t>
  </si>
  <si>
    <t>profiles/policies/erm_target.csv</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</si>
  <si>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</si>
  <si>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</si>
  <si>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</si>
  <si>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</si>
  <si>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</si>
  <si>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</si>
  <si>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</si>
  <si>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</si>
  <si>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</si>
  <si>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</si>
  <si>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</si>
  <si>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</si>
  <si>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</si>
  <si>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</si>
  <si>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</si>
  <si>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</si>
  <si>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Constraint Operator</t>
  </si>
  <si>
    <t>Hourly RHS Target</t>
  </si>
  <si>
    <t>Annual RHS Target</t>
  </si>
  <si>
    <t>Constraint RHS</t>
  </si>
  <si>
    <t>Constraint LHS</t>
  </si>
  <si>
    <t>Component to Constrain</t>
  </si>
  <si>
    <t>Weather Year Hourly Multiplier</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</si>
  <si>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</si>
  <si>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</si>
  <si>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</si>
  <si>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</si>
  <si>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</si>
  <si>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</si>
  <si>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</si>
  <si>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</si>
  <si>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</si>
  <si>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</si>
  <si>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</si>
  <si>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</si>
  <si>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</si>
  <si>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Shift DR</t>
  </si>
  <si>
    <t>Hybrid Wind</t>
  </si>
  <si>
    <t>Interpreter_Win</t>
  </si>
  <si>
    <t>Interpreter_Mac</t>
  </si>
  <si>
    <t>ONEDRIVE_WIN</t>
  </si>
  <si>
    <t>ONEDRIVE_MAC</t>
  </si>
  <si>
    <t>ONEDRIVE_COMMERCIAL_WIN</t>
  </si>
  <si>
    <t>ONEDRIVE_COMMERCIAL_MAC</t>
  </si>
  <si>
    <t>SHAREPOINT_WIN</t>
  </si>
  <si>
    <t>SHAREPOINT_MAC</t>
  </si>
  <si>
    <t>Local File Path Override</t>
  </si>
  <si>
    <t>physical_lifetime</t>
  </si>
  <si>
    <t>Asset Lifetime</t>
  </si>
  <si>
    <t>Lifetime</t>
  </si>
  <si>
    <t>Flex Load Adjacency</t>
  </si>
  <si>
    <t>adjacency</t>
  </si>
  <si>
    <t>Solar_rv_group</t>
  </si>
  <si>
    <t>Storage_rv_group</t>
  </si>
  <si>
    <t>Wind_rv_group</t>
  </si>
  <si>
    <t>Hydro_rv_group</t>
  </si>
  <si>
    <t>DR_rv_group</t>
  </si>
  <si>
    <t>Geothermal_rv_group</t>
  </si>
  <si>
    <t>Nuclear_rv_group</t>
  </si>
  <si>
    <t>Gas_rv_group</t>
  </si>
  <si>
    <t>power_input_max__type</t>
  </si>
  <si>
    <t>power_input_max</t>
  </si>
  <si>
    <t>power_input_min__type</t>
  </si>
  <si>
    <t>power_input_min</t>
  </si>
  <si>
    <t>Maximum Power Input Profile (Imax)</t>
  </si>
  <si>
    <t>Minimum Power Input Profile (Imin)</t>
  </si>
  <si>
    <t>Imax Profile Type</t>
  </si>
  <si>
    <t>Imax Profile</t>
  </si>
  <si>
    <t>Jan Imax</t>
  </si>
  <si>
    <t>Feb Imax</t>
  </si>
  <si>
    <t>Mar Imax</t>
  </si>
  <si>
    <t>Apr Imax</t>
  </si>
  <si>
    <t>May Imax</t>
  </si>
  <si>
    <t>Jun Imax</t>
  </si>
  <si>
    <t>Jul Imax</t>
  </si>
  <si>
    <t>Aug Imax</t>
  </si>
  <si>
    <t>Sep Imax</t>
  </si>
  <si>
    <t>Oct Imax</t>
  </si>
  <si>
    <t>Nov Imax</t>
  </si>
  <si>
    <t>Dec Imax</t>
  </si>
  <si>
    <t>Imin Profile Type</t>
  </si>
  <si>
    <t>Imin Profile</t>
  </si>
  <si>
    <t>Jan Imin</t>
  </si>
  <si>
    <t>Feb Imin</t>
  </si>
  <si>
    <t>Mar Imin</t>
  </si>
  <si>
    <t>Apr Imin</t>
  </si>
  <si>
    <t>May Imin</t>
  </si>
  <si>
    <t>Jun Imin</t>
  </si>
  <si>
    <t>Jul Imin</t>
  </si>
  <si>
    <t>Aug Imin</t>
  </si>
  <si>
    <t>Sep Imin</t>
  </si>
  <si>
    <t>Oct Imin</t>
  </si>
  <si>
    <t>Nov Imin</t>
  </si>
  <si>
    <t>Dec Imin</t>
  </si>
  <si>
    <r>
      <t xml:space="preserve">Location of </t>
    </r>
    <r>
      <rPr>
        <b/>
        <sz val="8"/>
        <color theme="1"/>
        <rFont val="JetBrains Mono"/>
        <family val="3"/>
      </rPr>
      <t>resolve</t>
    </r>
    <r>
      <rPr>
        <sz val="9"/>
        <color theme="1"/>
        <rFont val="Aptos Narrow"/>
        <family val="2"/>
        <scheme val="minor"/>
      </rPr>
      <t xml:space="preserve"> code</t>
    </r>
  </si>
  <si>
    <t>https://docs.ethree.com/projects/resolve</t>
  </si>
  <si>
    <t>additional_index</t>
  </si>
  <si>
    <t>Additional Index</t>
  </si>
  <si>
    <t>All_Policies</t>
  </si>
  <si>
    <t>data</t>
  </si>
  <si>
    <t xml:space="preserve">2025-12-02 12:14:04.419 | INFO     | resolve.core.excel:__init__:277 - Reading RESOLVE_Training_User_Interface.xlsm
</t>
  </si>
  <si>
    <t xml:space="preserve">2025-12-02 12:14:33.852 | INFO     | resolve.core.excel:_convert_tables_to_dataframes:524 - Reading system.electric.tx_path.TxPath.__5 (GHG)
</t>
  </si>
  <si>
    <t xml:space="preserve">2025-12-02 12:14:39.074 | INFO     | resolve.core.excel:_convert_tables_to_dataframes:524 - Reading system.electric.tx_path.TxPathGroup.__52 (GHG)
</t>
  </si>
  <si>
    <t xml:space="preserve">2025-12-02 12:14:43.783 | INFO     | resolve.core.excel:_convert_tables_to_dataframes:524 - Reading system.Load.__6 (RPS)
</t>
  </si>
  <si>
    <t xml:space="preserve">2025-12-02 12:14:48.529 | INFO     | resolve.core.excel:_convert_tables_to_dataframes:524 - Reading system.fuel.candidate_fuel.CandidateFuel.__4 (GHG)
</t>
  </si>
  <si>
    <t xml:space="preserve">2025-12-02 12:14:48.544 | INFO     | resolve.core.excel:_convert_tables_to_dataframes:524 - Reading system.fuel.candidate_fuel.CandidateFuel.__4 (RPS)
</t>
  </si>
  <si>
    <t xml:space="preserve">2025-12-02 12:14:52.983 | INFO     | resolve.core.excel:_convert_tables_to_dataframes:524 - Reading system.Reserve.__812 (CHOOSE ZONE FROM DROPDOWN)
</t>
  </si>
  <si>
    <t xml:space="preserve">2025-12-02 12:14:58.943 | INFO     | resolve.core.excel:_convert_tables_to_dataframes:524 - Reading system.electric.resources.ElectricResource.__2014 (Downward_Reg)
</t>
  </si>
  <si>
    <t xml:space="preserve">2025-12-02 12:14:58.958 | INFO     | resolve.core.excel:_convert_tables_to_dataframes:524 - Reading system.electric.resources.ElectricResource.__2014 (GHG)
</t>
  </si>
  <si>
    <t xml:space="preserve">2025-12-02 12:14:58.971 | INFO     | resolve.core.excel:_convert_tables_to_dataframes:524 - Reading system.electric.resources.ElectricResource.__2014 (PRM)
</t>
  </si>
  <si>
    <t xml:space="preserve">2025-12-02 12:14:58.985 | INFO     | resolve.core.excel:_convert_tables_to_dataframes:524 - Reading system.electric.resources.ElectricResource.__2014 (RPS)
</t>
  </si>
  <si>
    <t xml:space="preserve">2025-12-02 12:14:59.000 | INFO     | resolve.core.excel:_convert_tables_to_dataframes:524 - Reading system.electric.resources.ElectricResource.__2014 (Solar-Storage_Surface)
</t>
  </si>
  <si>
    <t xml:space="preserve">2025-12-02 12:14:59.013 | INFO     | resolve.core.excel:_convert_tables_to_dataframes:524 - Reading system.electric.resources.ElectricResource.__2014 (Upward_Reg)
</t>
  </si>
  <si>
    <t xml:space="preserve">2025-12-02 12:14:59.027 | INFO     | resolve.core.excel:_convert_tables_to_dataframes:524 - Reading system.electric.resources.ElectricResource.__2014 (Wind_Surface)
</t>
  </si>
  <si>
    <t xml:space="preserve">2025-12-02 12:14:59.041 | INFO     | resolve.core.excel:_convert_tables_to_dataframes:524 - Reading system.electric.resources.ElectricResource.__2014 (to)
</t>
  </si>
  <si>
    <t xml:space="preserve">2025-12-02 12:15:05.175 | INFO     | resolve.core.excel:_convert_tables_to_dataframes:524 - Reading system.electric.resources.ElectricResourceGroup.__2 (Downward_Reg)
</t>
  </si>
  <si>
    <t xml:space="preserve">2025-12-02 12:15:05.188 | INFO     | resolve.core.excel:_convert_tables_to_dataframes:524 - Reading system.electric.resources.ElectricResourceGroup.__2 (GHG)
</t>
  </si>
  <si>
    <t xml:space="preserve">2025-12-02 12:15:05.202 | INFO     | resolve.core.excel:_convert_tables_to_dataframes:524 - Reading system.electric.resources.ElectricResourceGroup.__2 (PRM)
</t>
  </si>
  <si>
    <t xml:space="preserve">2025-12-02 12:15:05.215 | INFO     | resolve.core.excel:_convert_tables_to_dataframes:524 - Reading system.electric.resources.ElectricResourceGroup.__2 (RPS)
</t>
  </si>
  <si>
    <t xml:space="preserve">2025-12-02 12:15:05.228 | INFO     | resolve.core.excel:_convert_tables_to_dataframes:524 - Reading system.electric.resources.ElectricResourceGroup.__2 (Solar-Storage_Surface)
</t>
  </si>
  <si>
    <t xml:space="preserve">2025-12-02 12:15:05.244 | INFO     | resolve.core.excel:_convert_tables_to_dataframes:524 - Reading system.electric.resources.ElectricResourceGroup.__2 (Upward_Reg)
</t>
  </si>
  <si>
    <t xml:space="preserve">2025-12-02 12:15:05.257 | INFO     | resolve.core.excel:_convert_tables_to_dataframes:524 - Reading system.electric.resources.ElectricResourceGroup.__2 (Wind_Surface)
</t>
  </si>
  <si>
    <t xml:space="preserve">2025-12-02 12:15:05.270 | INFO     | resolve.core.excel:_convert_tables_to_dataframes:524 - Reading system.electric.resources.ElectricResourceGroup.__2 (to)
</t>
  </si>
  <si>
    <t xml:space="preserve">2025-12-02 12:15:10.721 | INFO     | resolve.core.excel:_convert_tables_to_dataframes:524 - Reading system.electric.resources.ElectricResourceGroup.__217 (Downward_Reg)
</t>
  </si>
  <si>
    <t xml:space="preserve">2025-12-02 12:15:10.735 | INFO     | resolve.core.excel:_convert_tables_to_dataframes:524 - Reading system.electric.resources.ElectricResourceGroup.__217 (ERM)
</t>
  </si>
  <si>
    <t xml:space="preserve">2025-12-02 12:15:10.750 | INFO     | resolve.core.excel:_convert_tables_to_dataframes:524 - Reading system.electric.resources.ElectricResourceGroup.__217 (GHG)
</t>
  </si>
  <si>
    <t xml:space="preserve">2025-12-02 12:15:10.762 | INFO     | resolve.core.excel:_convert_tables_to_dataframes:524 - Reading system.electric.resources.ElectricResourceGroup.__217 (RPS)
</t>
  </si>
  <si>
    <t xml:space="preserve">2025-12-02 12:15:10.776 | INFO     | resolve.core.excel:_convert_tables_to_dataframes:524 - Reading system.electric.resources.ElectricResourceGroup.__217 (Upward_Reg)
</t>
  </si>
  <si>
    <t xml:space="preserve">2025-12-02 12:15:10.790 | INFO     | resolve.core.excel:_convert_tables_to_dataframes:524 - Reading system.electric.resources.ElectricResourceGroup.__217 (to)
</t>
  </si>
  <si>
    <t xml:space="preserve">2025-12-02 12:15:28.681 | INFO     | resolve.core.excel:_convert_tables_to_dataframes:524 - Reading system.electric.elcc.ELCCSurface.__1 (PRM)
</t>
  </si>
  <si>
    <t xml:space="preserve">2025-12-02 12:15:33.495 | INFO     | resolve.core.excel:_convert_tables_to_dataframes:524 - Reading system.electric.elcc.ELCCFacet.__1 (Solar-Storage_Surface)
</t>
  </si>
  <si>
    <t xml:space="preserve">2025-12-02 12:15:33.510 | INFO     | resolve.core.excel:_convert_tables_to_dataframes:524 - Reading system.electric.elcc.ELCCFacet.__1 (Wind_Surface)
</t>
  </si>
  <si>
    <t xml:space="preserve">2025-12-02 12:15:50.582 | INFO     | resolve.core.excel:export_system:317 - Exporting: AnnualEmissionsPolicy
</t>
  </si>
  <si>
    <t xml:space="preserve">2025-12-02 12:15:50.614 | INFO     | resolve.core.excel:export_system:317 - Exporting: AnnualEnergyStandard
</t>
  </si>
  <si>
    <t xml:space="preserve">2025-12-02 12:15:50.644 | INFO     | resolve.core.excel:export_system:317 - Exporting: AnnualEnergyStandardContribution
</t>
  </si>
  <si>
    <t xml:space="preserve">2025-12-02 12:15:50.715 | INFO     | resolve.core.excel:export_system:317 - Exporting: AssetToELCC
</t>
  </si>
  <si>
    <t xml:space="preserve">2025-12-02 12:15:50.802 | INFO     | resolve.core.excel:export_system:317 - Exporting: CandidateFuel
</t>
  </si>
  <si>
    <t xml:space="preserve">2025-12-02 12:15:50.882 | INFO     | resolve.core.excel:export_system:317 - Exporting: CustomConstraintLHS
</t>
  </si>
  <si>
    <t xml:space="preserve">2025-12-02 12:15:50.885 | INFO     | resolve.core.excel:export_system:317 - Exporting: CustomConstraintLinkage
</t>
  </si>
  <si>
    <t xml:space="preserve">2025-12-02 12:15:50.887 | INFO     | resolve.core.excel:export_system:317 - Exporting: CustomConstraintRHS
</t>
  </si>
  <si>
    <t xml:space="preserve">2025-12-02 12:15:50.889 | INFO     | resolve.core.excel:export_system:317 - Exporting: ELCCFacet
</t>
  </si>
  <si>
    <t xml:space="preserve">2025-12-02 12:15:51.204 | INFO     | resolve.core.excel:export_system:317 - Exporting: ELCCFacetToSurface
</t>
  </si>
  <si>
    <t xml:space="preserve">2025-12-02 12:15:51.209 | INFO     | resolve.core.excel:export_system:317 - Exporting: ELCCReliabilityContribution
</t>
  </si>
  <si>
    <t xml:space="preserve">2025-12-02 12:15:51.212 | INFO     | resolve.core.excel:export_system:317 - Exporting: ELCCSurface
</t>
  </si>
  <si>
    <t xml:space="preserve">2025-12-02 12:15:51.215 | INFO     | resolve.core.excel:export_system:317 - Exporting: ERMContribution
</t>
  </si>
  <si>
    <t xml:space="preserve">2025-12-02 12:15:51.234 | INFO     | resolve.core.excel:export_system:317 - Exporting: ElectricResource
</t>
  </si>
  <si>
    <t xml:space="preserve">2025-12-02 12:15:51.660 | INFO     | resolve.core.excel:export_system:317 - Exporting: ElectricResourceGroup
</t>
  </si>
  <si>
    <t xml:space="preserve">2025-12-02 12:15:53.008 | INFO     | resolve.core.excel:export_system:317 - Exporting: EmissionsContribution
</t>
  </si>
  <si>
    <t xml:space="preserve">2025-12-02 12:15:53.041 | INFO     | resolve.core.excel:export_system:317 - Exporting: EnergyReserveMargin
</t>
  </si>
  <si>
    <t xml:space="preserve">2025-12-02 12:15:53.061 | INFO     | resolve.core.excel:export_system:317 - Exporting: HybridStorageResourceToHybridVariableResource
</t>
  </si>
  <si>
    <t xml:space="preserve">2025-12-02 12:15:53.090 | INFO     | resolve.core.excel:export_system:317 - Exporting: Load
</t>
  </si>
  <si>
    <t xml:space="preserve">2025-12-02 12:15:53.190 | INFO     | resolve.core.excel:export_system:317 - Exporting: PlanningReserveMargin
</t>
  </si>
  <si>
    <t xml:space="preserve">2025-12-02 12:15:53.219 | INFO     | resolve.core.excel:export_system:317 - Exporting: ReliabilityContribution
</t>
  </si>
  <si>
    <t xml:space="preserve">2025-12-02 12:15:53.291 | INFO     | resolve.core.excel:export_system:317 - Exporting: Reserve
</t>
  </si>
  <si>
    <t xml:space="preserve">2025-12-02 12:15:53.333 | INFO     | resolve.core.excel:export_system:317 - Exporting: ReserveToZone
</t>
  </si>
  <si>
    <t xml:space="preserve">2025-12-02 12:15:53.335 | INFO     | resolve.core.excel:export_system:317 - Exporting: ResourceToReserve
</t>
  </si>
  <si>
    <t xml:space="preserve">2025-12-02 12:15:53.367 | INFO     | resolve.core.excel:export_system:317 - Exporting: TxEmissionsContribution
</t>
  </si>
  <si>
    <t xml:space="preserve">2025-12-02 12:15:53.417 | INFO     | resolve.core.excel:export_system:317 - Exporting: TxPath
</t>
  </si>
  <si>
    <t xml:space="preserve">2025-12-02 12:15:53.455 | INFO     | resolve.core.excel:export_system:317 - Exporting: TxPathGroup
</t>
  </si>
  <si>
    <t xml:space="preserve">2025-12-02 12:15:53.517 | INFO     | resolve.core.excel:export_system:317 - Exporting: Zone
</t>
  </si>
  <si>
    <t xml:space="preserve">2025-12-02 12:15:53.557 | INFO     | resolve.core.excel:export_system:357 - Exporting: System component &amp; linkage configuration files
</t>
  </si>
  <si>
    <t>modeled_year_hourly_multiplier</t>
  </si>
  <si>
    <t>Modeled Year Hourly Multiplier</t>
  </si>
  <si>
    <t>modeled_year_hourly_target</t>
  </si>
  <si>
    <t>WY Hourly Target Profile</t>
  </si>
  <si>
    <t>MY Hourly RHS Target</t>
  </si>
  <si>
    <t>slack_penalty</t>
  </si>
  <si>
    <t>Policy Violation Cost</t>
  </si>
  <si>
    <t>$/tonne</t>
  </si>
  <si>
    <t>Power Input Variable Cost</t>
  </si>
  <si>
    <t>variable_cost_power_input</t>
  </si>
  <si>
    <t>NPV Reference Year</t>
  </si>
  <si>
    <t>NPV Discount Rate</t>
  </si>
  <si>
    <r>
      <t xml:space="preserve">Inflation Rate </t>
    </r>
    <r>
      <rPr>
        <sz val="9"/>
        <color rgb="FFFF0000"/>
        <rFont val="Aptos Narrow"/>
        <family val="2"/>
        <scheme val="minor"/>
      </rPr>
      <t>(only use if using nominal dollars)</t>
    </r>
  </si>
  <si>
    <t>inflation_rate</t>
  </si>
  <si>
    <t>Hourly LHS Multipliers</t>
  </si>
  <si>
    <t>Modeled Year LHS Multipliers</t>
  </si>
  <si>
    <t>2025 Multiplier</t>
  </si>
  <si>
    <t>2026 Multiplier</t>
  </si>
  <si>
    <t>2027 Multiplier</t>
  </si>
  <si>
    <t>2028 Multiplier</t>
  </si>
  <si>
    <t>2029 Multiplier</t>
  </si>
  <si>
    <t>2030 Multiplier</t>
  </si>
  <si>
    <t>2031 Multiplier</t>
  </si>
  <si>
    <t>2032 Multiplier</t>
  </si>
  <si>
    <t>2033 Multiplier</t>
  </si>
  <si>
    <t>2034 Multiplier</t>
  </si>
  <si>
    <t>2035 Multiplier</t>
  </si>
  <si>
    <t>2036 Multiplier</t>
  </si>
  <si>
    <t>2037 Multiplier</t>
  </si>
  <si>
    <t>2038 Multiplier</t>
  </si>
  <si>
    <t>2039 Multiplier</t>
  </si>
  <si>
    <t>2040 Multiplier</t>
  </si>
  <si>
    <t>2041 Multiplier</t>
  </si>
  <si>
    <t>2042 Multiplier</t>
  </si>
  <si>
    <t>2043 Multiplier</t>
  </si>
  <si>
    <t>2044 Multiplier</t>
  </si>
  <si>
    <t>2045 Multiplier</t>
  </si>
  <si>
    <t>2046 Multiplier</t>
  </si>
  <si>
    <t>2047 Multiplier</t>
  </si>
  <si>
    <t>2048 Multiplier</t>
  </si>
  <si>
    <t>2049 Multiplier</t>
  </si>
  <si>
    <t>2050 Multiplier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</si>
</sst>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2">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amily val="2"/>
    </font>
    <font>
      <i/>
      <sz val="9"/>
      <color theme="1"/>
      <name val="Aptos Narrow"/>
      <family val="2"/>
      <scheme val="minor"/>
    </font>
    <font>
      <b/>
      <sz val="9"/>
      <color theme="1"/>
      <name val="Aptos Display"/>
      <family val="2"/>
      <scheme val="major"/>
    </font>
    <font>
      <sz val="10"/>
      <color rgb="FF000000"/>
      <name val="Aptos Narrow"/>
      <family val="2"/>
    </font>
    <font>
      <sz val="10"/>
      <color rgb="FF000000"/>
      <name val="Aptos Narrow"/>
      <family val="2"/>
      <scheme val="minor"/>
    </font>
    <font>
      <sz val="8"/>
      <name val="Aptos Narrow"/>
      <family val="2"/>
      <scheme val="minor"/>
    </font>
    <font>
      <b/>
      <sz val="9"/>
      <color theme="1"/>
      <name val="Aptos Narrow"/>
      <family val="2"/>
      <scheme val="minor"/>
    </font>
    <font>
      <b/>
      <sz val="10.5"/>
      <color rgb="FF000000"/>
      <name val="Aptos Narrow"/>
      <family val="2"/>
      <scheme val="minor"/>
    </font>
    <font>
      <sz val="10.5"/>
      <color rgb="FF000000"/>
      <name val="Aptos Narrow"/>
      <family val="2"/>
      <scheme val="minor"/>
    </font>
    <font>
      <sz val="5"/>
      <color rgb="FF000000"/>
      <name val="Aptos Narrow"/>
      <family val="2"/>
      <scheme val="minor"/>
    </font>
    <font>
      <b/>
      <sz val="10"/>
      <color rgb="FF000000"/>
      <name val="Aptos Narrow"/>
      <family val="2"/>
      <scheme val="minor"/>
    </font>
    <font>
      <sz val="9"/>
      <name val="Aptos Narrow"/>
      <family val="2"/>
      <scheme val="minor"/>
    </font>
    <font>
      <i/>
      <sz val="9"/>
      <color theme="1" tint="0.34998626667073579"/>
      <name val="Aptos"/>
      <family val="2"/>
    </font>
    <font>
      <sz val="9"/>
      <color theme="1"/>
      <name val="Aptos"/>
      <family val="2"/>
    </font>
    <font>
      <b/>
      <sz val="22"/>
      <color theme="3"/>
      <name val="Aptos Display"/>
      <family val="3"/>
      <scheme val="major"/>
    </font>
    <font>
      <b/>
      <sz val="10"/>
      <color rgb="FF000000"/>
      <name val="Aptos Narrow"/>
      <family val="34"/>
    </font>
    <font>
      <sz val="10"/>
      <color rgb="FF000000"/>
      <name val="Aptos Narrow"/>
      <family val="34"/>
    </font>
    <font>
      <b/>
      <sz val="10"/>
      <color rgb="FF000000"/>
      <name val="Tahoma"/>
      <family val="34"/>
    </font>
    <font>
      <sz val="10"/>
      <color rgb="FF000000"/>
      <name val="Tahoma"/>
      <family val="34"/>
    </font>
    <font>
      <b/>
      <sz val="8"/>
      <color rgb="FF000000"/>
      <name val="JetBrains Mono Bold"/>
    </font>
    <font>
      <sz val="9"/>
      <color rgb="FF000000"/>
      <name val="Consolas"/>
      <family val="3"/>
    </font>
    <font>
      <sz val="9"/>
      <color rgb="FFFF0000"/>
      <name val="Aptos Narrow"/>
      <family val="2"/>
      <scheme val="minor"/>
    </font>
    <font>
      <b/>
      <sz val="9"/>
      <color indexed="81"/>
      <name val="Tahoma"/>
      <family val="2"/>
    </font>
    <font>
      <sz val="9"/>
      <color indexed="81"/>
      <name val="Tahoma"/>
      <family val="2"/>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34">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18" fillId="0" borderId="1" xfId="3" applyNumberFormat="1">
      <alignment vertical="center"/>
      <protection locked="0"/>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4" fontId="18" fillId="0" borderId="1" xfId="3" applyNumberFormat="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6" fontId="14" fillId="4" borderId="0" xfId="26" applyNumberFormat="1" applyFill="1" applyAlignment="1">
      <alignment horizontal="center" vertical="center"/>
    </xf>
    <xf numFmtId="168" fontId="5" fillId="0" borderId="11" xfId="6" applyNumberFormat="1" applyFont="1" applyFill="1" applyBorder="1" applyAlignment="1">
      <alignment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4"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5" fillId="0" borderId="32" xfId="67" applyBorder="1">
      <alignment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168" fontId="5" fillId="0" borderId="15" xfId="6" applyNumberFormat="1" applyFont="1" applyFill="1" applyBorder="1" applyAlignment="1">
      <alignment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79"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79" fillId="0" borderId="0" xfId="6" applyNumberFormat="1" applyFont="1" applyFill="1" applyBorder="1" applyAlignment="1" applyProtection="1">
      <alignment horizontal="center" vertical="center"/>
    </xf>
    <xf numFmtId="4" fontId="79" fillId="0" borderId="0" xfId="5" applyNumberFormat="1" applyFont="1" applyFill="1" applyBorder="1" applyAlignment="1" applyProtection="1">
      <alignment horizontal="center" vertical="center"/>
    </xf>
    <xf numFmtId="1" fontId="79" fillId="0" borderId="30" xfId="21" applyNumberFormat="1" applyFont="1" applyFill="1" applyBorder="1" applyAlignment="1">
      <alignment horizontal="center" vertical="center"/>
    </xf>
    <xf numFmtId="2" fontId="79" fillId="0" borderId="67" xfId="5" applyNumberFormat="1" applyFont="1" applyFill="1" applyBorder="1" applyAlignment="1" applyProtection="1">
      <alignment horizontal="center" vertical="center"/>
    </xf>
    <xf numFmtId="1" fontId="79" fillId="0" borderId="1" xfId="21" applyNumberFormat="1" applyFont="1" applyFill="1" applyAlignment="1">
      <alignment horizontal="center" vertical="center"/>
    </xf>
    <xf numFmtId="2" fontId="79" fillId="0" borderId="16" xfId="5" applyNumberFormat="1" applyFont="1" applyFill="1" applyBorder="1" applyAlignment="1" applyProtection="1">
      <alignment horizontal="center" vertical="center"/>
    </xf>
    <xf numFmtId="2" fontId="79" fillId="0" borderId="0" xfId="5" applyNumberFormat="1" applyFont="1" applyFill="1" applyBorder="1" applyAlignment="1" applyProtection="1">
      <alignment horizontal="center" vertical="center"/>
    </xf>
    <xf numFmtId="3" fontId="79" fillId="0" borderId="0" xfId="5" applyNumberFormat="1" applyFont="1" applyFill="1" applyBorder="1" applyAlignment="1" applyProtection="1">
      <alignment horizontal="center" vertical="center"/>
    </xf>
    <xf numFmtId="0" fontId="80" fillId="4" borderId="1" xfId="72" applyNumberFormat="1" applyFont="1" applyAlignment="1">
      <alignment horizontal="center" vertical="center"/>
    </xf>
    <xf numFmtId="0" fontId="81"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79"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79" fillId="0" borderId="30" xfId="21" applyNumberFormat="1" applyFont="1" applyFill="1" applyBorder="1" applyAlignment="1">
      <alignment horizontal="center" vertical="center"/>
    </xf>
    <xf numFmtId="2" fontId="79"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5" fillId="0" borderId="1" xfId="6" applyNumberFormat="1" applyFont="1" applyBorder="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45" fillId="0" borderId="39" xfId="0" applyFont="1" applyBorder="1" applyAlignment="1">
      <alignment horizontal="center" vertical="center"/>
      <protection locked="0"/>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2" fillId="0" borderId="7" xfId="11" applyFont="1" applyAlignment="1">
      <alignment vertical="center"/>
    </xf>
    <xf numFmtId="0" fontId="5" fillId="0" borderId="39" xfId="6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39" xfId="0" applyFont="1" applyBorder="1" applyAlignment="1">
      <alignment horizontal="center" vertical="center" wrapText="1"/>
      <protection locked="0"/>
    </xf>
    <xf numFmtId="167" fontId="5" fillId="0" borderId="1" xfId="3" applyNumberFormat="1" applyFont="1" applyAlignment="1">
      <alignment horizontal="center" vertical="center"/>
      <protection locked="0"/>
    </xf>
    <xf numFmtId="168" fontId="69" fillId="0" borderId="0" xfId="6" applyNumberFormat="1" applyFont="1" applyFill="1" applyBorder="1" applyAlignment="1" applyProtection="1">
      <alignment horizontal="center" vertical="center"/>
    </xf>
    <xf numFmtId="0" fontId="5" fillId="27" borderId="1" xfId="54" applyNumberFormat="1" applyAlignment="1">
      <alignment horizontal="center" vertical="center"/>
      <protection locked="0"/>
    </xf>
    <xf numFmtId="0" fontId="17" fillId="0" borderId="39" xfId="0" applyFont="1"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53" xfId="6" applyNumberFormat="1" applyFont="1" applyFill="1" applyBorder="1" applyAlignment="1" applyProtection="1">
      <alignment horizontal="center" vertical="center"/>
    </xf>
    <xf numFmtId="168" fontId="6" fillId="0" borderId="1" xfId="6" applyNumberFormat="1" applyFont="1" applyFill="1" applyBorder="1" applyAlignment="1" applyProtection="1">
      <alignment horizontal="center" vertical="center"/>
    </xf>
    <xf numFmtId="0" fontId="18" fillId="0" borderId="39" xfId="3"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0" xfId="6" applyNumberFormat="1" applyFont="1" applyFill="1" applyBorder="1" applyAlignment="1" applyProtection="1">
      <alignment horizontal="center" vertical="center"/>
    </xf>
    <xf numFmtId="0" fontId="5" fillId="27" borderId="1" xfId="54" applyAlignment="1">
      <alignment horizontal="left" vertical="center"/>
      <protection locked="0"/>
    </xf>
    <xf numFmtId="1" fontId="5" fillId="0" borderId="30" xfId="54" applyNumberFormat="1" applyFill="1" applyBorder="1" applyAlignment="1">
      <alignment horizontal="center" vertical="center"/>
      <protection locked="0"/>
    </xf>
    <xf numFmtId="1" fontId="5" fillId="0" borderId="1" xfId="54" applyNumberFormat="1" applyFill="1" applyAlignment="1">
      <alignment horizontal="center" vertical="center"/>
      <protection locked="0"/>
    </xf>
    <xf numFmtId="0" fontId="6" fillId="0" borderId="32" xfId="21" applyFill="1" applyBorder="1">
      <alignment vertical="center"/>
    </xf>
    <xf numFmtId="0" fontId="34" fillId="0" borderId="0" xfId="0" applyFont="1">
      <alignment vertical="center"/>
      <protection locked="0"/>
    </xf>
    <xf numFmtId="6" fontId="5" fillId="0" borderId="0" xfId="6" applyNumberFormat="1" applyFont="1" applyFill="1" applyBorder="1" applyAlignment="1" applyProtection="1">
      <alignment horizontal="center" vertical="center"/>
    </xf>
    <xf numFmtId="0" fontId="31" fillId="40" borderId="39" xfId="57" applyFont="1" applyFill="1" applyBorder="1" applyAlignment="1">
      <alignment horizontal="center" vertical="center"/>
      <protection locked="0"/>
    </xf>
    <xf numFmtId="0" fontId="31" fillId="40" borderId="47" xfId="57" applyFont="1" applyFill="1" applyBorder="1" applyAlignment="1">
      <alignment horizontal="center" vertical="center"/>
      <protection locked="0"/>
    </xf>
    <xf numFmtId="0" fontId="31" fillId="40" borderId="39" xfId="57" applyFont="1" applyFill="1" applyBorder="1">
      <alignment vertical="center"/>
      <protection locked="0"/>
    </xf>
    <xf numFmtId="0" fontId="31" fillId="40" borderId="72" xfId="57" applyFont="1" applyFill="1" applyBorder="1" applyAlignment="1">
      <alignment horizontal="center" vertical="center"/>
      <protection locked="0"/>
    </xf>
    <xf numFmtId="0" fontId="31" fillId="40" borderId="55" xfId="57" applyFont="1" applyFill="1" applyBorder="1" applyAlignment="1">
      <alignment horizontal="center" vertical="center"/>
      <protection locked="0"/>
    </xf>
    <xf numFmtId="0" fontId="31" fillId="40" borderId="56" xfId="57" applyFont="1" applyFill="1" applyBorder="1" applyAlignment="1">
      <alignment horizontal="center" vertical="center"/>
      <protection locked="0"/>
    </xf>
    <xf numFmtId="0" fontId="31" fillId="40" borderId="57" xfId="57" applyFont="1" applyFill="1" applyBorder="1" applyAlignment="1">
      <alignment horizontal="center" vertical="center"/>
      <protection locked="0"/>
    </xf>
    <xf numFmtId="0" fontId="31" fillId="40" borderId="0" xfId="57" applyFont="1" applyFill="1" applyAlignment="1">
      <alignment horizontal="center" vertical="center"/>
      <protection locked="0"/>
    </xf>
    <xf numFmtId="0" fontId="31" fillId="40" borderId="0" xfId="57" applyFont="1" applyFill="1">
      <alignment vertical="center"/>
      <protection locked="0"/>
    </xf>
    <xf numFmtId="14" fontId="31" fillId="43" borderId="47" xfId="57" applyNumberFormat="1" applyFont="1" applyFill="1" applyBorder="1" applyAlignment="1">
      <alignment horizontal="center" vertical="center"/>
      <protection locked="0"/>
    </xf>
    <xf numFmtId="14" fontId="31" fillId="43" borderId="48" xfId="57" applyNumberFormat="1" applyFont="1" applyFill="1" applyBorder="1" applyAlignment="1">
      <alignment horizontal="center" vertical="center"/>
      <protection locked="0"/>
    </xf>
    <xf numFmtId="14" fontId="31" fillId="40" borderId="47" xfId="57" applyNumberFormat="1" applyFont="1" applyFill="1" applyBorder="1" applyAlignment="1">
      <alignment horizontal="center" vertical="center"/>
      <protection locked="0"/>
    </xf>
    <xf numFmtId="14" fontId="31" fillId="40" borderId="39" xfId="57" applyNumberFormat="1" applyFont="1" applyFill="1" applyBorder="1" applyAlignment="1">
      <alignment horizontal="center" vertical="center"/>
      <protection locked="0"/>
    </xf>
    <xf numFmtId="0" fontId="31" fillId="43" borderId="49" xfId="57" applyFont="1" applyFill="1" applyBorder="1" applyAlignment="1">
      <alignment horizontal="center" vertical="center"/>
      <protection locked="0"/>
    </xf>
    <xf numFmtId="14" fontId="31" fillId="43" borderId="39" xfId="57" applyNumberFormat="1" applyFont="1" applyFill="1" applyBorder="1">
      <alignment vertical="center"/>
      <protection locked="0"/>
    </xf>
    <xf numFmtId="14" fontId="31" fillId="43" borderId="39" xfId="57" applyNumberFormat="1" applyFont="1" applyFill="1" applyBorder="1" applyAlignment="1">
      <alignment horizontal="center" vertical="center"/>
      <protection locked="0"/>
    </xf>
    <xf numFmtId="14" fontId="31" fillId="43" borderId="0" xfId="57" applyNumberFormat="1" applyFont="1" applyFill="1" applyAlignment="1">
      <alignment horizontal="center" vertical="center"/>
      <protection locked="0"/>
    </xf>
    <xf numFmtId="14" fontId="31" fillId="43" borderId="72" xfId="57" applyNumberFormat="1" applyFont="1" applyFill="1" applyBorder="1" applyAlignment="1">
      <alignment horizontal="center" vertical="center"/>
      <protection locked="0"/>
    </xf>
    <xf numFmtId="14" fontId="31" fillId="43" borderId="55" xfId="57" applyNumberFormat="1" applyFont="1" applyFill="1" applyBorder="1" applyAlignment="1">
      <alignment horizontal="center" vertical="center"/>
      <protection locked="0"/>
    </xf>
    <xf numFmtId="14" fontId="31" fillId="43" borderId="55" xfId="57" applyNumberFormat="1" applyFont="1" applyFill="1" applyBorder="1" applyAlignment="1">
      <alignment horizontal="center" vertical="center" wrapText="1"/>
      <protection locked="0"/>
    </xf>
    <xf numFmtId="0" fontId="31" fillId="43" borderId="39" xfId="57" applyFont="1" applyFill="1" applyBorder="1" applyAlignment="1">
      <alignment horizontal="center" vertical="center"/>
      <protection locked="0"/>
    </xf>
    <xf numFmtId="0" fontId="17" fillId="0" borderId="40" xfId="57" applyBorder="1">
      <alignment vertical="center"/>
      <protection locked="0"/>
      <extLst>
        <ext xmlns:xfpb="http://schemas.microsoft.com/office/spreadsheetml/2022/featurepropertybag" uri="{C7286773-470A-42A8-94C5-96B5CB345126}">
          <xfpb:xfComplement i="0"/>
        </ext>
      </extLst>
    </xf>
    <xf numFmtId="0" fontId="17" fillId="0" borderId="18" xfId="57" applyBorder="1">
      <alignment vertical="center"/>
      <protection locked="0"/>
    </xf>
    <xf numFmtId="0" fontId="17" fillId="0" borderId="73" xfId="57" applyBorder="1">
      <alignment vertical="center"/>
      <protection locked="0"/>
      <extLst>
        <ext xmlns:xfpb="http://schemas.microsoft.com/office/spreadsheetml/2022/featurepropertybag" uri="{C7286773-470A-42A8-94C5-96B5CB345126}">
          <xfpb:xfComplement i="0"/>
        </ext>
      </extLst>
    </xf>
    <xf numFmtId="0" fontId="5" fillId="3" borderId="1" xfId="19" applyAlignment="1">
      <alignment vertical="center" wrapText="1"/>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40" xfId="4" applyFont="1" applyBorder="1" applyAlignment="1">
      <alignment horizontal="center" vertical="center" wrapText="1"/>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47" xfId="57" applyFont="1" applyFill="1" applyBorder="1" applyAlignment="1">
      <alignment horizontal="center" vertical="center"/>
      <protection locked="0"/>
    </xf>
    <xf numFmtId="0" fontId="31" fillId="40" borderId="49" xfId="57" applyFont="1" applyFill="1" applyBorder="1" applyAlignment="1">
      <alignment horizontal="center" vertical="center"/>
      <protection locked="0"/>
    </xf>
    <xf numFmtId="0" fontId="31" fillId="40" borderId="50" xfId="57" applyFont="1" applyFill="1" applyBorder="1" applyAlignment="1">
      <alignment horizontal="center" vertical="center"/>
      <protection locked="0"/>
    </xf>
    <xf numFmtId="0" fontId="31" fillId="40" borderId="51" xfId="57" applyFont="1" applyFill="1" applyBorder="1" applyAlignment="1">
      <alignment horizontal="center" vertical="center"/>
      <protection locked="0"/>
    </xf>
    <xf numFmtId="0" fontId="31" fillId="40" borderId="52" xfId="57" applyFont="1" applyFill="1" applyBorder="1" applyAlignment="1">
      <alignment horizontal="center" vertical="center"/>
      <protection locked="0"/>
    </xf>
    <xf numFmtId="0" fontId="31" fillId="40" borderId="48" xfId="57" applyFont="1" applyFill="1" applyBorder="1" applyAlignment="1">
      <alignment horizontal="center"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2052">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73"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sz val="9"/>
      </font>
      <numFmt numFmtId="13" formatCode="0%"/>
      <alignment horizontal="general"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color auto="1"/>
        <family val="2"/>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val="0"/>
        <i val="0"/>
        <strike val="0"/>
        <condense val="0"/>
        <extend val="0"/>
        <outline val="0"/>
        <shadow val="0"/>
        <u val="none"/>
        <vertAlign val="baseline"/>
        <sz val="9"/>
        <color auto="1"/>
        <name val="Aptos Narrow"/>
        <family val="2"/>
        <scheme val="minor"/>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2051"/>
      <tableStyleElement type="headerRow" dxfId="2050"/>
    </tableStyle>
    <tableStyle name="TableStyleExtraLight9" pivot="0" count="9" xr9:uid="{7241FA22-818F-B84A-9539-8F8F925834A5}">
      <tableStyleElement type="wholeTable" dxfId="2049"/>
      <tableStyleElement type="headerRow" dxfId="2048"/>
      <tableStyleElement type="totalRow" dxfId="2047"/>
      <tableStyleElement type="firstColumn" dxfId="2046"/>
      <tableStyleElement type="lastColumn" dxfId="2045"/>
      <tableStyleElement type="firstRowStripe" dxfId="2044"/>
      <tableStyleElement type="secondRowStripe" dxfId="2043"/>
      <tableStyleElement type="firstColumnStripe" dxfId="2042"/>
      <tableStyleElement type="secondColumnStripe" dxfId="2041"/>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16</xdr:row>
          <xdr:rowOff>28575</xdr:rowOff>
        </xdr:from>
        <xdr:to>
          <xdr:col>7</xdr:col>
          <xdr:colOff>981075</xdr:colOff>
          <xdr:row>18</xdr:row>
          <xdr:rowOff>28575</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19</xdr:row>
          <xdr:rowOff>28575</xdr:rowOff>
        </xdr:from>
        <xdr:to>
          <xdr:col>7</xdr:col>
          <xdr:colOff>1000125</xdr:colOff>
          <xdr:row>21</xdr:row>
          <xdr:rowOff>28575</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45</xdr:row>
          <xdr:rowOff>104775</xdr:rowOff>
        </xdr:from>
        <xdr:to>
          <xdr:col>3</xdr:col>
          <xdr:colOff>9525</xdr:colOff>
          <xdr:row>48</xdr:row>
          <xdr:rowOff>85725</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a:rPr>
                <a:t>3. Run </a:t>
              </a:r>
              <a:r>
                <a:rPr lang="en-US" sz="900" b="0" i="0" u="none" strike="noStrike" baseline="0">
                  <a:solidFill>
                    <a:srgbClr val="000000"/>
                  </a:solidFill>
                  <a:latin typeface="Consolas"/>
                </a:rPr>
                <a:t>RESOLVE</a:t>
              </a:r>
              <a:r>
                <a:rPr lang="en-US" sz="900" b="0" i="0" u="none" strike="noStrike" baseline="0">
                  <a:solidFill>
                    <a:srgbClr val="000000"/>
                  </a:solidFill>
                  <a:latin typeface="Aptos Narrow"/>
                </a:rPr>
                <a:t> Case Batch Locally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0" i="0" u="none" strike="noStrike" baseline="0">
                  <a:solidFill>
                    <a:srgbClr val="000000"/>
                  </a:solidFill>
                  <a:latin typeface="Aptos Narrow"/>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600075</xdr:colOff>
          <xdr:row>26</xdr:row>
          <xdr:rowOff>85725</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1419225</xdr:colOff>
          <xdr:row>9</xdr:row>
          <xdr:rowOff>142875</xdr:rowOff>
        </xdr:from>
        <xdr:to>
          <xdr:col>5</xdr:col>
          <xdr:colOff>685800</xdr:colOff>
          <xdr:row>12</xdr:row>
          <xdr:rowOff>28575</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1743075</xdr:colOff>
          <xdr:row>9</xdr:row>
          <xdr:rowOff>28575</xdr:rowOff>
        </xdr:from>
        <xdr:to>
          <xdr:col>5</xdr:col>
          <xdr:colOff>714375</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47625</xdr:rowOff>
        </xdr:from>
        <xdr:to>
          <xdr:col>5</xdr:col>
          <xdr:colOff>466725</xdr:colOff>
          <xdr:row>11</xdr:row>
          <xdr:rowOff>104775</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1400175</xdr:colOff>
          <xdr:row>9</xdr:row>
          <xdr:rowOff>38100</xdr:rowOff>
        </xdr:from>
        <xdr:to>
          <xdr:col>5</xdr:col>
          <xdr:colOff>600075</xdr:colOff>
          <xdr:row>11</xdr:row>
          <xdr:rowOff>85725</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1114425</xdr:colOff>
          <xdr:row>9</xdr:row>
          <xdr:rowOff>28575</xdr:rowOff>
        </xdr:from>
        <xdr:to>
          <xdr:col>5</xdr:col>
          <xdr:colOff>457200</xdr:colOff>
          <xdr:row>11</xdr:row>
          <xdr:rowOff>85725</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1323975</xdr:colOff>
          <xdr:row>9</xdr:row>
          <xdr:rowOff>142875</xdr:rowOff>
        </xdr:from>
        <xdr:to>
          <xdr:col>5</xdr:col>
          <xdr:colOff>447675</xdr:colOff>
          <xdr:row>11</xdr:row>
          <xdr:rowOff>200025</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1590675</xdr:colOff>
          <xdr:row>9</xdr:row>
          <xdr:rowOff>28575</xdr:rowOff>
        </xdr:from>
        <xdr:to>
          <xdr:col>5</xdr:col>
          <xdr:colOff>581025</xdr:colOff>
          <xdr:row>11</xdr:row>
          <xdr:rowOff>85725</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1514475</xdr:colOff>
          <xdr:row>9</xdr:row>
          <xdr:rowOff>161925</xdr:rowOff>
        </xdr:from>
        <xdr:to>
          <xdr:col>5</xdr:col>
          <xdr:colOff>542925</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1152525</xdr:colOff>
          <xdr:row>8</xdr:row>
          <xdr:rowOff>76200</xdr:rowOff>
        </xdr:from>
        <xdr:to>
          <xdr:col>5</xdr:col>
          <xdr:colOff>361950</xdr:colOff>
          <xdr:row>11</xdr:row>
          <xdr:rowOff>0</xdr:rowOff>
        </xdr:to>
        <xdr:sp macro="" textlink="">
          <xdr:nvSpPr>
            <xdr:cNvPr id="65540" name="Button 4" descr="Hide unwanted columns" hidden="1">
              <a:extLst>
                <a:ext uri="{63B3BB69-23CF-44E3-9099-C40C66FF867C}">
                  <a14:compatExt spid="_x0000_s65540"/>
                </a:ext>
                <a:ext uri="{FF2B5EF4-FFF2-40B4-BE49-F238E27FC236}">
                  <a16:creationId xmlns:a16="http://schemas.microsoft.com/office/drawing/2014/main" id="{F9550BD3-86B9-D51D-770F-71500FBFAD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7" totalsRowShown="0" headerRowDxfId="2037" headerRowBorderDxfId="2036" tableBorderDxfId="2035" totalsRowBorderDxfId="2034">
  <autoFilter ref="F90:H97" xr:uid="{7B26B35C-86EC-9A42-8EF0-3B490EAFC6F1}"/>
  <tableColumns count="3">
    <tableColumn id="1" xr3:uid="{BDE197D9-AE9C-DA41-9512-0710AE1C0885}" name="Attribute" dataDxfId="2033" dataCellStyle="Table Value 2"/>
    <tableColumn id="2" xr3:uid="{27ABAEB7-9B9A-DF48-AFB8-1B5F529DF31B}" name="Value" dataDxfId="2032" dataCellStyle="Table Value 2"/>
    <tableColumn id="3" xr3:uid="{8ACFAA73-E4D4-3249-96CB-872A2B52123A}" name="Name in Code" dataDxfId="2031"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2030" headerRowBorderDxfId="2029" tableBorderDxfId="2028" totalsRowBorderDxfId="2027">
  <autoFilter ref="F58:H63" xr:uid="{5A1CD1A2-8F63-EF4D-920F-B076B4F44E16}"/>
  <tableColumns count="3">
    <tableColumn id="1" xr3:uid="{D6E97B07-6895-384B-B1E0-8805778DD4EE}" name="Solver Option" dataDxfId="2026" dataCellStyle="Table Value 2"/>
    <tableColumn id="2" xr3:uid="{B2705F2F-C8D4-094B-A823-773B9CCE2051}" name="Value" dataDxfId="2025" dataCellStyle="Table Value 2"/>
    <tableColumn id="3" xr3:uid="{F3CDB314-4CED-E446-AAD4-342554CB3E0F}" name="Data Type" dataDxfId="2024"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2023" headerRowBorderDxfId="2022" tableBorderDxfId="2021" totalsRowBorderDxfId="2020">
  <autoFilter ref="F69:H73" xr:uid="{8298B596-61A3-594D-BCAC-B44C4B817075}"/>
  <tableColumns count="3">
    <tableColumn id="1" xr3:uid="{9B72879A-9EF8-2642-B9E7-8A7B80DD8DC3}" name="Attribute" dataDxfId="2019" dataCellStyle="Table Value 2"/>
    <tableColumn id="2" xr3:uid="{2B766659-FB72-EE4A-9140-B404EFDA3B4B}" name="Value" dataDxfId="2018" dataCellStyle="Dropdown Input"/>
    <tableColumn id="3" xr3:uid="{769859C9-6D93-5341-8B6C-22300B737E4C}" name="Name in Code" dataDxfId="2017"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2016" headerRowBorderDxfId="2015" tableBorderDxfId="2014" totalsRowBorderDxfId="2013">
  <autoFilter ref="F26:H47" xr:uid="{BDEA71F6-D17C-CA49-BC5C-1B83111FC05F}"/>
  <tableColumns count="3">
    <tableColumn id="1" xr3:uid="{F9265E7B-00BF-924F-B59A-9B80F2BF9FC6}" name="Scenario Tag" dataDxfId="2012" dataCellStyle="Table Value"/>
    <tableColumn id="2" xr3:uid="{43ED4E90-D8C2-B349-9C96-B4F5883A2D8F}" name="Include in Case" dataDxfId="2011" dataCellStyle="Table Value"/>
    <tableColumn id="3" xr3:uid="{68661D6A-7DF8-6D4C-9E36-D0D1F6F2F1A3}" name="Priority Number" dataDxfId="2010"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2009" headerRowBorderDxfId="2008" tableBorderDxfId="2007" totalsRowBorderDxfId="2006">
  <autoFilter ref="F79:H84" xr:uid="{9FAD2AFD-C555-E34F-872D-710CC7D7C765}"/>
  <tableColumns count="3">
    <tableColumn id="1" xr3:uid="{1F5F4CB7-D6B5-BB45-99C8-36EE4F7A79F2}" name="Attribute" dataDxfId="2005" dataCellStyle="Table Value 2"/>
    <tableColumn id="2" xr3:uid="{D490AD62-FAEF-274F-AC21-525C583FE911}" name="Value" dataDxfId="2004" dataCellStyle="Dropdown Input"/>
    <tableColumn id="3" xr3:uid="{07639125-BD31-7649-B740-57185D832B53}" name="Name in Code" dataDxfId="2003"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8:G132" totalsRowShown="0" headerRowDxfId="2002" headerRowBorderDxfId="2001" tableBorderDxfId="2000" totalsRowBorderDxfId="1999">
  <autoFilter ref="F128:G132" xr:uid="{70C286EC-DBFE-A841-ADF5-8E8745B5FF95}"/>
  <tableColumns count="2">
    <tableColumn id="1" xr3:uid="{689C0C11-D5DF-D645-B744-E9506ED3E8FB}" name="Select Weather Years" dataDxfId="1998" dataCellStyle="Table Value 2"/>
    <tableColumn id="2" xr3:uid="{7D765CA5-8291-6242-8B4C-679D47B907B3}" name="Include in Case" dataDxfId="1997"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9:H125" totalsRowShown="0" headerRowDxfId="1996" headerRowBorderDxfId="1995" tableBorderDxfId="1994" totalsRowBorderDxfId="1993">
  <autoFilter ref="F99:H125" xr:uid="{A16FB071-6901-E04A-947F-7E4678ED1AD4}"/>
  <tableColumns count="3">
    <tableColumn id="1" xr3:uid="{AF4A746E-70F9-2649-BEF7-1B449A010ED8}" name="Modeled Years" dataDxfId="1992" dataCellStyle="Table Value 2"/>
    <tableColumn id="2" xr3:uid="{5B37F743-FCCD-C74A-A2BB-97787789535C}" name="Include in Case" dataDxfId="1991" dataCellStyle="Table Value"/>
    <tableColumn id="3" xr3:uid="{C79FBAF5-D3E6-4345-99B4-31BBF0825710}" name="Inter-Period Dispatch" dataDxfId="1990"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989"/>
    <tableColumn id="26" xr3:uid="{CED5B868-6E98-F94F-AB2F-8EFB89DE8A4E}" name="Over-Generation Penalty" dataDxfId="1988" dataCellStyle="Comma"/>
    <tableColumn id="27" xr3:uid="{435F2AB3-766F-8748-97DB-622EFF8D7E50}" name="Unserved Energy Penalty" dataDxfId="1987"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986">
  <tableColumns count="166">
    <tableColumn id="1" xr3:uid="{9778D342-4AEE-FD42-B7AF-D449D200F9EF}" name="Name" dataDxfId="1985"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984"/>
    <tableColumn id="19" xr3:uid="{69A3FBA7-F7FC-BC44-8D71-897D9CB4E4DB}" name="2025 Planned Capacity" dataDxfId="1983"/>
    <tableColumn id="150" xr3:uid="{47F74AE2-F637-8B43-86EB-D91D49E29655}" name="2026 Planned Capacity" dataDxfId="1982"/>
    <tableColumn id="14" xr3:uid="{93EFE500-09B8-E647-A6FF-4E7C901A9961}" name="2027 Planned Capacity" dataDxfId="1981"/>
    <tableColumn id="86" xr3:uid="{417FFC5B-4BB5-EE4C-9522-1F6A0E0A81D4}" name="2028 Planned Capacity" dataDxfId="1980"/>
    <tableColumn id="129" xr3:uid="{8343825F-6676-2F4F-B82E-B49FEFB09481}" name="2029 Planned Capacity" dataDxfId="1979"/>
    <tableColumn id="136" xr3:uid="{0F985744-A7D8-FC49-BCE1-444238FF6204}" name="2030 Planned Capacity" dataDxfId="1978"/>
    <tableColumn id="137" xr3:uid="{B8D68F21-0E2C-B349-AA4A-70FC607A7B53}" name="2031 Planned Capacity" dataDxfId="1977"/>
    <tableColumn id="130" xr3:uid="{EEBBC153-C315-6C44-AB69-E1BFA655F428}" name="2032 Planned Capacity" dataDxfId="1976"/>
    <tableColumn id="131" xr3:uid="{1862E7A7-5FAF-6D4B-99EA-C6BBE10E7C97}" name="2033 Planned Capacity" dataDxfId="1975"/>
    <tableColumn id="132" xr3:uid="{95286806-7415-C348-AB72-DBCAD74B52C8}" name="2034 Planned Capacity" dataDxfId="1974"/>
    <tableColumn id="133" xr3:uid="{C1EED7F4-29DA-9645-ACF7-7DACCC8660A8}" name="2035 Planned Capacity" dataDxfId="1973"/>
    <tableColumn id="134" xr3:uid="{E0A2D5EF-BDA4-5E4E-9346-A2C309CD0893}" name="2036 Planned Capacity" dataDxfId="1972"/>
    <tableColumn id="135" xr3:uid="{9BFB7C8C-8FD4-384A-A4A6-4C42723F0E37}" name="2037 Planned Capacity" dataDxfId="1971"/>
    <tableColumn id="87" xr3:uid="{336BDB09-3C27-7541-A771-7E453C494C7E}" name="2038 Planned Capacity" dataDxfId="1970"/>
    <tableColumn id="88" xr3:uid="{84A5C501-E245-C84E-BBFC-7AEC032ADDAC}" name="2039 Planned Capacity" dataDxfId="1969"/>
    <tableColumn id="89" xr3:uid="{4B7625A7-6A62-1144-AF76-5F64FE4C50F9}" name="2040 Planned Capacity" dataDxfId="1968"/>
    <tableColumn id="119" xr3:uid="{DBF854FF-3C19-794F-A720-1C8BAD97CD4E}" name="2041 Planned Capacity" dataDxfId="1967"/>
    <tableColumn id="120" xr3:uid="{1224DF39-93E7-B54D-9EC7-E76C70C3F666}" name="2042 Planned Capacity" dataDxfId="1966"/>
    <tableColumn id="121" xr3:uid="{A2397C3F-97BB-0641-8860-DA8242527281}" name="2043 Planned Capacity" dataDxfId="1965"/>
    <tableColumn id="122" xr3:uid="{6870EAA2-C40D-9D4B-B152-273012CA932B}" name="2044 Planned Capacity" dataDxfId="1964"/>
    <tableColumn id="123" xr3:uid="{C03D3996-A5E5-A244-A374-15990597DA6F}" name="2045 Planned Capacity" dataDxfId="1963"/>
    <tableColumn id="124" xr3:uid="{8143CF6C-31F5-484C-BC61-AFF99C8CEFB8}" name="2046 Planned Capacity" dataDxfId="1962"/>
    <tableColumn id="125" xr3:uid="{5EF1C951-3D24-294A-87B0-3FF8224D7032}" name="2047 Planned Capacity" dataDxfId="1961"/>
    <tableColumn id="126" xr3:uid="{F720D1EC-804F-6A4D-83FC-81FE233E508E}" name="2048 Planned Capacity" dataDxfId="1960"/>
    <tableColumn id="127" xr3:uid="{3A45E2A8-87E7-D54E-80C7-EF33E445BFDD}" name="2049 Planned Capacity" dataDxfId="1959"/>
    <tableColumn id="128" xr3:uid="{346B61C4-51A1-BC42-871E-BAEA02DC7205}" name="2050 Planned Capacity" dataDxfId="1958"/>
    <tableColumn id="151" xr3:uid="{08B802A5-008A-1342-B591-C5A03F3A57F1}" name="Can Retire" dataDxfId="1957"/>
    <tableColumn id="24" xr3:uid="{7C069B01-99C7-A848-9850-F086B1A7D000}" name="Forward Rating" dataDxfId="1956"/>
    <tableColumn id="84" xr3:uid="{F137FF9D-0CD9-A24A-95B1-DDC878FF10D2}" name="Reverse Rating" dataDxfId="1955"/>
    <tableColumn id="12" xr3:uid="{CF0EEEDB-CFC2-724A-9440-6C05CC9117F6}" name="2025 Fixed O&amp;M Cost"/>
    <tableColumn id="138" xr3:uid="{00D70497-AC72-434D-A992-639F70E96A50}" name="2026 Fixed O&amp;M Cost" dataDxfId="1954"/>
    <tableColumn id="139" xr3:uid="{C5CBD4DF-8BCE-654D-81A4-1CC5C54BB89F}" name="2027 Fixed O&amp;M Cost" dataDxfId="1953"/>
    <tableColumn id="140" xr3:uid="{73A48D8D-39EF-1749-8D41-BF2D3938FB6F}" name="2028 Fixed O&amp;M Cost" dataDxfId="1952"/>
    <tableColumn id="141" xr3:uid="{42C553D4-0C0D-7642-88B4-C6C59CED59EA}" name="2029 Fixed O&amp;M Cost" dataDxfId="1951"/>
    <tableColumn id="142" xr3:uid="{B4599969-82BE-0C41-8F6B-2331D7E4352B}" name="2030 Fixed O&amp;M Cost" dataDxfId="1950"/>
    <tableColumn id="143" xr3:uid="{A461A495-8373-474F-8F72-5678E4A94C21}" name="2031 Fixed O&amp;M Cost" dataDxfId="1949"/>
    <tableColumn id="144" xr3:uid="{2DB71333-32AF-F049-B94B-C822D75DFB0F}" name="2032 Fixed O&amp;M Cost" dataDxfId="1948"/>
    <tableColumn id="145" xr3:uid="{AAC2768F-AF90-B443-8110-41309D92D297}" name="2033 Fixed O&amp;M Cost" dataDxfId="1947"/>
    <tableColumn id="146" xr3:uid="{20DBB99D-DE97-E044-BE30-10E65B3DA478}" name="2034 Fixed O&amp;M Cost" dataDxfId="1946"/>
    <tableColumn id="147" xr3:uid="{5D1FAC7B-5655-DF46-AD1D-398D25D81F1D}" name="2035 Fixed O&amp;M Cost" dataDxfId="1945"/>
    <tableColumn id="148" xr3:uid="{A8808DB1-1EAB-C24C-AE25-DF835C4FECDC}" name="2036 Fixed O&amp;M Cost" dataDxfId="1944"/>
    <tableColumn id="149" xr3:uid="{2179BBDA-08C5-5446-9301-6F649FB8D789}" name="2037 Fixed O&amp;M Cost" dataDxfId="1943"/>
    <tableColumn id="154" xr3:uid="{11B69400-B19B-024E-A615-071D76BE41D7}" name="2038 Fixed O&amp;M Cost" dataDxfId="1942"/>
    <tableColumn id="155" xr3:uid="{E38BB4B8-162B-ED42-A8AF-BA6397ED2955}" name="2039 Fixed O&amp;M Cost" dataDxfId="1941"/>
    <tableColumn id="156" xr3:uid="{281AA889-EC1E-C941-9E15-EE8BF225D966}" name="2040 Fixed O&amp;M Cost" dataDxfId="1940"/>
    <tableColumn id="157" xr3:uid="{21064662-C737-A947-988E-2351E2B9BA58}" name="2041 Fixed O&amp;M Cost" dataDxfId="1939"/>
    <tableColumn id="158" xr3:uid="{7B902D39-0930-4945-977D-DDB814017209}" name="2042 Fixed O&amp;M Cost" dataDxfId="1938"/>
    <tableColumn id="159" xr3:uid="{E89585C5-39E6-3F4F-AAE5-A995DA93047F}" name="2043 Fixed O&amp;M Cost" dataDxfId="1937"/>
    <tableColumn id="160" xr3:uid="{67AB0ADE-0E8D-5F42-BBA4-D4481779EF8D}" name="2044 Fixed O&amp;M Cost" dataDxfId="1936"/>
    <tableColumn id="161" xr3:uid="{B3FD4575-DE81-2348-B207-E7E7322F16FF}" name="2045 Fixed O&amp;M Cost" dataDxfId="1935"/>
    <tableColumn id="162" xr3:uid="{BFBD067A-5783-D24D-8F85-0E9E80AB6866}" name="2046 Fixed O&amp;M Cost" dataDxfId="1934"/>
    <tableColumn id="163" xr3:uid="{76B24DCD-B630-0942-92DF-4FA54B0F9E5C}" name="2047 Fixed O&amp;M Cost" dataDxfId="1933"/>
    <tableColumn id="164" xr3:uid="{D09987EB-ABEE-2E49-8C1F-EB384271DA25}" name="2048 Fixed O&amp;M Cost" dataDxfId="1932"/>
    <tableColumn id="165" xr3:uid="{7C37933B-3991-724A-B887-CBA863AE1144}" name="2049 Fixed O&amp;M Cost" dataDxfId="1931"/>
    <tableColumn id="166" xr3:uid="{E60F55B7-D515-1448-9AF6-766B846F16BD}" name="2050 Fixed O&amp;M Cost" dataDxfId="1930"/>
    <tableColumn id="4" xr3:uid="{4A379F87-5911-3E4C-9313-72385F773FE2}" name="2025 Forward Hurdle" dataDxfId="1929"/>
    <tableColumn id="5" xr3:uid="{943E677D-DBEC-C54F-ADD9-F7512C4C1EF1}" name="2026 Forward Hurdle" dataDxfId="1928"/>
    <tableColumn id="6" xr3:uid="{4FD8DD94-DD83-9D49-8439-4F868D752C4F}" name="2027 Forward Hurdle" dataDxfId="1927"/>
    <tableColumn id="7" xr3:uid="{EC0AC1D9-45B5-2D41-8D1D-D64279E60F04}" name="2028 Forward Hurdle" dataDxfId="1926"/>
    <tableColumn id="8" xr3:uid="{A5166C4E-33E4-764B-8E8E-B8122A8FBEF8}" name="2029 Forward Hurdle" dataDxfId="1925"/>
    <tableColumn id="9" xr3:uid="{F8EDFAE5-CA1C-0543-BA89-D949661D1588}" name="2030 Forward Hurdle" dataDxfId="1924"/>
    <tableColumn id="15" xr3:uid="{475877C5-3DE0-CA42-B10B-C0CBDFCE887B}" name="2031 Forward Hurdle" dataDxfId="1923"/>
    <tableColumn id="18" xr3:uid="{603EFC68-6EC9-7141-A197-8A24064F39DD}" name="2032 Forward Hurdle" dataDxfId="1922"/>
    <tableColumn id="21" xr3:uid="{0360DB4B-250F-CE41-ACEC-DFB78AB8F970}" name="2033 Forward Hurdle" dataDxfId="1921"/>
    <tableColumn id="22" xr3:uid="{02926335-BE69-654E-B182-F8307B5162AA}" name="2034 Forward Hurdle" dataDxfId="1920"/>
    <tableColumn id="23" xr3:uid="{0633C582-E318-1D4E-9B96-09A066B1C46C}" name="2035 Forward Hurdle" dataDxfId="1919"/>
    <tableColumn id="26" xr3:uid="{B550E86D-596B-0146-B0C9-B1FBAB9EE825}" name="2036 Forward Hurdle" dataDxfId="1918"/>
    <tableColumn id="27" xr3:uid="{C2C12610-5F11-D249-AA53-2CB8BE056DF1}" name="2037 Forward Hurdle" dataDxfId="1917"/>
    <tableColumn id="28" xr3:uid="{98B7B5DA-B0BF-1344-B26B-B18C49B1BF72}" name="2038 Forward Hurdle" dataDxfId="1916"/>
    <tableColumn id="29" xr3:uid="{6DD084F5-19B8-E140-BFDA-DBB8CA8D1FD8}" name="2039 Forward Hurdle" dataDxfId="1915"/>
    <tableColumn id="30" xr3:uid="{8119AD7C-12F7-CD4F-AF18-909EE6F0EE30}" name="2040 Forward Hurdle" dataDxfId="1914"/>
    <tableColumn id="31" xr3:uid="{EEEA12FE-BCA0-E949-9F6E-1B0DE56DC320}" name="2041 Forward Hurdle" dataDxfId="1913"/>
    <tableColumn id="32" xr3:uid="{0885686D-C895-AD4F-B952-B812B98132EA}" name="2042 Forward Hurdle" dataDxfId="1912"/>
    <tableColumn id="33" xr3:uid="{17D0CA14-E50E-314C-83B2-7FCA01806FB6}" name="2043 Forward Hurdle" dataDxfId="1911"/>
    <tableColumn id="34" xr3:uid="{FB77154A-8D2F-F54B-994A-12BF4FD1F12B}" name="2044 Forward Hurdle" dataDxfId="1910"/>
    <tableColumn id="35" xr3:uid="{99F8FD67-F1D1-7141-8402-537267C57C81}" name="2045 Forward Hurdle" dataDxfId="1909"/>
    <tableColumn id="152" xr3:uid="{FB401294-389F-4EE1-AD95-C2C466538687}" name="2046 Forward Hurdle" dataDxfId="1908"/>
    <tableColumn id="20" xr3:uid="{6A78EA76-255D-DA42-A655-AE43E8DF3FC8}" name="2047 Forward Hurdle" dataDxfId="1907"/>
    <tableColumn id="25" xr3:uid="{436F1253-3B77-0B4B-B00F-AE34D01457BF}" name="2048 Forward Hurdle" dataDxfId="1906"/>
    <tableColumn id="36" xr3:uid="{AC856ECD-A27C-2047-BA3F-32C853DD6AD7}" name="2049 Forward Hurdle" dataDxfId="1905"/>
    <tableColumn id="53" xr3:uid="{7B1DB862-2C2D-104A-8880-A9902F040151}" name="2050 Forward Hurdle" dataDxfId="1904"/>
    <tableColumn id="37" xr3:uid="{8C040C97-5F1D-D146-97FF-2B7AB0B873EA}" name="2025 Reverse Hurdle" dataDxfId="1903"/>
    <tableColumn id="38" xr3:uid="{828974DD-6F61-654E-82A7-B8AAF2702DF2}" name="2026 Reverse Hurdle" dataDxfId="1902"/>
    <tableColumn id="39" xr3:uid="{2DB939CE-7D1F-7B40-8724-5615A65832C7}" name="2027 Reverse Hurdle" dataDxfId="1901"/>
    <tableColumn id="40" xr3:uid="{B6839DA7-B7C7-4840-9B84-A43CAFACA392}" name="2028 Reverse Hurdle" dataDxfId="1900"/>
    <tableColumn id="41" xr3:uid="{740F5E27-3A70-8F4D-969E-9A430EEE00FB}" name="2029 Reverse Hurdle" dataDxfId="1899"/>
    <tableColumn id="42" xr3:uid="{2017A417-8D3B-804D-91FF-B430CD8E16C5}" name="2030 Reverse Hurdle" dataDxfId="1898"/>
    <tableColumn id="43" xr3:uid="{826C16AD-11F9-4645-9F72-544EE79AB5CF}" name="2031 Reverse Hurdle" dataDxfId="1897"/>
    <tableColumn id="44" xr3:uid="{FD6FA968-9583-E448-901C-DAFEBF2F3825}" name="2032 Reverse Hurdle" dataDxfId="1896"/>
    <tableColumn id="45" xr3:uid="{50BAFA83-A3AD-C447-8885-33C06314AF9E}" name="2033 Reverse Hurdle" dataDxfId="1895"/>
    <tableColumn id="46" xr3:uid="{991F8982-B750-2A40-9CC4-6D2D94C6C854}" name="2034 Reverse Hurdle" dataDxfId="1894"/>
    <tableColumn id="47" xr3:uid="{78681562-14F2-5E44-AE0F-591A84277414}" name="2035 Reverse Hurdle" dataDxfId="1893"/>
    <tableColumn id="48" xr3:uid="{59FDF8D9-266E-6F40-9B54-C241CC347317}" name="2036 Reverse Hurdle" dataDxfId="1892"/>
    <tableColumn id="49" xr3:uid="{DFD2C07C-011E-F345-A283-8251B74A015C}" name="2037 Reverse Hurdle" dataDxfId="1891"/>
    <tableColumn id="50" xr3:uid="{5059F55F-9C26-2B49-91A7-4FFF294CE335}" name="2038 Reverse Hurdle" dataDxfId="1890"/>
    <tableColumn id="51" xr3:uid="{4E6CD845-8BAE-7C43-B475-FDBA2BADF42A}" name="2039 Reverse Hurdle" dataDxfId="1889"/>
    <tableColumn id="52" xr3:uid="{2695F8F3-ECA1-B945-9062-991622FACB7E}" name="2040 Reverse Hurdle" dataDxfId="1888"/>
    <tableColumn id="54" xr3:uid="{1D3686C5-EF8C-D84D-9926-4EF55E643798}" name="2041 Reverse Hurdle" dataDxfId="1887"/>
    <tableColumn id="55" xr3:uid="{4F9F5899-BA12-9F42-AA9F-24836E989E5E}" name="2042 Reverse Hurdle" dataDxfId="1886"/>
    <tableColumn id="56" xr3:uid="{2041A617-111C-3A46-8D3C-A07A72736AA7}" name="2043 Reverse Hurdle" dataDxfId="1885"/>
    <tableColumn id="57" xr3:uid="{AC4774FA-DD90-4146-8716-CD02D95F9A66}" name="2044 Reverse Hurdle" dataDxfId="1884"/>
    <tableColumn id="58" xr3:uid="{70943798-1951-354F-BF66-D4A59BFF64B6}" name="2045 Reverse Hurdle" dataDxfId="1883"/>
    <tableColumn id="153" xr3:uid="{C8ACA8CD-D15E-4CC6-9CC0-B8A7CB4D2287}" name="2046 Reverse Hurdle" dataDxfId="1882"/>
    <tableColumn id="3" xr3:uid="{B78183D3-90FA-2D46-8CBE-DEA78F60472B}" name="2047 Reverse Hurdle" dataDxfId="1881"/>
    <tableColumn id="11" xr3:uid="{ABE3DB94-6D1D-A84B-9C69-D92C69A772DA}" name="2048 Reverse Hurdle" dataDxfId="1880"/>
    <tableColumn id="13" xr3:uid="{A9D35A8B-572B-254C-A08B-1A8BD7689A2E}" name="2049 Reverse Hurdle" dataDxfId="1879"/>
    <tableColumn id="17" xr3:uid="{115ED044-86B7-3645-9D1B-8D35AE724728}" name="2050 Reverse Hurdle" dataDxfId="1878"/>
    <tableColumn id="85" xr3:uid="{73819B33-1E99-B74F-AACD-F0E5FC03B70C}" name="GHG" dataDxfId="1877"/>
    <tableColumn id="59" xr3:uid="{BFF4BD1F-6643-EC4F-A4E6-8B35F9964A66}" name="2025 Emissions Policy Forward Multiplier" dataDxfId="1876"/>
    <tableColumn id="60" xr3:uid="{E62E8A5B-57D5-8042-ABE3-D2679D9894D6}" name="2026 Emissions Policy Forward Multiplier" dataDxfId="1875"/>
    <tableColumn id="61" xr3:uid="{26E49005-6A9E-634B-B85E-9B463197ADF7}" name="2027 Emissions Policy Forward Multiplier" dataDxfId="1874"/>
    <tableColumn id="62" xr3:uid="{88972D3F-30C0-694D-B54E-0ADD51380D6B}" name="2028 Emissions Policy Forward Multiplier" dataDxfId="1873"/>
    <tableColumn id="63" xr3:uid="{82F62382-DAE2-9B4F-A9ED-11AE8C94AF41}" name="2029 Emissions Policy Forward Multiplier" dataDxfId="1872"/>
    <tableColumn id="64" xr3:uid="{0A073A5E-D802-9444-96DA-82840C12593E}" name="2030 Emissions Policy Forward Multiplier" dataDxfId="1871"/>
    <tableColumn id="65" xr3:uid="{E965B206-1557-FD4E-9CB2-C441B2B2DDE9}" name="2031 Emissions Policy Forward Multiplier" dataDxfId="1870"/>
    <tableColumn id="66" xr3:uid="{D698D0E0-BF4E-BB48-A2C1-AE29EA84C4E8}" name="2032 Emissions Policy Forward Multiplier" dataDxfId="1869"/>
    <tableColumn id="67" xr3:uid="{A9AE3173-47C4-CA49-A08B-8F516B98F73E}" name="2033 Emissions Policy Forward Multiplier" dataDxfId="1868"/>
    <tableColumn id="68" xr3:uid="{09BA837C-9ADF-1148-8486-0614BF5EEC62}" name="2034 Emissions Policy Forward Multiplier" dataDxfId="1867"/>
    <tableColumn id="69" xr3:uid="{2B5E4CC9-4795-B84A-BECC-E4069000550E}" name="2035 Emissions Policy Forward Multiplier" dataDxfId="1866"/>
    <tableColumn id="70" xr3:uid="{BC49F80D-DD62-1145-AFAA-1D558D2C8C51}" name="2036 Emissions Policy Forward Multiplier" dataDxfId="1865"/>
    <tableColumn id="71" xr3:uid="{8A7943DA-C8DB-2041-BD4B-30C42450C54A}" name="2037 Emissions Policy Forward Multiplier" dataDxfId="1864"/>
    <tableColumn id="72" xr3:uid="{E6E04F47-6945-AE44-8595-07DCFD7C7EB7}" name="2038 Emissions Policy Forward Multiplier" dataDxfId="1863"/>
    <tableColumn id="73" xr3:uid="{61D1E2E2-F68C-B24A-ABB6-C0BA7C054ED3}" name="2039 Emissions Policy Forward Multiplier" dataDxfId="1862"/>
    <tableColumn id="74" xr3:uid="{3340396E-2981-5545-A4EA-D019BE6BFB91}" name="2040 Emissions Policy Forward Multiplier" dataDxfId="1861"/>
    <tableColumn id="75" xr3:uid="{8C3CBC0D-C068-E74A-ACC4-816A122F83CE}" name="2041 Emissions Policy Forward Multiplier" dataDxfId="1860"/>
    <tableColumn id="76" xr3:uid="{19E7E7E4-4E8F-594B-BC4E-E35A92DAB516}" name="2042 Emissions Policy Forward Multiplier" dataDxfId="1859"/>
    <tableColumn id="77" xr3:uid="{3E0081DC-82B1-AB48-B187-DF91C1E0D650}" name="2043 Emissions Policy Forward Multiplier" dataDxfId="1858"/>
    <tableColumn id="78" xr3:uid="{BB10A186-117C-0841-96AE-CD6119B5D290}" name="2044 Emissions Policy Forward Multiplier" dataDxfId="1857"/>
    <tableColumn id="79" xr3:uid="{FDEB46F4-FA5C-B640-9BA3-392D00BE565D}" name="2045 Emissions Policy Forward Multiplier" dataDxfId="1856"/>
    <tableColumn id="80" xr3:uid="{C176E137-1B0E-8D4A-817C-E0BC7BD4CBDF}" name="2046 Emissions Policy Forward Multiplier" dataDxfId="1855"/>
    <tableColumn id="81" xr3:uid="{191F9B65-B199-D644-B68A-8A1BA88CAC49}" name="2047 Emissions Policy Forward Multiplier" dataDxfId="1854"/>
    <tableColumn id="90" xr3:uid="{0B4A370B-487E-0346-B44A-9B9365EA3101}" name="2048 Emissions Policy Forward Multiplier" dataDxfId="1853"/>
    <tableColumn id="91" xr3:uid="{C4D5C9C4-A274-9E4F-BCFB-5F702648AE33}" name="2049 Emissions Policy Forward Multiplier" dataDxfId="1852"/>
    <tableColumn id="92" xr3:uid="{E65DB323-0931-9F49-B5E5-DBDBDD948A30}" name="2050 Emissions Policy Forward Multiplier" dataDxfId="1851"/>
    <tableColumn id="93" xr3:uid="{6F642A05-0CD3-564C-A822-6B98C1A9BA3C}" name="2025 Emissions Policy Reverse Multiplier" dataDxfId="1850"/>
    <tableColumn id="94" xr3:uid="{2E5898A9-DD65-EF4D-A5A8-9488E4DDDEC7}" name="2026 Emissions Policy Reverse Multiplier" dataDxfId="1849"/>
    <tableColumn id="95" xr3:uid="{74CD4419-B0AB-244F-93E0-80CFFA655FE5}" name="2027 Emissions Policy Reverse Multiplier" dataDxfId="1848"/>
    <tableColumn id="96" xr3:uid="{46D343FF-ACA7-9C4D-9B8F-2E3B520D6FDB}" name="2028 Emissions Policy Reverse Multiplier" dataDxfId="1847"/>
    <tableColumn id="97" xr3:uid="{0C9855A5-3EE2-0A4F-939C-D8A5258C9AEC}" name="2029 Emissions Policy Reverse Multiplier" dataDxfId="1846"/>
    <tableColumn id="98" xr3:uid="{4BE57705-C35E-484B-B8C3-41D279BCF39F}" name="2030 Emissions Policy Reverse Multiplier" dataDxfId="1845"/>
    <tableColumn id="99" xr3:uid="{5949172C-6805-EA4F-9195-19BD870DD9AC}" name="2031 Emissions Policy Reverse Multiplier" dataDxfId="1844"/>
    <tableColumn id="100" xr3:uid="{2A453873-0693-9B4D-9EAA-94896A3F0AE3}" name="2032 Emissions Policy Reverse Multiplier" dataDxfId="1843"/>
    <tableColumn id="101" xr3:uid="{41A9E5CC-8755-DD4F-9375-3D95F0515DCA}" name="2033 Emissions Policy Reverse Multiplier" dataDxfId="1842"/>
    <tableColumn id="102" xr3:uid="{B2C04BE5-B7A6-1049-BAB1-49634DE70C98}" name="2034 Emissions Policy Reverse Multiplier" dataDxfId="1841"/>
    <tableColumn id="103" xr3:uid="{5DD7745C-EE03-D746-96A6-5C8538A35B8D}" name="2035 Emissions Policy Reverse Multiplier" dataDxfId="1840"/>
    <tableColumn id="104" xr3:uid="{8B5A38C3-610E-F345-A483-C7CC1D317126}" name="2036 Emissions Policy Reverse Multiplier" dataDxfId="1839"/>
    <tableColumn id="105" xr3:uid="{B4401083-9B9F-0842-A0CD-AD615681A5C6}" name="2037 Emissions Policy Reverse Multiplier" dataDxfId="1838"/>
    <tableColumn id="106" xr3:uid="{74FD0693-67B6-B143-8183-706802831FAD}" name="2038 Emissions Policy Reverse Multiplier" dataDxfId="1837"/>
    <tableColumn id="107" xr3:uid="{D77F11AE-7781-7742-AD63-8175C48511A9}" name="2039 Emissions Policy Reverse Multiplier" dataDxfId="1836"/>
    <tableColumn id="108" xr3:uid="{9B4126DE-4069-C544-8064-A393EF365A65}" name="2040 Emissions Policy Reverse Multiplier" dataDxfId="1835"/>
    <tableColumn id="109" xr3:uid="{BAF41600-3475-6149-A805-E731CFA6F17F}" name="2041 Emissions Policy Reverse Multiplier" dataDxfId="1834"/>
    <tableColumn id="110" xr3:uid="{5A5B4E10-770F-CF4F-87F0-B78A9C53BFF0}" name="2042 Emissions Policy Reverse Multiplier" dataDxfId="1833"/>
    <tableColumn id="111" xr3:uid="{99E573CC-36E2-7840-BC81-2FDEB5FDDF33}" name="2043 Emissions Policy Reverse Multiplier" dataDxfId="1832"/>
    <tableColumn id="112" xr3:uid="{7B8178E5-D579-A641-A3C1-8436313022C5}" name="2044 Emissions Policy Reverse Multiplier" dataDxfId="1831"/>
    <tableColumn id="113" xr3:uid="{8BCC72F6-9601-F64C-9652-4783B522F9A1}" name="2045 Emissions Policy Reverse Multiplier" dataDxfId="1830"/>
    <tableColumn id="114" xr3:uid="{6D348489-9DD3-4E45-B1D1-6D91696B7F35}" name="2046 Emissions Policy Reverse Multiplier" dataDxfId="1829"/>
    <tableColumn id="115" xr3:uid="{A89B6BE8-3275-3845-8384-A271F2050FE6}" name="2047 Emissions Policy Reverse Multiplier" dataDxfId="1828"/>
    <tableColumn id="116" xr3:uid="{79B4E845-80BA-0549-814C-6DF7452A3E2F}" name="2048 Emissions Policy Reverse Multiplier" dataDxfId="1827"/>
    <tableColumn id="117" xr3:uid="{987271B2-53AE-0243-BD6A-9A1E11314F26}" name="2049 Emissions Policy Reverse Multiplier" dataDxfId="1826"/>
    <tableColumn id="118" xr3:uid="{D5EF0AEB-2C79-5C4D-ADA7-1A3834F5E51C}" name="2050 Emissions Policy Reverse Multiplier" dataDxfId="1825"/>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822">
  <tableColumns count="325">
    <tableColumn id="1" xr3:uid="{8062C427-1B8E-F849-8AF5-D6EC753E0F4C}" name="Name" dataDxfId="1821"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820"/>
    <tableColumn id="12" xr3:uid="{6D59A38D-F8E4-CC46-B228-8CC56F43BEBD}" name="Aggregate Operations" dataDxfId="1819"/>
    <tableColumn id="14" xr3:uid="{6147F271-23B7-B94B-812A-81F290A51637}" name="Can Build New" dataDxfId="1818"/>
    <tableColumn id="151" xr3:uid="{CEE9C9D1-C237-7E44-8EEB-96807FC86D7C}" name="Can Retire" dataDxfId="1817"/>
    <tableColumn id="229" xr3:uid="{730982AF-7E7A-0C43-84E6-0887D817F0E5}" name="Integer Build Unit Size" dataDxfId="1816"/>
    <tableColumn id="172" xr3:uid="{06E8D745-A83A-7C49-88AB-93AEA749D501}" name="2025 Vintage" dataDxfId="1815"/>
    <tableColumn id="173" xr3:uid="{D9554612-D870-6B49-9BD2-FA9FA249F06E}" name="2026 Vintage" dataDxfId="1814"/>
    <tableColumn id="174" xr3:uid="{5DFEE336-01AA-CA44-A066-2A7C258102AE}" name="2027 Vintage" dataDxfId="1813"/>
    <tableColumn id="175" xr3:uid="{12D5AD57-5DB1-334F-A891-D8AFF807FF23}" name="2028 Vintage" dataDxfId="1812"/>
    <tableColumn id="176" xr3:uid="{C47B2E6C-E547-F047-8805-76B60F4F6919}" name="2029 Vintage" dataDxfId="1811"/>
    <tableColumn id="177" xr3:uid="{471A202E-DD6E-2D43-8768-8320F60E0AFE}" name="2030 Vintage" dataDxfId="1810"/>
    <tableColumn id="178" xr3:uid="{B361EEF3-400B-8945-BE76-38B3879BA88A}" name="2031 Vintage" dataDxfId="1809"/>
    <tableColumn id="179" xr3:uid="{AA8DADDC-407F-F54D-A2FE-7921081C493E}" name="2032 Vintage" dataDxfId="1808"/>
    <tableColumn id="180" xr3:uid="{00C0A802-6EB2-C544-9EB6-BFE16C22F01E}" name="2033 Vintage" dataDxfId="1807"/>
    <tableColumn id="181" xr3:uid="{4C7A40AC-15B4-9746-84FF-995E506C3715}" name="2034 Vintage" dataDxfId="1806"/>
    <tableColumn id="182" xr3:uid="{1DD64FCF-644B-EB43-B633-BE56B34F3C0F}" name="2035 Vintage" dataDxfId="1805"/>
    <tableColumn id="183" xr3:uid="{F4CC8CD7-51E2-9049-BE61-8A83AB7B3FBF}" name="2036 Vintage" dataDxfId="1804"/>
    <tableColumn id="184" xr3:uid="{12491908-22A4-F24C-8109-5B5349D9E9DA}" name="2037 Vintage" dataDxfId="1803"/>
    <tableColumn id="185" xr3:uid="{8A8BF78C-F1B2-B144-8944-53F4E2510C7D}" name="2038 Vintage" dataDxfId="1802"/>
    <tableColumn id="186" xr3:uid="{9CAC81A5-945B-5044-B285-3223D7FC58B2}" name="2039 Vintage" dataDxfId="1801"/>
    <tableColumn id="187" xr3:uid="{A6A776CE-7C3D-6045-B011-8AB5A5A184C3}" name="2040 Vintage" dataDxfId="1800"/>
    <tableColumn id="188" xr3:uid="{BDE8D297-6333-D743-AE43-AE9CF4B7EB35}" name="2041 Vintage" dataDxfId="1799"/>
    <tableColumn id="189" xr3:uid="{963E3EA1-46D2-894C-9806-2DE4434C4C9E}" name="2042 Vintage" dataDxfId="1798"/>
    <tableColumn id="190" xr3:uid="{3C7E7E2A-6EFE-FE4E-9EE6-32EFDA4807C1}" name="2043 Vintage" dataDxfId="1797"/>
    <tableColumn id="191" xr3:uid="{56007ED1-D211-B641-ABCC-37196C948880}" name="2044 Vintage" dataDxfId="1796"/>
    <tableColumn id="192" xr3:uid="{1BBB730E-0D00-C748-B457-EFED4C61F608}" name="2045 Vintage" dataDxfId="1795"/>
    <tableColumn id="193" xr3:uid="{BBC23509-23F8-7B43-97AB-AC49CEA235C1}" name="2046 Vintage" dataDxfId="1794"/>
    <tableColumn id="194" xr3:uid="{1A28C7FE-3A30-6C4F-A17A-CF95C7174F89}" name="2047 Vintage" dataDxfId="1793"/>
    <tableColumn id="195" xr3:uid="{8A90BBB0-C432-3D4D-8711-267F1EAEFA7A}" name="2048 Vintage" dataDxfId="1792"/>
    <tableColumn id="196" xr3:uid="{26634DC3-DBF4-D04F-96F0-DBBA03F111F4}" name="2049 Vintage" dataDxfId="1791"/>
    <tableColumn id="197" xr3:uid="{55CA47EA-2C0F-1449-82A7-AF01FD549A00}" name="2050 Vintage" dataDxfId="1790"/>
    <tableColumn id="19" xr3:uid="{8C5CD9EF-879F-0E49-8744-714507B0F77B}" name="2025 Planned Capacity" dataDxfId="1789"/>
    <tableColumn id="122" xr3:uid="{859AA438-142A-A64F-A008-D3B1D3211ADC}" name="2026 Planned Capacity" dataDxfId="1788"/>
    <tableColumn id="123" xr3:uid="{F3E273A3-4757-8844-BFBB-6918035B7A9D}" name="2027 Planned Capacity" dataDxfId="1787"/>
    <tableColumn id="124" xr3:uid="{3007E52C-1ADD-234C-AFB8-5A2AF92B4307}" name="2028 Planned Capacity" dataDxfId="1786"/>
    <tableColumn id="125" xr3:uid="{6FF54DA0-E27A-0D44-BA3B-0C9D18059481}" name="2029 Planned Capacity" dataDxfId="1785"/>
    <tableColumn id="126" xr3:uid="{12AC6DFE-0EF5-2647-838E-B98A18E81C4C}" name="2030 Planned Capacity" dataDxfId="1784"/>
    <tableColumn id="127" xr3:uid="{F0FB99F6-A550-2A48-8825-A9A7323CB0BE}" name="2031 Planned Capacity" dataDxfId="1783"/>
    <tableColumn id="128" xr3:uid="{7ED4E674-1D5E-5C42-AD87-4F7E827C4F1D}" name="2032 Planned Capacity" dataDxfId="1782"/>
    <tableColumn id="129" xr3:uid="{18F86116-2D53-E041-8646-CE06C5C31ADD}" name="2033 Planned Capacity" dataDxfId="1781"/>
    <tableColumn id="130" xr3:uid="{4046850F-91F6-4545-94C6-EE489AB7E3EE}" name="2034 Planned Capacity" dataDxfId="1780"/>
    <tableColumn id="131" xr3:uid="{00E6ACCE-9A2A-3841-850D-088E7E9E72CD}" name="2035 Planned Capacity" dataDxfId="1779"/>
    <tableColumn id="132" xr3:uid="{A41D2E4D-C56C-5F4E-A1F2-7ACF58E4D2F1}" name="2036 Planned Capacity" dataDxfId="1778"/>
    <tableColumn id="133" xr3:uid="{CD810A82-74F5-DA4A-B59A-37DB77F66518}" name="2037 Planned Capacity" dataDxfId="1777"/>
    <tableColumn id="134" xr3:uid="{207CB0C0-B74D-0E4C-BBF6-DDAF895107BB}" name="2038 Planned Capacity" dataDxfId="1776"/>
    <tableColumn id="135" xr3:uid="{C0099C3F-7756-7A40-BF33-69B84DCA60A5}" name="2039 Planned Capacity" dataDxfId="1775"/>
    <tableColumn id="136" xr3:uid="{C5C8F5C1-8BA1-1F4C-B981-5848242ED158}" name="2040 Planned Capacity" dataDxfId="1774"/>
    <tableColumn id="137" xr3:uid="{FE2917D7-32BF-2A46-AB09-172D67F90F62}" name="2041 Planned Capacity" dataDxfId="1773"/>
    <tableColumn id="138" xr3:uid="{22977F18-B2EE-8B45-8326-3CC662279BA4}" name="2042 Planned Capacity" dataDxfId="1772"/>
    <tableColumn id="139" xr3:uid="{D07687A9-36D9-F745-AA13-75DB978F5405}" name="2043 Planned Capacity" dataDxfId="1771"/>
    <tableColumn id="140" xr3:uid="{E5A45AE7-EFA3-A045-8D80-EC70435CE0F7}" name="2044 Planned Capacity" dataDxfId="1770"/>
    <tableColumn id="141" xr3:uid="{B9640E20-DB03-DA45-8AB3-B0CD8B99273B}" name="2045 Planned Capacity" dataDxfId="1769"/>
    <tableColumn id="142" xr3:uid="{AE5A4F4D-AAC7-354E-A237-AD78F1E96D2F}" name="2046 Planned Capacity" dataDxfId="1768"/>
    <tableColumn id="145" xr3:uid="{3BBD8D6D-CA5E-0E4B-A6E6-3535EFDC8166}" name="2047 Planned Capacity" dataDxfId="1767"/>
    <tableColumn id="146" xr3:uid="{5BD314EE-FD00-0A43-923D-9FCB482EA568}" name="2048 Planned Capacity" dataDxfId="1766"/>
    <tableColumn id="143" xr3:uid="{03B93EB8-8D49-E24B-81A0-60F86B1BD8C2}" name="2049 Planned Capacity" dataDxfId="1765"/>
    <tableColumn id="144" xr3:uid="{1D6F3C35-4628-A24F-B6D6-3480CA4C3BE2}" name="2050 Planned Capacity" dataDxfId="1764"/>
    <tableColumn id="203" xr3:uid="{A1BD0592-5193-5D46-BE7B-3BDF0EB734CE}" name="2025 Potential" dataDxfId="1763"/>
    <tableColumn id="204" xr3:uid="{6DF67C24-2AA0-504B-A2B8-77E7BF832380}" name="2026 Potential" dataDxfId="1762"/>
    <tableColumn id="205" xr3:uid="{3850FA45-887E-D542-A168-CD258A153C59}" name="2027 Potential" dataDxfId="1761"/>
    <tableColumn id="206" xr3:uid="{B951A220-E6A0-4942-A0C0-95025189028F}" name="2028 Potential" dataDxfId="1760"/>
    <tableColumn id="207" xr3:uid="{68343A37-B9AA-FD41-99CA-0BD3F1E7C2DF}" name="2029 Potential" dataDxfId="1759"/>
    <tableColumn id="208" xr3:uid="{2998452C-ED80-EB43-8762-A83054AC2E2F}" name="2030 Potential" dataDxfId="1758"/>
    <tableColumn id="209" xr3:uid="{4C257B16-3006-FF45-9B9F-CF8F0830BEB3}" name="2031 Potential" dataDxfId="1757"/>
    <tableColumn id="210" xr3:uid="{EB83F236-0BCC-DA45-9136-3633A7069E82}" name="2032 Potential" dataDxfId="1756"/>
    <tableColumn id="211" xr3:uid="{4107DDC9-B593-4B45-8DC6-23BD818F09EA}" name="2033 Potential" dataDxfId="1755"/>
    <tableColumn id="212" xr3:uid="{3540ED4D-E95C-4D49-90D2-2248733214A8}" name="2034 Potential" dataDxfId="1754"/>
    <tableColumn id="213" xr3:uid="{7B6F3AD2-D86A-E446-AC43-3422AEB4194F}" name="2035 Potential" dataDxfId="1753"/>
    <tableColumn id="214" xr3:uid="{C8CADD87-EDD7-904E-B0AF-47A83B7DCBAF}" name="2036 Potential" dataDxfId="1752"/>
    <tableColumn id="215" xr3:uid="{6CE397DD-14E4-4E41-B035-66C5185C9960}" name="2037 Potential" dataDxfId="1751"/>
    <tableColumn id="216" xr3:uid="{B272F869-243B-304E-862E-DB994EBDF720}" name="2038 Potential" dataDxfId="1750"/>
    <tableColumn id="217" xr3:uid="{8F125E32-50FE-4D4A-A5BE-149F4E7F9F35}" name="2039 Potential" dataDxfId="1749"/>
    <tableColumn id="218" xr3:uid="{1F2F668C-AFF2-104A-A2F5-1A8A0CA1A704}" name="2040 Potential" dataDxfId="1748"/>
    <tableColumn id="219" xr3:uid="{C5FF90F7-66E3-494D-AFE3-714AE84CA141}" name="2041 Potential" dataDxfId="1747"/>
    <tableColumn id="220" xr3:uid="{55884F20-0E7A-234C-96C1-9E451E361E49}" name="2042 Potential" dataDxfId="1746"/>
    <tableColumn id="221" xr3:uid="{45814E0A-461A-2B40-80C4-51BA00A575B4}" name="2043 Potential" dataDxfId="1745"/>
    <tableColumn id="222" xr3:uid="{BB8BF4E7-BCB0-8843-A9D8-93E673A62D62}" name="2044 Potential" dataDxfId="1744"/>
    <tableColumn id="223" xr3:uid="{973DE7D5-2CAF-3C49-B775-F594AF69A6F0}" name="2045 Potential" dataDxfId="1743"/>
    <tableColumn id="224" xr3:uid="{DC3CFA2F-A5D3-544F-95E8-F6350DB2AB23}" name="2046 Potential" dataDxfId="1742"/>
    <tableColumn id="225" xr3:uid="{816D332E-1D1A-8A46-8DC6-79774DF90314}" name="2047 Potential" dataDxfId="1741"/>
    <tableColumn id="226" xr3:uid="{AFF8091A-BA78-ED4C-A389-CAC3B1B311C5}" name="2048 Potential" dataDxfId="1740"/>
    <tableColumn id="227" xr3:uid="{4A5309EA-73A1-A44E-B7FA-F111323F4DBD}" name="2049 Potential" dataDxfId="1739"/>
    <tableColumn id="228" xr3:uid="{C9F58731-FABE-4C43-9426-C2E8E0EAED81}" name="2050 Potential" dataDxfId="1738"/>
    <tableColumn id="147" xr3:uid="{3CDDEDFA-9B93-004B-918E-5DA6AC479B91}" name="2025 Cumulative Potential" dataDxfId="1737"/>
    <tableColumn id="148" xr3:uid="{9F365739-9C43-6848-B06B-4061C6F00553}" name="2026 Cumulative Potential" dataDxfId="1736"/>
    <tableColumn id="149" xr3:uid="{1A2FA74F-C3E8-BB4A-A69F-A1D58D2A70F5}" name="2027 Cumulative Potential" dataDxfId="1735"/>
    <tableColumn id="154" xr3:uid="{BA070328-0164-254D-BF99-85299EA2C96C}" name="2028 Cumulative Potential" dataDxfId="1734"/>
    <tableColumn id="155" xr3:uid="{06F1F411-681A-FF4E-B865-1A769C438D5F}" name="2029 Cumulative Potential" dataDxfId="1733"/>
    <tableColumn id="156" xr3:uid="{73706DFC-1442-AE43-BFC5-274B58D85AE7}" name="2030 Cumulative Potential" dataDxfId="1732"/>
    <tableColumn id="157" xr3:uid="{98AFD88E-FFD6-324E-B22C-0254495A4AF1}" name="2031 Cumulative Potential" dataDxfId="1731"/>
    <tableColumn id="158" xr3:uid="{AB10A52D-3E65-6243-A957-9BEA174BCD54}" name="2032 Cumulative Potential" dataDxfId="1730"/>
    <tableColumn id="159" xr3:uid="{DD31300B-7917-B44D-8A68-2BA9A2668808}" name="2033 Cumulative Potential" dataDxfId="1729"/>
    <tableColumn id="160" xr3:uid="{0DC062BF-C89B-BB4F-9551-F77C5DB3D0C1}" name="2034 Cumulative Potential" dataDxfId="1728"/>
    <tableColumn id="161" xr3:uid="{295AD879-73A1-AC4F-9CE4-C22590A26A24}" name="2035 Cumulative Potential" dataDxfId="1727"/>
    <tableColumn id="162" xr3:uid="{0AA0D64D-E95D-664B-90AA-A6DCFA0DC817}" name="2036 Cumulative Potential" dataDxfId="1726"/>
    <tableColumn id="163" xr3:uid="{F79E63BC-45E2-2048-A3E8-94E37361CA51}" name="2037 Cumulative Potential" dataDxfId="1725"/>
    <tableColumn id="164" xr3:uid="{25B74AD8-B4A6-7341-87E5-EE995F3DE056}" name="2038 Cumulative Potential" dataDxfId="1724"/>
    <tableColumn id="165" xr3:uid="{384CC0FD-4AA2-6546-9C22-13818F37DDA2}" name="2039 Cumulative Potential" dataDxfId="1723"/>
    <tableColumn id="198" xr3:uid="{A3A35031-62A4-714C-8848-E9A5EAB52131}" name="2040 Cumulative Potential" dataDxfId="1722"/>
    <tableColumn id="199" xr3:uid="{AFDDEFCB-F189-BF40-8816-2EBC67F7FC88}" name="2041 Cumulative Potential" dataDxfId="1721"/>
    <tableColumn id="200" xr3:uid="{F6638A22-7BAE-BF41-814B-F9D5BE481D06}" name="2042 Cumulative Potential" dataDxfId="1720"/>
    <tableColumn id="201" xr3:uid="{9C88DE1A-801D-864D-B2DC-D6E3FB49B0D8}" name="2043 Cumulative Potential" dataDxfId="1719"/>
    <tableColumn id="202" xr3:uid="{ABDCC126-3CCA-7444-910B-4D6822D25B66}" name="2044 Cumulative Potential" dataDxfId="1718"/>
    <tableColumn id="166" xr3:uid="{83020F2E-787E-4B40-A64E-87389AF44555}" name="2045 Cumulative Potential" dataDxfId="1717"/>
    <tableColumn id="167" xr3:uid="{CBAF0C8B-BCAA-7C44-91A4-66732F8381D9}" name="2046 Cumulative Potential" dataDxfId="1716"/>
    <tableColumn id="168" xr3:uid="{954001A2-37FB-5D4F-A5DA-6D44842021E7}" name="2047 Cumulative Potential" dataDxfId="1715"/>
    <tableColumn id="169" xr3:uid="{F90E9EF6-1BB6-394E-A0D3-708649ED25D9}" name="2048 Cumulative Potential" dataDxfId="1714"/>
    <tableColumn id="170" xr3:uid="{19A2515E-CBE5-4849-9CB2-4B75BB6501E3}" name="2049 Cumulative Potential" dataDxfId="1713"/>
    <tableColumn id="171" xr3:uid="{A790CEBE-B9D4-9A46-A6F0-84EF6849F550}" name="2050 Cumulative Potential" dataDxfId="1712"/>
    <tableColumn id="24" xr3:uid="{E0145C8F-8B66-F347-9BE6-BB246E5EC8D3}" name="Forward Rating" dataDxfId="1711"/>
    <tableColumn id="84" xr3:uid="{E135D8C4-00F5-0E4E-AC58-FCA646268FBF}" name="Reverse Rating" dataDxfId="1710"/>
    <tableColumn id="4" xr3:uid="{B5053F88-6A3D-B441-850A-34BF2F1FF624}" name="2025 Forward Hurdle" dataDxfId="1709"/>
    <tableColumn id="5" xr3:uid="{D9E42A7B-02C1-954B-9290-9D6BFDB16E89}" name="2026 Forward Hurdle" dataDxfId="1708"/>
    <tableColumn id="6" xr3:uid="{E71406D3-05CB-8644-AD55-1D253C10AF15}" name="2027 Forward Hurdle" dataDxfId="1707"/>
    <tableColumn id="7" xr3:uid="{B8EC11F6-B669-EE4B-AD41-0755567CB456}" name="2028 Forward Hurdle" dataDxfId="1706"/>
    <tableColumn id="8" xr3:uid="{032C95F6-A4D8-8C47-A4F1-95313988669D}" name="2029 Forward Hurdle" dataDxfId="1705"/>
    <tableColumn id="9" xr3:uid="{7903D97C-BC42-904E-BFA1-C27FD85F2216}" name="2030 Forward Hurdle" dataDxfId="1704"/>
    <tableColumn id="15" xr3:uid="{9C9AD669-0A4A-9844-85E8-3C64FBCEA958}" name="2031 Forward Hurdle" dataDxfId="1703"/>
    <tableColumn id="18" xr3:uid="{2A5FBB6D-9381-3C49-AF61-93953DDD8ACD}" name="2032 Forward Hurdle" dataDxfId="1702"/>
    <tableColumn id="21" xr3:uid="{C6088679-FAE1-C149-A31A-9716F540AC68}" name="2033 Forward Hurdle" dataDxfId="1701"/>
    <tableColumn id="22" xr3:uid="{CF6B1CA0-80D5-6441-8238-06855E6AE09A}" name="2034 Forward Hurdle" dataDxfId="1700"/>
    <tableColumn id="23" xr3:uid="{B9F255F0-828B-1D48-AF5C-B2DA898E13D0}" name="2035 Forward Hurdle" dataDxfId="1699"/>
    <tableColumn id="26" xr3:uid="{C9A8EBB8-F5B7-1340-AE78-F0058D6C6425}" name="2036 Forward Hurdle" dataDxfId="1698"/>
    <tableColumn id="27" xr3:uid="{BAD6C501-56DD-1B43-B6B9-D17CBC9A0FC7}" name="2037 Forward Hurdle" dataDxfId="1697"/>
    <tableColumn id="28" xr3:uid="{78A90ADB-3E51-5240-94BC-B8F75A860124}" name="2038 Forward Hurdle" dataDxfId="1696"/>
    <tableColumn id="29" xr3:uid="{9061A87C-4DA3-954C-A60D-8FCE1512A60B}" name="2039 Forward Hurdle" dataDxfId="1695"/>
    <tableColumn id="30" xr3:uid="{26C3E5F9-861C-8644-83CE-71519E09BB60}" name="2040 Forward Hurdle" dataDxfId="1694"/>
    <tableColumn id="31" xr3:uid="{931AF42B-67CE-BB44-920A-0D54A32A2D19}" name="2041 Forward Hurdle" dataDxfId="1693"/>
    <tableColumn id="32" xr3:uid="{E149DCB8-85EC-F54C-82B4-DD6A718342DA}" name="2042 Forward Hurdle" dataDxfId="1692"/>
    <tableColumn id="33" xr3:uid="{55312F42-51B7-2444-88EB-962945821472}" name="2043 Forward Hurdle" dataDxfId="1691"/>
    <tableColumn id="34" xr3:uid="{37EC101D-E7F5-3341-A32D-D615B11AD4CA}" name="2044 Forward Hurdle" dataDxfId="1690"/>
    <tableColumn id="35" xr3:uid="{AE9AC8AC-CF8D-CE47-A409-7B2B22ED2392}" name="2045 Forward Hurdle" dataDxfId="1689"/>
    <tableColumn id="152" xr3:uid="{A57FD3E4-A466-0148-9FE8-D549BCA5C71B}" name="2046 Forward Hurdle" dataDxfId="1688"/>
    <tableColumn id="20" xr3:uid="{64F547E9-E35A-1D49-BF47-68DF848B0C8D}" name="2047 Forward Hurdle" dataDxfId="1687"/>
    <tableColumn id="25" xr3:uid="{914BF8DB-E467-A94C-A305-5606C59A0FA1}" name="2048 Forward Hurdle" dataDxfId="1686"/>
    <tableColumn id="36" xr3:uid="{D44D9760-8213-AC48-8BBF-373648B8091E}" name="2049 Forward Hurdle" dataDxfId="1685"/>
    <tableColumn id="53" xr3:uid="{F9029D77-3F50-5244-A2E9-06F9720EA936}" name="2050 Forward Hurdle" dataDxfId="1684"/>
    <tableColumn id="37" xr3:uid="{518D33D7-8A53-194A-A24D-4A6E35E88EF8}" name="2025 Reverse Hurdle" dataDxfId="1683"/>
    <tableColumn id="38" xr3:uid="{CE9D5BA5-0028-5146-A68A-D6FBD5E4E2F1}" name="2026 Reverse Hurdle" dataDxfId="1682"/>
    <tableColumn id="39" xr3:uid="{77EF9149-8C45-614F-9699-F45032E515D6}" name="2027 Reverse Hurdle" dataDxfId="1681"/>
    <tableColumn id="40" xr3:uid="{F6D37FF1-9136-5941-B0F0-ADEFEC6B7389}" name="2028 Reverse Hurdle" dataDxfId="1680"/>
    <tableColumn id="41" xr3:uid="{620ACC2A-94E1-9F49-8B70-0EB7D19CF6EE}" name="2029 Reverse Hurdle" dataDxfId="1679"/>
    <tableColumn id="42" xr3:uid="{A4704626-5EE9-3249-94DE-BA241EA6EA31}" name="2030 Reverse Hurdle" dataDxfId="1678"/>
    <tableColumn id="43" xr3:uid="{7D8BE32E-BCD7-CB4C-86C1-E98D79484BEC}" name="2031 Reverse Hurdle" dataDxfId="1677"/>
    <tableColumn id="44" xr3:uid="{18319EA5-18E2-3345-9580-48B8875004CA}" name="2032 Reverse Hurdle" dataDxfId="1676"/>
    <tableColumn id="45" xr3:uid="{5947C164-BFE3-9848-B762-0562DC0E2C93}" name="2033 Reverse Hurdle" dataDxfId="1675"/>
    <tableColumn id="46" xr3:uid="{65A3BA9F-3A1E-5A4C-885E-1B109E488246}" name="2034 Reverse Hurdle" dataDxfId="1674"/>
    <tableColumn id="47" xr3:uid="{AD8C309C-DCB0-2942-8B59-D7AB5EE2497F}" name="2035 Reverse Hurdle" dataDxfId="1673"/>
    <tableColumn id="48" xr3:uid="{6245724C-6A7C-8342-97D6-3379A0BDE2A1}" name="2036 Reverse Hurdle" dataDxfId="1672"/>
    <tableColumn id="49" xr3:uid="{DA0A04C7-965C-A04D-820C-BDA1F2C701AD}" name="2037 Reverse Hurdle" dataDxfId="1671"/>
    <tableColumn id="50" xr3:uid="{2C31AFAD-DFC7-864A-9226-CB0BF34035BF}" name="2038 Reverse Hurdle" dataDxfId="1670"/>
    <tableColumn id="51" xr3:uid="{6E32FD0E-E643-3E49-991E-D71614F6F75A}" name="2039 Reverse Hurdle" dataDxfId="1669"/>
    <tableColumn id="52" xr3:uid="{685D0623-CBDD-3D42-B811-C0CFEA8C4E30}" name="2040 Reverse Hurdle" dataDxfId="1668"/>
    <tableColumn id="54" xr3:uid="{D2DEB828-A9E0-5647-BD07-F65E401317F4}" name="2041 Reverse Hurdle" dataDxfId="1667"/>
    <tableColumn id="55" xr3:uid="{3F33509E-6DD4-3443-A34D-9F0FB675476F}" name="2042 Reverse Hurdle" dataDxfId="1666"/>
    <tableColumn id="56" xr3:uid="{9FC12D85-134F-8F48-A892-E4027D5A1906}" name="2043 Reverse Hurdle" dataDxfId="1665"/>
    <tableColumn id="57" xr3:uid="{21EB265C-7F66-8148-B027-26B6A1B23848}" name="2044 Reverse Hurdle" dataDxfId="1664"/>
    <tableColumn id="58" xr3:uid="{A3611A46-0C5E-6344-AF0C-54DA2ECEC238}" name="2045 Reverse Hurdle" dataDxfId="1663"/>
    <tableColumn id="153" xr3:uid="{DEC983B9-074B-214E-B38C-DF1E3FBD2FD9}" name="2046 Reverse Hurdle" dataDxfId="1662"/>
    <tableColumn id="3" xr3:uid="{9B2673DA-D1AD-4442-8579-589FA1E93EAD}" name="2047 Reverse Hurdle" dataDxfId="1661"/>
    <tableColumn id="11" xr3:uid="{3C56B937-6922-CB40-A3C8-07A70C3B0A6A}" name="2048 Reverse Hurdle" dataDxfId="1660"/>
    <tableColumn id="13" xr3:uid="{420D6A0F-7048-6E4F-82A4-E28C481E468F}" name="2049 Reverse Hurdle" dataDxfId="1659"/>
    <tableColumn id="17" xr3:uid="{8C7DB3D0-CEB4-E447-8C77-70B0EBA2F012}" name="2050 Reverse Hurdle" dataDxfId="1658"/>
    <tableColumn id="257" xr3:uid="{1C93CE3E-5F69-2943-B719-482B6A97F821}" name="2025 Capital Cost ($/kW-yr)" dataDxfId="1657"/>
    <tableColumn id="258" xr3:uid="{B3BA84E5-333E-2849-A357-054893DBED37}" name="2026 Capital Cost ($/kW-yr)" dataDxfId="1656"/>
    <tableColumn id="259" xr3:uid="{7218AA9C-595B-8743-93C3-8609828EDB21}" name="2027 Capital Cost ($/kW-yr)" dataDxfId="1655"/>
    <tableColumn id="260" xr3:uid="{4BB01899-824E-7147-8EC9-0F80E21E76B6}" name="2028 Capital Cost ($/kW-yr)" dataDxfId="1654"/>
    <tableColumn id="261" xr3:uid="{75308564-E5B4-074D-ACAE-1A0669AF8E62}" name="2029 Capital Cost ($/kW-yr)" dataDxfId="1653"/>
    <tableColumn id="262" xr3:uid="{239BFD2E-5434-DA46-ADE9-7A944A386DC6}" name="2030 Capital Cost ($/kW-yr)" dataDxfId="1652"/>
    <tableColumn id="263" xr3:uid="{0A2359EA-91F6-1643-81C7-DCC3DA61B910}" name="2031 Capital Cost ($/kW-yr)" dataDxfId="1651"/>
    <tableColumn id="264" xr3:uid="{367C67C5-8A71-8B4A-8B6F-083E09DC61CC}" name="2032 Capital Cost ($/kW-yr)" dataDxfId="1650"/>
    <tableColumn id="265" xr3:uid="{A64FDBB5-BF8B-BB47-AC33-2EDCF9556A59}" name="2033 Capital Cost ($/kW-yr)" dataDxfId="1649"/>
    <tableColumn id="266" xr3:uid="{141AE7FB-6FA0-FB42-8A36-1A7F1C753F99}" name="2034 Capital Cost ($/kW-yr)" dataDxfId="1648"/>
    <tableColumn id="267" xr3:uid="{9771D05D-FD14-E340-8598-20E0A345A682}" name="2035 Capital Cost ($/kW-yr)" dataDxfId="1647"/>
    <tableColumn id="268" xr3:uid="{6944B6E7-A81E-DC49-966B-305C3EAFC7AF}" name="2036 Capital Cost ($/kW-yr)" dataDxfId="1646"/>
    <tableColumn id="269" xr3:uid="{F4A00BBF-468A-EE44-B734-42A6D5489E2C}" name="2037 Capital Cost ($/kW-yr)" dataDxfId="1645"/>
    <tableColumn id="270" xr3:uid="{29F00079-B526-2840-A67D-FB105254A686}" name="2038 Capital Cost ($/kW-yr)" dataDxfId="1644"/>
    <tableColumn id="271" xr3:uid="{C039E970-8B9E-0249-8902-BEC3E559852D}" name="2039 Capital Cost ($/kW-yr)" dataDxfId="1643"/>
    <tableColumn id="272" xr3:uid="{3FFCC2DF-0E35-0C43-8D9C-A53D4B7EE090}" name="2040 Capital Cost ($/kW-yr)" dataDxfId="1642"/>
    <tableColumn id="273" xr3:uid="{1A46A894-5E0F-E14A-90D1-4D3F3843F195}" name="2041 Capital Cost ($/kW-yr)" dataDxfId="1641"/>
    <tableColumn id="274" xr3:uid="{667CD395-6593-6C4C-A5E9-80195032B6B5}" name="2042 Capital Cost ($/kW-yr)" dataDxfId="1640"/>
    <tableColumn id="275" xr3:uid="{141D6B35-0685-FE48-8B21-F1B2941574DB}" name="2043 Capital Cost ($/kW-yr)" dataDxfId="1639"/>
    <tableColumn id="276" xr3:uid="{18621A73-880C-6C43-88D8-CF78F6EFD01E}" name="2044 Capital Cost ($/kW-yr)" dataDxfId="1638"/>
    <tableColumn id="277" xr3:uid="{A0FE7E6A-08D9-534E-85BC-511B859ED587}" name="2045 Capital Cost ($/kW-yr)" dataDxfId="1637"/>
    <tableColumn id="278" xr3:uid="{908FCE2D-96BA-F642-9966-8474A69C0294}" name="2046 Capital Cost ($/kW-yr)" dataDxfId="1636"/>
    <tableColumn id="279" xr3:uid="{B587156C-24D2-2844-BEC3-E9AF93805AD8}" name="2047 Capital Cost ($/kW-yr)" dataDxfId="1635"/>
    <tableColumn id="280" xr3:uid="{9E4F63DE-4C13-994F-8F8B-DDC6744977DB}" name="2048 Capital Cost ($/kW-yr)" dataDxfId="1634"/>
    <tableColumn id="281" xr3:uid="{1394C4E2-B8D9-8846-907D-CF33B53296B5}" name="2049 Capital Cost ($/kW-yr)" dataDxfId="1633"/>
    <tableColumn id="282" xr3:uid="{526643C9-52AD-414F-99E7-74357229E442}" name="2050 Capital Cost ($/kW-yr)" dataDxfId="1632"/>
    <tableColumn id="283" xr3:uid="{303AF42F-78A4-C24B-8645-5C9AFA517C84}" name="2025 Fixed O&amp;M Cost ($/kW-yr)" dataDxfId="1631"/>
    <tableColumn id="230" xr3:uid="{B655FCBB-D2D4-8449-AFDA-697ADC92957C}" name="2026 Fixed O&amp;M Cost ($/kW-yr)" dataDxfId="1630"/>
    <tableColumn id="231" xr3:uid="{0D53F6F6-409B-CE41-8133-B0EC9836F655}" name="2027 Fixed O&amp;M Cost ($/kW-yr)" dataDxfId="1629"/>
    <tableColumn id="232" xr3:uid="{ED0B3BFE-B6ED-F744-A9BC-279CB29FAC9D}" name="2028 Fixed O&amp;M Cost ($/kW-yr)" dataDxfId="1628"/>
    <tableColumn id="233" xr3:uid="{7293E799-51C3-5843-B213-1C6993E3CBF5}" name="2029 Fixed O&amp;M Cost ($/kW-yr)" dataDxfId="1627"/>
    <tableColumn id="234" xr3:uid="{D4574DEE-6224-6941-9440-5902416F7B1B}" name="2030 Fixed O&amp;M Cost ($/kW-yr)" dataDxfId="1626"/>
    <tableColumn id="235" xr3:uid="{C881F2D2-0F32-FC4C-B5B6-BC2AE4EFB729}" name="2031 Fixed O&amp;M Cost ($/kW-yr)" dataDxfId="1625"/>
    <tableColumn id="236" xr3:uid="{ADA5CA33-0E7D-6F45-9640-626444B3EE8F}" name="2032 Fixed O&amp;M Cost ($/kW-yr)" dataDxfId="1624"/>
    <tableColumn id="237" xr3:uid="{B4975DFD-8CE3-8447-A45D-EA8E289F705F}" name="2033 Fixed O&amp;M Cost ($/kW-yr)" dataDxfId="1623"/>
    <tableColumn id="238" xr3:uid="{D560B391-D3DA-6448-BB01-6BE65ED1B4B2}" name="2034 Fixed O&amp;M Cost ($/kW-yr)" dataDxfId="1622"/>
    <tableColumn id="239" xr3:uid="{43D8C904-534C-2943-A5E5-C8B455738773}" name="2035 Fixed O&amp;M Cost ($/kW-yr)" dataDxfId="1621"/>
    <tableColumn id="240" xr3:uid="{6FEB23A9-6C77-E74A-971A-D9028B700352}" name="2036 Fixed O&amp;M Cost ($/kW-yr)" dataDxfId="1620"/>
    <tableColumn id="241" xr3:uid="{D4C3D7BE-D59D-924B-B2C4-54D06EF9AC04}" name="2037 Fixed O&amp;M Cost ($/kW-yr)" dataDxfId="1619"/>
    <tableColumn id="242" xr3:uid="{D8763AAE-D16F-1445-89B7-9DB5D48251C5}" name="2038 Fixed O&amp;M Cost ($/kW-yr)" dataDxfId="1618"/>
    <tableColumn id="243" xr3:uid="{1E765F24-4E30-DE41-ACC9-CC20D25B9B0D}" name="2039 Fixed O&amp;M Cost ($/kW-yr)" dataDxfId="1617"/>
    <tableColumn id="244" xr3:uid="{95F9F3BE-8BE1-5442-80B3-9F372D2CDF7B}" name="2040 Fixed O&amp;M Cost ($/kW-yr)" dataDxfId="1616"/>
    <tableColumn id="245" xr3:uid="{C9F4BC46-FC64-2E4B-8A10-67D2281F408F}" name="2041 Fixed O&amp;M Cost ($/kW-yr)" dataDxfId="1615"/>
    <tableColumn id="246" xr3:uid="{EC9C2FDA-0140-154A-A7C4-0CCCB22662A9}" name="2042 Fixed O&amp;M Cost ($/kW-yr)" dataDxfId="1614"/>
    <tableColumn id="247" xr3:uid="{E654EDF6-285E-2745-94AF-5041DFEB4934}" name="2043 Fixed O&amp;M Cost ($/kW-yr)25" dataDxfId="1613"/>
    <tableColumn id="248" xr3:uid="{1B205DC2-52D4-BA4A-9E5A-39451EEBAD27}" name="2044 Fixed O&amp;M Cost ($/kW-yr)" dataDxfId="1612"/>
    <tableColumn id="249" xr3:uid="{E27975AF-3D24-BA4E-A37B-4C34F9E32AC7}" name="2045 Fixed O&amp;M Cost ($/kW-yr)" dataDxfId="1611"/>
    <tableColumn id="250" xr3:uid="{4E3B6AF4-455B-E54E-8982-69E3AAA8AEC5}" name="2046 Fixed O&amp;M Cost ($/kW-yr)" dataDxfId="1610"/>
    <tableColumn id="251" xr3:uid="{6205BCCC-0B84-A24D-97AB-A464FDD44525}" name="2047 Fixed O&amp;M Cost ($/kW-yr)" dataDxfId="1609"/>
    <tableColumn id="252" xr3:uid="{A93D4459-D5DF-724D-8322-0006BD3A4843}" name="2048 Fixed O&amp;M Cost ($/kW-yr)" dataDxfId="1608"/>
    <tableColumn id="253" xr3:uid="{19FABD5A-A650-E445-92A3-D5042E99F85B}" name="2049 Fixed O&amp;M Cost ($/kW-yr)" dataDxfId="1607"/>
    <tableColumn id="254" xr3:uid="{607FAEE5-D9CC-834F-B88B-5EC3D9CEE5D5}" name="2050 Fixed O&amp;M Cost ($/kW-yr)" dataDxfId="1606"/>
    <tableColumn id="284" xr3:uid="{F766D05F-8929-BE40-937F-40FF86959CA3}" name="2025 Min Cumulative New Build" dataDxfId="1605"/>
    <tableColumn id="285" xr3:uid="{C3C0C6D0-FB53-4540-B8E9-76F68E310D45}" name="2026 Min Cumulative New Build" dataDxfId="1604"/>
    <tableColumn id="286" xr3:uid="{22563034-D9D1-BD49-8EAC-9C449CD49BC3}" name="2027 Min Cumulative New Build" dataDxfId="1603"/>
    <tableColumn id="287" xr3:uid="{2BF94DE1-1E7F-404D-B0CE-2986799A22E3}" name="2028 Min Cumulative New Build" dataDxfId="1602"/>
    <tableColumn id="288" xr3:uid="{7E98231A-5C44-604C-88E2-267CE9BCFA97}" name="2029 Min Cumulative New Build" dataDxfId="1601"/>
    <tableColumn id="289" xr3:uid="{2D9DB2C2-01CB-5E4E-8D70-7CBB8CBA528E}" name="2030 Min Cumulative New Build" dataDxfId="1600"/>
    <tableColumn id="290" xr3:uid="{C7312584-6142-8044-A54B-DD6AA0E438D0}" name="2031 Min Cumulative New Build" dataDxfId="1599"/>
    <tableColumn id="291" xr3:uid="{D8FABB69-43D6-824E-9D6B-DA688F9B6F31}" name="2032 Min Cumulative New Build" dataDxfId="1598"/>
    <tableColumn id="292" xr3:uid="{2A8BA7C2-6C42-7A44-B254-5DEC1FA8DAFD}" name="2033 Min Cumulative New Build" dataDxfId="1597"/>
    <tableColumn id="293" xr3:uid="{FD561F79-F845-DE42-9791-938D81E443E8}" name="2034 Min Cumulative New Build" dataDxfId="1596"/>
    <tableColumn id="294" xr3:uid="{C1704B64-2C27-A347-9E91-399CFA73CBD6}" name="2035 Min Cumulative New Build" dataDxfId="1595"/>
    <tableColumn id="295" xr3:uid="{6CFC13F6-A156-7B4F-ADE9-49CA3AB5C02C}" name="2036 Min Cumulative New Build" dataDxfId="1594"/>
    <tableColumn id="296" xr3:uid="{EBA8C8CA-B1C5-BC4C-B368-FB47D2915768}" name="2037 Min Cumulative New Build" dataDxfId="1593"/>
    <tableColumn id="297" xr3:uid="{B6355B45-7ACD-2746-93F6-CDBA5D0E39CA}" name="2038 Min Cumulative New Build" dataDxfId="1592"/>
    <tableColumn id="298" xr3:uid="{97DB556F-12BF-324E-A065-633DCB216EE5}" name="2039 Min Cumulative New Build" dataDxfId="1591"/>
    <tableColumn id="299" xr3:uid="{83BCDE06-0E97-7B4E-B5A7-20C4A1F411A4}" name="2040 Min Cumulative New Build" dataDxfId="1590"/>
    <tableColumn id="300" xr3:uid="{C6A06046-170C-334F-8141-96A64EAC9C11}" name="2041 Min Cumulative New Build" dataDxfId="1589"/>
    <tableColumn id="301" xr3:uid="{E6B106E7-BE82-044A-8CCA-E6131E55EE7C}" name="2042 Min Cumulative New Build" dataDxfId="1588"/>
    <tableColumn id="302" xr3:uid="{19ABF7DD-B571-D941-B03F-1EB5457CE49B}" name="2043 Min Cumulative New Build" dataDxfId="1587"/>
    <tableColumn id="303" xr3:uid="{D6B5E4C2-D9A2-3C43-97C3-7EA312769086}" name="2044 Min Cumulative New Build" dataDxfId="1586"/>
    <tableColumn id="304" xr3:uid="{481DC308-17E5-4B43-A2F2-C6F9F1EEFD70}" name="2045 Min Cumulative New Build" dataDxfId="1585"/>
    <tableColumn id="305" xr3:uid="{E674A5FC-4FFA-7344-866C-60BB4600DB0A}" name="2046 Min Cumulative New Build" dataDxfId="1584"/>
    <tableColumn id="306" xr3:uid="{58AFE5C6-E8CF-744D-9D58-9B6D5FE66A69}" name="2047 Min Cumulative New Build" dataDxfId="1583"/>
    <tableColumn id="307" xr3:uid="{BCB5CDC0-491C-714E-9CF0-0B927AEA2713}" name="2048 Min Cumulative New Build" dataDxfId="1582"/>
    <tableColumn id="308" xr3:uid="{F0A7AE19-5E54-834A-8EBC-9147DC5498B9}" name="2049 Min Cumulative New Build" dataDxfId="1581"/>
    <tableColumn id="309" xr3:uid="{76898BF0-2848-4F40-ADD9-D79AF5F6B2DA}" name="2050 Min Cumulative New Build" dataDxfId="1580"/>
    <tableColumn id="310" xr3:uid="{C60C0925-8874-BA4F-86CB-32ECCBD47615}" name="2025 Min Operational Capacity" dataDxfId="1579"/>
    <tableColumn id="311" xr3:uid="{89E56828-8064-A541-BD91-A2101B56ED02}" name="2026 Min Operational Capacity" dataDxfId="1578"/>
    <tableColumn id="312" xr3:uid="{B480E3F0-FEE2-7A48-BB7C-2C859F20151E}" name="2027 Min Operational Capacity" dataDxfId="1577"/>
    <tableColumn id="313" xr3:uid="{3E83DC05-4871-7D45-A97E-97800ABDF89D}" name="2028 Min Operational Capacity" dataDxfId="1576"/>
    <tableColumn id="314" xr3:uid="{F687182A-40CB-EA49-B2FF-6158868CBE91}" name="2029 Min Operational Capacity" dataDxfId="1575"/>
    <tableColumn id="315" xr3:uid="{C4A6CCAD-2829-2C49-9FE5-1043620B5088}" name="2030 Min Operational Capacity" dataDxfId="1574"/>
    <tableColumn id="316" xr3:uid="{9F48208C-F040-7F49-828C-08CB02ABC85A}" name="2031 Min Operational Capacity" dataDxfId="1573"/>
    <tableColumn id="317" xr3:uid="{E6E58C14-7EAD-AA43-A59B-1F6CD862DCE3}" name="2032 Min Operational Capacity" dataDxfId="1572"/>
    <tableColumn id="318" xr3:uid="{0ADF34A0-384F-2E48-ACED-35135389204E}" name="2033 Min Operational Capacity" dataDxfId="1571"/>
    <tableColumn id="319" xr3:uid="{AD55B036-E738-F84E-98F7-DF31F695A390}" name="2034 Min Operational Capacity" dataDxfId="1570"/>
    <tableColumn id="320" xr3:uid="{56A22A04-11E0-A14B-A17E-52B4B49DD6AA}" name="2035 Min Operational Capacity" dataDxfId="1569"/>
    <tableColumn id="321" xr3:uid="{0CB098EF-6939-9C47-BA7E-63B4DEB56F40}" name="2036 Min Operational Capacity" dataDxfId="1568"/>
    <tableColumn id="322" xr3:uid="{0B51E1B7-345A-2347-A24F-BEEFCB3C10F4}" name="2037 Min Operational Capacity" dataDxfId="1567"/>
    <tableColumn id="323" xr3:uid="{92CEE1B7-54E8-A04D-B786-34B90C16FB90}" name="2038 Min Operational Capacity" dataDxfId="1566"/>
    <tableColumn id="324" xr3:uid="{B6EB89BD-0429-8145-AE51-50D43A0916CD}" name="2039 Min Operational Capacity" dataDxfId="1565"/>
    <tableColumn id="325" xr3:uid="{CF05FA00-4D46-B144-8BBA-51B59F6C1F2F}" name="2040 Min Operational Capacity" dataDxfId="1564"/>
    <tableColumn id="326" xr3:uid="{330FE341-29BE-2E4F-9778-7A144B16CB13}" name="2041 Min Operational Capacity" dataDxfId="1563"/>
    <tableColumn id="327" xr3:uid="{32281739-CDA3-D34C-BB81-D6BD482355DA}" name="2042 Min Operational Capacity" dataDxfId="1562"/>
    <tableColumn id="328" xr3:uid="{EC31290D-226F-8443-807C-CA755EE409D4}" name="2043 Min Operational Capacity" dataDxfId="1561"/>
    <tableColumn id="329" xr3:uid="{1D1565FA-B5BE-FE4B-AC38-C10852FAFA56}" name="2044 Min Operational Capacity" dataDxfId="1560"/>
    <tableColumn id="330" xr3:uid="{73C0FE6C-A7FB-BD4F-8B6D-FE02F6399F93}" name="2045 Min Operational Capacity" dataDxfId="1559"/>
    <tableColumn id="331" xr3:uid="{A5D4F8D0-BAF9-AB4E-9E03-3478AD0BB585}" name="2046 Min Operational Capacity" dataDxfId="1558"/>
    <tableColumn id="332" xr3:uid="{386999E3-6B05-244B-8BDB-6B26AF7DCE82}" name="2047 Min Operational Capacity" dataDxfId="1557"/>
    <tableColumn id="333" xr3:uid="{13854C8C-2DDF-4E4A-AD6D-20A696734845}" name="2048 Min Operational Capacity" dataDxfId="1556"/>
    <tableColumn id="334" xr3:uid="{15074183-7CE5-9B4D-ACDD-AD781BAA3E8F}" name="2049 Min Operational Capacity" dataDxfId="1555"/>
    <tableColumn id="335" xr3:uid="{BB260D8A-A707-4747-84EA-77364ED0CAB0}" name="2050 Min Operational Capacity" dataDxfId="1554"/>
    <tableColumn id="85" xr3:uid="{098CEA8D-2A8A-E54F-AF85-6CDB3C874D5D}" name="GHG" dataDxfId="1553"/>
    <tableColumn id="59" xr3:uid="{40586A30-011D-0946-91F9-3CD94511812A}" name="2025 GHG Planning Target Forward Multiplier" dataDxfId="1552"/>
    <tableColumn id="60" xr3:uid="{595FEFF2-271E-2E44-B508-B9C68D3628D9}" name="2026 GHG Planning Target Forward Multiplier" dataDxfId="1551"/>
    <tableColumn id="61" xr3:uid="{1C35120A-E5E4-A44B-A0F2-8C224693F6E7}" name="2027 GHG Planning Target Forward Multiplier" dataDxfId="1550"/>
    <tableColumn id="62" xr3:uid="{C8A72E5C-4267-1849-87F8-C4D4223F55F6}" name="2028 GHG Planning Target Forward Multiplier" dataDxfId="1549"/>
    <tableColumn id="63" xr3:uid="{E3DDAFBB-EABC-994D-827D-23A763055499}" name="2029 GHG Planning Target Forward Multiplier" dataDxfId="1548"/>
    <tableColumn id="64" xr3:uid="{818C307B-3A94-7445-8DB0-3F8E76213CAA}" name="2030 GHG Planning Target Forward Multiplier" dataDxfId="1547"/>
    <tableColumn id="65" xr3:uid="{1FF7658E-D2F5-8643-96A2-D7EA87C39976}" name="2031 GHG Planning Target Forward Multiplier" dataDxfId="1546"/>
    <tableColumn id="66" xr3:uid="{CA768E2C-B5BD-1E42-874C-03D52A651AE8}" name="2032 GHG Planning Target Forward Multiplier" dataDxfId="1545"/>
    <tableColumn id="67" xr3:uid="{674ACEF0-7D81-5240-90FF-527F3555D5A2}" name="2033 GHG Planning Target Forward Multiplier" dataDxfId="1544"/>
    <tableColumn id="68" xr3:uid="{60A3342D-DD63-3A45-9F25-439592001921}" name="2034 GHG Planning Target Forward Multiplier" dataDxfId="1543"/>
    <tableColumn id="69" xr3:uid="{43ABDFEA-74F5-324A-8F58-9F8D315D2E2B}" name="2035 GHG Planning Target Forward Multiplier" dataDxfId="1542"/>
    <tableColumn id="70" xr3:uid="{1CBAAE05-D8E2-FA44-A975-47A18547316E}" name="2036 GHG Planning Target Forward Multiplier" dataDxfId="1541"/>
    <tableColumn id="71" xr3:uid="{D5642C67-B6B9-744D-9DBD-6EF683994944}" name="2037 GHG Planning Target Forward Multiplier" dataDxfId="1540"/>
    <tableColumn id="72" xr3:uid="{5A2112B5-BCEE-3045-9E38-FF62E6AA0A9B}" name="2038 GHG Planning Target Forward Multiplier" dataDxfId="1539"/>
    <tableColumn id="73" xr3:uid="{D009E1CC-DF51-5E4E-94A1-49C508B507DE}" name="2039 GHG Planning Target Forward Multiplier" dataDxfId="1538"/>
    <tableColumn id="74" xr3:uid="{2E24DE5D-273B-BA4F-A90B-941F2A278B82}" name="2040 GHG Planning Target Forward Multiplier" dataDxfId="1537"/>
    <tableColumn id="75" xr3:uid="{8FCE2FFD-06CE-154F-B37C-42E45CB759B1}" name="2041 GHG Planning Target Forward Multiplier" dataDxfId="1536"/>
    <tableColumn id="76" xr3:uid="{575744A4-E6CA-9545-B2AB-98455F088012}" name="2042 GHG Planning Target Forward Multiplier" dataDxfId="1535"/>
    <tableColumn id="77" xr3:uid="{7CBC4AE8-0D67-8A4A-99B3-CFB5608A3AE8}" name="2043 GHG Planning Target Forward Multiplier" dataDxfId="1534"/>
    <tableColumn id="78" xr3:uid="{D1531CE1-6F80-C048-B0AE-FA0F6738AC3D}" name="2044 GHG Planning Target Forward Multiplier" dataDxfId="1533"/>
    <tableColumn id="79" xr3:uid="{DE4A80A0-275E-0449-9FC0-0D53A8BDF6D1}" name="2045 GHG Planning Target Forward Multiplier" dataDxfId="1532"/>
    <tableColumn id="80" xr3:uid="{615F5D3F-D3AC-CA45-A860-D661A839C2D9}" name="2046 GHG Planning Target Forward Multiplier" dataDxfId="1531"/>
    <tableColumn id="81" xr3:uid="{593502BA-C256-1349-A963-320DF5EDF9C7}" name="2047 GHG Planning Target Forward Multiplier" dataDxfId="1530"/>
    <tableColumn id="90" xr3:uid="{5C96D05C-2779-0B44-A3BD-338AD78E3776}" name="2048 GHG Planning Target Forward Multiplier" dataDxfId="1529"/>
    <tableColumn id="91" xr3:uid="{F3FF9A31-638B-4C47-96C2-D194211ED5BD}" name="2049 GHG Planning Target Forward Multiplier" dataDxfId="1528"/>
    <tableColumn id="92" xr3:uid="{6BA83458-FA8D-7A4E-A214-7868621CB365}" name="2050 GHG Planning Target Forward Multiplier" dataDxfId="1527"/>
    <tableColumn id="93" xr3:uid="{5E6A8FCD-8AC3-104A-B660-650002312C61}" name="2025 GHG Planning Target Reverse Multiplier" dataDxfId="1526"/>
    <tableColumn id="94" xr3:uid="{BC9831B1-A7A3-1B45-8EDD-87D04BE3585A}" name="2026 GHG Planning Target Reverse Multiplier" dataDxfId="1525"/>
    <tableColumn id="95" xr3:uid="{794ABB54-AD0F-6349-9ED3-EEE56E5C6773}" name="2027 GHG Planning Target Reverse Multiplier" dataDxfId="1524"/>
    <tableColumn id="96" xr3:uid="{719BE4A7-15BF-6D4E-A7C0-77E6E27E0E64}" name="2028 GHG Planning Target Reverse Multiplier" dataDxfId="1523"/>
    <tableColumn id="97" xr3:uid="{C6D0D230-C60F-FD45-8839-2D71E3033272}" name="2029 GHG Planning Target Reverse Multiplier" dataDxfId="1522"/>
    <tableColumn id="98" xr3:uid="{2BC13C88-4357-744F-8DEE-512DF47D65B0}" name="2030 GHG Planning Target Reverse Multiplier" dataDxfId="1521"/>
    <tableColumn id="99" xr3:uid="{E7533C54-9332-1B42-A4C0-769CE4F170A7}" name="2031 GHG Planning Target Reverse Multiplier" dataDxfId="1520"/>
    <tableColumn id="100" xr3:uid="{BB42ED45-394D-0141-A108-8AE4DCAE055C}" name="2032 GHG Planning Target Reverse Multiplier" dataDxfId="1519"/>
    <tableColumn id="101" xr3:uid="{DD4A1818-769C-AE4A-8A17-9EFA8BBBACCD}" name="2033 GHG Planning Target Reverse Multiplier" dataDxfId="1518"/>
    <tableColumn id="102" xr3:uid="{88EF3A3A-DA2A-0540-8760-6C6C957362B2}" name="2034 GHG Planning Target Reverse Multiplier" dataDxfId="1517"/>
    <tableColumn id="103" xr3:uid="{E57E7B57-1B88-0A43-ACBC-681781A05149}" name="2035 GHG Planning Target Reverse Multiplier" dataDxfId="1516"/>
    <tableColumn id="104" xr3:uid="{D1690BE6-5A87-784E-BB90-2B62CF07C95F}" name="2036 GHG Planning Target Reverse Multiplier" dataDxfId="1515"/>
    <tableColumn id="105" xr3:uid="{BE3DC135-B5E5-A44F-8FE3-76F2E80230FC}" name="2037 GHG Planning Target Reverse Multiplier" dataDxfId="1514"/>
    <tableColumn id="106" xr3:uid="{D6E80175-FF07-7142-A316-E7E8A535F2AC}" name="2038 GHG Planning Target Reverse Multiplier" dataDxfId="1513"/>
    <tableColumn id="107" xr3:uid="{BA2EF465-E065-EA47-8DC3-D911FA1DBB5B}" name="2039 GHG Planning Target Reverse Multiplier" dataDxfId="1512"/>
    <tableColumn id="108" xr3:uid="{03D3EE86-8319-E14E-A7A9-BA08FD8218FE}" name="2040 GHG Planning Target Reverse Multiplier" dataDxfId="1511"/>
    <tableColumn id="109" xr3:uid="{558D1C1E-358B-D04E-8001-62AA2246FD3C}" name="2041 GHG Planning Target Reverse Multiplier" dataDxfId="1510"/>
    <tableColumn id="110" xr3:uid="{2A61BF95-0BA7-5643-8716-B900CD63BE4A}" name="2042 GHG Planning Target Reverse Multiplier" dataDxfId="1509"/>
    <tableColumn id="111" xr3:uid="{0DDD5103-1F77-BB4D-95F7-C3987B4D7197}" name="2043 GHG Planning Target Reverse Multiplier" dataDxfId="1508"/>
    <tableColumn id="112" xr3:uid="{CCCAC976-C6F1-E84C-9F75-1DF27D16B593}" name="2044 GHG Planning Target Reverse Multiplier" dataDxfId="1507"/>
    <tableColumn id="113" xr3:uid="{D9BF47CD-3B35-0241-8E14-E0C7BB910F9C}" name="2045 GHG Planning Target Reverse Multiplier" dataDxfId="1506"/>
    <tableColumn id="114" xr3:uid="{FD5C1D4C-CF10-204C-844F-F2C421F08B3E}" name="2046 GHG Planning Target Reverse Multiplier" dataDxfId="1505"/>
    <tableColumn id="115" xr3:uid="{BC35A48A-DC7D-EB47-A245-F7AC4F50AE58}" name="2047 GHG Planning Target Reverse Multiplier" dataDxfId="1504"/>
    <tableColumn id="116" xr3:uid="{459C1CA2-7B3C-2D49-8495-DF3CC00FC6E2}" name="2048 GHG Planning Target Reverse Multiplier" dataDxfId="1503"/>
    <tableColumn id="117" xr3:uid="{34C14428-1984-7F49-9AD8-47C30CCA3B3B}" name="2049 GHG Planning Target Reverse Multiplier" dataDxfId="1502"/>
    <tableColumn id="118" xr3:uid="{B843EF34-914E-B642-9D12-DE05C6EE7116}" name="2050 GHG Planning Target Reverse Multiplier" dataDxfId="1501"/>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500">
  <tableColumns count="89">
    <tableColumn id="1" xr3:uid="{021075EB-A1C4-8146-8B71-BC8D5A2FB422}" name="Name" dataDxfId="1499"/>
    <tableColumn id="2" xr3:uid="{6DDB07B9-2176-964F-8435-638B5EFEBD0E}" name="Data Scenario Tag"/>
    <tableColumn id="6" xr3:uid="{4DAC7186-E173-A347-98A9-B20FF2EA4E30}" name="Zone" dataCellStyle="Dropdown Input"/>
    <tableColumn id="7" xr3:uid="{6049F670-B704-3346-94D7-8CA6FB3D30CE}" name="Include" dataDxfId="1498"/>
    <tableColumn id="67" xr3:uid="{55460A67-ABE5-EC46-B8B1-2F8FA75BB78B}" name="Weather Year-indexed Profile" dataDxfId="1497" dataCellStyle="Table Value"/>
    <tableColumn id="68" xr3:uid="{C318DF2A-B74D-EA4A-AD36-1DED9F702DD8}" name="Modeled Year-indexed Profile" dataDxfId="1496" dataCellStyle="Table Value"/>
    <tableColumn id="10" xr3:uid="{7E2EAAA9-262E-5F4C-A00D-BF1207CC90CF}" name="Scale by Mean Annual Energy" dataDxfId="1495"/>
    <tableColumn id="13" xr3:uid="{A4C3A334-4565-A740-A243-FEEE8C37C3B7}" name="2025 Forecast" dataDxfId="1494" dataCellStyle="Comma"/>
    <tableColumn id="14" xr3:uid="{0E6EA191-2438-A849-A120-E278C7BE39F9}" name="2026 Forecast" dataDxfId="1493" dataCellStyle="Comma"/>
    <tableColumn id="15" xr3:uid="{BCA166AA-6408-F34E-8697-BD156F55B7C3}" name="2027 Forecast" dataDxfId="1492" dataCellStyle="Comma"/>
    <tableColumn id="16" xr3:uid="{F14ED01A-A505-0E45-A892-E9A634ECA8D9}" name="2028 Forecast" dataDxfId="1491" dataCellStyle="Comma"/>
    <tableColumn id="17" xr3:uid="{0D9F8BA6-E6E5-634F-8E43-925AB3487CD4}" name="2029 Forecast" dataDxfId="1490" dataCellStyle="Comma"/>
    <tableColumn id="18" xr3:uid="{B688962A-AF5C-1B4C-A175-29339CFE55C9}" name="2030 Forecast" dataDxfId="1489" dataCellStyle="Comma"/>
    <tableColumn id="19" xr3:uid="{13782FB5-FB92-5448-804E-D4D6CF801582}" name="2031 Forecast" dataDxfId="1488" dataCellStyle="Comma"/>
    <tableColumn id="20" xr3:uid="{165473C9-0DD6-4E49-A92D-DE90CFE71415}" name="2032 Forecast" dataDxfId="1487" dataCellStyle="Comma"/>
    <tableColumn id="21" xr3:uid="{1001EDA6-17B2-C444-827A-D6A998BEB9FE}" name="2033 Forecast" dataDxfId="1486" dataCellStyle="Comma"/>
    <tableColumn id="22" xr3:uid="{1A0852C0-AD3C-7644-BD87-DB7299BDD125}" name="2034 Forecast" dataDxfId="1485" dataCellStyle="Comma"/>
    <tableColumn id="23" xr3:uid="{31CC884B-CD94-ED48-89B4-AA9A3F364287}" name="2035 Forecast" dataDxfId="1484" dataCellStyle="Comma"/>
    <tableColumn id="24" xr3:uid="{6283984B-BFF9-9440-ACC8-53369B7F4CA1}" name="2036 Forecast" dataDxfId="1483" dataCellStyle="Comma"/>
    <tableColumn id="25" xr3:uid="{A3036433-5B50-3A4A-A0D7-7C14D6614EDE}" name="2037 Forecast" dataDxfId="1482" dataCellStyle="Comma"/>
    <tableColumn id="26" xr3:uid="{A2FE349F-BBBF-B94E-8AE0-57A142A9D8F4}" name="2038 Forecast" dataDxfId="1481" dataCellStyle="Comma"/>
    <tableColumn id="27" xr3:uid="{FA2E88E2-7130-174D-9D16-29A6AB65B615}" name="2039 Forecast" dataDxfId="1480" dataCellStyle="Comma"/>
    <tableColumn id="28" xr3:uid="{ECCF0ABE-0B0B-6041-A1B6-44E2E64AAA56}" name="2040 Forecast" dataDxfId="1479" dataCellStyle="Comma"/>
    <tableColumn id="29" xr3:uid="{000E67A6-6E0E-6C47-B24E-7345E6434D9A}" name="2041 Forecast" dataDxfId="1478" dataCellStyle="Comma"/>
    <tableColumn id="30" xr3:uid="{6484A82D-D5C0-1048-B065-8954CC5922D9}" name="2042 Forecast" dataDxfId="1477" dataCellStyle="Comma"/>
    <tableColumn id="31" xr3:uid="{DD537966-1FE3-E54D-B8D2-63FF82BB3EE6}" name="2043 Forecast" dataDxfId="1476" dataCellStyle="Comma"/>
    <tableColumn id="32" xr3:uid="{D1E4BAFD-7A12-9E40-AFF9-C45EEDF8B8DE}" name="2044 Forecast" dataDxfId="1475" dataCellStyle="Comma"/>
    <tableColumn id="33" xr3:uid="{FD2D20E2-2389-BB49-ADAE-0F935E7B578A}" name="2045 Forecast" dataDxfId="1474" dataCellStyle="Comma"/>
    <tableColumn id="11" xr3:uid="{A4BB3A97-E981-4797-BE13-8E316064152C}" name="2046 Forecast" dataDxfId="1473" dataCellStyle="Comma"/>
    <tableColumn id="34" xr3:uid="{BDA608D9-11BA-4DF2-B24D-5B2B4BF34B93}" name="2047 Forecast" dataDxfId="1472" dataCellStyle="Comma"/>
    <tableColumn id="35" xr3:uid="{03DB6D32-F82D-4020-A192-BC53F8D7D689}" name="2048 Forecast" dataDxfId="1471" dataCellStyle="Comma"/>
    <tableColumn id="36" xr3:uid="{E1071577-1E64-41FC-A88B-CC7F2DFB1504}" name="2049 Forecast" dataDxfId="1470" dataCellStyle="Comma"/>
    <tableColumn id="37" xr3:uid="{61EBF442-00DE-46D5-929B-1769ACD6A9CF}" name="2050 Forecast" dataDxfId="1469" dataCellStyle="Comma"/>
    <tableColumn id="9" xr3:uid="{667DF65E-0EBF-BF45-A0EF-C8A932C26B11}" name="Scale by Median Peak" dataDxfId="1468"/>
    <tableColumn id="41" xr3:uid="{0B0926DE-8909-C848-A3D2-658A2452A0F5}" name="2025 Peak" dataDxfId="1467"/>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466"/>
    <tableColumn id="71" xr3:uid="{5CAD4E98-F046-BE4E-9B35-96AA01EDE0A1}" name="2025 T&amp;D Factor" dataDxfId="1465"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464" dataCellStyle="Percent"/>
    <tableColumn id="40" xr3:uid="{539CB18B-B6B3-4B47-9171-5C38A6E721FF}" name="2047 T&amp;D Factor" dataDxfId="1463" dataCellStyle="Percent"/>
    <tableColumn id="63" xr3:uid="{0D8AFA71-1F9D-BC42-980E-888F5924917B}" name="2048 T&amp;D Factor" dataDxfId="1462" dataCellStyle="Percent"/>
    <tableColumn id="64" xr3:uid="{2EDD2920-B3F7-F248-B2D2-121697CC38A7}" name="2049 T&amp;D Factor" dataDxfId="1461" dataCellStyle="Percent"/>
    <tableColumn id="65" xr3:uid="{43B6AACB-089D-8D46-A7FB-AA6E81B4A592}" name="2050 T&amp;D Factor" dataDxfId="1460" dataCellStyle="Percent"/>
    <tableColumn id="62" xr3:uid="{A19892FE-A46F-5944-AD3D-0B51C8B4F4A0}" name="RPS" dataDxfId="1459" dataCellStyle="Percent"/>
    <tableColumn id="3" xr3:uid="{FC5DC62C-94ED-484C-8F90-ACF67FD14D77}" name="CHOOSE PRM POLICY FROM DROPDOWN" dataDxfId="1458"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457">
  <tableColumns count="97">
    <tableColumn id="1" xr3:uid="{2AA476E1-3BBD-1E40-84C0-5B3F91E3D03D}" name="Name" dataDxfId="1456"/>
    <tableColumn id="2" xr3:uid="{672922D7-6160-9644-B0B0-346735B6978E}" name="Data Scenario Tag" dataDxfId="1455"/>
    <tableColumn id="13" xr3:uid="{486F6C44-01BA-2944-908B-C33AAD9A6BAC}" name="Include" dataDxfId="1454"/>
    <tableColumn id="17" xr3:uid="{6C12CFE1-2678-5744-8731-690E298456FA}" name="Hourly Modeled Year Price Profile" dataDxfId="1453"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452" dataCellStyle="Normal 2"/>
    <tableColumn id="93" xr3:uid="{334037FB-6099-459C-A3CA-4F9B47F4B677}" name="2047 Annual Price" dataDxfId="1451" dataCellStyle="Normal 2"/>
    <tableColumn id="94" xr3:uid="{D33DF576-71D1-43DD-AD7F-2C8325BD03D1}" name="2048 Annual Price" dataDxfId="1450" dataCellStyle="Normal 2"/>
    <tableColumn id="95" xr3:uid="{702336AF-36FC-4F36-ACAD-171E5DCFFBEF}" name="2049 Annual Price" dataDxfId="1449" dataCellStyle="Normal 2"/>
    <tableColumn id="96" xr3:uid="{7F27413E-CEB5-4059-ADE3-43DDFB877C25}" name="2050 Annual Price" dataDxfId="1448"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447" dataCellStyle="Normal 2"/>
    <tableColumn id="117" xr3:uid="{3EB37D78-0085-104A-9C45-8773EFD59335}" name="2025 Fuel Availability" dataDxfId="1446" dataCellStyle="Percent"/>
    <tableColumn id="118" xr3:uid="{46468A7A-7FC7-8F46-B822-4A2F7979DB7F}" name="2026 Fuel Availability" dataDxfId="1445" dataCellStyle="Percent"/>
    <tableColumn id="119" xr3:uid="{46949648-D6F7-374F-ABBE-BA7FCE7B1DE3}" name="2027 Fuel Availability" dataDxfId="1444" dataCellStyle="Percent"/>
    <tableColumn id="120" xr3:uid="{E74E7CFE-9C1E-C540-8010-5234797B42FE}" name="2028 Fuel Availability" dataDxfId="1443" dataCellStyle="Percent"/>
    <tableColumn id="121" xr3:uid="{FA36B25A-B199-B745-BF11-F4E7B2560D45}" name="2029 Fuel Availability" dataDxfId="1442" dataCellStyle="Percent"/>
    <tableColumn id="122" xr3:uid="{B421744E-6549-9B45-8749-9177D263B753}" name="2030 Fuel Availability" dataDxfId="1441" dataCellStyle="Percent"/>
    <tableColumn id="123" xr3:uid="{204FEBD2-27B6-8041-A8E8-C1D61DAF1A28}" name="2031 Fuel Availability" dataDxfId="1440" dataCellStyle="Percent"/>
    <tableColumn id="124" xr3:uid="{8A235E1A-D2BE-234A-AF44-BFDE41DC6CB8}" name="2032 Fuel Availability" dataDxfId="1439" dataCellStyle="Percent"/>
    <tableColumn id="125" xr3:uid="{42B774D1-F752-7341-9AE3-68FCFAAC4A08}" name="2033 Fuel Availability" dataDxfId="1438" dataCellStyle="Percent"/>
    <tableColumn id="126" xr3:uid="{AC97AD41-4CF3-8B47-B3BE-5209DA2B3254}" name="2034 Fuel Availability" dataDxfId="1437" dataCellStyle="Percent"/>
    <tableColumn id="127" xr3:uid="{BBED0EE5-C72C-6441-BD25-642E6458E6B3}" name="2035 Fuel Availability" dataDxfId="1436" dataCellStyle="Percent"/>
    <tableColumn id="128" xr3:uid="{622F46E1-B13D-7B49-8930-D2305E324D7E}" name="2036 Fuel Availability" dataDxfId="1435" dataCellStyle="Percent"/>
    <tableColumn id="129" xr3:uid="{760B4B79-1EE0-A04D-988C-BE717823A196}" name="2037 Fuel Availability" dataDxfId="1434" dataCellStyle="Percent"/>
    <tableColumn id="130" xr3:uid="{09DC59AF-5821-3E4D-8C4F-D7DBECB33D11}" name="2038 Fuel Availability" dataDxfId="1433" dataCellStyle="Percent"/>
    <tableColumn id="131" xr3:uid="{D21EF562-27C4-EB44-A5AD-5A9960F3A15F}" name="2039 Fuel Availability" dataDxfId="1432" dataCellStyle="Percent"/>
    <tableColumn id="133" xr3:uid="{E2EE63A9-9ECE-6348-8EBC-04F93F75F70B}" name="2040 Fuel Availability" dataDxfId="1431" dataCellStyle="Percent"/>
    <tableColumn id="134" xr3:uid="{7979CCB9-AF75-FC4E-93D0-B81524E475C5}" name="2041 Fuel Availability" dataDxfId="1430" dataCellStyle="Percent"/>
    <tableColumn id="135" xr3:uid="{FE20A886-4CA0-D84C-BFE3-F2833115A1FD}" name="2042 Fuel Availability" dataDxfId="1429" dataCellStyle="Percent"/>
    <tableColumn id="136" xr3:uid="{19915B52-F42F-D949-A430-7B58D281D6BD}" name="2043 Fuel Availability" dataDxfId="1428" dataCellStyle="Percent"/>
    <tableColumn id="137" xr3:uid="{B6D7B84E-C8A2-124E-9483-F4C1D5D09716}" name="2044 Fuel Availability" dataDxfId="1427" dataCellStyle="Percent"/>
    <tableColumn id="138" xr3:uid="{ED5ABD02-642C-7246-B6F3-F54E258402BB}" name="2045 Fuel Availability" dataDxfId="1426" dataCellStyle="Percent"/>
    <tableColumn id="139" xr3:uid="{D974446E-64E0-FA4F-B908-DCF005AA281C}" name="2046 Fuel Availability" dataDxfId="1425" dataCellStyle="Percent"/>
    <tableColumn id="140" xr3:uid="{394D59CF-C1C2-1A4C-B8F7-4D84EB67647C}" name="2047 Fuel Availability" dataDxfId="1424" dataCellStyle="Percent"/>
    <tableColumn id="141" xr3:uid="{CFE788AA-9EEF-014C-899D-2F54E09C38D8}" name="2048 Fuel Availability" dataDxfId="1423" dataCellStyle="Percent"/>
    <tableColumn id="142" xr3:uid="{C44AE8B8-64EB-8C41-B1CC-BC76F6CFDE91}" name="2049 Fuel Availability" dataDxfId="1422" dataCellStyle="Percent"/>
    <tableColumn id="143" xr3:uid="{233AEBC4-93AA-424E-B1C9-01943E75EFA0}" name="2050 Fuel Availability" dataDxfId="1421" dataCellStyle="Percent"/>
    <tableColumn id="16" xr3:uid="{9BCF3C6A-A2B2-4149-B290-888122CC39E9}" name="GHG" dataDxfId="1420" dataCellStyle="Normal 2"/>
    <tableColumn id="38" xr3:uid="{DE3B5680-8980-294C-AD87-E3799DB08F20}" name="2025 GHG Multiplier" dataDxfId="1419" dataCellStyle="Normal 2"/>
    <tableColumn id="81" xr3:uid="{8C9C81EF-B41A-C743-AA50-5BF55C635318}" name="2026 GHG Multiplier" dataDxfId="1418" dataCellStyle="Normal 2"/>
    <tableColumn id="82" xr3:uid="{EAE94442-85EB-174A-AE97-9623C1502700}" name="2027 GHG Multiplier" dataDxfId="1417" dataCellStyle="Normal 2"/>
    <tableColumn id="83" xr3:uid="{47EFB088-81C1-124D-B53F-2797CAF045C2}" name="2028 GHG Multiplier" dataDxfId="1416" dataCellStyle="Normal 2"/>
    <tableColumn id="84" xr3:uid="{B4BE44A1-4970-144E-B3C2-3BE6678850C4}" name="2029 GHG Multiplier" dataDxfId="1415" dataCellStyle="Normal 2"/>
    <tableColumn id="85" xr3:uid="{DB1E62D7-8A26-D44A-B792-9A9A657AB9E4}" name="2030 GHG Multiplier" dataDxfId="1414" dataCellStyle="Normal 2"/>
    <tableColumn id="86" xr3:uid="{B598CE94-7610-2942-AE69-9FE1C5C2BC13}" name="2031 GHG Multiplier" dataDxfId="1413" dataCellStyle="Normal 2"/>
    <tableColumn id="74" xr3:uid="{2332A241-CDD0-4248-802F-B95CB52A24E5}" name="2032 GHG Multiplier" dataDxfId="1412" dataCellStyle="Normal 2"/>
    <tableColumn id="76" xr3:uid="{CB9365AC-2B16-014B-A731-F68596691F43}" name="2033 GHG Multiplier" dataDxfId="1411" dataCellStyle="Normal 2"/>
    <tableColumn id="77" xr3:uid="{7CA8A3E8-BED8-8F42-8AA4-FD3D8ED63791}" name="2034 GHG Multiplier" dataDxfId="1410" dataCellStyle="Normal 2"/>
    <tableColumn id="78" xr3:uid="{0B2E4DA5-89CD-FD41-8328-950D519F8BB1}" name="2035 GHG Multiplier" dataDxfId="1409" dataCellStyle="Normal 2"/>
    <tableColumn id="79" xr3:uid="{70B1B9B1-E3E6-104D-86E9-C48BF425AE20}" name="2036 GHG Multiplier" dataDxfId="1408" dataCellStyle="Normal 2"/>
    <tableColumn id="80" xr3:uid="{AAE482D9-5225-1943-92A9-0FF174BE199A}" name="2037 GHG Multiplier" dataDxfId="1407" dataCellStyle="Normal 2"/>
    <tableColumn id="67" xr3:uid="{B2B9927D-65A2-D24D-BFE8-9E0C3B596DA0}" name="2038 GHG Multiplier" dataDxfId="1406" dataCellStyle="Normal 2"/>
    <tableColumn id="68" xr3:uid="{1CA683ED-F517-5B4C-866F-D6B190A6AE7F}" name="2039 GHG Multiplier" dataDxfId="1405" dataCellStyle="Normal 2"/>
    <tableColumn id="69" xr3:uid="{3A3A4FEA-7328-C541-9621-D69B242500E3}" name="2040 GHG Multiplier" dataDxfId="1404" dataCellStyle="Normal 2"/>
    <tableColumn id="70" xr3:uid="{638D5C8F-7548-4F4F-A4A0-6101FE1FBF89}" name="2041 GHG Multiplier" dataDxfId="1403" dataCellStyle="Normal 2"/>
    <tableColumn id="71" xr3:uid="{725B95AA-74EA-E640-834E-E83D600E9821}" name="2042 GHG Multiplier" dataDxfId="1402" dataCellStyle="Normal 2"/>
    <tableColumn id="72" xr3:uid="{EE2C21CA-D08D-7745-8509-B5D4A4EC5595}" name="2043 GHG Multiplier" dataDxfId="1401" dataCellStyle="Normal 2"/>
    <tableColumn id="39" xr3:uid="{06ED3E54-E28B-914C-B293-12F5A42018A5}" name="2044 GHG Multiplier" dataDxfId="1400" dataCellStyle="Normal 2"/>
    <tableColumn id="40" xr3:uid="{2D159DD0-77B2-F442-9C7F-37845482680C}" name="2045 GHG Multiplier" dataDxfId="1399" dataCellStyle="Normal 2"/>
    <tableColumn id="107" xr3:uid="{118B0AAE-BFD9-446B-BB02-74701A16D570}" name="2046 GHG Multiplier" dataDxfId="1398" dataCellStyle="Normal 2"/>
    <tableColumn id="108" xr3:uid="{66CA4B8A-2A1A-4D4C-B583-A9BE81AA2ECF}" name="2047 GHG Multiplier" dataDxfId="1397" dataCellStyle="Normal 2"/>
    <tableColumn id="109" xr3:uid="{2E7F598E-3A08-4EB3-A1B4-EBC4FACCF0A4}" name="2048 GHG Multiplier" dataDxfId="1396" dataCellStyle="Normal 2"/>
    <tableColumn id="110" xr3:uid="{DBD72A84-7214-4B8B-8C64-F5DD5C52B183}" name="2049 GHG Multiplier" dataDxfId="1395" dataCellStyle="Normal 2"/>
    <tableColumn id="111" xr3:uid="{9BD40971-1456-4BAD-A4C9-AB5B20A607B7}" name="2050 GHG Multiplier" dataDxfId="1394" dataCellStyle="Normal 2"/>
    <tableColumn id="3" xr3:uid="{C9EDA118-8145-7C4C-AAC3-8593EC6A6654}" name="RPS" dataDxfId="1393"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392">
  <tableColumns count="8">
    <tableColumn id="1" xr3:uid="{0AB4E547-A68A-3D4C-8ED7-022BD421AD69}" name="Name" dataDxfId="1391"/>
    <tableColumn id="2" xr3:uid="{22754A53-C35E-6A4D-B798-2EE6FBC4BFCE}" name="Data Scenario Tag" dataDxfId="1390"/>
    <tableColumn id="8" xr3:uid="{1F4A1E4D-BB5D-EA47-8F30-A06A5F44AD09}" name="Zone" dataCellStyle="Dropdown Input"/>
    <tableColumn id="7" xr3:uid="{6868BF8C-632D-304E-85CA-45D6FA7BACDB}" name="Include" dataDxfId="1389"/>
    <tableColumn id="4" xr3:uid="{6B384A4F-2EB8-6240-B075-C170A06EC14D}" name="Direction" dataDxfId="1388"/>
    <tableColumn id="68" xr3:uid="{BCD4C10A-AC25-A84E-AF21-CF4B887CE920}" name="Modeled Year-indexed Profile (Absolute MW)" dataDxfId="1387"/>
    <tableColumn id="3" xr3:uid="{7DD02B60-823B-A043-BBA4-6D1918BDBC57}" name="CHOOSE ZONE FROM DROPDOWN" dataDxfId="1386"/>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LY22" totalsRowShown="0" headerRowDxfId="1385">
  <tableColumns count="328">
    <tableColumn id="1" xr3:uid="{A1ACAE38-D184-4644-9F36-542E579E46A1}" name="Name"/>
    <tableColumn id="2" xr3:uid="{3AE41A8D-CD36-C646-BECE-422BD9AFAFF8}" name="Data Scenario Tag"/>
    <tableColumn id="4" xr3:uid="{2F242D3F-D535-3348-A8B3-3E76D7E44F88}" name="Zones" dataDxfId="1384" dataCellStyle="Dropdown Input"/>
    <tableColumn id="6" xr3:uid="{3DC77397-D474-CC43-BC62-2041C84C2CE7}" name="Include" dataDxfId="1383"/>
    <tableColumn id="34" xr3:uid="{EE0C018A-DAD0-184F-939B-4F33793F02A4}" name="Resource Type" dataCellStyle="Dropdown Input"/>
    <tableColumn id="371" xr3:uid="{65FD99CA-3BFF-0D45-962B-E1DF6EE3DED8}" name="Technology" dataDxfId="1382" dataCellStyle="Normal 2"/>
    <tableColumn id="145" xr3:uid="{4A9E32E8-8E8D-EB43-BDA1-8F47CC434108}" name="ERM Group" dataDxfId="1381" dataCellStyle="Normal 2"/>
    <tableColumn id="374" xr3:uid="{0DC3E3DE-5BF0-8A44-B434-0C960A869760}" name="Results Reporting" dataDxfId="1380" dataCellStyle="Table Value"/>
    <tableColumn id="170" xr3:uid="{345B949F-9906-3847-8D08-0C366F68A375}" name="Can Retire" dataDxfId="1379"/>
    <tableColumn id="33" xr3:uid="{BE3F30AB-2E87-9D4E-9C41-BEA8890D6C39}" name="Variable O&amp;M Cost" dataDxfId="1378"/>
    <tableColumn id="164" xr3:uid="{537A797B-9269-C942-85B0-18B76DB01751}" name="Production Tax Credit" dataDxfId="1377" dataCellStyle="Calculation"/>
    <tableColumn id="5" xr3:uid="{DE724A86-5C84-7A42-ADE9-1A48CA71A007}" name="PTC Term (years)" dataDxfId="1376" dataCellStyle="Calculation"/>
    <tableColumn id="192" xr3:uid="{9F79AC91-5AE2-FA4B-97B9-0BF65CE9B860}" name="2025 Planned Capacity" dataDxfId="1375" dataCellStyle="Calculation"/>
    <tableColumn id="193" xr3:uid="{F537E96E-3517-8B44-A316-A119EE2F062A}" name="2026 Planned Capacity" dataDxfId="1374" dataCellStyle="Calculation"/>
    <tableColumn id="194" xr3:uid="{E5789886-8EF8-FC41-AF62-1FE5B9025941}" name="2027 Planned Capacity" dataDxfId="1373" dataCellStyle="Calculation"/>
    <tableColumn id="195" xr3:uid="{C6CF970A-3E12-4347-84FD-74A45E12ABB2}" name="2028 Planned Capacity" dataDxfId="1372" dataCellStyle="Calculation"/>
    <tableColumn id="196" xr3:uid="{7D17E244-B746-AB4D-A3CC-5E963AC94307}" name="2029 Planned Capacity" dataDxfId="1371" dataCellStyle="Calculation"/>
    <tableColumn id="197" xr3:uid="{B8AD7964-FB52-524B-B3CB-4FB948C4414E}" name="2030 Planned Capacity" dataDxfId="1370" dataCellStyle="Calculation"/>
    <tableColumn id="198" xr3:uid="{6AB2DAC4-5007-F145-9D23-7EE464E99B85}" name="2031 Planned Capacity" dataDxfId="1369" dataCellStyle="Calculation"/>
    <tableColumn id="199" xr3:uid="{EEF83A5B-9033-AC41-9478-8D325CEE1182}" name="2032 Planned Capacity" dataDxfId="1368" dataCellStyle="Calculation"/>
    <tableColumn id="200" xr3:uid="{BCA32E08-8E43-6047-B7AC-1D4C329DC247}" name="2033 Planned Capacity" dataDxfId="1367" dataCellStyle="Calculation"/>
    <tableColumn id="201" xr3:uid="{0B85D401-0167-6E46-B0D0-6E90C019F767}" name="2034 Planned Capacity" dataDxfId="1366" dataCellStyle="Calculation"/>
    <tableColumn id="202" xr3:uid="{04246B04-9931-BC41-A5FF-F2A7D037F822}" name="2035 Planned Capacity" dataDxfId="1365" dataCellStyle="Calculation"/>
    <tableColumn id="203" xr3:uid="{505B6940-1B29-8648-BF16-83477C4A9B1F}" name="2036 Planned Capacity" dataDxfId="1364" dataCellStyle="Calculation"/>
    <tableColumn id="204" xr3:uid="{2DBEAC92-5491-5046-A5CC-A49EC4D53134}" name="2037 Planned Capacity" dataDxfId="1363" dataCellStyle="Calculation"/>
    <tableColumn id="216" xr3:uid="{E02F3350-3A10-F841-BB27-1CF2782238A2}" name="2038 Planned Capacity" dataDxfId="1362" dataCellStyle="Calculation"/>
    <tableColumn id="217" xr3:uid="{43287A12-ECEB-604D-9931-BE6AD0F25FDE}" name="2039 Planned Capacity" dataDxfId="1361" dataCellStyle="Calculation"/>
    <tableColumn id="219" xr3:uid="{460B513A-5F8C-7C46-9B3E-A28EC982C44A}" name="2040 Planned Capacity" dataDxfId="1360" dataCellStyle="Calculation"/>
    <tableColumn id="220" xr3:uid="{0A2048DB-F6C0-1C4C-90C1-27792C51AF42}" name="2041 Planned Capacity" dataDxfId="1359" dataCellStyle="Calculation"/>
    <tableColumn id="222" xr3:uid="{45F8B3D2-3169-534B-AFE9-D010EFB03235}" name="2042 Planned Capacity" dataDxfId="1358" dataCellStyle="Calculation"/>
    <tableColumn id="186" xr3:uid="{DED45E9D-044A-AC4A-8797-E8DE323690F2}" name="2043 Planned Capacity" dataDxfId="1357" dataCellStyle="Calculation"/>
    <tableColumn id="223" xr3:uid="{3CC1EF45-7A83-AA47-89DA-BD939F4A4486}" name="2044 Planned Capacity" dataDxfId="1356" dataCellStyle="Calculation"/>
    <tableColumn id="239" xr3:uid="{AD0BA305-9607-9048-9C52-95CEDD37471E}" name="2045 Planned Capacity" dataDxfId="1355" dataCellStyle="Calculation"/>
    <tableColumn id="240" xr3:uid="{D48840E1-1A2B-7341-84F6-E689DAD1AE80}" name="2046 Planned Capacity" dataDxfId="1354" dataCellStyle="Calculation"/>
    <tableColumn id="241" xr3:uid="{B9FD70C4-FB86-2342-A37F-E2E56D23E01A}" name="2047 Planned Capacity" dataDxfId="1353" dataCellStyle="Calculation"/>
    <tableColumn id="242" xr3:uid="{A9800EF8-D901-D84D-A815-4B46BB96B59F}" name="2048 Planned Capacity" dataDxfId="1352" dataCellStyle="Calculation"/>
    <tableColumn id="243" xr3:uid="{55EE729E-3FFC-9F4C-96AD-FD0B8228252F}" name="2049 Planned Capacity" dataDxfId="1351" dataCellStyle="Calculation"/>
    <tableColumn id="244" xr3:uid="{31C00145-D148-E741-9246-A5A820596EB2}" name="2050 Planned Capacity" dataDxfId="1350" dataCellStyle="Calculation"/>
    <tableColumn id="128" xr3:uid="{FE0612AD-E6D8-B740-9C8A-2C0E617985DB}" name="2025 Min Operational Capacity" dataDxfId="1349" dataCellStyle="Calculation"/>
    <tableColumn id="131" xr3:uid="{32649402-C1E6-2C45-887B-60A91EF47B4B}" name="2026 Min Operational Capacity" dataDxfId="1348" dataCellStyle="Calculation"/>
    <tableColumn id="132" xr3:uid="{DA677E40-5B85-014F-9ABE-BDD68F3448AC}" name="2027 Min Operational Capacity" dataDxfId="1347" dataCellStyle="Calculation"/>
    <tableColumn id="133" xr3:uid="{E46AE2B3-3284-2F4D-87FC-D6632A14BDDA}" name="2028 Min Operational Capacity" dataDxfId="1346" dataCellStyle="Calculation"/>
    <tableColumn id="134" xr3:uid="{906CB03E-98D5-5D48-A659-F922C401C500}" name="2029 Min Operational Capacity" dataDxfId="1345" dataCellStyle="Calculation"/>
    <tableColumn id="135" xr3:uid="{4350CD53-752B-3C48-8B42-43655B439046}" name="2030 Min Operational Capacity" dataDxfId="1344" dataCellStyle="Calculation"/>
    <tableColumn id="136" xr3:uid="{C165F622-1E9B-4349-9B8E-C780542185F0}" name="2031 Min Operational Capacity" dataDxfId="1343" dataCellStyle="Calculation"/>
    <tableColumn id="137" xr3:uid="{21ED8254-F3E9-9645-B571-A327C0E97D9D}" name="2032 Min Operational Capacity" dataDxfId="1342" dataCellStyle="Calculation"/>
    <tableColumn id="139" xr3:uid="{941FD5E6-381E-D341-9483-30B8C6F72024}" name="2033 Min Operational Capacity" dataDxfId="1341" dataCellStyle="Calculation"/>
    <tableColumn id="140" xr3:uid="{72A29223-27FC-B54D-B566-674EC42BCE11}" name="2034 Min Operational Capacity" dataDxfId="1340" dataCellStyle="Calculation"/>
    <tableColumn id="141" xr3:uid="{01636139-5D43-194E-9D82-BDF5A5C37BC6}" name="2035 Min Operational Capacity" dataDxfId="1339" dataCellStyle="Calculation"/>
    <tableColumn id="146" xr3:uid="{22581064-49D1-3945-89C1-F9F586B493CE}" name="2036 Min Operational Capacity" dataDxfId="1338" dataCellStyle="Calculation"/>
    <tableColumn id="147" xr3:uid="{F52B3E9C-43F4-2440-8130-03F0DD42AD70}" name="2037 Min Operational Capacity" dataDxfId="1337" dataCellStyle="Calculation"/>
    <tableColumn id="155" xr3:uid="{DAA74202-E84B-AD4B-BEAD-B004090D4CD6}" name="2038 Min Operational Capacity" dataDxfId="1336" dataCellStyle="Calculation"/>
    <tableColumn id="158" xr3:uid="{D06D5050-2A28-C440-82D5-1E5CC91923DA}" name="2039 Min Operational Capacity" dataDxfId="1335" dataCellStyle="Calculation"/>
    <tableColumn id="161" xr3:uid="{FE278F31-5068-0346-80DA-6799C738C18F}" name="2040 Min Operational Capacity" dataDxfId="1334" dataCellStyle="Calculation"/>
    <tableColumn id="162" xr3:uid="{EDEE6D6C-96A2-C74D-8112-70550884528D}" name="2041 Min Operational Capacity" dataDxfId="1333" dataCellStyle="Calculation"/>
    <tableColumn id="163" xr3:uid="{8592E158-7E6B-0245-9678-01640CF6BE64}" name="2042 Min Operational Capacity" dataDxfId="1332" dataCellStyle="Calculation"/>
    <tableColumn id="166" xr3:uid="{F409B348-E550-D348-BCF0-F64699A73959}" name="2043 Min Operational Capacity" dataDxfId="1331" dataCellStyle="Calculation"/>
    <tableColumn id="167" xr3:uid="{8A20294B-0338-0748-8C78-D8A760F14E55}" name="2044 Min Operational Capacity" dataDxfId="1330" dataCellStyle="Calculation"/>
    <tableColumn id="168" xr3:uid="{56E08B4A-3204-D840-803B-D356CF0FDE33}" name="2045 Min Operational Capacity" dataDxfId="1329" dataCellStyle="Calculation"/>
    <tableColumn id="169" xr3:uid="{56DD158E-77E5-B74F-AAF3-797278354E1E}" name="2046 Min Operational Capacity" dataDxfId="1328" dataCellStyle="Calculation"/>
    <tableColumn id="171" xr3:uid="{A599BEB0-57C1-624F-97FE-3DEE81A1EC2E}" name="2047 Min Operational Capacity" dataDxfId="1327" dataCellStyle="Calculation"/>
    <tableColumn id="172" xr3:uid="{2DDF66A1-4776-2945-B247-FC05BF39E80E}" name="2048 Min Operational Capacity" dataDxfId="1326" dataCellStyle="Calculation"/>
    <tableColumn id="177" xr3:uid="{FEFB206E-D6BF-CF42-AE58-FFD7A80CD01D}" name="2049 Min Operational Capacity" dataDxfId="1325" dataCellStyle="Calculation"/>
    <tableColumn id="178" xr3:uid="{5358487E-11AF-BC43-BC69-489EC31DFCBA}" name="2050 Min Operational Capacity" dataDxfId="1324" dataCellStyle="Calculation"/>
    <tableColumn id="265" xr3:uid="{4D775046-8523-2442-90EE-8A2227112C3B}" name="2025 Fixed O&amp;M Cost ($/kW-yr)" dataDxfId="1323" dataCellStyle="Comma"/>
    <tableColumn id="266" xr3:uid="{3622B956-A8BF-BA4C-A981-47A5C6830925}" name="2026 Fixed O&amp;M Cost ($/kW-yr)" dataDxfId="1322" dataCellStyle="Comma"/>
    <tableColumn id="267" xr3:uid="{F8C1E21A-9019-4D42-BFF1-466425E45D8A}" name="2027 Fixed O&amp;M Cost ($/kW-yr)" dataDxfId="1321" dataCellStyle="Comma"/>
    <tableColumn id="268" xr3:uid="{959B050D-35B1-EA43-896A-8DC44CD8770D}" name="2028 Fixed O&amp;M Cost ($/kW-yr)" dataDxfId="1320" dataCellStyle="Comma"/>
    <tableColumn id="269" xr3:uid="{BE185098-7ABA-4745-96B6-09E2A79C1E4E}" name="2029 Fixed O&amp;M Cost ($/kW-yr)" dataDxfId="1319" dataCellStyle="Comma"/>
    <tableColumn id="159" xr3:uid="{99DF859A-460E-084F-BD14-D49FF5AF8CD5}" name="2030 Fixed O&amp;M Cost ($/kW-yr)" dataDxfId="1318" dataCellStyle="Comma"/>
    <tableColumn id="160" xr3:uid="{F4C5825E-EC7D-7F4A-93BC-542CC1B7B905}" name="2031 Fixed O&amp;M Cost ($/kW-yr)" dataDxfId="1317" dataCellStyle="Comma"/>
    <tableColumn id="234" xr3:uid="{7DE52BB4-477E-7F4B-BA27-E45D2C22432A}" name="2032 Fixed O&amp;M Cost ($/kW-yr)" dataDxfId="1316" dataCellStyle="Comma"/>
    <tableColumn id="235" xr3:uid="{FF48BE35-3FD2-D046-AD93-4AE8D4E251D3}" name="2033 Fixed O&amp;M Cost ($/kW-yr)" dataDxfId="1315" dataCellStyle="Comma"/>
    <tableColumn id="236" xr3:uid="{5CFC6B68-35D2-004E-8D47-DAB1FB64714F}" name="2034 Fixed O&amp;M Cost ($/kW-yr)" dataDxfId="1314" dataCellStyle="Comma"/>
    <tableColumn id="247" xr3:uid="{24936D88-F789-8C4A-AA4C-83EAF9B7FA04}" name="2035 Fixed O&amp;M Cost ($/kW-yr)" dataDxfId="1313" dataCellStyle="Comma"/>
    <tableColumn id="248" xr3:uid="{D18949B5-5339-C541-945F-F164DE2219E3}" name="2036 Fixed O&amp;M Cost ($/kW-yr)" dataDxfId="1312" dataCellStyle="Comma"/>
    <tableColumn id="249" xr3:uid="{16CF247F-D7DC-0245-89EF-FCCE5543CC4E}" name="2037 Fixed O&amp;M Cost ($/kW-yr)" dataDxfId="1311" dataCellStyle="Comma"/>
    <tableColumn id="250" xr3:uid="{EA808E66-E677-444A-B2E4-F0F15D7E78A3}" name="2038 Fixed O&amp;M Cost ($/kW-yr)" dataDxfId="1310" dataCellStyle="Comma"/>
    <tableColumn id="251" xr3:uid="{C66603A1-6C4E-7141-9DE0-1A3A16C4EAF7}" name="2039 Fixed O&amp;M Cost ($/kW-yr)" dataDxfId="1309" dataCellStyle="Comma"/>
    <tableColumn id="148" xr3:uid="{22A69F49-CEB5-3E48-B822-0BDFEE30C9C1}" name="2040 Fixed O&amp;M Cost ($/kW-yr)" dataDxfId="1308" dataCellStyle="Comma"/>
    <tableColumn id="149" xr3:uid="{065DE7EE-5F6D-1B47-8FBB-B33A2929306F}" name="2041 Fixed O&amp;M Cost ($/kW-yr)" dataDxfId="1307" dataCellStyle="Comma"/>
    <tableColumn id="270" xr3:uid="{8DFB102A-647E-C64B-9FA9-0FB31114DEC4}" name="2042 Fixed O&amp;M Cost ($/kW-yr)" dataDxfId="1306" dataCellStyle="Comma"/>
    <tableColumn id="271" xr3:uid="{6761F408-D196-944E-8D25-09BBEA07F66E}" name="2043 Fixed O&amp;M Cost ($/kW-yr)25" dataDxfId="1305" dataCellStyle="Comma"/>
    <tableColumn id="150" xr3:uid="{94EB870E-1102-D549-930C-C24A7A782E53}" name="2044 Fixed O&amp;M Cost ($/kW-yr)" dataDxfId="1304" dataCellStyle="Comma"/>
    <tableColumn id="151" xr3:uid="{94837235-3E4A-DF4C-8DC5-39AAACD9AEED}" name="2045 Fixed O&amp;M Cost ($/kW-yr)" dataDxfId="1303" dataCellStyle="Comma"/>
    <tableColumn id="152" xr3:uid="{3B9BD987-DCB4-3544-9859-949A4703AFE7}" name="2046 Fixed O&amp;M Cost ($/kW-yr)" dataDxfId="1302" dataCellStyle="Comma"/>
    <tableColumn id="153" xr3:uid="{AF66E10D-67E7-B842-B879-CC918725905A}" name="2047 Fixed O&amp;M Cost ($/kW-yr)" dataDxfId="1301" dataCellStyle="Comma"/>
    <tableColumn id="154" xr3:uid="{2A203825-D26B-DE42-94F8-CE43604770C0}" name="2048 Fixed O&amp;M Cost ($/kW-yr)" dataDxfId="1300" dataCellStyle="Comma"/>
    <tableColumn id="156" xr3:uid="{04C4DA1B-72B5-2D44-BE91-B74018E01E82}" name="2049 Fixed O&amp;M Cost ($/kW-yr)" dataDxfId="1299" dataCellStyle="Comma"/>
    <tableColumn id="157" xr3:uid="{0518FEC1-0A4B-E74F-A6C6-C45E495A4F69}" name="2050 Fixed O&amp;M Cost ($/kW-yr)" dataDxfId="1298" dataCellStyle="Comma"/>
    <tableColumn id="144" xr3:uid="{3DF7EE87-B565-B54A-8119-B4D8CB424162}" name="2025 Storage Fixed O&amp;M Cost ($/kWh-yr)" dataDxfId="1297" dataCellStyle="Comma"/>
    <tableColumn id="187" xr3:uid="{2CC67B99-CDE3-EB4D-962A-96EB8FA04B00}" name="2026 Storage Fixed O&amp;M Cost ($/kWh-yr)" dataDxfId="1296" dataCellStyle="Comma"/>
    <tableColumn id="188" xr3:uid="{FFC72EE6-4262-B747-B89F-EDAA0C93B651}" name="2027 Storage Fixed O&amp;M Cost ($/kWh-yr)" dataDxfId="1295" dataCellStyle="Comma"/>
    <tableColumn id="189" xr3:uid="{7BDB3DBC-BB16-044B-98E2-1C2962702D26}" name="2028 Storage Fixed O&amp;M Cost ($/kWh-yr)" dataDxfId="1294" dataCellStyle="Comma"/>
    <tableColumn id="190" xr3:uid="{F447A8E2-F366-454A-8FCC-E6EFE897AB85}" name="2029 Storage Fixed O&amp;M Cost ($/kWh-yr)" dataDxfId="1293" dataCellStyle="Comma"/>
    <tableColumn id="191" xr3:uid="{306B927E-3318-3348-A992-5E2DA2A2D4DC}" name="2030 Storage Fixed O&amp;M Cost ($/kWh-yr)" dataDxfId="1292" dataCellStyle="Comma"/>
    <tableColumn id="205" xr3:uid="{932C8476-8D24-1A45-9EE7-38E4AAC89E74}" name="2031 Storage Fixed O&amp;M Cost ($/kWh-yr)" dataDxfId="1291" dataCellStyle="Comma"/>
    <tableColumn id="206" xr3:uid="{06F26865-E5D0-F140-B909-744F471A7F11}" name="2032 Storage Fixed O&amp;M Cost ($/kWh-yr)" dataDxfId="1290" dataCellStyle="Comma"/>
    <tableColumn id="207" xr3:uid="{07D79D02-2FF1-2746-8FB5-8545E18D869E}" name="2033 Storage Fixed O&amp;M Cost ($/kWh-yr)" dataDxfId="1289" dataCellStyle="Comma"/>
    <tableColumn id="208" xr3:uid="{3835935F-F9AD-F640-B840-BBFA5A954734}" name="2034 Storage Fixed O&amp;M Cost ($/kWh-yr)" dataDxfId="1288" dataCellStyle="Comma"/>
    <tableColumn id="209" xr3:uid="{C8664B5F-7D03-6945-B1F6-4DD8BE407B77}" name="2035 Storage Fixed O&amp;M Cost ($/kWh-yr)" dataDxfId="1287" dataCellStyle="Comma"/>
    <tableColumn id="210" xr3:uid="{A8C39642-8AE3-B345-8658-3BAA4FE628BB}" name="2036 Storage Fixed O&amp;M Cost ($/kWh-yr)" dataDxfId="1286" dataCellStyle="Comma"/>
    <tableColumn id="211" xr3:uid="{5F42830B-3BD8-F449-9073-A5E979E1B2E1}" name="2037 Storage Fixed O&amp;M Cost ($/kWh-yr)" dataDxfId="1285" dataCellStyle="Comma"/>
    <tableColumn id="212" xr3:uid="{383CA29B-CD03-8140-89BF-768E50BEB637}" name="2038 Storage Fixed O&amp;M Cost ($/kWh-yr)" dataDxfId="1284" dataCellStyle="Comma"/>
    <tableColumn id="215" xr3:uid="{4258BC9D-7C69-9A4C-80F6-11AC80F5DFBD}" name="2039 Storage Fixed O&amp;M Cost ($/kWh-yr)" dataDxfId="1283" dataCellStyle="Comma"/>
    <tableColumn id="218" xr3:uid="{052685F9-6B74-DB47-9A02-EE4BEF6CD177}" name="2040 Storage Fixed O&amp;M Cost ($/kWh-yr)" dataDxfId="1282" dataCellStyle="Comma"/>
    <tableColumn id="221" xr3:uid="{DCEC351B-0342-3B45-A7F3-7E7714867A4E}" name="2041 Storage Fixed O&amp;M Cost ($/kWh-yr)" dataDxfId="1281" dataCellStyle="Comma"/>
    <tableColumn id="224" xr3:uid="{AD7F7485-03BF-914D-9177-1D23C9635387}" name="2042 Storage Fixed O&amp;M Cost ($/kWh-yr)" dataDxfId="1280" dataCellStyle="Comma"/>
    <tableColumn id="226" xr3:uid="{732AA86B-34C8-0243-A359-EB33E66A7B03}" name="2043 Storage Fixed O&amp;M Cost ($/kWh-yr)" dataDxfId="1279" dataCellStyle="Comma"/>
    <tableColumn id="227" xr3:uid="{ABF2095A-6C50-CA44-9580-1DF984AE340B}" name="2044 Storage Fixed O&amp;M Cost ($/kWh-yr)" dataDxfId="1278" dataCellStyle="Comma"/>
    <tableColumn id="252" xr3:uid="{799C5CAD-73D7-8245-B8BB-80EACB05972B}" name="2045 Storage Fixed O&amp;M Cost ($/kWh-yr)" dataDxfId="1277" dataCellStyle="Comma"/>
    <tableColumn id="253" xr3:uid="{DCDDFA1C-AEA6-7F47-8E9B-F44CE9BA8504}" name="2046 Storage Fixed O&amp;M Cost ($/kWh-yr)" dataDxfId="1276" dataCellStyle="Comma"/>
    <tableColumn id="255" xr3:uid="{79C57D05-006B-304B-ABF5-1704179B980E}" name="2047 Storage Fixed O&amp;M Cost ($/kWh-yr)" dataDxfId="1275" dataCellStyle="Comma"/>
    <tableColumn id="263" xr3:uid="{90EAB64F-7EF3-A64E-AB47-CA4E4048A49C}" name="2048 Storage Fixed O&amp;M Cost ($/kWh-yr)" dataDxfId="1274" dataCellStyle="Comma"/>
    <tableColumn id="264" xr3:uid="{EC7D21A8-F05F-654B-8FF0-128C215A0C11}" name="2049 Storage Fixed O&amp;M Cost ($/kWh-yr)" dataDxfId="1273" dataCellStyle="Comma"/>
    <tableColumn id="272" xr3:uid="{FC564BDA-9E49-B94B-86AE-08368A1FCD22}" name="2050 Storage Fixed O&amp;M Cost ($/kWh-yr)" dataDxfId="1272" dataCellStyle="Comma"/>
    <tableColumn id="24" xr3:uid="{8EF6E380-9C36-5949-BD98-C1B9E4D9A763}" name="Pmax Profile Type" dataDxfId="1271" dataCellStyle="Dropdown Input"/>
    <tableColumn id="59" xr3:uid="{5E0A67B6-FDB8-D04A-9850-B6BA594E6F07}" name="Pmax Profile" dataDxfId="1270" dataCellStyle="Fixed"/>
    <tableColumn id="46" xr3:uid="{217ABDF9-ED23-2D4D-8435-408351A38519}" name="Jan Pmax" dataDxfId="1269" dataCellStyle="Percent"/>
    <tableColumn id="23" xr3:uid="{EDB9D88E-3781-BB4B-83A8-2F1B3E9D9C03}" name="Feb Pmax" dataDxfId="1268" dataCellStyle="Percent"/>
    <tableColumn id="36" xr3:uid="{3AF2317E-6321-F447-A36E-25934C1F073C}" name="Mar Pmax" dataDxfId="1267" dataCellStyle="Percent"/>
    <tableColumn id="37" xr3:uid="{B1B7F5EA-3819-D24F-83F4-D7540CBF4564}" name="Apr Pmax" dataDxfId="1266" dataCellStyle="Percent"/>
    <tableColumn id="38" xr3:uid="{F3D3C1DF-074B-D24B-AFF6-17BC1C359FB9}" name="May Pmax" dataDxfId="1265" dataCellStyle="Percent"/>
    <tableColumn id="39" xr3:uid="{E78E0203-FA0A-784A-8B0D-3B5150878477}" name="Jun Pmax" dataDxfId="1264" dataCellStyle="Percent"/>
    <tableColumn id="40" xr3:uid="{4A469D4E-3CFD-A54F-8978-1C63A0EF9D0E}" name="Jul Pmax" dataDxfId="1263" dataCellStyle="Percent"/>
    <tableColumn id="41" xr3:uid="{24E49B42-F5B8-754E-827B-0C26CC635983}" name="Aug Pmax" dataDxfId="1262" dataCellStyle="Percent"/>
    <tableColumn id="42" xr3:uid="{8A06E984-DDDA-9E42-8F4C-8638C6D7FCAF}" name="Sep Pmax" dataDxfId="1261" dataCellStyle="Percent"/>
    <tableColumn id="43" xr3:uid="{68A7BF85-390F-AC4A-9BEB-E3DFC1E0B1D4}" name="Oct Pmax" dataDxfId="1260" dataCellStyle="Percent"/>
    <tableColumn id="44" xr3:uid="{3F12054D-FB6F-B84E-AB98-01E9CF120971}" name="Nov Pmax" dataDxfId="1259" dataCellStyle="Percent"/>
    <tableColumn id="45" xr3:uid="{C623444E-568E-9A43-8B4D-56753BF54397}" name="Dec Pmax" dataDxfId="1258" dataCellStyle="Percent"/>
    <tableColumn id="60" xr3:uid="{8FEEF0FD-66AB-8247-BC0E-4185CD89BCB9}" name="Pmin Profile Type" dataDxfId="1257" dataCellStyle="Dropdown Input"/>
    <tableColumn id="173" xr3:uid="{E9E93D2F-1A3A-EA4D-A288-BDD99630E89E}" name="Pmin Profile" dataDxfId="1256" dataCellStyle="Fixed"/>
    <tableColumn id="47" xr3:uid="{14A6E98A-F7FC-834E-976C-BC6E0C2F3DBA}" name="Jan Pmin" dataDxfId="1255" dataCellStyle="Percent"/>
    <tableColumn id="48" xr3:uid="{395E6C85-0750-A541-9E2D-9BFAA0338663}" name="Feb Pmin" dataDxfId="1254" dataCellStyle="Percent"/>
    <tableColumn id="49" xr3:uid="{698AB325-E02F-7E45-8570-0A2BB04FD835}" name="Mar Pmin" dataDxfId="1253" dataCellStyle="Percent"/>
    <tableColumn id="50" xr3:uid="{F0A13219-0566-974A-BD8B-D7F77FC3002E}" name="Apr Pmin" dataDxfId="1252" dataCellStyle="Percent"/>
    <tableColumn id="51" xr3:uid="{41CBDF0C-4B6E-8B45-A5CD-2AED855995B9}" name="May Pmin" dataDxfId="1251" dataCellStyle="Percent"/>
    <tableColumn id="52" xr3:uid="{1D4426E6-2055-4D49-8A29-2FD7784B0C7C}" name="Jun Pmin" dataDxfId="1250" dataCellStyle="Percent"/>
    <tableColumn id="53" xr3:uid="{0C23A443-128A-2142-BEB0-84D71AD7603B}" name="Jul Pmin" dataDxfId="1249" dataCellStyle="Percent"/>
    <tableColumn id="54" xr3:uid="{4C4D0FF5-CD9A-6749-B74E-875830C81FBE}" name="Aug Pmin" dataDxfId="1248" dataCellStyle="Percent"/>
    <tableColumn id="55" xr3:uid="{7418CC65-D591-084E-AD49-D5F17D574707}" name="Sep Pmin" dataDxfId="1247" dataCellStyle="Percent"/>
    <tableColumn id="56" xr3:uid="{AFDFB077-F51D-C442-9EF2-96723DA07B49}" name="Oct Pmin" dataDxfId="1246" dataCellStyle="Percent"/>
    <tableColumn id="57" xr3:uid="{78A694E4-37D7-4E4E-916D-D38B2D4D4F66}" name="Nov Pmin" dataDxfId="1245" dataCellStyle="Percent"/>
    <tableColumn id="58" xr3:uid="{BD3376A5-BECC-EC44-A761-90DDAB3D445A}" name="Dec Pmin" dataDxfId="1244" dataCellStyle="Percent"/>
    <tableColumn id="10" xr3:uid="{DBBCA03D-4C55-654F-8BE6-492A2344E637}" name="Curtailable" dataDxfId="1243" dataCellStyle="Calculation"/>
    <tableColumn id="11" xr3:uid="{85D604A0-4CAA-1848-B54F-C6DE4D58FE4C}" name="Curtailment Cost" dataDxfId="1242" dataCellStyle="Calculation"/>
    <tableColumn id="3" xr3:uid="{3E63C6BE-BE67-8647-BEBD-D1DCBD0BA0AC}" name="Candidate Fuel 1" dataDxfId="1241" dataCellStyle="Dropdown Input"/>
    <tableColumn id="22" xr3:uid="{5300EA76-FAED-BF49-A00D-61640AE0982C}" name="Candidate Fuel 2" dataDxfId="1240" dataCellStyle="Dropdown Input"/>
    <tableColumn id="15" xr3:uid="{A8735C19-E2E5-3D46-AA2F-881C89C0F5B6}" name="Marginal Heat Rate" dataDxfId="1239"/>
    <tableColumn id="16" xr3:uid="{8C079D81-A0A7-5C44-AE37-DD09F62E56A8}" name="No-Load Fuel Burn" dataDxfId="1238"/>
    <tableColumn id="324" xr3:uid="{2D18F8F9-B868-4542-BE87-0B5AD3C3DBD2}" name="Daily Energy Budget" dataDxfId="1237"/>
    <tableColumn id="7" xr3:uid="{8BC25B7E-7297-A547-B1D5-902DC1F2D447}" name="Annual Energy Budget" dataDxfId="1236"/>
    <tableColumn id="31" xr3:uid="{2CDE429D-1622-AA4D-B822-9D3FEA14FCA8}" name="Unit Commitment Method" dataDxfId="1235" dataCellStyle="Dropdown Input"/>
    <tableColumn id="32" xr3:uid="{C538E67B-9597-4C46-95E7-413499B73268}" name="Unit Size" dataDxfId="1234"/>
    <tableColumn id="19" xr3:uid="{6655C7AC-0A29-E747-9B14-86A979217CE2}" name="Min Stable Level" dataDxfId="1233" dataCellStyle="Percent"/>
    <tableColumn id="18" xr3:uid="{C56A969C-CD4F-7045-874B-C251AD7FFDD8}" name="Min Down Time" dataDxfId="1232"/>
    <tableColumn id="20" xr3:uid="{1F8D3394-DC1A-724A-A932-6EAA141CD4F8}" name="Min Up Time" dataDxfId="1231"/>
    <tableColumn id="28" xr3:uid="{BF7475CF-E7C1-954E-898F-9EF10D78953F}" name="Start Cost" dataDxfId="1230" dataCellStyle="Comma"/>
    <tableColumn id="27" xr3:uid="{5A18B6D9-6D6C-E948-AD7B-99B2FB7A4E31}" name="Shutdown Cost" dataDxfId="1229" dataCellStyle="Comma"/>
    <tableColumn id="29" xr3:uid="{29CD9173-4C8A-3E4B-BB7E-23C07590CA68}" name="Start Fuel Use" dataDxfId="1228"/>
    <tableColumn id="14" xr3:uid="{2545B6BD-12F7-B743-B695-6B6EE1FC9FCE}" name="Max 1-Hour Ramp Rate" dataDxfId="1227" dataCellStyle="Percent"/>
    <tableColumn id="174" xr3:uid="{93F33C69-20E0-4448-B694-1BC91D9F702F}" name="Max 2-Hour Ramp Rate" dataDxfId="1226"/>
    <tableColumn id="175" xr3:uid="{64CE427E-8892-C643-8629-4252F6615384}" name="Max 3-Hour Ramp Rate" dataDxfId="1225"/>
    <tableColumn id="176" xr3:uid="{074E75DE-88A5-6E44-A555-EEC8F1D07599}" name="Max 4-Hour Ramp Rate" dataDxfId="1224"/>
    <tableColumn id="121" xr3:uid="{10B4D7FE-4801-C14F-AC8B-5E262B7BF939}" name="Sync Condenser Increase to Load" dataDxfId="1223"/>
    <tableColumn id="122" xr3:uid="{A8E6B02A-29DF-0044-9BB5-4DEEDACE4471}" name="Max Annual Calls" dataDxfId="1222"/>
    <tableColumn id="124" xr3:uid="{72B03731-9567-9A49-8778-0069F48BD2BB}" name="Max Daily Calls" dataDxfId="1221"/>
    <tableColumn id="125" xr3:uid="{B2664AF4-DDCC-D749-AF3F-947806C770DA}" name="Max Call Duration" dataDxfId="1220"/>
    <tableColumn id="273" xr3:uid="{1D389CD0-0750-6440-8895-28426A280E68}" name="Flex Load Adjacency" dataDxfId="1219"/>
    <tableColumn id="9" xr3:uid="{26ED5115-B7E3-794C-A663-0EA55366DDA7}" name="Charging Efficiency" dataDxfId="1218" dataCellStyle="Percent"/>
    <tableColumn id="12" xr3:uid="{A7B0CE87-1925-6640-B84F-3A1A324EC6FB}" name="Discharging Efficiency" dataDxfId="1217" dataCellStyle="Percent"/>
    <tableColumn id="30" xr3:uid="{BFEF6E70-09FC-3D47-BFCE-4525B38AF393}" name="Min State-of-Charge" dataDxfId="1216" dataCellStyle="Percent"/>
    <tableColumn id="21" xr3:uid="{E3DD948E-3650-E044-8783-543E5C438CBC}" name="Parasitic Losses" dataDxfId="1215" dataCellStyle="Percent"/>
    <tableColumn id="326" xr3:uid="{D2E29842-2432-47E2-861F-6E0B980E0AC9}" name="Power Input Variable Cost" dataDxfId="1214" dataCellStyle="Comma"/>
    <tableColumn id="13" xr3:uid="{C317D724-75D3-264D-8257-D08A633B5755}" name="Duration" dataDxfId="1213"/>
    <tableColumn id="126" xr3:uid="{1A017591-5F67-F64A-85E7-0714FFC18ECE}" name="Duration Type" dataDxfId="1212" dataCellStyle="Dropdown Input"/>
    <tableColumn id="274" xr3:uid="{90DBEE48-1B11-8246-B23A-14D69CE671D0}" name="Imax Profile Type" dataDxfId="1211" dataCellStyle="Dropdown Input"/>
    <tableColumn id="275" xr3:uid="{F2400B50-7C51-6D48-9035-65386765208B}" name="Imax Profile" dataDxfId="1210" dataCellStyle="Fixed"/>
    <tableColumn id="276" xr3:uid="{7681851A-BD03-164D-913F-83074B9D0AC8}" name="Jan Imax" dataDxfId="1209" dataCellStyle="Dropdown Input"/>
    <tableColumn id="277" xr3:uid="{1CD307BE-D2B9-3E4C-AB4F-ED183FC9A5A8}" name="Feb Imax" dataDxfId="1208" dataCellStyle="Dropdown Input"/>
    <tableColumn id="278" xr3:uid="{070596EC-EEC7-BA49-A083-FD36DEFB9AB1}" name="Mar Imax" dataDxfId="1207" dataCellStyle="Dropdown Input"/>
    <tableColumn id="279" xr3:uid="{0F6B6F7F-6707-E549-8059-7088359B28D4}" name="Apr Imax" dataDxfId="1206" dataCellStyle="Dropdown Input"/>
    <tableColumn id="280" xr3:uid="{998D00FB-E09D-114B-8904-D516207054EE}" name="May Imax" dataDxfId="1205" dataCellStyle="Dropdown Input"/>
    <tableColumn id="281" xr3:uid="{DEF3B2B2-3729-6B4D-9112-F6D5DE768C4E}" name="Jun Imax" dataDxfId="1204" dataCellStyle="Dropdown Input"/>
    <tableColumn id="282" xr3:uid="{0EA16A6C-FCE1-3E41-BF35-580D4E2C3AE9}" name="Jul Imax" dataDxfId="1203" dataCellStyle="Dropdown Input"/>
    <tableColumn id="284" xr3:uid="{EA0184BC-2067-6B4A-BBEE-D9A1BB1FB3C5}" name="Aug Imax" dataDxfId="1202" dataCellStyle="Dropdown Input"/>
    <tableColumn id="285" xr3:uid="{BB121C49-0A06-D249-A6F4-26FFFA0C900F}" name="Sep Imax" dataDxfId="1201" dataCellStyle="Dropdown Input"/>
    <tableColumn id="286" xr3:uid="{40FFA3A7-003B-3D44-80C6-A0D2698828E1}" name="Oct Imax" dataDxfId="1200" dataCellStyle="Dropdown Input"/>
    <tableColumn id="287" xr3:uid="{B983D86D-6489-0044-B4A7-18E740B63D57}" name="Nov Imax" dataDxfId="1199" dataCellStyle="Dropdown Input"/>
    <tableColumn id="288" xr3:uid="{9BC5C9C4-A1E4-884F-9608-A58175E008BA}" name="Dec Imax" dataDxfId="1198" dataCellStyle="Dropdown Input"/>
    <tableColumn id="289" xr3:uid="{D0C17C41-34EA-1845-BE33-1A86C5ECBA2F}" name="Imin Profile Type" dataDxfId="1197" dataCellStyle="Dropdown Input"/>
    <tableColumn id="290" xr3:uid="{93FA2967-6602-1F44-8546-A29A2CD0B6D5}" name="Imin Profile" dataDxfId="1196" dataCellStyle="Fixed"/>
    <tableColumn id="291" xr3:uid="{FFD528C9-2BE4-BD44-8089-54D9772F32A1}" name="Jan Imin" dataDxfId="1195" dataCellStyle="Dropdown Input"/>
    <tableColumn id="292" xr3:uid="{11A575DF-C104-9F4B-8188-971E03589793}" name="Feb Imin" dataDxfId="1194" dataCellStyle="Dropdown Input"/>
    <tableColumn id="293" xr3:uid="{1D591042-7BB2-4E46-9A51-74F2FAAB4CF3}" name="Mar Imin" dataDxfId="1193" dataCellStyle="Dropdown Input"/>
    <tableColumn id="294" xr3:uid="{409B193E-34AB-224B-A635-B9D15648A728}" name="Apr Imin" dataDxfId="1192" dataCellStyle="Dropdown Input"/>
    <tableColumn id="296" xr3:uid="{C099117A-DC78-9C49-89A4-E67650DC6DB0}" name="May Imin" dataDxfId="1191" dataCellStyle="Dropdown Input"/>
    <tableColumn id="297" xr3:uid="{3204CACA-F34A-9940-90C0-BFD2A96BFAB6}" name="Jun Imin" dataDxfId="1190" dataCellStyle="Dropdown Input"/>
    <tableColumn id="319" xr3:uid="{3E64EFF2-5809-9D46-A3D7-112803E2553A}" name="Jul Imin" dataDxfId="1189" dataCellStyle="Dropdown Input"/>
    <tableColumn id="320" xr3:uid="{9CDC059B-91EF-704C-A25E-F37637481AFC}" name="Aug Imin" dataDxfId="1188" dataCellStyle="Dropdown Input"/>
    <tableColumn id="321" xr3:uid="{21D73D3B-959D-1B4C-BC11-70E1A36AD852}" name="Sep Imin" dataDxfId="1187" dataCellStyle="Dropdown Input"/>
    <tableColumn id="322" xr3:uid="{AF085EB9-98D1-7F43-83A9-82D6261969E5}" name="Oct Imin" dataDxfId="1186" dataCellStyle="Dropdown Input"/>
    <tableColumn id="323" xr3:uid="{F0B16177-D2FA-A94A-A825-A169D6787C47}" name="Nov Imin" dataDxfId="1185" dataCellStyle="Dropdown Input"/>
    <tableColumn id="325" xr3:uid="{36F57B67-7832-CC41-9830-0C5123EAF04E}" name="Dec Imin" dataDxfId="1184" dataCellStyle="Dropdown Input"/>
    <tableColumn id="8" xr3:uid="{CB21442F-93FB-4540-B450-10A718B24D2C}" name="Inter-Period SoC &amp; Ramps" dataDxfId="1183" dataCellStyle="Comma"/>
    <tableColumn id="143" xr3:uid="{3C278A6A-2A67-4D41-819E-0347DC052DEE}" name="Paired Variable Resource" dataDxfId="1182"/>
    <tableColumn id="237" xr3:uid="{4007BBD4-AB85-E940-8993-371AF9E12D67}" name="Pairing Ratio (Variable MW / Storage MW)" dataDxfId="1181"/>
    <tableColumn id="246" xr3:uid="{B17F75B2-4C80-B846-B11E-D396DDE4E049}" name="Interconnection Limit" dataDxfId="1180"/>
    <tableColumn id="245" xr3:uid="{CA3F71D8-F535-0741-8614-5540420D24C6}" name="Grid Charging Allowed?" dataDxfId="1179"/>
    <tableColumn id="64" xr3:uid="{EF4D823E-B1A9-0B41-BF63-3BF72D14CCE6}" name="GHG" dataDxfId="1178"/>
    <tableColumn id="183" xr3:uid="{C1FB0375-5ACA-AD4E-BC1D-F6FB66454D1E}" name="PRM" dataDxfId="1177"/>
    <tableColumn id="83" xr3:uid="{9BEF9FFD-A399-034F-AFFC-34C7D94CE74E}" name="2025 Net Qualifying Capacity" dataDxfId="1176" dataCellStyle="Percent"/>
    <tableColumn id="84" xr3:uid="{B6FA0817-B362-6541-9218-39B4A1C73C14}" name="2026 Net Qualifying Capacity" dataDxfId="1175" dataCellStyle="Percent"/>
    <tableColumn id="85" xr3:uid="{D3CC42E4-4CCC-A944-9B44-AE840882B74E}" name="2027 Net Qualifying Capacity" dataDxfId="1174" dataCellStyle="Percent"/>
    <tableColumn id="86" xr3:uid="{A81A0FFE-8EF7-A847-98FC-F3BF989153CD}" name="2028 Net Qualifying Capacity" dataDxfId="1173" dataCellStyle="Percent"/>
    <tableColumn id="87" xr3:uid="{FB22E62E-B793-B749-8E30-E4AC7892B774}" name="2029 Net Qualifying Capacity" dataDxfId="1172" dataCellStyle="Percent"/>
    <tableColumn id="88" xr3:uid="{22B26345-3905-7A40-A3F0-BC02294C7A21}" name="2030 Net Qualifying Capacity" dataDxfId="1171" dataCellStyle="Percent"/>
    <tableColumn id="89" xr3:uid="{36A44F28-9BB4-8345-831A-8F4A40204973}" name="2031 Net Qualifying Capacity" dataDxfId="1170" dataCellStyle="Percent"/>
    <tableColumn id="90" xr3:uid="{ACC3488C-0947-D743-B3FF-C5351174920E}" name="2032 Net Qualifying Capacity" dataDxfId="1169" dataCellStyle="Percent"/>
    <tableColumn id="91" xr3:uid="{27628B33-7E7B-6A41-87B5-478C62BA4574}" name="2033 Net Qualifying Capacity" dataDxfId="1168" dataCellStyle="Percent"/>
    <tableColumn id="92" xr3:uid="{9DCF4EE6-6739-4747-B538-48D436777242}" name="2034 Net Qualifying Capacity" dataDxfId="1167" dataCellStyle="Percent"/>
    <tableColumn id="93" xr3:uid="{1DC4E490-E8B8-CF43-8125-C086F08F0052}" name="2035 Net Qualifying Capacity" dataDxfId="1166" dataCellStyle="Percent"/>
    <tableColumn id="94" xr3:uid="{EB2B5E52-F3DF-9945-9106-6754364A831D}" name="2036 Net Qualifying Capacity" dataDxfId="1165" dataCellStyle="Percent"/>
    <tableColumn id="95" xr3:uid="{4DE1A372-6061-614A-94E9-820DF26ACF58}" name="2037 Net Qualifying Capacity" dataDxfId="1164" dataCellStyle="Percent"/>
    <tableColumn id="96" xr3:uid="{8992F1D2-3964-0546-A9A6-0F1671B7A05A}" name="2038 Net Qualifying Capacity" dataDxfId="1163" dataCellStyle="Percent"/>
    <tableColumn id="97" xr3:uid="{E70C0EDC-EB64-A84A-8FF3-98B77C913AB1}" name="2039 Net Qualifying Capacity" dataDxfId="1162" dataCellStyle="Percent"/>
    <tableColumn id="98" xr3:uid="{E1DB0184-B4D9-964F-8663-4BD098EB8FC5}" name="2040 Net Qualifying Capacity" dataDxfId="1161" dataCellStyle="Percent"/>
    <tableColumn id="99" xr3:uid="{751C6E15-680D-174F-9309-88C7D4C4D644}" name="2041 Net Qualifying Capacity" dataDxfId="1160" dataCellStyle="Percent"/>
    <tableColumn id="100" xr3:uid="{680F5776-3A2D-CA45-8CA9-700C6FFFE924}" name="2042 Net Qualifying Capacity" dataDxfId="1159" dataCellStyle="Percent"/>
    <tableColumn id="101" xr3:uid="{66F1A659-111E-8D42-8E4D-3586EA87AD26}" name="2043 Net Qualifying Capacity" dataDxfId="1158" dataCellStyle="Percent"/>
    <tableColumn id="102" xr3:uid="{A6AACEC9-F4CC-BB4E-808C-FB2900CD5794}" name="2044 Net Qualifying Capacity" dataDxfId="1157" dataCellStyle="Percent"/>
    <tableColumn id="185" xr3:uid="{B46BEF0A-3D78-DF49-A379-2599514C1F44}" name="2045 Net Qualifying Capacity" dataDxfId="1156" dataCellStyle="Percent"/>
    <tableColumn id="238" xr3:uid="{E76C2673-0D07-E540-A1C2-7E6B509227DD}" name="2046 Net Qualifying Capacity" dataDxfId="1155" dataCellStyle="Percent"/>
    <tableColumn id="254" xr3:uid="{787B77CA-C8E7-EF4B-8FCD-B5AC0B0F79D5}" name="2047 Net Qualifying Capacity" dataDxfId="1154" dataCellStyle="Percent"/>
    <tableColumn id="256" xr3:uid="{FC4A27E9-F158-914D-A711-3BA235A6231F}" name="2048 Net Qualifying Capacity" dataDxfId="1153" dataCellStyle="Percent"/>
    <tableColumn id="257" xr3:uid="{262777EE-1EDB-574B-82C9-A618751BA766}" name="2049 Net Qualifying Capacity" dataDxfId="1152" dataCellStyle="Percent"/>
    <tableColumn id="258" xr3:uid="{473F12B5-6C88-7348-B5ED-8C1871903840}" name="2050 Net Qualifying Capacity" dataDxfId="1151" dataCellStyle="Percent"/>
    <tableColumn id="184" xr3:uid="{3ABF8D7F-37C1-0046-906F-7E45CAE7A9A9}" name="Strictly FCDS?" dataDxfId="1150"/>
    <tableColumn id="213" xr3:uid="{1623C755-D1FD-D542-B7B6-85D8DEF94872}" name="Solar-Storage_Surface" dataDxfId="1149" dataCellStyle="Calculation"/>
    <tableColumn id="214" xr3:uid="{3A8AB598-A657-564B-B8A3-615B3BFCCA2B}" name="S+S ELCC Surface Axis Index" dataDxfId="1148" dataCellStyle="Calculation"/>
    <tableColumn id="298" xr3:uid="{5CEE3423-E2D6-6041-A731-A5486FA591D6}" name="2025 ELCC Axis Multiplier for S+S Surface" dataDxfId="1147" dataCellStyle="Percent"/>
    <tableColumn id="299" xr3:uid="{381BC1EE-2A88-8B42-91D8-2569162750B3}" name="2026 ELCC Axis Multiplier for S+S Surface" dataDxfId="1146" dataCellStyle="Percent"/>
    <tableColumn id="300" xr3:uid="{64F202FC-5D7B-0149-895C-C1714540D5C2}" name="2027 ELCC Axis Multiplier for S+S Surface" dataDxfId="1145" dataCellStyle="Percent"/>
    <tableColumn id="301" xr3:uid="{8216E3C5-1A8F-2A42-B078-C6A043AAF03B}" name="2028 ELCC Axis Multiplier for S+S Surface" dataDxfId="1144" dataCellStyle="Percent"/>
    <tableColumn id="302" xr3:uid="{39695BF6-9981-5A43-9F26-27AE93C686CC}" name="2029 ELCC Axis Multiplier for S+S Surface" dataDxfId="1143" dataCellStyle="Percent"/>
    <tableColumn id="303" xr3:uid="{2BAA93DF-ADFA-5E4D-B8AE-96A98A108A7F}" name="2030 ELCC Axis Multiplier for S+S Surface" dataDxfId="1142" dataCellStyle="Percent"/>
    <tableColumn id="304" xr3:uid="{7849CDEB-E06A-594E-AD8A-A4FBF5C86B53}" name="2031 ELCC Axis Multiplier for S+S Surface" dataDxfId="1141" dataCellStyle="Percent"/>
    <tableColumn id="305" xr3:uid="{F5BF7EFE-BEEC-3F4B-9479-D87F6F8875B8}" name="2032 ELCC Axis Multiplier for S+S Surface" dataDxfId="1140" dataCellStyle="Percent"/>
    <tableColumn id="306" xr3:uid="{064AE668-4CEC-454F-8D9C-15AF4BD28DB8}" name="2033 ELCC Axis Multiplier for S+S Surface" dataDxfId="1139" dataCellStyle="Percent"/>
    <tableColumn id="307" xr3:uid="{A8A80E5A-C7D7-1448-A6F4-E9897729FA17}" name="2034 ELCC Axis Multiplier for S+S Surface" dataDxfId="1138" dataCellStyle="Percent"/>
    <tableColumn id="308" xr3:uid="{1BD392F7-B3A3-DB47-ACAB-80005CB36BE1}" name="2035 ELCC Axis Multiplier for S+S Surface" dataDxfId="1137" dataCellStyle="Percent"/>
    <tableColumn id="309" xr3:uid="{B8548652-B45D-CD48-9816-0DBAB159ED80}" name="2036 ELCC Axis Multiplier for S+S Surface" dataDxfId="1136" dataCellStyle="Percent"/>
    <tableColumn id="310" xr3:uid="{00C796FD-197E-4044-A02E-83BEFC330464}" name="2037 ELCC Axis Multiplier for S+S Surface" dataDxfId="1135" dataCellStyle="Percent"/>
    <tableColumn id="311" xr3:uid="{EB6B1E22-4841-5E42-A65F-1F9EF54D290F}" name="2038 ELCC Axis Multiplier for S+S Surface" dataDxfId="1134" dataCellStyle="Percent"/>
    <tableColumn id="312" xr3:uid="{32BB619A-5AF3-7345-A1D6-865C0110B0C2}" name="2039 ELCC Axis Multiplier for S+S Surface" dataDxfId="1133" dataCellStyle="Percent"/>
    <tableColumn id="313" xr3:uid="{4EF5519E-7CCE-8B40-9E8A-38D640685537}" name="2040 ELCC Axis Multiplier for S+S Surface" dataDxfId="1132" dataCellStyle="Percent"/>
    <tableColumn id="314" xr3:uid="{F76C77F7-6E02-2D42-9C88-CCF34893C507}" name="2041 ELCC Axis Multiplier for S+S Surface" dataDxfId="1131" dataCellStyle="Percent"/>
    <tableColumn id="315" xr3:uid="{86AD942C-533F-9B48-BDF6-6275BF67C19C}" name="2042 ELCC Axis Multiplier for S+S Surface" dataDxfId="1130" dataCellStyle="Percent"/>
    <tableColumn id="316" xr3:uid="{D722F753-6006-4C40-BEFC-451C73908493}" name="2043 ELCC Axis Multiplier for S+S Surface" dataDxfId="1129" dataCellStyle="Percent"/>
    <tableColumn id="317" xr3:uid="{A07ED6AB-FA14-7D45-A06B-71A371A8687F}" name="2044 ELCC Axis Multiplier for S+S Surface" dataDxfId="1128" dataCellStyle="Percent"/>
    <tableColumn id="318" xr3:uid="{B6FF14B3-AD83-964B-8D04-A1A4B2F0F48B}" name="2045 ELCC Axis Multiplier for S+S Surface" dataDxfId="1127" dataCellStyle="Percent"/>
    <tableColumn id="165" xr3:uid="{FE03D748-75E9-4148-8F56-8F621A8CEDB4}" name="2046 ELCC Axis Multiplier for S+S Surface" dataDxfId="1126" dataCellStyle="Percent"/>
    <tableColumn id="179" xr3:uid="{10A284CC-487D-AB4B-8AD9-2FF707886828}" name="2047 ELCC Axis Multiplier for S+S Surface" dataDxfId="1125" dataCellStyle="Percent"/>
    <tableColumn id="180" xr3:uid="{3890F586-AD95-3143-9E8B-FFD3A56087C5}" name="2048 ELCC Axis Multiplier for S+S Surface" dataDxfId="1124" dataCellStyle="Percent"/>
    <tableColumn id="181" xr3:uid="{109C2990-5BF9-0C47-8C6B-F9334AA76CE7}" name="2049 ELCC Axis Multiplier for S+S Surface" dataDxfId="1123" dataCellStyle="Percent"/>
    <tableColumn id="182" xr3:uid="{1F42A462-CC3A-BD41-A893-0D5BEDAAF110}" name="2050 ELCC Axis Multiplier for S+S Surface" dataDxfId="1122" dataCellStyle="Percent"/>
    <tableColumn id="17" xr3:uid="{F61FA5B3-4983-7B48-B388-588E12E6D817}" name="Wind_Surface" dataDxfId="1121" dataCellStyle="Percent"/>
    <tableColumn id="25" xr3:uid="{542F5A83-7B58-B645-8321-90FF9D6056F9}" name="Wind ELCC Surface Axis Index" dataDxfId="1120" dataCellStyle="Percent"/>
    <tableColumn id="26" xr3:uid="{841F0A0B-9602-B941-92D4-EF9A64C0881D}" name="2025 ELCC Axis Multiplier for Wind Surface" dataDxfId="1119" dataCellStyle="Percent"/>
    <tableColumn id="61" xr3:uid="{764308A9-E6B0-2543-AE6F-335A78452181}" name="2026 ELCC Axis Multiplier for Wind Surface" dataDxfId="1118" dataCellStyle="Percent"/>
    <tableColumn id="62" xr3:uid="{34572E2D-67D4-5745-B3C0-7818357C23A9}" name="2027 ELCC Axis Multiplier for Wind Surface" dataDxfId="1117" dataCellStyle="Percent"/>
    <tableColumn id="63" xr3:uid="{E63B6AA2-92B7-F344-AFF2-91405AF49DFC}" name="2028 ELCC Axis Multiplier for Wind Surface" dataDxfId="1116" dataCellStyle="Percent"/>
    <tableColumn id="65" xr3:uid="{69CD562C-4FD2-6A4E-98C9-576CD65736AB}" name="2029 ELCC Axis Multiplier for Wind Surface" dataDxfId="1115" dataCellStyle="Percent"/>
    <tableColumn id="66" xr3:uid="{4E345152-6B41-4F42-A101-6E2034AC3459}" name="2030 ELCC Axis Multiplier for Wind Surface" dataDxfId="1114" dataCellStyle="Percent"/>
    <tableColumn id="67" xr3:uid="{5C072304-360A-4C4F-AFAA-C6FA7AB323F2}" name="2031 ELCC Axis Multiplier for Wind Surface" dataDxfId="1113" dataCellStyle="Percent"/>
    <tableColumn id="68" xr3:uid="{BD2B8EB2-81BF-9D41-ACB6-2C74B19F923D}" name="2032 ELCC Axis Multiplier for Wind Surface" dataDxfId="1112" dataCellStyle="Percent"/>
    <tableColumn id="69" xr3:uid="{E88FDEC2-8EFD-F642-A9A4-FDAD5764F3C2}" name="2033 ELCC Axis Multiplier for Wind Surface" dataDxfId="1111" dataCellStyle="Percent"/>
    <tableColumn id="70" xr3:uid="{1C15EA28-7F93-D045-B581-140BC68F1E3B}" name="2034 ELCC Axis Multiplier for Wind Surface" dataDxfId="1110" dataCellStyle="Percent"/>
    <tableColumn id="71" xr3:uid="{CBA124D9-7A2F-F249-8C98-130FF68E9E9C}" name="2035 ELCC Axis Multiplier for Wind Surface" dataDxfId="1109" dataCellStyle="Percent"/>
    <tableColumn id="72" xr3:uid="{403E60B5-464F-7241-8F92-005B74CCCC25}" name="2036 ELCC Axis Multiplier for Wind Surface" dataDxfId="1108" dataCellStyle="Percent"/>
    <tableColumn id="73" xr3:uid="{775D93D6-5FA3-0045-B52F-B4172E985CC4}" name="2037 ELCC Axis Multiplier for Wind Surface" dataDxfId="1107" dataCellStyle="Percent"/>
    <tableColumn id="74" xr3:uid="{053A4188-C8A2-A445-9B16-57D36A08D239}" name="2038 ELCC Axis Multiplier for Wind Surface" dataDxfId="1106" dataCellStyle="Percent"/>
    <tableColumn id="75" xr3:uid="{3DFC202A-76B3-9949-AB24-FC29DE39374E}" name="2039 ELCC Axis Multiplier for Wind Surface" dataDxfId="1105" dataCellStyle="Percent"/>
    <tableColumn id="76" xr3:uid="{85982D99-880D-064A-9507-5A3523F95620}" name="2040 ELCC Axis Multiplier for Wind Surface" dataDxfId="1104" dataCellStyle="Percent"/>
    <tableColumn id="77" xr3:uid="{389B9426-620A-E843-A554-A142F28D0995}" name="2041 ELCC Axis Multiplier for Wind Surface" dataDxfId="1103" dataCellStyle="Percent"/>
    <tableColumn id="78" xr3:uid="{17CA86EA-4CEF-5D4D-A4DB-7C73B24A0313}" name="2042 ELCC Axis Multiplier for Wind Surface" dataDxfId="1102" dataCellStyle="Percent"/>
    <tableColumn id="79" xr3:uid="{D6A38929-AD8F-2D4B-BE50-DFCDED8B36E5}" name="2043 ELCC Axis Multiplier for Wind Surface" dataDxfId="1101" dataCellStyle="Percent"/>
    <tableColumn id="80" xr3:uid="{1BE229F0-C7AB-7A41-9AB2-C571F8348E03}" name="2044 ELCC Axis Multiplier for Wind Surface" dataDxfId="1100" dataCellStyle="Percent"/>
    <tableColumn id="81" xr3:uid="{EE8136EF-198F-6142-81B0-53E4BA2644D6}" name="2045 ELCC Axis Multiplier for Wind Surface" dataDxfId="1099" dataCellStyle="Percent"/>
    <tableColumn id="82" xr3:uid="{556CCC3E-9C30-EC46-910F-D90B45FEF914}" name="2046 ELCC Axis Multiplier for Wind Surface" dataDxfId="1098" dataCellStyle="Percent"/>
    <tableColumn id="123" xr3:uid="{19833589-ECC9-9E4F-AE3E-BABF7856FCEC}" name="2047 ELCC Axis Multiplier for Wind Surface" dataDxfId="1097" dataCellStyle="Percent"/>
    <tableColumn id="127" xr3:uid="{E12081A8-9E57-7941-BC7C-D4AFAB54F967}" name="2048 ELCC Axis Multiplier for Wind Surface" dataDxfId="1096" dataCellStyle="Percent"/>
    <tableColumn id="129" xr3:uid="{15A20C07-1A08-D54D-8562-275D5288DFEC}" name="2049 ELCC Axis Multiplier for Wind Surface" dataDxfId="1095" dataCellStyle="Percent"/>
    <tableColumn id="130" xr3:uid="{ED48412C-ED35-4442-8CB4-64BEA8FB7065}" name="2050 ELCC Axis Multiplier for Wind Surface" dataDxfId="1094" dataCellStyle="Percent"/>
    <tableColumn id="225" xr3:uid="{3E3268ED-0265-4240-B8FA-562023852F4C}" name="RPS" dataDxfId="1093"/>
    <tableColumn id="228" xr3:uid="{4251F10E-0AF7-C144-BE42-EB073385D073}" name="2025 RPS %" dataDxfId="1092" dataCellStyle="Percent"/>
    <tableColumn id="229" xr3:uid="{E37B3047-55A2-DA42-946D-6C8DDA2FCC19}" name="2026 RPS %" dataDxfId="1091" dataCellStyle="Percent"/>
    <tableColumn id="230" xr3:uid="{F8A49DDC-9DA2-5548-9B7C-E3AE2E43805C}" name="2027 RPS %" dataDxfId="1090" dataCellStyle="Percent"/>
    <tableColumn id="231" xr3:uid="{FD457163-A16D-944A-9055-731219BF70C4}" name="2028 RPS %" dataDxfId="1089" dataCellStyle="Percent"/>
    <tableColumn id="232" xr3:uid="{52B7D7DA-E7F4-B649-8C64-1906EBA1E12C}" name="2029 RPS %" dataDxfId="1088" dataCellStyle="Percent"/>
    <tableColumn id="103" xr3:uid="{F4B91A94-1087-2D47-8AC7-D8EE4CF1035B}" name="2030 RPS %" dataDxfId="1087" dataCellStyle="Percent"/>
    <tableColumn id="104" xr3:uid="{86E79392-AD0A-6D47-825E-174A8B03F6D8}" name="2031 RPS %" dataDxfId="1086" dataCellStyle="Percent"/>
    <tableColumn id="105" xr3:uid="{6D5060F9-ADC1-254D-81A2-B5E36AE92AE2}" name="2032 RPS %" dataDxfId="1085" dataCellStyle="Percent"/>
    <tableColumn id="106" xr3:uid="{853239F1-AB3F-464F-9106-EF9F84904DCF}" name="2033 RPS %" dataDxfId="1084" dataCellStyle="Percent"/>
    <tableColumn id="107" xr3:uid="{087626E3-057C-4F4C-9792-7E2E8CA814B1}" name="2034 RPS %" dataDxfId="1083" dataCellStyle="Percent"/>
    <tableColumn id="108" xr3:uid="{6A401B8F-147E-D444-A2B0-34D8BF22306E}" name="2035 RPS %" dataDxfId="1082" dataCellStyle="Percent"/>
    <tableColumn id="109" xr3:uid="{E0D69761-1918-F847-9A8B-F63046B15E30}" name="2036 RPS %" dataDxfId="1081" dataCellStyle="Percent"/>
    <tableColumn id="110" xr3:uid="{BF70CBC3-B99A-7340-9D82-796C3825A55B}" name="2037 RPS %" dataDxfId="1080" dataCellStyle="Percent"/>
    <tableColumn id="111" xr3:uid="{B1244127-829D-EB4E-9B1E-56F0213F105E}" name="2038 RPS %" dataDxfId="1079" dataCellStyle="Percent"/>
    <tableColumn id="112" xr3:uid="{87275005-D028-3A47-97F3-F982BBC1290C}" name="2039 RPS %" dataDxfId="1078" dataCellStyle="Percent"/>
    <tableColumn id="113" xr3:uid="{6B133316-B714-F045-A495-3D169C8E7A22}" name="2040 RPS %" dataDxfId="1077" dataCellStyle="Percent"/>
    <tableColumn id="114" xr3:uid="{8098B7F4-5002-3448-9E58-AB1020BF3CE4}" name="2041 RPS %" dataDxfId="1076" dataCellStyle="Percent"/>
    <tableColumn id="115" xr3:uid="{8DA849D6-CCF6-B145-94D5-3186BFDB14FC}" name="2042 RPS %" dataDxfId="1075" dataCellStyle="Percent"/>
    <tableColumn id="116" xr3:uid="{F31B6F32-3CEF-7547-8116-BE75D97D8400}" name="2043 RPS %" dataDxfId="1074" dataCellStyle="Percent"/>
    <tableColumn id="117" xr3:uid="{DB62FC39-019B-304E-9995-EE545DB2BE75}" name="2044 RPS %" dataDxfId="1073" dataCellStyle="Percent"/>
    <tableColumn id="233" xr3:uid="{F17D053D-3534-8447-85A6-939AF889D335}" name="2045 RPS %" dataDxfId="1072" dataCellStyle="Percent"/>
    <tableColumn id="259" xr3:uid="{9A3A7BC3-68D1-3E4D-BBB4-A753E3E2037E}" name="2046 RPS %" dataDxfId="1071" dataCellStyle="Percent"/>
    <tableColumn id="260" xr3:uid="{916BFB69-94BB-C947-9CB0-57B0737A96CC}" name="2047 RPS %" dataDxfId="1070" dataCellStyle="Percent"/>
    <tableColumn id="261" xr3:uid="{F22F409F-E163-AA42-BF20-6CF654A27FBB}" name="2048 RPS %" dataDxfId="1069" dataCellStyle="Percent"/>
    <tableColumn id="262" xr3:uid="{B5371FDE-B971-794C-8327-962F831EC571}" name="2049 RPS %" dataDxfId="1068" dataCellStyle="Percent"/>
    <tableColumn id="283" xr3:uid="{9F4F69B0-828F-2241-B36A-16E87D4986DF}" name="2050 RPS %" dataDxfId="1067" dataCellStyle="Percent"/>
    <tableColumn id="35" xr3:uid="{97B2CD68-7C95-9E4C-ABB3-855D052476F5}" name="Upward_Reg" dataDxfId="1066" dataCellStyle="Percent"/>
    <tableColumn id="118" xr3:uid="{C9438B0A-3A19-ED40-BA65-4F8CFA198C28}" name="Max Contribution to Reserve" dataDxfId="1065" dataCellStyle="Percent"/>
    <tableColumn id="119" xr3:uid="{4D9FBF80-F7F6-BE46-AB2A-D4F484ADDFD9}" name="Increase Reserve Hourly Profile" dataDxfId="1064" dataCellStyle="Fixed"/>
    <tableColumn id="120" xr3:uid="{9CDECF88-8829-2A4D-9321-590273C36861}" name="Downward_Reg" dataDxfId="1063" dataCellStyle="Percent"/>
    <tableColumn id="138" xr3:uid="{1A7918AF-6DF1-6B4D-BCA0-9BBF4DB2F67F}" name="Max Contribution to Reserve2" dataDxfId="1062" dataCellStyle="Percent"/>
    <tableColumn id="142" xr3:uid="{6DB4A7EA-F558-7344-9838-BE0001C8C4D7}" name="Increase Reserve Hourly Profile2" dataDxfId="1061" dataCellStyle="Fixed"/>
    <tableColumn id="295" xr3:uid="{78E378B8-3C67-E648-915B-704D7B8B690B}" name="Notes" dataDxfId="1060"/>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SC19" totalsRowShown="0" headerRowDxfId="1057">
  <tableColumns count="488">
    <tableColumn id="1" xr3:uid="{E186C006-CA65-8146-B40E-CDABCF8AE9A9}" name="Name"/>
    <tableColumn id="2" xr3:uid="{0463A89F-52E1-EE45-9B79-49828F875D2F}" name="Data Scenario Tag"/>
    <tableColumn id="4" xr3:uid="{4935F8F6-FD32-7E4D-86E5-A3AFD588BFF0}" name="Zones" dataDxfId="1056"/>
    <tableColumn id="6" xr3:uid="{085FB943-FFF9-4541-8477-2833A3159223}" name="Include" dataDxfId="1055"/>
    <tableColumn id="34" xr3:uid="{DE706A2B-E841-224B-AA86-475FB7726EC7}" name="Resource Type" dataDxfId="1054"/>
    <tableColumn id="319" xr3:uid="{C02CD4A3-D1CB-4299-A942-FC70B02C60C8}" name="Aggregate Operations" dataDxfId="1053"/>
    <tableColumn id="371" xr3:uid="{44F86BA9-6F1C-774A-99E0-F635B3F86405}" name="Technology" dataDxfId="1052" dataCellStyle="Normal 2"/>
    <tableColumn id="247" xr3:uid="{481D4A85-E537-D346-A82A-7FD1D200F8C3}" name="ERM Group" dataDxfId="1051" dataCellStyle="Normal 2"/>
    <tableColumn id="374" xr3:uid="{EAA1AAE6-7E82-DD4C-B009-7709C69E7812}" name="Results Reporting" dataDxfId="1050" dataCellStyle="Table Value"/>
    <tableColumn id="389" xr3:uid="{AA513CE1-14EB-8B44-BDB4-E1E6381781D1}" name="Can Build New" dataDxfId="1049"/>
    <tableColumn id="7" xr3:uid="{445EEA6A-E468-A248-A881-4B948FDEAF85}" name="Can Retire" dataDxfId="1048"/>
    <tableColumn id="235" xr3:uid="{6FAEAD36-3520-6343-AD49-D916EB7B8576}" name="Lifetime" dataDxfId="1047"/>
    <tableColumn id="265" xr3:uid="{4ADCDB97-4582-EE4A-A426-DD21680BC9DA}" name="Integer Build Unit Size" dataDxfId="1046"/>
    <tableColumn id="142" xr3:uid="{BF72DF77-50D6-9A49-BE64-1392187FADBC}" name="2025 Vintage" dataDxfId="1045" dataCellStyle="Calculation"/>
    <tableColumn id="143" xr3:uid="{EB9EC633-98F0-D748-83F9-ED7BD3FF9E15}" name="2026 Vintage" dataDxfId="1044" dataCellStyle="Calculation"/>
    <tableColumn id="144" xr3:uid="{C8A0A1A9-283B-9B48-8323-DF7DEC2500F8}" name="2027 Vintage" dataDxfId="1043" dataCellStyle="Calculation"/>
    <tableColumn id="145" xr3:uid="{D3E7526B-C457-7B43-B36E-9CC8C2BBAAB7}" name="2028 Vintage" dataDxfId="1042" dataCellStyle="Calculation"/>
    <tableColumn id="146" xr3:uid="{83EC1BB9-ACF3-CA46-86D0-9AC4DEBDC4E0}" name="2029 Vintage" dataDxfId="1041" dataCellStyle="Calculation"/>
    <tableColumn id="147" xr3:uid="{5EE5A326-59A8-D74A-8DC7-F21C2B8F1BE9}" name="2030 Vintage" dataDxfId="1040" dataCellStyle="Calculation"/>
    <tableColumn id="148" xr3:uid="{039A72F0-A50F-8947-9961-AFCCEF2313BD}" name="2031 Vintage" dataDxfId="1039" dataCellStyle="Calculation"/>
    <tableColumn id="149" xr3:uid="{274043FD-7645-5D40-95AB-18E7C1F915BB}" name="2032 Vintage" dataDxfId="1038" dataCellStyle="Calculation"/>
    <tableColumn id="150" xr3:uid="{2ED572ED-DBF0-784B-8356-76C1107C3E12}" name="2033 Vintage" dataDxfId="1037" dataCellStyle="Calculation"/>
    <tableColumn id="151" xr3:uid="{13EB0965-F231-1144-8BE3-FC6A8753BE67}" name="2034 Vintage" dataDxfId="1036" dataCellStyle="Calculation"/>
    <tableColumn id="152" xr3:uid="{168D6093-380A-2442-95CF-CB12ED116926}" name="2035 Vintage" dataDxfId="1035" dataCellStyle="Calculation"/>
    <tableColumn id="153" xr3:uid="{49609351-8A49-5443-908E-9E003717DCB4}" name="2036 Vintage" dataDxfId="1034" dataCellStyle="Calculation"/>
    <tableColumn id="154" xr3:uid="{EEE8A24E-8D9E-D047-A085-2E248B94F744}" name="2037 Vintage" dataDxfId="1033" dataCellStyle="Calculation"/>
    <tableColumn id="156" xr3:uid="{5656BEB4-3CB2-A845-BF28-37F4657A62C8}" name="2038 Vintage" dataDxfId="1032" dataCellStyle="Calculation"/>
    <tableColumn id="157" xr3:uid="{171EF3BA-1A41-024E-A58E-587A3B061335}" name="2039 Vintage" dataDxfId="1031" dataCellStyle="Calculation"/>
    <tableColumn id="158" xr3:uid="{FB7A349B-1D89-E349-A920-A81E2C68B30C}" name="2040 Vintage" dataDxfId="1030" dataCellStyle="Calculation"/>
    <tableColumn id="159" xr3:uid="{8EB20D50-0FDA-854D-AAC5-3507A7148E46}" name="2041 Vintage" dataDxfId="1029" dataCellStyle="Calculation"/>
    <tableColumn id="160" xr3:uid="{25AD10BB-56B7-1649-B6B6-7E9F92F8FCBF}" name="2042 Vintage" dataDxfId="1028" dataCellStyle="Calculation"/>
    <tableColumn id="161" xr3:uid="{AD31214A-1F15-8443-B407-B56BEABE1E09}" name="2043 Vintage" dataDxfId="1027" dataCellStyle="Calculation"/>
    <tableColumn id="162" xr3:uid="{2B07A726-DCCC-2D43-8F1D-EC10CBD1F5CD}" name="2044 Vintage" dataDxfId="1026" dataCellStyle="Calculation"/>
    <tableColumn id="155" xr3:uid="{FD2C2C6A-0E07-DE43-AAC4-CC04760817F1}" name="2045 Vintage" dataDxfId="1025" dataCellStyle="Calculation"/>
    <tableColumn id="122" xr3:uid="{115C8911-B4B1-4FA9-AD83-4DD764CEF261}" name="2046 Vintage" dataDxfId="1024" dataCellStyle="Calculation"/>
    <tableColumn id="124" xr3:uid="{77E2956D-1789-4910-A73A-71100D6B79E1}" name="2047 Vintage" dataDxfId="1023" dataCellStyle="Calculation"/>
    <tableColumn id="125" xr3:uid="{7A0CA7B9-9F4F-42F7-AB93-17B81653ABB3}" name="2048 Vintage" dataDxfId="1022" dataCellStyle="Calculation"/>
    <tableColumn id="126" xr3:uid="{3434B217-4D89-4F43-BED7-B6EFBDFFAC9A}" name="2049 Vintage" dataDxfId="1021" dataCellStyle="Calculation"/>
    <tableColumn id="127" xr3:uid="{E5891B55-BC4A-438D-947E-1B8D5D5EE684}" name="2050 Vintage" dataDxfId="1020" dataCellStyle="Calculation"/>
    <tableColumn id="33" xr3:uid="{B65BF7EC-93BD-8E4C-B5EF-9B1F2DE15922}" name="Variable O&amp;M Cost" dataDxfId="1019"/>
    <tableColumn id="164" xr3:uid="{4D329457-C91E-1F4B-AD38-3273A5FA251E}" name="Production Tax Credit" dataDxfId="1018" dataCellStyle="Calculation"/>
    <tableColumn id="5" xr3:uid="{ED1066F1-EDEB-9342-B8F1-121765FA46B0}" name="PTC Term (years)" dataDxfId="1017" dataCellStyle="Calculation"/>
    <tableColumn id="192" xr3:uid="{4FC196C6-292E-439D-9E3D-D8BA5A5514FF}" name="2025 Planned Capacity" dataDxfId="1016" dataCellStyle="Calculation"/>
    <tableColumn id="193" xr3:uid="{56927B68-B025-492B-865E-FFBC345DB384}" name="2026 Planned Capacity" dataDxfId="1015" dataCellStyle="Calculation"/>
    <tableColumn id="194" xr3:uid="{CA26B207-E6A4-4C8F-A924-F71B615DA3BC}" name="2027 Planned Capacity" dataDxfId="1014" dataCellStyle="Calculation"/>
    <tableColumn id="195" xr3:uid="{E0A60DBC-C369-4765-92EC-CA046FC9F67E}" name="2028 Planned Capacity" dataDxfId="1013" dataCellStyle="Calculation"/>
    <tableColumn id="196" xr3:uid="{AE38CF16-3B08-4C68-AFBC-634F64D4FF76}" name="2029 Planned Capacity" dataDxfId="1012" dataCellStyle="Calculation"/>
    <tableColumn id="197" xr3:uid="{6F53BAA4-0FE0-4F4B-A973-0D5B590B3313}" name="2030 Planned Capacity" dataDxfId="1011" dataCellStyle="Calculation"/>
    <tableColumn id="198" xr3:uid="{1B1BCCEF-A59B-4608-9F98-5581694783D2}" name="2031 Planned Capacity" dataDxfId="1010" dataCellStyle="Calculation"/>
    <tableColumn id="199" xr3:uid="{A2D163E7-DCAE-4E5E-AFB8-C9D39FDF8DCE}" name="2032 Planned Capacity" dataDxfId="1009" dataCellStyle="Calculation"/>
    <tableColumn id="200" xr3:uid="{1E6D33E0-9023-4FAB-9348-5571E60FFBA0}" name="2033 Planned Capacity" dataDxfId="1008" dataCellStyle="Calculation"/>
    <tableColumn id="201" xr3:uid="{FEF910FA-0392-4904-A04C-8BC25FD2F762}" name="2034 Planned Capacity" dataDxfId="1007" dataCellStyle="Calculation"/>
    <tableColumn id="202" xr3:uid="{74A45600-ED7C-4E40-AA02-3778ECFE1860}" name="2035 Planned Capacity" dataDxfId="1006" dataCellStyle="Calculation"/>
    <tableColumn id="203" xr3:uid="{11D4900C-ED1D-4EC1-B27E-993C1138FBA6}" name="2036 Planned Capacity" dataDxfId="1005" dataCellStyle="Calculation"/>
    <tableColumn id="204" xr3:uid="{07FAC2BF-336F-4824-B059-62DD3BF4297F}" name="2037 Planned Capacity" dataDxfId="1004" dataCellStyle="Calculation"/>
    <tableColumn id="216" xr3:uid="{962E197D-8587-4147-B52B-3C2681876597}" name="2038 Planned Capacity" dataDxfId="1003" dataCellStyle="Calculation"/>
    <tableColumn id="217" xr3:uid="{B49A6E39-FA66-4DF4-A9C5-35C9F7CF278C}" name="2039 Planned Capacity" dataDxfId="1002" dataCellStyle="Calculation"/>
    <tableColumn id="219" xr3:uid="{CA01D8F7-EA2D-4825-BF16-F17690162DD5}" name="2040 Planned Capacity" dataDxfId="1001" dataCellStyle="Calculation"/>
    <tableColumn id="220" xr3:uid="{CA56F5F7-F73F-4095-8EE7-D37AAD5AEF54}" name="2041 Planned Capacity" dataDxfId="1000" dataCellStyle="Calculation"/>
    <tableColumn id="222" xr3:uid="{1CFC912C-105E-4B8D-874F-7652FFE22070}" name="2042 Planned Capacity" dataDxfId="999" dataCellStyle="Calculation"/>
    <tableColumn id="186" xr3:uid="{CBCCE39F-0616-480B-845B-E4A652BBD4DE}" name="2043 Planned Capacity" dataDxfId="998" dataCellStyle="Calculation"/>
    <tableColumn id="223" xr3:uid="{506F639C-65B4-4066-B28D-830F6EB32EF7}" name="2044 Planned Capacity" dataDxfId="997" dataCellStyle="Calculation"/>
    <tableColumn id="239" xr3:uid="{0290160E-6115-4F3E-9BD1-7EE298A44DA6}" name="2045 Planned Capacity" dataDxfId="996" dataCellStyle="Calculation"/>
    <tableColumn id="240" xr3:uid="{C5316920-FF43-43BC-B823-C8B82FD33E6D}" name="2046 Planned Capacity" dataDxfId="995" dataCellStyle="Calculation"/>
    <tableColumn id="241" xr3:uid="{25F60B76-4412-467A-8A34-328ACA96611D}" name="2047 Planned Capacity" dataDxfId="994" dataCellStyle="Calculation"/>
    <tableColumn id="242" xr3:uid="{2AFE0D26-4C4A-4391-A46A-1F8D0C88B4C6}" name="2048 Planned Capacity" dataDxfId="993" dataCellStyle="Calculation"/>
    <tableColumn id="243" xr3:uid="{DF90258A-E4D2-4840-AFBA-D924BE22A94A}" name="2049 Planned Capacity" dataDxfId="992" dataCellStyle="Calculation"/>
    <tableColumn id="244" xr3:uid="{81FA7F88-71D7-4B9C-AC0A-09DC49982770}" name="2050 Planned Capacity" dataDxfId="991" dataCellStyle="Calculation"/>
    <tableColumn id="81" xr3:uid="{6BEA6DFF-7BF3-C548-B677-B255BB31D20B}" name="2025 Potential" dataDxfId="990" dataCellStyle="Calculation"/>
    <tableColumn id="118" xr3:uid="{85B3DD6A-6D35-2843-8AD6-1340DA3DD6A4}" name="2026 Potential" dataDxfId="989" dataCellStyle="Calculation"/>
    <tableColumn id="119" xr3:uid="{960A6BB1-D1B0-E04A-BAD8-8627DA3DD2A3}" name="2027 Potential" dataDxfId="988" dataCellStyle="Calculation"/>
    <tableColumn id="120" xr3:uid="{8E075C56-2DE0-AC4F-A648-E4F988B66A5E}" name="2028 Potential" dataDxfId="987" dataCellStyle="Calculation"/>
    <tableColumn id="121" xr3:uid="{7AF646B9-CF6C-E649-B34B-1E1AB5E3AD32}" name="2029 Potential" dataDxfId="986" dataCellStyle="Calculation"/>
    <tableColumn id="128" xr3:uid="{3DE1A84B-AE0C-1445-A7FC-9BA704170705}" name="2030 Potential" dataDxfId="985" dataCellStyle="Calculation"/>
    <tableColumn id="129" xr3:uid="{9C76673D-DC30-CA40-9A91-D7991B6EA16E}" name="2031 Potential" dataDxfId="984" dataCellStyle="Calculation"/>
    <tableColumn id="130" xr3:uid="{E96FC56E-2408-094C-8D6A-A64D349072FC}" name="2032 Potential" dataDxfId="983" dataCellStyle="Calculation"/>
    <tableColumn id="131" xr3:uid="{4FC16921-FC48-9B4D-9E32-A4A5D4D3F818}" name="2033 Potential" dataDxfId="982" dataCellStyle="Calculation"/>
    <tableColumn id="138" xr3:uid="{ABA54544-D7B1-C143-8FAB-DA579B5F2FBD}" name="2034 Potential" dataDxfId="981" dataCellStyle="Calculation"/>
    <tableColumn id="163" xr3:uid="{86340EED-3D93-094B-B80D-FF5F03030041}" name="2035 Potential" dataDxfId="980" dataCellStyle="Calculation"/>
    <tableColumn id="187" xr3:uid="{A8A5B4D9-15D1-254C-9950-B85634DAF671}" name="2036 Potential" dataDxfId="979" dataCellStyle="Calculation"/>
    <tableColumn id="188" xr3:uid="{4CC943A0-6D65-3C4D-99F4-ACB620DE2E69}" name="2037 Potential" dataDxfId="978" dataCellStyle="Calculation"/>
    <tableColumn id="189" xr3:uid="{9D610883-F3A5-4F42-BF81-87F1D728D795}" name="2038 Potential" dataDxfId="977" dataCellStyle="Calculation"/>
    <tableColumn id="190" xr3:uid="{F5066E99-CFA0-0A4D-9147-F520C312FAAE}" name="2039 Potential" dataDxfId="976" dataCellStyle="Calculation"/>
    <tableColumn id="191" xr3:uid="{B257B0CA-48DD-1C4B-A372-2BA0A1F0B68B}" name="2040 Potential" dataDxfId="975" dataCellStyle="Calculation"/>
    <tableColumn id="207" xr3:uid="{2890B163-6374-F846-8BC8-6FDAF644821D}" name="2041 Potential" dataDxfId="974" dataCellStyle="Calculation"/>
    <tableColumn id="208" xr3:uid="{1CFBE808-8C11-D844-A3F0-D5361C334816}" name="2042 Potential" dataDxfId="973" dataCellStyle="Calculation"/>
    <tableColumn id="209" xr3:uid="{9C8E8BFD-900E-0643-A89D-379D67352C7B}" name="2043 Potential" dataDxfId="972" dataCellStyle="Calculation"/>
    <tableColumn id="210" xr3:uid="{89725976-5B35-704D-99B1-ED33E5CC211F}" name="2044 Potential" dataDxfId="971" dataCellStyle="Calculation"/>
    <tableColumn id="212" xr3:uid="{45A2D6D2-C0E1-844E-916F-7D911F2052D1}" name="2045 Potential" dataDxfId="970" dataCellStyle="Calculation"/>
    <tableColumn id="226" xr3:uid="{B19B23E3-72BB-1843-BBE5-7F4D929E83AC}" name="2046 Potential" dataDxfId="969" dataCellStyle="Calculation"/>
    <tableColumn id="227" xr3:uid="{E96F6651-4FCA-7646-8E48-12F3E456B177}" name="2047 Potential" dataDxfId="968" dataCellStyle="Calculation"/>
    <tableColumn id="264" xr3:uid="{67FB989F-9099-D047-B0E2-5E33A5D1E03F}" name="2048 Potential" dataDxfId="967" dataCellStyle="Calculation"/>
    <tableColumn id="288" xr3:uid="{1AF25FD9-18F5-E44F-BE4F-DFE650EA27D2}" name="2049 Potential" dataDxfId="966" dataCellStyle="Calculation"/>
    <tableColumn id="289" xr3:uid="{2AE5148F-CAC1-F445-B968-3AE22184D4D7}" name="2050 Potential" dataDxfId="965" dataCellStyle="Calculation"/>
    <tableColumn id="25" xr3:uid="{B5877759-3F49-D540-9BD2-AF3FCFCAD533}" name="2025 Cumulative Potential Capacity" dataDxfId="964" dataCellStyle="Comma"/>
    <tableColumn id="26" xr3:uid="{D2322965-624F-664C-974E-1F1B95A83A27}" name="2026 Cumulative Potential Capacity" dataDxfId="963" dataCellStyle="Comma"/>
    <tableColumn id="61" xr3:uid="{765C99F3-8FE6-EB42-914E-6CD004275561}" name="2027 Cumulative Potential Capacity" dataDxfId="962" dataCellStyle="Comma"/>
    <tableColumn id="62" xr3:uid="{EA4643D0-81E8-394D-9351-338378A3B652}" name="2028 Cumulative Potential Capacity" dataDxfId="961" dataCellStyle="Comma"/>
    <tableColumn id="63" xr3:uid="{0436874C-5C87-3C4A-AC5D-6101C325BE01}" name="2029 Cumulative Potential Capacity" dataDxfId="960" dataCellStyle="Comma"/>
    <tableColumn id="65" xr3:uid="{BFFF2791-0765-6C4A-B83B-7A04473ED539}" name="2030 Cumulative Potential Capacity" dataDxfId="959" dataCellStyle="Comma"/>
    <tableColumn id="66" xr3:uid="{95387D8A-CE57-5245-9CE1-EDF1E886A157}" name="2031 Cumulative Potential Capacity" dataDxfId="958" dataCellStyle="Comma"/>
    <tableColumn id="67" xr3:uid="{84B9E470-B9AF-E546-8AD8-576662A77553}" name="2032 Cumulative Potential Capacity" dataDxfId="957" dataCellStyle="Comma"/>
    <tableColumn id="68" xr3:uid="{1E712094-769D-0346-9740-05E7D67F7707}" name="2033 Cumulative Potential Capacity" dataDxfId="956" dataCellStyle="Comma"/>
    <tableColumn id="69" xr3:uid="{76B86054-FAF8-5B4E-A273-A4088F03898A}" name="2034 Cumulative Potential Capacity" dataDxfId="955" dataCellStyle="Comma"/>
    <tableColumn id="70" xr3:uid="{435C7001-47F8-1D40-A60B-8F19C5B8AB63}" name="2035 Cumulative Potential Capacity" dataDxfId="954" dataCellStyle="Comma"/>
    <tableColumn id="71" xr3:uid="{4036FD42-297A-6A48-83C7-3C625D2E267D}" name="2036 Cumulative Potential Capacity" dataDxfId="953" dataCellStyle="Comma"/>
    <tableColumn id="72" xr3:uid="{057F7727-01EB-BE43-98B2-AD36A3D3F182}" name="2037 Cumulative Potential Capacity" dataDxfId="952" dataCellStyle="Comma"/>
    <tableColumn id="73" xr3:uid="{24128C80-A425-244D-874D-C3055FA1E246}" name="2038 Cumulative Potential Capacity" dataDxfId="951" dataCellStyle="Comma"/>
    <tableColumn id="74" xr3:uid="{18439258-5250-B842-ADA4-42A21E4AEB90}" name="2039 Cumulative Potential Capacity" dataDxfId="950" dataCellStyle="Comma"/>
    <tableColumn id="75" xr3:uid="{DC61CADB-25BF-974E-8663-2ECEE8AB9897}" name="2040 Cumulative Potential Capacity" dataDxfId="949" dataCellStyle="Comma"/>
    <tableColumn id="76" xr3:uid="{B9377B38-C8D4-5E42-B217-C452B9522781}" name="2041 Cumulative Potential Capacity" dataDxfId="948" dataCellStyle="Comma"/>
    <tableColumn id="77" xr3:uid="{CEFEB886-C3EC-3B4E-BB3F-CA2E02953C1B}" name="2042 Cumulative Potential Capacity" dataDxfId="947" dataCellStyle="Comma"/>
    <tableColumn id="78" xr3:uid="{BE64B5F0-51B9-0148-B35A-0D770A216FDF}" name="2043 Cumulative Potential Capacity" dataDxfId="946" dataCellStyle="Table Value"/>
    <tableColumn id="79" xr3:uid="{58B5F6BC-CABE-1E43-8C29-97FEFF51F56A}" name="2044 Cumulative Potential Capacity" dataDxfId="945" dataCellStyle="Table Value"/>
    <tableColumn id="80" xr3:uid="{F8A5F09E-B6A8-F641-B25F-D248C7D11810}" name="2045 Cumulative Potential Capacity" dataDxfId="944" dataCellStyle="Table Value"/>
    <tableColumn id="132" xr3:uid="{CB18E048-14A0-43FB-9F8F-D58126F0236B}" name="2046 Cumulative Potential Capacity" dataDxfId="943" dataCellStyle="Table Value"/>
    <tableColumn id="133" xr3:uid="{FAB2C57C-3654-4D3B-A4DE-431E38E5031F}" name="2047 Cumulative Potential Capacity" dataDxfId="942" dataCellStyle="Table Value"/>
    <tableColumn id="178" xr3:uid="{26841CFD-E278-4CBB-A173-12F74604A318}" name="2048 Cumulative Potential Capacity" dataDxfId="941" dataCellStyle="Table Value"/>
    <tableColumn id="205" xr3:uid="{3BCAEEA0-6286-4848-B32A-C27B662BD7E0}" name="2049 Cumulative Potential Capacity" dataDxfId="940" dataCellStyle="Table Value"/>
    <tableColumn id="206" xr3:uid="{12A2CFF0-C6A4-4F40-B848-88261CA83ADB}" name="2050 Cumulative Potential Capacity" dataDxfId="939" dataCellStyle="Table Value"/>
    <tableColumn id="82" xr3:uid="{B4B5E692-DAF7-834F-8BE4-AF85D42833BD}" name="2025 Capital Cost ($/kW-yr)" dataDxfId="938" dataCellStyle="Table Value"/>
    <tableColumn id="123" xr3:uid="{9F8CFF71-59BB-BF45-B236-41836D979CC1}" name="2026 Capital Cost ($/kW-yr)" dataDxfId="937" dataCellStyle="Table Value"/>
    <tableColumn id="134" xr3:uid="{63CA0B30-510F-1447-AC2F-2D41C4F0C4F4}" name="2027 Capital Cost ($/kW-yr)" dataDxfId="936" dataCellStyle="Table Value"/>
    <tableColumn id="135" xr3:uid="{EB8B52A3-8621-694B-8011-CFD61ECB39D9}" name="2028 Capital Cost ($/kW-yr)" dataDxfId="935" dataCellStyle="Table Value"/>
    <tableColumn id="136" xr3:uid="{54D484DA-6EC7-9244-BA2A-60BC21F8DBA2}" name="2029 Capital Cost ($/kW-yr)" dataDxfId="934" dataCellStyle="Table Value"/>
    <tableColumn id="137" xr3:uid="{DAB815FE-4777-7344-8E52-0B71D580C27B}" name="2030 Capital Cost ($/kW-yr)" dataDxfId="933" dataCellStyle="Table Value"/>
    <tableColumn id="139" xr3:uid="{7EEF97F5-9A03-464E-9EA9-AF1FBD943E2A}" name="2031 Capital Cost ($/kW-yr)" dataDxfId="932" dataCellStyle="Table Value"/>
    <tableColumn id="140" xr3:uid="{6E0B8411-0B50-2744-AE4A-5574D1697F4E}" name="2032 Capital Cost ($/kW-yr)" dataDxfId="931" dataCellStyle="Table Value"/>
    <tableColumn id="141" xr3:uid="{1E457909-A439-3443-91D1-A7A179D7F576}" name="2033 Capital Cost ($/kW-yr)" dataDxfId="930" dataCellStyle="Table Value"/>
    <tableColumn id="166" xr3:uid="{F92F21E5-5CDA-F842-BD4F-1FDEC656224C}" name="2034 Capital Cost ($/kW-yr)" dataDxfId="929" dataCellStyle="Table Value"/>
    <tableColumn id="167" xr3:uid="{2B03B8C1-6C1C-E44B-81BE-5314E540C5A1}" name="2035 Capital Cost ($/kW-yr)" dataDxfId="928" dataCellStyle="Table Value"/>
    <tableColumn id="168" xr3:uid="{D6B2E857-6158-7948-8B4D-654B2E6E43FC}" name="2036 Capital Cost ($/kW-yr)" dataDxfId="927" dataCellStyle="Table Value"/>
    <tableColumn id="169" xr3:uid="{4CF85331-7B5E-8842-A0B3-8C2D78F3EA12}" name="2037 Capital Cost ($/kW-yr)" dataDxfId="926" dataCellStyle="Table Value"/>
    <tableColumn id="170" xr3:uid="{F8628F6C-7548-5F40-AC25-8A5E660DE5E7}" name="2038 Capital Cost ($/kW-yr)" dataDxfId="925" dataCellStyle="Table Value"/>
    <tableColumn id="171" xr3:uid="{9A76B515-4DBF-B245-A841-0BFD274C47DB}" name="2039 Capital Cost ($/kW-yr)" dataDxfId="924" dataCellStyle="Table Value"/>
    <tableColumn id="172" xr3:uid="{B7EC3A5D-5BFF-2741-8839-A65FA15DB00C}" name="2040 Capital Cost ($/kW-yr)" dataDxfId="923" dataCellStyle="Table Value"/>
    <tableColumn id="173" xr3:uid="{66A73F2D-3A9D-444B-B64C-BAD1F3BBC313}" name="2041 Capital Cost ($/kW-yr)" dataDxfId="922" dataCellStyle="Table Value"/>
    <tableColumn id="174" xr3:uid="{70FDCC9D-8BD1-084F-A927-6D1FBA92E1BB}" name="2042 Capital Cost ($/kW-yr)" dataDxfId="921" dataCellStyle="Table Value"/>
    <tableColumn id="175" xr3:uid="{A78F4012-B49F-E848-8FD5-01D67EBB221C}" name="2043 Capital Cost ($/kW-yr)" dataDxfId="920" dataCellStyle="Table Value"/>
    <tableColumn id="176" xr3:uid="{45F4892E-1674-684C-BF2E-75B161371117}" name="2044 Capital Cost ($/kW-yr)" dataDxfId="919" dataCellStyle="Table Value"/>
    <tableColumn id="177" xr3:uid="{87336EF6-FFEC-C74F-B62A-23845BC102C5}" name="2045 Capital Cost ($/kW-yr)" dataDxfId="918" dataCellStyle="Table Value"/>
    <tableColumn id="211" xr3:uid="{9F27C637-BD25-4A0E-A398-852687D4C976}" name="2046 Capital Cost ($/kW-yr)" dataDxfId="917" dataCellStyle="Table Value"/>
    <tableColumn id="215" xr3:uid="{EB51A6A0-6F69-44BC-81F3-70107EBC6372}" name="2047 Capital Cost ($/kW-yr)" dataDxfId="916" dataCellStyle="Table Value"/>
    <tableColumn id="218" xr3:uid="{D2458312-FDC0-41D4-954E-58A01982A8D6}" name="2048 Capital Cost ($/kW-yr)" dataDxfId="915" dataCellStyle="Table Value"/>
    <tableColumn id="221" xr3:uid="{FB52CA8C-7DB0-4FAF-B998-081751044231}" name="2049 Capital Cost ($/kW-yr)" dataDxfId="914" dataCellStyle="Table Value"/>
    <tableColumn id="224" xr3:uid="{AEAF3275-73AF-4B5F-BEC4-25D72AAC19AA}" name="2050 Capital Cost ($/kW-yr)" dataDxfId="913" dataCellStyle="Table Value"/>
    <tableColumn id="351" xr3:uid="{D03504B8-67B1-6540-A081-400BCEB0B4BD}" name="2025 Fixed O&amp;M Cost ($/kW-yr)" dataDxfId="912" dataCellStyle="Table Value"/>
    <tableColumn id="352" xr3:uid="{9222EB99-7173-DC4B-B022-147AAF5FCC69}" name="2026 Fixed O&amp;M Cost ($/kW-yr)" dataDxfId="911" dataCellStyle="Table Value"/>
    <tableColumn id="353" xr3:uid="{1C48BD36-EC6D-2247-8133-260CD854917D}" name="2027 Fixed O&amp;M Cost ($/kW-yr)" dataDxfId="910" dataCellStyle="Table Value"/>
    <tableColumn id="327" xr3:uid="{435FD8DA-A036-E740-AB0D-77C83597DEC9}" name="2028 Fixed O&amp;M Cost ($/kW-yr)" dataDxfId="909" dataCellStyle="Table Value"/>
    <tableColumn id="328" xr3:uid="{A81DBE35-4C92-0D42-A716-6B1CB69EF665}" name="2029 Fixed O&amp;M Cost ($/kW-yr)" dataDxfId="908" dataCellStyle="Table Value"/>
    <tableColumn id="329" xr3:uid="{93F944AE-4A86-5B4B-B34B-B0979B6E9ABA}" name="2030 Fixed O&amp;M Cost ($/kW-yr)" dataDxfId="907" dataCellStyle="Table Value"/>
    <tableColumn id="330" xr3:uid="{22FA3E66-68D8-C942-96BC-3C1EED5B0A7C}" name="2031 Fixed O&amp;M Cost ($/kW-yr)" dataDxfId="906" dataCellStyle="Table Value"/>
    <tableColumn id="331" xr3:uid="{1F67BBAA-0626-AC46-B68C-F9D3EF5DAA19}" name="2032 Fixed O&amp;M Cost ($/kW-yr)" dataDxfId="905" dataCellStyle="Table Value"/>
    <tableColumn id="332" xr3:uid="{FD5533DC-92EF-6449-8C70-05AE459DC850}" name="2033 Fixed O&amp;M Cost ($/kW-yr)" dataDxfId="904" dataCellStyle="Table Value"/>
    <tableColumn id="333" xr3:uid="{C65A814B-6A91-D440-AEA5-688AB9F0D4F4}" name="2034 Fixed O&amp;M Cost ($/kW-yr)" dataDxfId="903" dataCellStyle="Table Value"/>
    <tableColumn id="334" xr3:uid="{5F694005-DABB-1B43-B5DC-0F7604A8204F}" name="2035 Fixed O&amp;M Cost ($/kW-yr)" dataDxfId="902" dataCellStyle="Table Value"/>
    <tableColumn id="335" xr3:uid="{56D4E694-D8C6-8149-872D-F0625C63A01C}" name="2036 Fixed O&amp;M Cost ($/kW-yr)" dataDxfId="901" dataCellStyle="Table Value"/>
    <tableColumn id="336" xr3:uid="{5CE024E9-FD41-224B-920C-F558B0DE002E}" name="2037 Fixed O&amp;M Cost ($/kW-yr)" dataDxfId="900" dataCellStyle="Table Value"/>
    <tableColumn id="337" xr3:uid="{F6FE6DE6-D950-734E-A5A7-610A28EF7170}" name="2038 Fixed O&amp;M Cost ($/kW-yr)" dataDxfId="899" dataCellStyle="Table Value"/>
    <tableColumn id="338" xr3:uid="{15931D94-751F-2743-A905-AE60088EE8AD}" name="2039 Fixed O&amp;M Cost ($/kW-yr)" dataDxfId="898" dataCellStyle="Table Value"/>
    <tableColumn id="339" xr3:uid="{449AD913-BA59-534C-93B2-CD720A7106AD}" name="2040 Fixed O&amp;M Cost ($/kW-yr)" dataDxfId="897" dataCellStyle="Table Value"/>
    <tableColumn id="340" xr3:uid="{563E09B7-0F55-E449-A2C7-59BD793D1E87}" name="2041 Fixed O&amp;M Cost ($/kW-yr)" dataDxfId="896" dataCellStyle="Table Value"/>
    <tableColumn id="341" xr3:uid="{AB6B5687-3490-AA4E-A9D5-F73476EE5D40}" name="2042 Fixed O&amp;M Cost ($/kW-yr)" dataDxfId="895" dataCellStyle="Table Value"/>
    <tableColumn id="342" xr3:uid="{C49E4F25-3C61-3441-A17A-5F7CE9D8CF22}" name="2043 Fixed O&amp;M Cost ($/kW-yr)25" dataDxfId="894" dataCellStyle="Table Value"/>
    <tableColumn id="343" xr3:uid="{6B754FC2-CF45-E24A-A9A3-E8EA8CF5B62C}" name="2044 Fixed O&amp;M Cost ($/kW-yr)" dataDxfId="893" dataCellStyle="Table Value"/>
    <tableColumn id="344" xr3:uid="{3FD92A47-89B0-1A40-BE5B-76FBF3B50249}" name="2045 Fixed O&amp;M Cost ($/kW-yr)" dataDxfId="892" dataCellStyle="Table Value"/>
    <tableColumn id="345" xr3:uid="{EDB8B9A3-CC76-6D4F-953D-E9AFBDAB889D}" name="2046 Fixed O&amp;M Cost ($/kW-yr)" dataDxfId="891" dataCellStyle="Table Value"/>
    <tableColumn id="346" xr3:uid="{D6E0682B-47D6-4041-AB27-DCCA86DE6F5A}" name="2047 Fixed O&amp;M Cost ($/kW-yr)" dataDxfId="890" dataCellStyle="Table Value"/>
    <tableColumn id="347" xr3:uid="{22FFA479-A2AE-4141-B24E-DE1D33DEE3ED}" name="2048 Fixed O&amp;M Cost ($/kW-yr)" dataDxfId="889" dataCellStyle="Table Value"/>
    <tableColumn id="348" xr3:uid="{F3A56893-3926-9B47-9CEB-D6EDF4E15FC6}" name="2049 Fixed O&amp;M Cost ($/kW-yr)" dataDxfId="888" dataCellStyle="Table Value"/>
    <tableColumn id="349" xr3:uid="{29C5E1F4-4D4B-9440-98B7-7856B4689DA8}" name="2050 Fixed O&amp;M Cost ($/kW-yr)" dataDxfId="887" dataCellStyle="Table Value"/>
    <tableColumn id="359" xr3:uid="{07C743C4-96FA-BB42-9FC0-9B876C128290}" name="2025 Storage Capital Cost ($/kWh-yr)" dataDxfId="886" dataCellStyle="Table Value"/>
    <tableColumn id="360" xr3:uid="{66AED653-E2E7-0C43-8B0C-F648D5EDDA65}" name="2026 Storage Capital Cost ($/kWh-yr)" dataDxfId="885" dataCellStyle="Table Value"/>
    <tableColumn id="361" xr3:uid="{35C605A7-8365-634D-A43A-E787B3925CEC}" name="2027 Storage Capital Cost ($/kWh-yr)" dataDxfId="884" dataCellStyle="Table Value"/>
    <tableColumn id="362" xr3:uid="{D015652D-7363-E34E-A614-311B3B392EBF}" name="2028 Storage Capital Cost ($/kWh-yr)" dataDxfId="883" dataCellStyle="Table Value"/>
    <tableColumn id="363" xr3:uid="{61BE0847-11DD-914A-8B72-575E5FE2907E}" name="2029 Storage Capital Cost ($/kWh-yr)" dataDxfId="882" dataCellStyle="Table Value"/>
    <tableColumn id="364" xr3:uid="{58F8C57B-0CF4-4C42-AD90-E74B578C23E1}" name="2030 Storage Capital Cost ($/kWh-yr)" dataDxfId="881" dataCellStyle="Table Value"/>
    <tableColumn id="365" xr3:uid="{838AA32F-9695-D749-905F-71C147E3A972}" name="2031 Storage Capital Cost ($/kWh-yr)" dataDxfId="880" dataCellStyle="Table Value"/>
    <tableColumn id="366" xr3:uid="{BBE75C18-0B0B-9A46-8D8C-39E20F795531}" name="2032 Storage Capital Cost ($/kWh-yr)" dataDxfId="879" dataCellStyle="Table Value"/>
    <tableColumn id="367" xr3:uid="{3681055A-E9DB-3245-AD13-770ACE4801A3}" name="2033 Storage Capital Cost ($/kWh-yr)" dataDxfId="878" dataCellStyle="Table Value"/>
    <tableColumn id="368" xr3:uid="{6823CC40-F2E1-8E47-ABB1-E67FB1CC1A6D}" name="2034 Storage Capital Cost ($/kWh-yr)" dataDxfId="877" dataCellStyle="Table Value"/>
    <tableColumn id="369" xr3:uid="{BEA85458-E454-8B44-9BED-ACBE41D727F0}" name="2035 Storage Capital Cost ($/kWh-yr)" dataDxfId="876" dataCellStyle="Table Value"/>
    <tableColumn id="370" xr3:uid="{813ECA68-DF0F-1244-90CC-172728990FFF}" name="2036 Storage Capital Cost ($/kWh-yr)" dataDxfId="875" dataCellStyle="Table Value"/>
    <tableColumn id="372" xr3:uid="{2EA6D586-3499-9146-A00D-00CE0377FCF2}" name="2037 Storage Capital Cost ($/kWh-yr)" dataDxfId="874" dataCellStyle="Table Value"/>
    <tableColumn id="373" xr3:uid="{2772012B-1E9B-4642-9DC6-C26C68BDE11F}" name="2038 Storage Capital Cost ($/kWh-yr)" dataDxfId="873" dataCellStyle="Table Value"/>
    <tableColumn id="375" xr3:uid="{105458AE-5C46-C048-87E1-A4B8B8132ABA}" name="2039 Storage Capital Cost ($/kWh-yr)" dataDxfId="872" dataCellStyle="Table Value"/>
    <tableColumn id="376" xr3:uid="{9C9FB657-7D8E-EF47-ADCA-E203B0684322}" name="2040 Storage Capital Cost ($/kWh-yr)" dataDxfId="871" dataCellStyle="Table Value"/>
    <tableColumn id="383" xr3:uid="{B727E1CA-53FC-6C4E-9873-4C982A2253CB}" name="2041 Storage Capital Cost ($/kWh-yr)" dataDxfId="870" dataCellStyle="Table Value"/>
    <tableColumn id="384" xr3:uid="{02CBA2DD-D870-5545-AC85-03AE108BFC17}" name="2042 Storage Capital Cost ($/kWh-yr)" dataDxfId="869" dataCellStyle="Table Value"/>
    <tableColumn id="385" xr3:uid="{0C52F9C0-B7DA-3048-9415-F683C7DAE25B}" name="2043 Storage Capital Cost ($/kWh-yr)" dataDxfId="868" dataCellStyle="Table Value"/>
    <tableColumn id="386" xr3:uid="{D559B242-1A53-8741-9636-D4F8C59B7357}" name="2044 Storage Capital Cost ($/kWh-yr)" dataDxfId="867" dataCellStyle="Table Value"/>
    <tableColumn id="377" xr3:uid="{809B861C-435A-A64C-8286-024C28B1EBA3}" name="2045 Storage Capital Cost ($/kWh-yr)" dataDxfId="866" dataCellStyle="Table Value"/>
    <tableColumn id="378" xr3:uid="{05AC9299-21D2-1942-A9B7-67EAF79452A7}" name="2046 Storage Capital Cost ($/kWh-yr)" dataDxfId="865" dataCellStyle="Table Value"/>
    <tableColumn id="379" xr3:uid="{60F4390F-C50C-F041-AEEA-352D26B5C37C}" name="2047 Storage Capital Cost ($/kWh-yr)" dataDxfId="864" dataCellStyle="Table Value"/>
    <tableColumn id="380" xr3:uid="{7EFBA308-7DA4-F045-B56E-636077C4084D}" name="2048 Storage Capital Cost ($/kWh-yr)" dataDxfId="863" dataCellStyle="Table Value"/>
    <tableColumn id="381" xr3:uid="{7B7FCDAC-928F-BA4C-BC22-3116DD57FE74}" name="2049 Storage Capital Cost ($/kWh-yr)" dataDxfId="862" dataCellStyle="Table Value"/>
    <tableColumn id="382" xr3:uid="{380F630F-5F28-4C41-A5CC-9BACF6407AED}" name="2050 Storage Capital Cost ($/kWh-yr)" dataDxfId="861" dataCellStyle="Table Value"/>
    <tableColumn id="390" xr3:uid="{FD7D140B-79CF-1848-95DB-5597464990B8}" name="2025 Storage Fixed O&amp;M Cost ($/kWh-yr)" dataDxfId="860" dataCellStyle="Table Value"/>
    <tableColumn id="391" xr3:uid="{0A7F2E1D-6DCA-0A41-89D1-C9DD004CEE41}" name="2026 Storage Fixed O&amp;M Cost ($/kWh-yr)" dataDxfId="859" dataCellStyle="Table Value"/>
    <tableColumn id="392" xr3:uid="{93522904-0736-9948-86E9-89C35A1B9C9B}" name="2027 Storage Fixed O&amp;M Cost ($/kWh-yr)" dataDxfId="858" dataCellStyle="Table Value"/>
    <tableColumn id="393" xr3:uid="{5ACDBE6B-2D63-AB4B-AC11-DB910FBA8064}" name="2028 Storage Fixed O&amp;M Cost ($/kWh-yr)" dataDxfId="857" dataCellStyle="Table Value"/>
    <tableColumn id="394" xr3:uid="{71F439D6-B61E-BC48-8DE6-BCFF5D687D01}" name="2029 Storage Fixed O&amp;M Cost ($/kWh-yr)" dataDxfId="856" dataCellStyle="Table Value"/>
    <tableColumn id="395" xr3:uid="{BF87D7D5-5746-BD4E-9271-EBBBB9FF01F9}" name="2030 Storage Fixed O&amp;M Cost ($/kWh-yr)" dataDxfId="855" dataCellStyle="Table Value"/>
    <tableColumn id="396" xr3:uid="{CF65171B-4971-5E41-BE24-4D0DF09E007E}" name="2031 Storage Fixed O&amp;M Cost ($/kWh-yr)" dataDxfId="854" dataCellStyle="Table Value"/>
    <tableColumn id="397" xr3:uid="{73061B99-2FC1-D64D-83B8-AF8C959B3388}" name="2032 Storage Fixed O&amp;M Cost ($/kWh-yr)" dataDxfId="853" dataCellStyle="Table Value"/>
    <tableColumn id="398" xr3:uid="{C0DA31EA-55D6-A044-A93E-0A544DB9A698}" name="2033 Storage Fixed O&amp;M Cost ($/kWh-yr)" dataDxfId="852" dataCellStyle="Table Value"/>
    <tableColumn id="399" xr3:uid="{D7A742D8-A174-EC45-A2A2-66B961FB35D2}" name="2034 Storage Fixed O&amp;M Cost ($/kWh-yr)" dataDxfId="851" dataCellStyle="Table Value"/>
    <tableColumn id="400" xr3:uid="{94B784E2-94C5-1344-A913-9884003D7FB2}" name="2035 Storage Fixed O&amp;M Cost ($/kWh-yr)" dataDxfId="850" dataCellStyle="Table Value"/>
    <tableColumn id="401" xr3:uid="{E7A67746-D71F-254A-8CE5-C73E4A066482}" name="2036 Storage Fixed O&amp;M Cost ($/kWh-yr)" dataDxfId="849" dataCellStyle="Table Value"/>
    <tableColumn id="402" xr3:uid="{06223190-7302-1A49-AF35-75E303DD4F5E}" name="2037 Storage Fixed O&amp;M Cost ($/kWh-yr)" dataDxfId="848" dataCellStyle="Table Value"/>
    <tableColumn id="403" xr3:uid="{BDB797FB-EB2A-D842-ACDA-8807119CD783}" name="2038 Storage Fixed O&amp;M Cost ($/kWh-yr)" dataDxfId="847" dataCellStyle="Table Value"/>
    <tableColumn id="404" xr3:uid="{51821EAE-A157-0C45-9049-DFA898AB23ED}" name="2039 Storage Fixed O&amp;M Cost ($/kWh-yr)" dataDxfId="846" dataCellStyle="Table Value"/>
    <tableColumn id="405" xr3:uid="{A0685857-B416-7141-9433-2FBCCB3D447F}" name="2040 Storage Fixed O&amp;M Cost ($/kWh-yr)" dataDxfId="845" dataCellStyle="Table Value"/>
    <tableColumn id="406" xr3:uid="{8101FE40-6B44-184C-B536-74B41A794421}" name="2041 Storage Fixed O&amp;M Cost ($/kWh-yr)" dataDxfId="844" dataCellStyle="Table Value"/>
    <tableColumn id="407" xr3:uid="{B89DDBAB-4288-7649-A9A9-5CBF52C7F3BB}" name="2042 Storage Fixed O&amp;M Cost ($/kWh-yr)" dataDxfId="843" dataCellStyle="Table Value"/>
    <tableColumn id="408" xr3:uid="{C26D89D3-E04C-AA4D-A152-F4EBAA716461}" name="2043 Storage Fixed O&amp;M Cost ($/kWh-yr)" dataDxfId="842" dataCellStyle="Table Value"/>
    <tableColumn id="409" xr3:uid="{A322BBF5-1C03-7E47-98EA-75D244D2292E}" name="2044 Storage Fixed O&amp;M Cost ($/kWh-yr)" dataDxfId="841" dataCellStyle="Table Value"/>
    <tableColumn id="410" xr3:uid="{B24C9655-3FA1-9E4D-8819-E4240CD1F50F}" name="2045 Storage Fixed O&amp;M Cost ($/kWh-yr)" dataDxfId="840" dataCellStyle="Table Value"/>
    <tableColumn id="411" xr3:uid="{110B2F77-5FC0-6945-AC93-EBE092BACF8D}" name="2046 Storage Fixed O&amp;M Cost ($/kWh-yr)" dataDxfId="839" dataCellStyle="Table Value"/>
    <tableColumn id="412" xr3:uid="{437546C5-EBAB-564B-9797-C76C8E299159}" name="2047 Storage Fixed O&amp;M Cost ($/kWh-yr)" dataDxfId="838" dataCellStyle="Table Value"/>
    <tableColumn id="413" xr3:uid="{C817B416-E221-6D43-A813-F2F0D21B3854}" name="2048 Storage Fixed O&amp;M Cost ($/kWh-yr)" dataDxfId="837" dataCellStyle="Table Value"/>
    <tableColumn id="414" xr3:uid="{DB61F4C8-A2AB-E947-AC55-138C06790630}" name="2049 Storage Fixed O&amp;M Cost ($/kWh-yr)" dataDxfId="836" dataCellStyle="Table Value"/>
    <tableColumn id="415" xr3:uid="{5011FB83-02E7-B644-82F1-E54FCDC79861}" name="2050 Storage Fixed O&amp;M Cost ($/kWh-yr)" dataDxfId="835" dataCellStyle="Table Value"/>
    <tableColumn id="266" xr3:uid="{BC6BEA7E-B0E2-F947-873B-0F30EBEA7CEA}" name="2025 Min Cumulative New Build" dataDxfId="834" dataCellStyle="Table Value"/>
    <tableColumn id="267" xr3:uid="{CD19BC86-91FE-0A44-8988-C4D3BBBF064B}" name="2026 Min Cumulative New Build" dataDxfId="833" dataCellStyle="Table Value"/>
    <tableColumn id="268" xr3:uid="{CF66AC4D-F840-7D4F-A95F-2C3B56022830}" name="2027 Min Cumulative New Build" dataDxfId="832" dataCellStyle="Table Value"/>
    <tableColumn id="269" xr3:uid="{57FA16CC-3D08-5E42-9801-85F2BC410F0D}" name="2028 Min Cumulative New Build" dataDxfId="831" dataCellStyle="Table Value"/>
    <tableColumn id="270" xr3:uid="{376BF7F1-1770-BA46-B673-D9CB93AE4479}" name="2029 Min Cumulative New Build" dataDxfId="830" dataCellStyle="Table Value"/>
    <tableColumn id="271" xr3:uid="{0FD58428-EEE9-6A4D-9D5A-CFC1725EBB01}" name="2030 Min Cumulative New Build" dataDxfId="829" dataCellStyle="Table Value"/>
    <tableColumn id="272" xr3:uid="{FC5A8D79-1ABF-9748-BDCE-E955FF405302}" name="2031 Min Cumulative New Build" dataDxfId="828" dataCellStyle="Table Value"/>
    <tableColumn id="273" xr3:uid="{2FF62353-F542-F34A-8C9C-574982E29526}" name="2032 Min Cumulative New Build" dataDxfId="827" dataCellStyle="Table Value"/>
    <tableColumn id="274" xr3:uid="{BD8AF7C5-FA51-6049-844C-A4BC723D2842}" name="2033 Min Cumulative New Build" dataDxfId="826" dataCellStyle="Table Value"/>
    <tableColumn id="275" xr3:uid="{86D08A56-D6FA-5D45-9E53-D56F5731FAC7}" name="2034 Min Cumulative New Build" dataDxfId="825" dataCellStyle="Table Value"/>
    <tableColumn id="276" xr3:uid="{A9A8EBCC-7F4E-864B-B4DC-E7D841F289A8}" name="2035 Min Cumulative New Build" dataDxfId="824" dataCellStyle="Table Value"/>
    <tableColumn id="277" xr3:uid="{76FA5E51-BAA7-E943-9196-620A5D1CD451}" name="2036 Min Cumulative New Build" dataDxfId="823" dataCellStyle="Table Value"/>
    <tableColumn id="278" xr3:uid="{E8385A48-2D5D-6C40-A7B5-D6777A3EB988}" name="2037 Min Cumulative New Build" dataDxfId="822" dataCellStyle="Table Value"/>
    <tableColumn id="279" xr3:uid="{A7CC6E1A-49F8-2344-AFB1-24202EAC25E3}" name="2038 Min Cumulative New Build" dataDxfId="821" dataCellStyle="Table Value"/>
    <tableColumn id="280" xr3:uid="{5F484C41-798B-7241-8837-84E3FCC76BBE}" name="2039 Min Cumulative New Build" dataDxfId="820" dataCellStyle="Table Value"/>
    <tableColumn id="281" xr3:uid="{65060560-48C2-2D4B-82EC-15F7E9E494A7}" name="2040 Min Cumulative New Build" dataDxfId="819" dataCellStyle="Table Value"/>
    <tableColumn id="282" xr3:uid="{C1D44356-0FB0-EB48-9767-E1ED1D097B77}" name="2041 Min Cumulative New Build" dataDxfId="818" dataCellStyle="Table Value"/>
    <tableColumn id="284" xr3:uid="{0628458E-480F-8440-9A40-1F5357B9C750}" name="2042 Min Cumulative New Build" dataDxfId="817" dataCellStyle="Table Value"/>
    <tableColumn id="285" xr3:uid="{7258FEEA-AD01-5A45-9D4F-258DACFF2494}" name="2043 Min Cumulative New Build" dataDxfId="816" dataCellStyle="Table Value"/>
    <tableColumn id="286" xr3:uid="{D226835E-A3FE-2743-B996-87161407C822}" name="2044 Min Cumulative New Build" dataDxfId="815" dataCellStyle="Table Value"/>
    <tableColumn id="287" xr3:uid="{1CD0C69A-087D-E442-A7E4-4E6F2E8A5C74}" name="2045 Min Cumulative New Build" dataDxfId="814" dataCellStyle="Table Value"/>
    <tableColumn id="290" xr3:uid="{3F5B4D94-9C53-8847-B756-FC109DC3F553}" name="2046 Min Cumulative New Build" dataDxfId="813" dataCellStyle="Table Value"/>
    <tableColumn id="292" xr3:uid="{A662EC6E-5B1C-A845-B67F-98C31BD36F31}" name="2047 Min Cumulative New Build" dataDxfId="812" dataCellStyle="Table Value"/>
    <tableColumn id="294" xr3:uid="{B42BBE46-832E-6A42-9862-935C3EA8A34D}" name="2048 Min Cumulative New Build" dataDxfId="811" dataCellStyle="Table Value"/>
    <tableColumn id="296" xr3:uid="{2E3C2579-10C0-DE48-B24F-CEED71C0B622}" name="2049 Min Cumulative New Build" dataDxfId="810" dataCellStyle="Table Value"/>
    <tableColumn id="322" xr3:uid="{908EA9BC-130A-D74A-BC61-A8C09FD27B49}" name="2050 Min Cumulative New Build" dataDxfId="809" dataCellStyle="Table Value"/>
    <tableColumn id="416" xr3:uid="{668A6742-B901-214D-A074-35B46607F266}" name="2025 Min Operational Capacity" dataDxfId="808" dataCellStyle="Table Value"/>
    <tableColumn id="417" xr3:uid="{89E7C979-9D30-4643-BE87-0FFB63C8320F}" name="2026 Min Operational Capacity" dataDxfId="807" dataCellStyle="Table Value"/>
    <tableColumn id="418" xr3:uid="{21A67056-9047-B84D-ACC7-71A95A9C572A}" name="2027 Min Operational Capacity" dataDxfId="806" dataCellStyle="Table Value"/>
    <tableColumn id="419" xr3:uid="{E04F8EB2-7A31-284D-965A-EDE1DB9A4BE2}" name="2028 Min Operational Capacity" dataDxfId="805" dataCellStyle="Table Value"/>
    <tableColumn id="420" xr3:uid="{B7C3723A-3DBE-AD4A-B2C7-C71113C6BF55}" name="2029 Min Operational Capacity" dataDxfId="804" dataCellStyle="Table Value"/>
    <tableColumn id="421" xr3:uid="{B0B22A5F-6AC6-4440-BB1B-DF9D61518336}" name="2030 Min Operational Capacity" dataDxfId="803" dataCellStyle="Table Value"/>
    <tableColumn id="422" xr3:uid="{723D7212-0D12-1D4D-8936-CF33EFA70C2A}" name="2031 Min Operational Capacity" dataDxfId="802" dataCellStyle="Table Value"/>
    <tableColumn id="423" xr3:uid="{4954FEE2-64D4-9F44-90EC-BB3F10DF042A}" name="2032 Min Operational Capacity" dataDxfId="801" dataCellStyle="Table Value"/>
    <tableColumn id="424" xr3:uid="{15D6FCD2-2B65-8140-AEFE-236698E03B5E}" name="2033 Min Operational Capacity" dataDxfId="800" dataCellStyle="Table Value"/>
    <tableColumn id="425" xr3:uid="{0F3695A9-CB15-C646-BDFD-54E5221A4A2A}" name="2034 Min Operational Capacity" dataDxfId="799" dataCellStyle="Table Value"/>
    <tableColumn id="426" xr3:uid="{EBCB8192-EB5F-BB4A-B080-D034F19A3318}" name="2035 Min Operational Capacity" dataDxfId="798" dataCellStyle="Table Value"/>
    <tableColumn id="427" xr3:uid="{FAED8B0D-584C-EE48-9592-C77962A088ED}" name="2036 Min Operational Capacity" dataDxfId="797" dataCellStyle="Table Value"/>
    <tableColumn id="428" xr3:uid="{5D0A05CA-EC00-8849-8057-48096FFCD7DE}" name="2037 Min Operational Capacity" dataDxfId="796" dataCellStyle="Table Value"/>
    <tableColumn id="429" xr3:uid="{93FD2517-ED83-C840-931C-DCA7846ACB9F}" name="2038 Min Operational Capacity" dataDxfId="795" dataCellStyle="Table Value"/>
    <tableColumn id="430" xr3:uid="{5ECC752C-C61D-6641-827F-8FA7D4F4653A}" name="2039 Min Operational Capacity" dataDxfId="794" dataCellStyle="Table Value"/>
    <tableColumn id="431" xr3:uid="{29A453BD-3DE0-6A4B-A5C1-DC1799FE1E90}" name="2040 Min Operational Capacity" dataDxfId="793" dataCellStyle="Table Value"/>
    <tableColumn id="432" xr3:uid="{4064FE32-6372-7346-BE6F-04291FAD3DDC}" name="2041 Min Operational Capacity" dataDxfId="792" dataCellStyle="Table Value"/>
    <tableColumn id="433" xr3:uid="{66D25ABA-4072-D24E-9C34-EB022FEF620F}" name="2042 Min Operational Capacity" dataDxfId="791" dataCellStyle="Table Value"/>
    <tableColumn id="434" xr3:uid="{FB3898F1-EDF5-3246-A08B-E08EEBD62B79}" name="2043 Min Operational Capacity" dataDxfId="790" dataCellStyle="Table Value"/>
    <tableColumn id="435" xr3:uid="{75C9EF8D-31D8-AF42-BCDB-FCC1CC1927EF}" name="2044 Min Operational Capacity" dataDxfId="789" dataCellStyle="Table Value"/>
    <tableColumn id="436" xr3:uid="{653B0502-44FC-8740-92F8-153306D0BEAF}" name="2045 Min Operational Capacity" dataDxfId="788" dataCellStyle="Table Value"/>
    <tableColumn id="437" xr3:uid="{F05DC4B4-BFF7-0845-AD03-1AC360A06B3E}" name="2046 Min Operational Capacity" dataDxfId="787" dataCellStyle="Table Value"/>
    <tableColumn id="438" xr3:uid="{C8CE9DEB-4CBE-B641-B8DF-11DCBE6FB33C}" name="2047 Min Operational Capacity" dataDxfId="786" dataCellStyle="Table Value"/>
    <tableColumn id="439" xr3:uid="{B6E7FCB4-9A16-0445-A3B7-98E685A2B375}" name="2048 Min Operational Capacity" dataDxfId="785" dataCellStyle="Table Value"/>
    <tableColumn id="440" xr3:uid="{F02CCBF7-A16D-424A-86E9-3DA7BFAEF8F2}" name="2049 Min Operational Capacity" dataDxfId="784" dataCellStyle="Table Value"/>
    <tableColumn id="441" xr3:uid="{72A2E18E-52D0-764D-A34D-C9CE62844CFE}" name="2050 Min Operational Capacity" dataDxfId="783" dataCellStyle="Table Value"/>
    <tableColumn id="24" xr3:uid="{11DEC9CE-B3B7-094C-85E6-DB1489157C21}" name="Pmax Profile Type" dataDxfId="782" dataCellStyle="Dropdown Input"/>
    <tableColumn id="59" xr3:uid="{F218DD61-7392-8D4A-A58F-DDD127436113}" name="Pmax Profile" dataDxfId="781" dataCellStyle="Table Value"/>
    <tableColumn id="46" xr3:uid="{48A162B1-2786-F242-8036-C99F028C6102}" name="Jan Pmax" dataDxfId="780" dataCellStyle="Table Value"/>
    <tableColumn id="23" xr3:uid="{F2B55854-2426-3D41-BEC7-E89AE694832E}" name="Feb Pmax" dataDxfId="779" dataCellStyle="Table Value"/>
    <tableColumn id="36" xr3:uid="{15AAA974-D873-2947-9212-61025E193FC4}" name="Mar Pmax" dataDxfId="778" dataCellStyle="Table Value"/>
    <tableColumn id="37" xr3:uid="{658CC25E-E43C-4E47-8DD5-DE057FF2284F}" name="Apr Pmax" dataDxfId="777" dataCellStyle="Table Value"/>
    <tableColumn id="38" xr3:uid="{2BB309AA-0228-8E41-B686-E44B248962BA}" name="May Pmax" dataDxfId="776" dataCellStyle="Table Value"/>
    <tableColumn id="39" xr3:uid="{E11D767B-5B77-8D41-963F-68402612A777}" name="Jun Pmax" dataDxfId="775" dataCellStyle="Table Value"/>
    <tableColumn id="40" xr3:uid="{EA4A5445-5AEC-9A4D-BFEC-FC889215D485}" name="Jul Pmax" dataDxfId="774" dataCellStyle="Table Value"/>
    <tableColumn id="41" xr3:uid="{515B7DBA-596C-3E49-B9E5-CAD5C575D78A}" name="Aug Pmax" dataDxfId="773" dataCellStyle="Table Value"/>
    <tableColumn id="42" xr3:uid="{BC5AC168-2040-4C47-960B-96BDB4C05CF2}" name="Sep Pmax" dataDxfId="772" dataCellStyle="Table Value"/>
    <tableColumn id="43" xr3:uid="{025B8612-0D7E-FD40-AF9A-49C485B4D093}" name="Oct Pmax" dataDxfId="771" dataCellStyle="Table Value"/>
    <tableColumn id="44" xr3:uid="{F327D787-712A-B04E-9DD6-DC2C83391C4D}" name="Nov Pmax" dataDxfId="770" dataCellStyle="Table Value"/>
    <tableColumn id="45" xr3:uid="{E8009230-0656-2E42-89F5-BE741BBF54A7}" name="Dec Pmax" dataDxfId="769" dataCellStyle="Table Value"/>
    <tableColumn id="60" xr3:uid="{9375D259-0CE7-0C44-935F-27EDB11323D4}" name="Pmin Profile Type" dataDxfId="768" dataCellStyle="Dropdown Input"/>
    <tableColumn id="291" xr3:uid="{B5184136-58AD-7C4B-93B6-FAA4C9CD2EF9}" name="Pmin Profile" dataDxfId="767" dataCellStyle="Fixed"/>
    <tableColumn id="47" xr3:uid="{4816B98B-07A9-6A4E-AE4D-064385F38625}" name="Jan Pmin" dataDxfId="766" dataCellStyle="Table Value"/>
    <tableColumn id="48" xr3:uid="{52294067-6F40-E346-9005-668FA6802A94}" name="Feb Pmin" dataDxfId="765" dataCellStyle="Table Value"/>
    <tableColumn id="49" xr3:uid="{CDDA6F99-5522-9F45-834E-BF48C2964BEB}" name="Mar Pmin" dataDxfId="764" dataCellStyle="Table Value"/>
    <tableColumn id="50" xr3:uid="{04873B56-5E9C-0E4E-8CB2-5C8C2FA5DC53}" name="Apr Pmin" dataDxfId="763" dataCellStyle="Table Value"/>
    <tableColumn id="51" xr3:uid="{E27441AA-6EA1-144F-9A8D-6F2C928AEFF7}" name="May Pmin" dataDxfId="762" dataCellStyle="Table Value"/>
    <tableColumn id="52" xr3:uid="{E036E9C5-348A-7F40-8979-EC95A2F94C97}" name="Jun Pmin" dataDxfId="761" dataCellStyle="Table Value"/>
    <tableColumn id="53" xr3:uid="{4D6C14C4-9416-0E4D-986F-73C9766A1854}" name="Jul Pmin" dataDxfId="760" dataCellStyle="Table Value"/>
    <tableColumn id="54" xr3:uid="{F1294393-5817-0045-A6DC-12A2A809D05F}" name="Aug Pmin" dataDxfId="759" dataCellStyle="Table Value"/>
    <tableColumn id="55" xr3:uid="{9F7229CD-A280-2640-9D8A-01357B0E7A25}" name="Sep Pmin" dataDxfId="758" dataCellStyle="Table Value"/>
    <tableColumn id="56" xr3:uid="{0739CAE2-DE98-0649-8206-4CBF0C4560A2}" name="Oct Pmin" dataDxfId="757" dataCellStyle="Table Value"/>
    <tableColumn id="57" xr3:uid="{1CF858F7-AD17-954C-BE77-BBD84AF837D3}" name="Nov Pmin" dataDxfId="756" dataCellStyle="Table Value"/>
    <tableColumn id="58" xr3:uid="{F69D61D0-A311-F744-8461-0F9E840D5CF4}" name="Dec Pmin" dataDxfId="755" dataCellStyle="Table Value"/>
    <tableColumn id="10" xr3:uid="{30BE7972-8B9F-E047-B127-2D686D10CBDA}" name="Curtailable" dataDxfId="754" dataCellStyle="Table Value"/>
    <tableColumn id="11" xr3:uid="{B645E3DC-02B6-E740-84F9-9CEFE258977B}" name="Curtailment Cost" dataDxfId="753" dataCellStyle="Table Value"/>
    <tableColumn id="3" xr3:uid="{1FAD3089-660E-1745-8C32-3ADEBC4B6716}" name="Candidate Fuel 1" dataDxfId="752" dataCellStyle="Dropdown Input"/>
    <tableColumn id="253" xr3:uid="{100359E4-6E3D-5841-8B6F-27EC2C37DD5C}" name="Candidate Fuel 2" dataDxfId="751" dataCellStyle="Dropdown Input"/>
    <tableColumn id="15" xr3:uid="{5E00BA19-FBEE-974E-B5E9-E57DF10903EE}" name="Marginal Heat Rate" dataDxfId="750" dataCellStyle="Table Value"/>
    <tableColumn id="16" xr3:uid="{6D21DCDA-4A63-244B-94D6-5C2205754890}" name="No-Load Fuel Burn" dataDxfId="749" dataCellStyle="Table Value"/>
    <tableColumn id="293" xr3:uid="{E551B314-6217-D243-89AD-C305629D8BE4}" name="Daily Energy Budget" dataDxfId="748" dataCellStyle="Table Value"/>
    <tableColumn id="297" xr3:uid="{A3A42F43-81B8-7845-A0F6-D52C7C821FA0}" name="Annual Energy Budget" dataDxfId="747" dataCellStyle="Table Value"/>
    <tableColumn id="31" xr3:uid="{BD3D6989-A4D1-CD4E-BE77-2C20EBA1BE08}" name="Unit Commitment Method" dataDxfId="746" dataCellStyle="Table Value"/>
    <tableColumn id="32" xr3:uid="{2689148E-15F2-DC4A-86B7-1C055CCB692E}" name="Unit Size" dataDxfId="745" dataCellStyle="Table Value"/>
    <tableColumn id="19" xr3:uid="{C89851AB-9A3D-4D42-875A-0C23EA11ACA9}" name="Min Stable Level" dataDxfId="744" dataCellStyle="Table Value"/>
    <tableColumn id="18" xr3:uid="{6C36FA96-46CD-D248-8BF1-E136F9395616}" name="Min Down Time" dataDxfId="743" dataCellStyle="Table Value"/>
    <tableColumn id="20" xr3:uid="{4D6C02E6-F25B-F740-9936-F5D4779C69E4}" name="Min Up Time" dataDxfId="742" dataCellStyle="Table Value"/>
    <tableColumn id="28" xr3:uid="{D45C53F0-D79A-6B4D-9B89-07D16E9EDABB}" name="Start Cost" dataDxfId="741" dataCellStyle="Table Value"/>
    <tableColumn id="27" xr3:uid="{976EBA47-F2D4-EA4B-B82D-E5B609AB2A74}" name="Shutdown Cost" dataDxfId="740" dataCellStyle="Table Value"/>
    <tableColumn id="29" xr3:uid="{038D6401-A229-C343-8E24-2683710F053D}" name="Start Fuel Use" dataDxfId="739" dataCellStyle="Table Value"/>
    <tableColumn id="14" xr3:uid="{99795600-BE4C-5843-8B3E-E53FD12FA8C3}" name="Max 1-Hour Ramp Rate" dataDxfId="738" dataCellStyle="Table Value"/>
    <tableColumn id="17" xr3:uid="{49425DB4-CD7C-6646-864D-6E8B30905B6B}" name="Max 2-Hour Ramp Rate" dataDxfId="737" dataCellStyle="Table Value"/>
    <tableColumn id="22" xr3:uid="{97BAFC5E-2E81-894F-AEAD-CBBB37E2BAE6}" name="Max 3-Hour Ramp Rate" dataDxfId="736" dataCellStyle="Table Value"/>
    <tableColumn id="35" xr3:uid="{1AB4903A-E674-9748-91C7-A924CF338C2D}" name="Max 4-Hour Ramp Rate" dataDxfId="735" dataCellStyle="Table Value"/>
    <tableColumn id="388" xr3:uid="{5D45369A-5092-C844-8B05-EDE4131ACCA0}" name="Sync Condenser Increase to Load" dataDxfId="734" dataCellStyle="Table Value"/>
    <tableColumn id="320" xr3:uid="{1AF5FFFC-BF1D-174E-AE85-48D025CD83AB}" name="Max Annual Calls" dataDxfId="733" dataCellStyle="Table Value"/>
    <tableColumn id="321" xr3:uid="{41D38B90-2A92-4747-8ABB-7AC42D598005}" name="Max Daily Calls" dataDxfId="732" dataCellStyle="Table Value"/>
    <tableColumn id="323" xr3:uid="{71BCB381-C463-894E-902A-239E45F78239}" name="Max Call Duration" dataDxfId="731" dataCellStyle="Table Value"/>
    <tableColumn id="255" xr3:uid="{C656CB32-05A3-494C-BF05-E68C0266A526}" name="Flex Load Adjacency" dataDxfId="730" dataCellStyle="Table Value"/>
    <tableColumn id="9" xr3:uid="{088C8AF8-8E4A-764F-BA33-6358C74DF568}" name="Charging Efficiency" dataDxfId="729" dataCellStyle="Table Value"/>
    <tableColumn id="12" xr3:uid="{D0610F00-1321-9342-86A5-4E886E342A96}" name="Discharging Efficiency" dataDxfId="728" dataCellStyle="Table Value"/>
    <tableColumn id="30" xr3:uid="{8172107E-54CC-5B47-A0EB-7D9B5C581961}" name="Min State-of-Charge" dataDxfId="727" dataCellStyle="Table Value"/>
    <tableColumn id="21" xr3:uid="{20421317-354F-5348-A441-51622F46FE56}" name="Parasitic Losses" dataDxfId="726" dataCellStyle="Table Value"/>
    <tableColumn id="488" xr3:uid="{0A8676A7-DBE4-491B-ADB4-1B12E77F7435}" name="Power Input Variable Cost" dataDxfId="725" dataCellStyle="Comma"/>
    <tableColumn id="13" xr3:uid="{71B2F019-16CB-3D48-BAF8-0F74EC77668B}" name="Duration" dataDxfId="724" dataCellStyle="Table Value"/>
    <tableColumn id="387" xr3:uid="{47D4066F-2D3E-1848-8F95-3117EA81EB27}" name="Duration Type" dataDxfId="723" dataCellStyle="Dropdown Input"/>
    <tableColumn id="263" xr3:uid="{95784397-987A-2B4C-B6B6-CDCB26FA4B1C}" name="Imax Profile Type" dataDxfId="722" dataCellStyle="Dropdown Input"/>
    <tableColumn id="324" xr3:uid="{FE8BDB09-464E-574A-838C-822051B0143B}" name="Imax Profile" dataDxfId="721" dataCellStyle="Fixed"/>
    <tableColumn id="325" xr3:uid="{1CA8584E-F0D6-5349-AA35-C15702296037}" name="Jan Imax" dataDxfId="720" dataCellStyle="Dropdown Input"/>
    <tableColumn id="326" xr3:uid="{07CF29EF-7B8C-114C-B452-28C2743ED035}" name="Feb Imax" dataDxfId="719" dataCellStyle="Dropdown Input"/>
    <tableColumn id="350" xr3:uid="{CE0E65A2-D37E-C340-A6C7-E1D0FE399A1E}" name="Mar Imax" dataDxfId="718" dataCellStyle="Dropdown Input"/>
    <tableColumn id="354" xr3:uid="{B312DADA-C55C-8B48-92CF-785C9CC38208}" name="Apr Imax" dataDxfId="717" dataCellStyle="Dropdown Input"/>
    <tableColumn id="355" xr3:uid="{3ACB6BC8-178B-6E4F-B5DD-C0EFC68D0286}" name="May Imax" dataDxfId="716" dataCellStyle="Dropdown Input"/>
    <tableColumn id="356" xr3:uid="{A90614D3-605E-5548-A65C-847F1B500EE7}" name="Jun Imax" dataDxfId="715" dataCellStyle="Dropdown Input"/>
    <tableColumn id="357" xr3:uid="{10283A37-7A66-524D-A30D-82C5FE653591}" name="Jul Imax" dataDxfId="714" dataCellStyle="Dropdown Input"/>
    <tableColumn id="358" xr3:uid="{6AAF46B2-B505-0846-951A-B1E9B320F578}" name="Aug Imax" dataDxfId="713" dataCellStyle="Dropdown Input"/>
    <tableColumn id="442" xr3:uid="{73BE479A-84C6-CC47-8116-93C47CC0BE67}" name="Sep Imax" dataDxfId="712" dataCellStyle="Dropdown Input"/>
    <tableColumn id="443" xr3:uid="{1BEBD06C-F919-1347-A50D-74EE0D635F81}" name="Oct Imax" dataDxfId="711" dataCellStyle="Dropdown Input"/>
    <tableColumn id="472" xr3:uid="{6765385F-C819-5C4E-A7C9-FEB0ACAB322E}" name="Nov Imax" dataDxfId="710" dataCellStyle="Dropdown Input"/>
    <tableColumn id="473" xr3:uid="{E3FB63E4-2FC8-BB45-A424-DC7293BC1772}" name="Dec Imax" dataDxfId="709" dataCellStyle="Dropdown Input"/>
    <tableColumn id="474" xr3:uid="{0E4EBE7D-7FA5-1048-A737-77D594A4A3EC}" name="Imin Profile Type" dataDxfId="708" dataCellStyle="Dropdown Input"/>
    <tableColumn id="475" xr3:uid="{A41B62E2-0E17-9649-89FD-86A2B8424813}" name="Imin Profile" dataDxfId="707" dataCellStyle="Fixed"/>
    <tableColumn id="476" xr3:uid="{3AF0C56A-E62B-8F49-B8CE-E5BC94EEC007}" name="Jan Imin" dataDxfId="706" dataCellStyle="Dropdown Input"/>
    <tableColumn id="477" xr3:uid="{59CBF0C9-F4A1-3144-A68E-64CDEBE86252}" name="Feb Imin" dataDxfId="705" dataCellStyle="Dropdown Input"/>
    <tableColumn id="478" xr3:uid="{77BA2973-B3D7-4C48-8E11-66FFC1A54CE6}" name="Mar Imin" dataDxfId="704" dataCellStyle="Dropdown Input"/>
    <tableColumn id="479" xr3:uid="{50280AFA-22EC-8646-9021-07B8B1D708BD}" name="Apr Imin" dataDxfId="703" dataCellStyle="Dropdown Input"/>
    <tableColumn id="480" xr3:uid="{FAB05102-A60C-A244-9BED-DE5CAF83E724}" name="May Imin" dataDxfId="702" dataCellStyle="Dropdown Input"/>
    <tableColumn id="481" xr3:uid="{8B3A99A9-55DC-0346-BA55-A948953B4D73}" name="Jun Imin" dataDxfId="701" dataCellStyle="Dropdown Input"/>
    <tableColumn id="482" xr3:uid="{91838837-22BC-5E46-9A21-7C331A446434}" name="Jul Imin" dataDxfId="700" dataCellStyle="Dropdown Input"/>
    <tableColumn id="483" xr3:uid="{042EF4A3-4877-594B-923E-A7696EC19193}" name="Aug Imin" dataDxfId="699" dataCellStyle="Dropdown Input"/>
    <tableColumn id="484" xr3:uid="{088E1681-8E81-514D-8314-A17A8002BDCF}" name="Sep Imin" dataDxfId="698" dataCellStyle="Dropdown Input"/>
    <tableColumn id="485" xr3:uid="{9A9279E1-11FA-9F45-B3A7-3443F25DA741}" name="Oct Imin" dataDxfId="697" dataCellStyle="Dropdown Input"/>
    <tableColumn id="486" xr3:uid="{F00F5658-B211-0D48-85D8-5A44A8146979}" name="Nov Imin" dataDxfId="696" dataCellStyle="Dropdown Input"/>
    <tableColumn id="487" xr3:uid="{BF1C23F0-9D6C-5043-AC27-E940FD0B1B2F}" name="Dec Imin" dataDxfId="695" dataCellStyle="Dropdown Input"/>
    <tableColumn id="8" xr3:uid="{C4BD88FE-BC13-E143-8BDD-867E0011EEFE}" name="Inter-Period SoC &amp; Ramps" dataDxfId="694" dataCellStyle="Table Value"/>
    <tableColumn id="236" xr3:uid="{A4853653-B37B-C24A-B5EB-438558459153}" name="Paired Variable Resource" dataDxfId="693" dataCellStyle="Table Value"/>
    <tableColumn id="237" xr3:uid="{AB3837C0-4153-934C-8341-DAC678383B44}" name="Pairing Ratio (Variable MW / Storage MW)" dataDxfId="692" dataCellStyle="Table Value"/>
    <tableColumn id="245" xr3:uid="{1937B7A4-6D14-0443-A43D-83AE2174E369}" name="Interconnection Limit" dataDxfId="691" dataCellStyle="Table Value"/>
    <tableColumn id="246" xr3:uid="{FE72045C-37BC-B749-8584-6481997931C0}" name="Grid Charging Allowed?" dataDxfId="690" dataCellStyle="Table Value"/>
    <tableColumn id="64" xr3:uid="{FE4FF530-361F-9C48-8483-ED47759B4AE8}" name="GHG" dataDxfId="689" dataCellStyle="Table Value"/>
    <tableColumn id="183" xr3:uid="{E52C2F3D-A04E-994E-86FD-FA928A8BE5CA}" name="PRM" dataDxfId="688" dataCellStyle="Table Value"/>
    <tableColumn id="83" xr3:uid="{3AE2EF49-7D4B-6441-AFA7-48673DF251CC}" name="2025 Net Qualifying Capacity" dataDxfId="687" dataCellStyle="Table Value"/>
    <tableColumn id="84" xr3:uid="{52790942-72E4-B042-A206-CCD6FD885114}" name="2026 Net Qualifying Capacity" dataDxfId="686" dataCellStyle="Table Value"/>
    <tableColumn id="85" xr3:uid="{E93AA4F7-116B-5045-A964-F0216C07003A}" name="2027 Net Qualifying Capacity" dataDxfId="685" dataCellStyle="Table Value"/>
    <tableColumn id="86" xr3:uid="{5E162227-C763-944F-AEE5-47A6F17DF008}" name="2028 Net Qualifying Capacity" dataDxfId="684" dataCellStyle="Table Value"/>
    <tableColumn id="87" xr3:uid="{8F0697F6-433B-B44A-BE14-38011A482935}" name="2029 Net Qualifying Capacity" dataDxfId="683" dataCellStyle="Table Value"/>
    <tableColumn id="88" xr3:uid="{5E9C40D1-3307-1A49-AFB0-412F9EFC9C4C}" name="2030 Net Qualifying Capacity" dataDxfId="682" dataCellStyle="Table Value"/>
    <tableColumn id="89" xr3:uid="{ABA069F2-606D-794D-B3CC-C6D0950BA3B7}" name="2031 Net Qualifying Capacity" dataDxfId="681" dataCellStyle="Table Value"/>
    <tableColumn id="90" xr3:uid="{688644AE-2934-0046-99EF-385362FF7E2D}" name="2032 Net Qualifying Capacity" dataDxfId="680" dataCellStyle="Table Value"/>
    <tableColumn id="91" xr3:uid="{BAA4611C-A6C0-2049-9DC6-5F422D333306}" name="2033 Net Qualifying Capacity" dataDxfId="679" dataCellStyle="Table Value"/>
    <tableColumn id="92" xr3:uid="{F99E1F4D-6B8B-C341-BDCD-F6FCCF3BC479}" name="2034 Net Qualifying Capacity" dataDxfId="678" dataCellStyle="Table Value"/>
    <tableColumn id="93" xr3:uid="{502BE534-54D6-1F42-8A89-3D5337EE9F6A}" name="2035 Net Qualifying Capacity" dataDxfId="677" dataCellStyle="Table Value"/>
    <tableColumn id="94" xr3:uid="{7F33EBB2-D1D5-4246-BBBD-FA41DFD51174}" name="2036 Net Qualifying Capacity" dataDxfId="676" dataCellStyle="Table Value"/>
    <tableColumn id="95" xr3:uid="{C7712954-FB54-CA45-A25B-8556EAF45BF1}" name="2037 Net Qualifying Capacity" dataDxfId="675" dataCellStyle="Table Value"/>
    <tableColumn id="96" xr3:uid="{F9A88418-E88B-FC47-98DC-C1ADBBCBC594}" name="2038 Net Qualifying Capacity" dataDxfId="674" dataCellStyle="Table Value"/>
    <tableColumn id="97" xr3:uid="{11CACA32-4AC7-B849-BE42-B0996C835934}" name="2039 Net Qualifying Capacity" dataDxfId="673" dataCellStyle="Table Value"/>
    <tableColumn id="98" xr3:uid="{2E37349C-0F63-0248-893E-13DADE353F6D}" name="2040 Net Qualifying Capacity" dataDxfId="672" dataCellStyle="Table Value"/>
    <tableColumn id="99" xr3:uid="{3FBEACF8-82E7-9642-A372-5B7F08E71511}" name="2041 Net Qualifying Capacity" dataDxfId="671" dataCellStyle="Table Value"/>
    <tableColumn id="100" xr3:uid="{5275895B-1988-CC4C-8C25-22007260D6FB}" name="2042 Net Qualifying Capacity" dataDxfId="670" dataCellStyle="Table Value"/>
    <tableColumn id="101" xr3:uid="{63B6C9AC-7BF7-654E-92C6-A8C1A3E5D6D6}" name="2043 Net Qualifying Capacity" dataDxfId="669" dataCellStyle="Table Value"/>
    <tableColumn id="102" xr3:uid="{01C248AD-568F-B744-B1FC-29C1A407F628}" name="2044 Net Qualifying Capacity" dataDxfId="668" dataCellStyle="Table Value"/>
    <tableColumn id="185" xr3:uid="{D6189823-8B03-7243-BBB2-5F8AE63F27EA}" name="2045 Net Qualifying Capacity" dataDxfId="667" dataCellStyle="Table Value"/>
    <tableColumn id="238" xr3:uid="{8A311C96-ADDF-4284-9FBC-391324D9983D}" name="2046 Net Qualifying Capacity" dataDxfId="666" dataCellStyle="Table Value"/>
    <tableColumn id="254" xr3:uid="{93508D76-28A6-4B95-B123-774E042CF714}" name="2047 Net Qualifying Capacity" dataDxfId="665" dataCellStyle="Table Value"/>
    <tableColumn id="256" xr3:uid="{B69C03E3-20ED-4B49-9055-5577C503FB74}" name="2048 Net Qualifying Capacity" dataDxfId="664" dataCellStyle="Table Value"/>
    <tableColumn id="257" xr3:uid="{957406E4-8C31-456B-AE67-FDDC9C36970D}" name="2049 Net Qualifying Capacity" dataDxfId="663" dataCellStyle="Table Value"/>
    <tableColumn id="258" xr3:uid="{FF3E87B2-2897-4F9B-AEB6-6284D813D345}" name="2050 Net Qualifying Capacity" dataDxfId="662" dataCellStyle="Table Value"/>
    <tableColumn id="184" xr3:uid="{64C7AE78-EBD2-CA47-B784-B0FB5633AF24}" name="Strictly FCDS?" dataDxfId="661" dataCellStyle="Table Value"/>
    <tableColumn id="444" xr3:uid="{7694A4E7-688A-704B-A444-403455EA8646}" name="Solar-Storage_Surface" dataDxfId="660" dataCellStyle="Table Value"/>
    <tableColumn id="445" xr3:uid="{3B33C684-C11B-6C49-9AE9-00AF63541E90}" name="S+S ELCC Surface Axis Index" dataDxfId="659" dataCellStyle="Table Value"/>
    <tableColumn id="446" xr3:uid="{E6B10A36-992D-8046-89C7-3E56F27BB184}" name="2025 ELCC Axis Multiplier for S+S Surface" dataDxfId="658" dataCellStyle="Table Value"/>
    <tableColumn id="447" xr3:uid="{1DF899B3-F9AB-F24C-AEC3-68629585C38F}" name="2026 ELCC Axis Multiplier for S+S Surface" dataDxfId="657" dataCellStyle="Table Value"/>
    <tableColumn id="448" xr3:uid="{556B9A19-9062-E440-AC6F-0CB76B613EA7}" name="2027 ELCC Axis Multiplier for S+S Surface" dataDxfId="656" dataCellStyle="Table Value"/>
    <tableColumn id="449" xr3:uid="{E593B68A-D5DB-DC47-8308-5D6D0E68D994}" name="2028 ELCC Axis Multiplier for S+S Surface" dataDxfId="655" dataCellStyle="Table Value"/>
    <tableColumn id="450" xr3:uid="{BBA259AA-785C-DD42-89F7-E649923207E6}" name="2029 ELCC Axis Multiplier for S+S Surface" dataDxfId="654" dataCellStyle="Table Value"/>
    <tableColumn id="451" xr3:uid="{5D136725-8DB2-0943-AE15-C942EB62DFDD}" name="2030 ELCC Axis Multiplier for S+S Surface" dataDxfId="653" dataCellStyle="Table Value"/>
    <tableColumn id="452" xr3:uid="{D5CF2E4C-A075-504D-AE44-4C44BD8198F7}" name="2031 ELCC Axis Multiplier for S+S Surface" dataDxfId="652" dataCellStyle="Table Value"/>
    <tableColumn id="453" xr3:uid="{DC55C488-B8E2-224A-9DBB-B36222B7E262}" name="2032 ELCC Axis Multiplier for S+S Surface" dataDxfId="651" dataCellStyle="Table Value"/>
    <tableColumn id="454" xr3:uid="{2BA40741-2C12-C746-B52B-91BCCEAFD0F6}" name="2033 ELCC Axis Multiplier for S+S Surface" dataDxfId="650" dataCellStyle="Table Value"/>
    <tableColumn id="455" xr3:uid="{31413D32-9FE9-F44E-9FA5-200499E6F3D1}" name="2034 ELCC Axis Multiplier for S+S Surface" dataDxfId="649" dataCellStyle="Table Value"/>
    <tableColumn id="456" xr3:uid="{5AAD1168-FD37-4443-9CA1-ABFB7F1EF663}" name="2035 ELCC Axis Multiplier for S+S Surface" dataDxfId="648" dataCellStyle="Table Value"/>
    <tableColumn id="457" xr3:uid="{7EF25B96-107A-9F45-A421-F7A00DE3A57A}" name="2036 ELCC Axis Multiplier for S+S Surface" dataDxfId="647" dataCellStyle="Table Value"/>
    <tableColumn id="458" xr3:uid="{9ECEE114-7927-F54D-835D-34762F99C41D}" name="2037 ELCC Axis Multiplier for S+S Surface" dataDxfId="646" dataCellStyle="Table Value"/>
    <tableColumn id="459" xr3:uid="{9384F1A3-E3C0-6041-9223-A27086D813F3}" name="2038 ELCC Axis Multiplier for S+S Surface" dataDxfId="645" dataCellStyle="Table Value"/>
    <tableColumn id="460" xr3:uid="{8609B945-36C2-9446-8102-E70D97A543F7}" name="2039 ELCC Axis Multiplier for S+S Surface" dataDxfId="644" dataCellStyle="Table Value"/>
    <tableColumn id="461" xr3:uid="{E25E0052-389C-A542-A960-2C9685414433}" name="2040 ELCC Axis Multiplier for S+S Surface" dataDxfId="643" dataCellStyle="Table Value"/>
    <tableColumn id="462" xr3:uid="{00927516-894C-5645-A72E-F65DD6DF145C}" name="2041 ELCC Axis Multiplier for S+S Surface" dataDxfId="642" dataCellStyle="Table Value"/>
    <tableColumn id="463" xr3:uid="{84FD725B-5BDD-934F-B545-985F5A272E13}" name="2042 ELCC Axis Multiplier for S+S Surface" dataDxfId="641" dataCellStyle="Table Value"/>
    <tableColumn id="464" xr3:uid="{BBA9D5E0-27D9-194A-97BE-BA557BCA0B4A}" name="2043 ELCC Axis Multiplier for S+S Surface" dataDxfId="640" dataCellStyle="Table Value"/>
    <tableColumn id="465" xr3:uid="{9E9B3AB9-3479-CE45-8455-E2333C1A21B3}" name="2044 ELCC Axis Multiplier for S+S Surface" dataDxfId="639" dataCellStyle="Table Value"/>
    <tableColumn id="466" xr3:uid="{F9C9D74C-1A71-5F40-8C61-72B5D8BBF80E}" name="2045 ELCC Axis Multiplier for S+S Surface" dataDxfId="638" dataCellStyle="Table Value"/>
    <tableColumn id="467" xr3:uid="{385954E5-4908-6A4B-A44F-F69F70F374B2}" name="2046 ELCC Axis Multiplier for S+S Surface" dataDxfId="637" dataCellStyle="Table Value"/>
    <tableColumn id="468" xr3:uid="{16BADA9F-FC3F-A047-BE9F-999E301B7C89}" name="2047 ELCC Axis Multiplier for S+S Surface" dataDxfId="636" dataCellStyle="Table Value"/>
    <tableColumn id="469" xr3:uid="{AAD9BEFC-39BE-DA4C-9C9E-3313ADC2F4D2}" name="2048 ELCC Axis Multiplier for S+S Surface" dataDxfId="635" dataCellStyle="Table Value"/>
    <tableColumn id="470" xr3:uid="{E4F91F43-0866-EC4C-8F2B-045965BECAA0}" name="2049 ELCC Axis Multiplier for S+S Surface" dataDxfId="634" dataCellStyle="Table Value"/>
    <tableColumn id="471" xr3:uid="{975F2D9C-0C86-2542-9177-757498A986B3}" name="2050 ELCC Axis Multiplier for S+S Surface" dataDxfId="633" dataCellStyle="Table Value"/>
    <tableColumn id="213" xr3:uid="{CED4039B-A4B4-4745-8EDA-DF1298EDFC94}" name="Wind_Surface" dataDxfId="632" dataCellStyle="Table Value"/>
    <tableColumn id="214" xr3:uid="{20690CDD-19AD-2F4A-96D4-C132EE293E61}" name="Wind ELCC Surface Axis Index" dataDxfId="631" dataCellStyle="Table Value"/>
    <tableColumn id="298" xr3:uid="{264CE46F-DB55-3846-95DE-273764F8D59D}" name="2025 ELCC Axis Multiplier for Wind Surface" dataDxfId="630" dataCellStyle="Table Value"/>
    <tableColumn id="299" xr3:uid="{E384EC82-965C-8C43-8D69-726CC0F2ECB1}" name="2026 ELCC Axis Multiplier for Wind Surface" dataDxfId="629" dataCellStyle="Table Value"/>
    <tableColumn id="300" xr3:uid="{20ED0186-B69B-7442-BC69-053E8032CCE5}" name="2027 ELCC Axis Multiplier for Wind Surface" dataDxfId="628" dataCellStyle="Table Value"/>
    <tableColumn id="301" xr3:uid="{BC2B9787-2A99-7D43-B91C-0FDF5DB2E4E6}" name="2028 ELCC Axis Multiplier for Wind Surface" dataDxfId="627" dataCellStyle="Table Value"/>
    <tableColumn id="302" xr3:uid="{968EA54C-C212-1141-8BA1-89C262620D11}" name="2029 ELCC Axis Multiplier for Wind Surface" dataDxfId="626" dataCellStyle="Table Value"/>
    <tableColumn id="303" xr3:uid="{C46CC2A1-2E38-9346-800F-F4E2E2F288DD}" name="2030 ELCC Axis Multiplier for Wind Surface" dataDxfId="625" dataCellStyle="Table Value"/>
    <tableColumn id="304" xr3:uid="{C4717F29-AD65-514A-8177-15688DA6AED3}" name="2031 ELCC Axis Multiplier for Wind Surface" dataDxfId="624" dataCellStyle="Table Value"/>
    <tableColumn id="305" xr3:uid="{372E8414-B7F6-2744-BC4A-C1A375A66E55}" name="2032 ELCC Axis Multiplier for Wind Surface" dataDxfId="623" dataCellStyle="Table Value"/>
    <tableColumn id="306" xr3:uid="{94D3A11F-47A0-A44B-B61F-7FA55F440531}" name="2033 ELCC Axis Multiplier for Wind Surface" dataDxfId="622" dataCellStyle="Table Value"/>
    <tableColumn id="307" xr3:uid="{DF199777-3545-614F-9823-B4BF73C58ECC}" name="2034 ELCC Axis Multiplier for Wind Surface" dataDxfId="621" dataCellStyle="Table Value"/>
    <tableColumn id="308" xr3:uid="{248C46B2-2ED4-FB44-A49B-440CE4978AED}" name="2035 ELCC Axis Multiplier for Wind Surface" dataDxfId="620" dataCellStyle="Table Value"/>
    <tableColumn id="309" xr3:uid="{1C01B532-46A8-D341-89FE-73CFF34E745C}" name="2036 ELCC Axis Multiplier for Wind Surface" dataDxfId="619" dataCellStyle="Table Value"/>
    <tableColumn id="310" xr3:uid="{FF5333A0-E266-EC42-9203-D91040D35BE2}" name="2037 ELCC Axis Multiplier for Wind Surface" dataDxfId="618" dataCellStyle="Table Value"/>
    <tableColumn id="311" xr3:uid="{F1A991E2-5DCE-1E43-B0EF-69AF1F402B97}" name="2038 ELCC Axis Multiplier for Wind Surface" dataDxfId="617" dataCellStyle="Table Value"/>
    <tableColumn id="312" xr3:uid="{E0503D95-08DF-014B-93EE-65C2B4B8D611}" name="2039 ELCC Axis Multiplier for Wind Surface" dataDxfId="616" dataCellStyle="Table Value"/>
    <tableColumn id="313" xr3:uid="{8F8B0292-C3B4-FE46-BA46-388C77174E79}" name="2040 ELCC Axis Multiplier for Wind Surface" dataDxfId="615" dataCellStyle="Table Value"/>
    <tableColumn id="314" xr3:uid="{CF88698A-B2C4-2245-A250-33F57ADFEE38}" name="2041 ELCC Axis Multiplier for Wind Surface" dataDxfId="614" dataCellStyle="Table Value"/>
    <tableColumn id="315" xr3:uid="{EE4F3DB5-5BBE-4A40-86D4-06AFC535B27C}" name="2042 ELCC Axis Multiplier for Wind Surface" dataDxfId="613" dataCellStyle="Table Value"/>
    <tableColumn id="316" xr3:uid="{47BE8850-59AA-C74D-8215-B75424F36733}" name="2043 ELCC Axis Multiplier for Wind Surface" dataDxfId="612" dataCellStyle="Table Value"/>
    <tableColumn id="317" xr3:uid="{ABAFCAFC-A109-2742-B825-B8C3225826C8}" name="2044 ELCC Axis Multiplier for Wind Surface" dataDxfId="611" dataCellStyle="Table Value"/>
    <tableColumn id="318" xr3:uid="{3EBBD1D2-D3D8-4545-85D8-B6D2CCB783F3}" name="2045 ELCC Axis Multiplier for Wind Surface" dataDxfId="610" dataCellStyle="Table Value"/>
    <tableColumn id="165" xr3:uid="{8D9B5BFE-A901-4543-865D-D187FBD69F2B}" name="2046 ELCC Axis Multiplier for Wind Surface" dataDxfId="609" dataCellStyle="Table Value"/>
    <tableColumn id="179" xr3:uid="{17DC465D-BC57-4B13-9312-492288BBABA7}" name="2047 ELCC Axis Multiplier for Wind Surface" dataDxfId="608" dataCellStyle="Table Value"/>
    <tableColumn id="180" xr3:uid="{EFD4E884-DF5B-403C-82D0-681D80CF4A78}" name="2048 ELCC Axis Multiplier for Wind Surface" dataDxfId="607" dataCellStyle="Table Value"/>
    <tableColumn id="181" xr3:uid="{5119BCD9-BC60-4C51-8291-C1F7C7EF1A3E}" name="2049 ELCC Axis Multiplier for Wind Surface" dataDxfId="606" dataCellStyle="Table Value"/>
    <tableColumn id="182" xr3:uid="{EEC52B37-6AA8-4E98-8E9A-662DD2EEA4D4}" name="2050 ELCC Axis Multiplier for Wind Surface" dataDxfId="605" dataCellStyle="Table Value"/>
    <tableColumn id="225" xr3:uid="{4780B94A-7619-6B49-9406-78D3CF334B3D}" name="RPS" dataDxfId="604" dataCellStyle="Table Value"/>
    <tableColumn id="228" xr3:uid="{D6408EB6-E207-F145-9458-855B51B31018}" name="2025 RPS %" dataDxfId="603" dataCellStyle="Table Value"/>
    <tableColumn id="229" xr3:uid="{D48E00F2-8BDE-4C4B-9B57-0022BAADF6FD}" name="2026 RPS %" dataDxfId="602" dataCellStyle="Table Value"/>
    <tableColumn id="230" xr3:uid="{1BC13F99-5CF0-284F-B74F-AF870C6F0554}" name="2027 RPS %" dataDxfId="601" dataCellStyle="Table Value"/>
    <tableColumn id="231" xr3:uid="{5F04EF09-C9D1-924E-BEE9-097F7C05A624}" name="2028 RPS %" dataDxfId="600" dataCellStyle="Table Value"/>
    <tableColumn id="232" xr3:uid="{5BFB1695-8918-3F40-B86F-E4EC452651D3}" name="2029 RPS %" dataDxfId="599" dataCellStyle="Table Value"/>
    <tableColumn id="103" xr3:uid="{704EE034-0CCB-E748-9BED-0CC2D21BDD84}" name="2030 RPS %" dataDxfId="598" dataCellStyle="Table Value"/>
    <tableColumn id="104" xr3:uid="{90598D39-C898-3246-B88E-78EAE3C43C5E}" name="2031 RPS %" dataDxfId="597" dataCellStyle="Table Value"/>
    <tableColumn id="105" xr3:uid="{DDF68867-57CD-6E46-9323-15B43C862628}" name="2032 RPS %" dataDxfId="596" dataCellStyle="Table Value"/>
    <tableColumn id="106" xr3:uid="{60B65D2E-D550-9642-8AA1-49D5C7C99379}" name="2033 RPS %" dataDxfId="595" dataCellStyle="Table Value"/>
    <tableColumn id="107" xr3:uid="{A1C8B120-BB04-4749-90F7-253EB5D92764}" name="2034 RPS %" dataDxfId="594" dataCellStyle="Table Value"/>
    <tableColumn id="108" xr3:uid="{C78C118B-66AA-2C43-BF4A-3CD58C74702D}" name="2035 RPS %" dataDxfId="593" dataCellStyle="Table Value"/>
    <tableColumn id="109" xr3:uid="{627DB545-52BB-3A4C-84AE-9092CF6029FC}" name="2036 RPS %" dataDxfId="592" dataCellStyle="Table Value"/>
    <tableColumn id="110" xr3:uid="{EDD55C38-ABC0-2B4D-88EA-A194871B7B4F}" name="2037 RPS %" dataDxfId="591" dataCellStyle="Table Value"/>
    <tableColumn id="111" xr3:uid="{EB06DFAE-7725-0147-B910-054F00B5D6A4}" name="2038 RPS %" dataDxfId="590" dataCellStyle="Table Value"/>
    <tableColumn id="112" xr3:uid="{0255D4DB-8909-7D42-AF83-9DFD007BFF5D}" name="2039 RPS %" dataDxfId="589" dataCellStyle="Table Value"/>
    <tableColumn id="113" xr3:uid="{495492D7-4D03-4D4C-AA53-45A8855D3CE1}" name="2040 RPS %" dataDxfId="588" dataCellStyle="Table Value"/>
    <tableColumn id="114" xr3:uid="{5A3907CE-8979-644B-AC34-E02E09D12FA6}" name="2041 RPS %" dataDxfId="587" dataCellStyle="Table Value"/>
    <tableColumn id="115" xr3:uid="{22CC7922-7DC3-654A-95BC-5470B10AC7BE}" name="2042 RPS %" dataDxfId="586" dataCellStyle="Table Value"/>
    <tableColumn id="116" xr3:uid="{24F5D868-026F-9F45-B39C-46A989D64B45}" name="2043 RPS %" dataDxfId="585" dataCellStyle="Table Value"/>
    <tableColumn id="117" xr3:uid="{151FC56E-907F-564E-818D-630A20EAFA81}" name="2044 RPS %" dataDxfId="584" dataCellStyle="Table Value"/>
    <tableColumn id="233" xr3:uid="{0DBD5120-2AD8-A449-B8DE-E12A83760118}" name="2045 RPS %" dataDxfId="583" dataCellStyle="Table Value"/>
    <tableColumn id="259" xr3:uid="{3963DA46-25E1-437A-BB63-D37E41228792}" name="2046 RPS %" dataDxfId="582" dataCellStyle="Table Value"/>
    <tableColumn id="260" xr3:uid="{0ED2B409-9A64-4317-8DFD-F275513675F1}" name="2047 RPS %" dataDxfId="581" dataCellStyle="Table Value"/>
    <tableColumn id="261" xr3:uid="{3A642937-9A6A-4BAC-B54F-17E2676220EC}" name="2048 RPS %" dataDxfId="580" dataCellStyle="Table Value"/>
    <tableColumn id="262" xr3:uid="{491E9371-D570-4C09-B9A0-5A0319A3CE69}" name="2049 RPS %" dataDxfId="579" dataCellStyle="Table Value"/>
    <tableColumn id="283" xr3:uid="{2FF0CAA9-FDD4-449D-9349-3999F9F87CF1}" name="2050 RPS %" dataDxfId="578" dataCellStyle="Table Value"/>
    <tableColumn id="234" xr3:uid="{DF699765-3974-664C-BB96-4296B1144FE5}" name="Upward_Reg" dataDxfId="577" dataCellStyle="Table Value"/>
    <tableColumn id="248" xr3:uid="{20D5A2C8-D9D7-0F48-8BA4-AA62EB94E07B}" name="Max Contribution to Reserve" dataDxfId="576" dataCellStyle="Table Value"/>
    <tableColumn id="249" xr3:uid="{0643C7FD-06FA-6142-97CC-045FCC2FCD1A}" name="Increase Reserve Hourly Profile" dataDxfId="575" dataCellStyle="Table Value"/>
    <tableColumn id="250" xr3:uid="{66A28C2C-5807-014D-9CA0-A9A480438C23}" name="Downward_Reg" dataDxfId="574" dataCellStyle="Table Value"/>
    <tableColumn id="251" xr3:uid="{B31FFCDE-A808-D749-AFFC-4A2EC31EDAF5}" name="Max Contribution to Reserve2" dataDxfId="573" dataCellStyle="Table Value"/>
    <tableColumn id="252" xr3:uid="{E6AA2606-A3C0-0B47-BBF6-36F265F763D2}" name="Increase Reserve Hourly Profile2" dataDxfId="572"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HQ26" totalsRowShown="0" headerRowDxfId="571">
  <tableColumns count="216">
    <tableColumn id="1" xr3:uid="{A2DED5EA-9A37-A94D-A8C5-7D1D1F34E412}" name="Name"/>
    <tableColumn id="2" xr3:uid="{2E57BE8F-29B6-9F43-99AC-1B78B8469B26}" name="Data Scenario Tag"/>
    <tableColumn id="4" xr3:uid="{2DF4850B-DFBD-264D-8AFF-76EB1DEC8A45}" name="Zones" dataDxfId="570"/>
    <tableColumn id="6" xr3:uid="{7C4E6117-532D-DE4A-A7E3-96A728994C71}" name="Include" dataDxfId="569"/>
    <tableColumn id="34" xr3:uid="{DF6CEA6B-C10E-E843-98A9-C724B3640631}" name="Resource Type" dataDxfId="568"/>
    <tableColumn id="319" xr3:uid="{CCEFDBCB-F07E-814B-B3A9-DE78EB62496A}" name="Aggregate Operations" dataDxfId="567"/>
    <tableColumn id="33" xr3:uid="{CB0B0D13-DC66-4540-ABFB-D2DF1CC55D5B}" name="Variable O&amp;M Cost" dataDxfId="566"/>
    <tableColumn id="164" xr3:uid="{60FC5630-7F97-EC46-B3E7-378CF28C0E99}" name="Production Tax Credit" dataDxfId="565" dataCellStyle="Calculation"/>
    <tableColumn id="5" xr3:uid="{DD149F37-25D4-7E48-BB1D-E0365CCBD911}" name="PTC Term (years)" dataDxfId="564" dataCellStyle="Calculation"/>
    <tableColumn id="25" xr3:uid="{1BF328EF-A177-5440-B049-D3C5CE4DF8E8}" name="2025 Cumulative Potential Capacity" dataDxfId="563" dataCellStyle="Comma"/>
    <tableColumn id="26" xr3:uid="{E5123D89-1DEC-E24E-A354-18C0610A61A4}" name="2026 Cumulative Potential Capacity" dataDxfId="562" dataCellStyle="Comma"/>
    <tableColumn id="61" xr3:uid="{3422F15C-4F79-1B4E-B164-EA166B3E40F7}" name="2027 Cumulative Potential Capacity" dataDxfId="561" dataCellStyle="Comma"/>
    <tableColumn id="62" xr3:uid="{38560A56-AB77-2C48-9B8D-DA9B2A0B9068}" name="2028 Cumulative Potential Capacity" dataDxfId="560" dataCellStyle="Comma"/>
    <tableColumn id="63" xr3:uid="{E955F661-3DD9-364B-BF86-B30DF8970CC5}" name="2029 Cumulative Potential Capacity" dataDxfId="559" dataCellStyle="Comma"/>
    <tableColumn id="65" xr3:uid="{37D2A032-447F-B64B-A97F-8846150CFE5A}" name="2030 Cumulative Potential Capacity" dataDxfId="558" dataCellStyle="Comma"/>
    <tableColumn id="66" xr3:uid="{9B9533E1-6A63-7D46-A197-068D42081EFA}" name="2031 Cumulative Potential Capacity" dataDxfId="557" dataCellStyle="Comma"/>
    <tableColumn id="67" xr3:uid="{93682343-BB91-C847-AFC9-D21F1C52AC8F}" name="2032 Cumulative Potential Capacity" dataDxfId="556" dataCellStyle="Comma"/>
    <tableColumn id="68" xr3:uid="{A4FCB571-409D-7E48-9C32-75C1BFC68924}" name="2033 Cumulative Potential Capacity" dataDxfId="555" dataCellStyle="Comma"/>
    <tableColumn id="69" xr3:uid="{DDCD7B97-0C37-F843-81B2-D3AC4435E19E}" name="2034 Cumulative Potential Capacity" dataDxfId="554" dataCellStyle="Comma"/>
    <tableColumn id="70" xr3:uid="{540711F7-5E01-144E-9187-BC7704054279}" name="2035 Cumulative Potential Capacity" dataDxfId="553" dataCellStyle="Comma"/>
    <tableColumn id="71" xr3:uid="{01FE2CCE-93B1-3C41-B82D-43F13BBD6681}" name="2036 Cumulative Potential Capacity" dataDxfId="552" dataCellStyle="Comma"/>
    <tableColumn id="72" xr3:uid="{0148DD6A-C7B5-984E-8279-9A88336E04D9}" name="2037 Cumulative Potential Capacity" dataDxfId="551" dataCellStyle="Comma"/>
    <tableColumn id="73" xr3:uid="{ED3145EA-0718-634C-8F23-06B585D60DA6}" name="2038 Cumulative Potential Capacity" dataDxfId="550" dataCellStyle="Comma"/>
    <tableColumn id="74" xr3:uid="{F6728E89-E5B7-3148-89DF-BEF49D50DB14}" name="2039 Cumulative Potential Capacity" dataDxfId="549" dataCellStyle="Comma"/>
    <tableColumn id="75" xr3:uid="{3B2BFE15-E8ED-A045-BA7F-024ABAC54E8B}" name="2040 Cumulative Potential Capacity" dataDxfId="548" dataCellStyle="Comma"/>
    <tableColumn id="76" xr3:uid="{E96AD2CC-01F4-E640-910E-6500FFDA29B4}" name="2041 Cumulative Potential Capacity" dataDxfId="547" dataCellStyle="Comma"/>
    <tableColumn id="77" xr3:uid="{BE34F3F9-6B7F-CC43-846F-3261B520621E}" name="2042 Cumulative Potential Capacity" dataDxfId="546" dataCellStyle="Comma"/>
    <tableColumn id="78" xr3:uid="{510C82B8-EE63-E14A-9F99-68729143F240}" name="2043 Cumulative Potential Capacity" dataDxfId="545" dataCellStyle="Table Value"/>
    <tableColumn id="79" xr3:uid="{9753D298-EFD3-8243-A48E-04336E2915D8}" name="2044 Cumulative Potential Capacity" dataDxfId="544" dataCellStyle="Table Value"/>
    <tableColumn id="80" xr3:uid="{4A06600E-ADB6-2640-97EC-1BCFBBD0AD46}" name="2045 Cumulative Potential Capacity" dataDxfId="543" dataCellStyle="Table Value"/>
    <tableColumn id="132" xr3:uid="{C5C36567-B3EA-5542-86F5-92811B43DD79}" name="2046 Cumulative Potential Capacity" dataDxfId="542" dataCellStyle="Table Value"/>
    <tableColumn id="133" xr3:uid="{15A3015D-DCBC-2C4A-A773-5E1511AD8644}" name="2047 Cumulative Potential Capacity" dataDxfId="541" dataCellStyle="Table Value"/>
    <tableColumn id="178" xr3:uid="{65BDF4B7-A4DE-BC47-B5E6-A89E38DDA1FD}" name="2048 Cumulative Potential Capacity" dataDxfId="540" dataCellStyle="Table Value"/>
    <tableColumn id="205" xr3:uid="{13F93104-6004-4A4B-8C36-6E2379B4D440}" name="2049 Cumulative Potential Capacity" dataDxfId="539" dataCellStyle="Table Value"/>
    <tableColumn id="206" xr3:uid="{375ABD86-FD37-B748-9670-AEB0F5B8282F}" name="2050 Cumulative Potential Capacity" dataDxfId="538" dataCellStyle="Table Value"/>
    <tableColumn id="266" xr3:uid="{AEB8CC7D-AEE3-9346-A27C-20E2CA4EB713}" name="2025 Min Cumulative New Build" dataDxfId="537" dataCellStyle="Table Value"/>
    <tableColumn id="267" xr3:uid="{1026F210-8004-DD40-B273-E01E77EC2B0F}" name="2026 Min Cumulative New Build" dataDxfId="536" dataCellStyle="Table Value"/>
    <tableColumn id="268" xr3:uid="{9D5EF1A7-B831-A44E-A399-C2A27624BB6D}" name="2027 Min Cumulative New Build" dataDxfId="535" dataCellStyle="Table Value"/>
    <tableColumn id="269" xr3:uid="{33E71AEE-5176-1B46-953F-67E30658EDC2}" name="2028 Min Cumulative New Build" dataDxfId="534" dataCellStyle="Table Value"/>
    <tableColumn id="270" xr3:uid="{AC94F6AB-169A-0144-B7D0-AEFE42023529}" name="2029 Min Cumulative New Build" dataDxfId="533" dataCellStyle="Table Value"/>
    <tableColumn id="271" xr3:uid="{5BDD31D3-ABF3-9A4D-B949-0B9892E431A2}" name="2030 Min Cumulative New Build" dataDxfId="532" dataCellStyle="Table Value"/>
    <tableColumn id="272" xr3:uid="{8A4A8A63-EB58-8B4B-9D92-2D100CBE7096}" name="2031 Min Cumulative New Build" dataDxfId="531" dataCellStyle="Table Value"/>
    <tableColumn id="273" xr3:uid="{A17E207B-3D69-BD41-B606-74364E3F5839}" name="2032 Min Cumulative New Build" dataDxfId="530" dataCellStyle="Table Value"/>
    <tableColumn id="274" xr3:uid="{874F6997-9126-C740-98A8-F9187456BB09}" name="2033 Min Cumulative New Build" dataDxfId="529" dataCellStyle="Table Value"/>
    <tableColumn id="275" xr3:uid="{52D008B0-7076-0448-AA7A-91F68A910A58}" name="2034 Min Cumulative New Build" dataDxfId="528" dataCellStyle="Table Value"/>
    <tableColumn id="276" xr3:uid="{A56F73F5-6CF8-9F4B-8B36-DFB2148C43E6}" name="2035 Min Cumulative New Build" dataDxfId="527" dataCellStyle="Table Value"/>
    <tableColumn id="277" xr3:uid="{FF186515-3737-0341-9562-ACC717934AD3}" name="2036 Min Cumulative New Build" dataDxfId="526" dataCellStyle="Table Value"/>
    <tableColumn id="278" xr3:uid="{DC6BD399-F116-8F44-9DF2-2EA9505F22D8}" name="2037 Min Cumulative New Build" dataDxfId="525" dataCellStyle="Table Value"/>
    <tableColumn id="279" xr3:uid="{D2C6819A-7B16-7B4B-91DA-8766D8EC74F4}" name="2038 Min Cumulative New Build" dataDxfId="524" dataCellStyle="Table Value"/>
    <tableColumn id="280" xr3:uid="{C189CF1E-F041-3B4C-B371-EE64B979312A}" name="2039 Min Cumulative New Build" dataDxfId="523" dataCellStyle="Table Value"/>
    <tableColumn id="281" xr3:uid="{689855B5-E3DF-1641-8B24-12D129B11A3D}" name="2040 Min Cumulative New Build" dataDxfId="522" dataCellStyle="Table Value"/>
    <tableColumn id="282" xr3:uid="{ABC395C4-C9F7-A54C-8360-8C86172DF17A}" name="2041 Min Cumulative New Build" dataDxfId="521" dataCellStyle="Table Value"/>
    <tableColumn id="284" xr3:uid="{1A1162C8-BCDD-824E-BF1C-C6654ACA32BC}" name="2042 Min Cumulative New Build" dataDxfId="520" dataCellStyle="Table Value"/>
    <tableColumn id="285" xr3:uid="{A923BC2E-CAAE-9B4E-BCAB-F0F56D3C9FBA}" name="2043 Min Cumulative New Build" dataDxfId="519" dataCellStyle="Table Value"/>
    <tableColumn id="286" xr3:uid="{18979F72-CA1D-7D4E-A18A-EBCA00A03BB5}" name="2044 Min Cumulative New Build" dataDxfId="518" dataCellStyle="Table Value"/>
    <tableColumn id="287" xr3:uid="{F05210B9-F9E8-974F-A1C5-82DFBBCE66A9}" name="2045 Min Cumulative New Build" dataDxfId="517" dataCellStyle="Table Value"/>
    <tableColumn id="290" xr3:uid="{85EC51D1-4D60-134A-B1AB-902D74524B11}" name="2046 Min Cumulative New Build" dataDxfId="516" dataCellStyle="Table Value"/>
    <tableColumn id="292" xr3:uid="{1A1E9333-873B-AA4F-8DBF-F634A6C23FB1}" name="2047 Min Cumulative New Build" dataDxfId="515" dataCellStyle="Table Value"/>
    <tableColumn id="294" xr3:uid="{E12AC406-76E4-9143-AE26-B781D2CD3D1F}" name="2048 Min Cumulative New Build" dataDxfId="514" dataCellStyle="Table Value"/>
    <tableColumn id="296" xr3:uid="{D495845E-47C6-C843-A557-B6F0A541BDB4}" name="2049 Min Cumulative New Build" dataDxfId="513" dataCellStyle="Table Value"/>
    <tableColumn id="322" xr3:uid="{67645D64-92D7-6449-9DC4-9CF2F699BEBE}" name="2050 Min Cumulative New Build" dataDxfId="512" dataCellStyle="Table Value"/>
    <tableColumn id="416" xr3:uid="{82E5B441-8F6B-4D4B-9B59-4CA6EBDBB11F}" name="2025 Min Operational Capacity" dataDxfId="511" dataCellStyle="Table Value"/>
    <tableColumn id="417" xr3:uid="{9C67F179-E4F0-B24B-B4DE-AE9CF333A5D4}" name="2026 Min Operational Capacity" dataDxfId="510" dataCellStyle="Table Value"/>
    <tableColumn id="418" xr3:uid="{3475E706-EE3D-754C-9FEF-CB0D62235736}" name="2027 Min Operational Capacity" dataDxfId="509" dataCellStyle="Table Value"/>
    <tableColumn id="419" xr3:uid="{23351EAE-62F2-5A44-BCE2-B725F450AC85}" name="2028 Min Operational Capacity" dataDxfId="508" dataCellStyle="Table Value"/>
    <tableColumn id="420" xr3:uid="{5CA83FAB-2CAB-754F-912C-E37E835CC16E}" name="2029 Min Operational Capacity" dataDxfId="507" dataCellStyle="Table Value"/>
    <tableColumn id="421" xr3:uid="{02F3BE5D-EFA3-0D4E-AFBE-D0966F4989BA}" name="2030 Min Operational Capacity" dataDxfId="506" dataCellStyle="Table Value"/>
    <tableColumn id="422" xr3:uid="{AC9A396D-73B1-0548-BAE9-09AB6B977521}" name="2031 Min Operational Capacity" dataDxfId="505" dataCellStyle="Table Value"/>
    <tableColumn id="423" xr3:uid="{799BC6DA-FA9A-3F4B-BFBF-0794647FE5CE}" name="2032 Min Operational Capacity" dataDxfId="504" dataCellStyle="Table Value"/>
    <tableColumn id="424" xr3:uid="{030D607B-26A0-154A-B50F-21C644E6E912}" name="2033 Min Operational Capacity" dataDxfId="503" dataCellStyle="Table Value"/>
    <tableColumn id="425" xr3:uid="{852F9E81-798F-6D4E-AF56-FB1A51DE3BE1}" name="2034 Min Operational Capacity" dataDxfId="502" dataCellStyle="Table Value"/>
    <tableColumn id="426" xr3:uid="{904F231C-B194-0A4C-BD41-CFE2DD762C71}" name="2035 Min Operational Capacity" dataDxfId="501" dataCellStyle="Table Value"/>
    <tableColumn id="427" xr3:uid="{6C2662EC-7503-C240-8CDF-ED263F955B94}" name="2036 Min Operational Capacity" dataDxfId="500" dataCellStyle="Table Value"/>
    <tableColumn id="428" xr3:uid="{42E98BCF-D0A3-3F4C-B820-C99377313553}" name="2037 Min Operational Capacity" dataDxfId="499" dataCellStyle="Table Value"/>
    <tableColumn id="429" xr3:uid="{41A179C9-D66B-8C46-AF31-02486E59881B}" name="2038 Min Operational Capacity" dataDxfId="498" dataCellStyle="Table Value"/>
    <tableColumn id="430" xr3:uid="{AF5F8A36-6B12-B24B-A59E-F9E7661543EA}" name="2039 Min Operational Capacity" dataDxfId="497" dataCellStyle="Table Value"/>
    <tableColumn id="431" xr3:uid="{3E81D467-8348-FF41-BDAB-99C0A42DBBE6}" name="2040 Min Operational Capacity" dataDxfId="496" dataCellStyle="Table Value"/>
    <tableColumn id="432" xr3:uid="{F829D3D1-F75B-8B4F-8EA5-F90880EF7B6F}" name="2041 Min Operational Capacity" dataDxfId="495" dataCellStyle="Table Value"/>
    <tableColumn id="433" xr3:uid="{A868D8E9-DE19-3842-B377-0A229AC993C3}" name="2042 Min Operational Capacity" dataDxfId="494" dataCellStyle="Table Value"/>
    <tableColumn id="434" xr3:uid="{4FD785ED-C777-EC4B-9241-64E968822A60}" name="2043 Min Operational Capacity" dataDxfId="493" dataCellStyle="Table Value"/>
    <tableColumn id="435" xr3:uid="{44A4B7B4-5B49-AA4E-92AE-66CB11CC5956}" name="2044 Min Operational Capacity" dataDxfId="492" dataCellStyle="Table Value"/>
    <tableColumn id="436" xr3:uid="{A8F0A2F7-51C2-954A-BB1D-5B2847082F8B}" name="2045 Min Operational Capacity" dataDxfId="491" dataCellStyle="Table Value"/>
    <tableColumn id="437" xr3:uid="{C6522D73-33AF-2349-BAF9-CBD4B704EFDC}" name="2046 Min Operational Capacity" dataDxfId="490" dataCellStyle="Table Value"/>
    <tableColumn id="438" xr3:uid="{F40D8BD3-5B3B-E244-9965-400AA6AC152A}" name="2047 Min Operational Capacity" dataDxfId="489" dataCellStyle="Table Value"/>
    <tableColumn id="439" xr3:uid="{A7021183-2E70-6C41-981F-64E919EE172A}" name="2048 Min Operational Capacity" dataDxfId="488" dataCellStyle="Table Value"/>
    <tableColumn id="440" xr3:uid="{46906A17-9058-5246-950E-40B20E9D350A}" name="2049 Min Operational Capacity" dataDxfId="487" dataCellStyle="Table Value"/>
    <tableColumn id="441" xr3:uid="{3B6F47EF-BE95-874F-BA0A-A15C3726D5D9}" name="2050 Min Operational Capacity" dataDxfId="486" dataCellStyle="Table Value"/>
    <tableColumn id="24" xr3:uid="{C130520B-1C8D-A64D-AD45-D92FC66E4DC3}" name="Pmax Profile Type" dataDxfId="485" dataCellStyle="Dropdown Input"/>
    <tableColumn id="59" xr3:uid="{371FD34A-9197-014F-B69E-30C3FD59415B}" name="Pmax Profile" dataDxfId="484" dataCellStyle="Table Value"/>
    <tableColumn id="46" xr3:uid="{84D07625-C3B6-F345-9B1A-7DC689C73770}" name="Jan Pmax" dataDxfId="483" dataCellStyle="Table Value"/>
    <tableColumn id="23" xr3:uid="{2CF0BEC3-8D89-094F-AB22-B8D03B250510}" name="Feb Pmax" dataDxfId="482" dataCellStyle="Table Value"/>
    <tableColumn id="36" xr3:uid="{1C4F065A-E70F-A249-8497-DE77F456D6B1}" name="Mar Pmax" dataDxfId="481" dataCellStyle="Table Value"/>
    <tableColumn id="37" xr3:uid="{D3E8E053-6C01-C645-8363-FFE24110C322}" name="Apr Pmax" dataDxfId="480" dataCellStyle="Table Value"/>
    <tableColumn id="38" xr3:uid="{9FAF1613-C0B0-0041-9257-ED6AE16AD69B}" name="May Pmax" dataDxfId="479" dataCellStyle="Table Value"/>
    <tableColumn id="39" xr3:uid="{B1599EC0-B782-3C41-A2BB-5342E3831C4D}" name="Jun Pmax" dataDxfId="478" dataCellStyle="Table Value"/>
    <tableColumn id="40" xr3:uid="{1DF755AD-6A6B-9445-9A9B-D3A76BA5DF96}" name="Jul Pmax" dataDxfId="477" dataCellStyle="Table Value"/>
    <tableColumn id="41" xr3:uid="{F0AD6695-9FC3-DC4C-B80E-3A2B51F8D529}" name="Aug Pmax" dataDxfId="476" dataCellStyle="Table Value"/>
    <tableColumn id="42" xr3:uid="{2E5006F8-6B19-5046-92E4-A9298968B213}" name="Sep Pmax" dataDxfId="475" dataCellStyle="Table Value"/>
    <tableColumn id="43" xr3:uid="{330594DB-E635-F64C-A8F0-922D04230C2D}" name="Oct Pmax" dataDxfId="474" dataCellStyle="Table Value"/>
    <tableColumn id="44" xr3:uid="{B48E8BF9-1003-AF40-8577-72623EF9DCA2}" name="Nov Pmax" dataDxfId="473" dataCellStyle="Table Value"/>
    <tableColumn id="45" xr3:uid="{EE73E70B-EED9-2A40-A857-AE0315716F9E}" name="Dec Pmax" dataDxfId="472" dataCellStyle="Table Value"/>
    <tableColumn id="60" xr3:uid="{A167F4D5-028A-5A44-857E-1FAB6C52DE86}" name="Pmin Profile Type" dataDxfId="471" dataCellStyle="Dropdown Input"/>
    <tableColumn id="291" xr3:uid="{73B9FE60-F440-7E41-A97F-633526219B25}" name="Pmin Profile" dataDxfId="470" dataCellStyle="Fixed"/>
    <tableColumn id="47" xr3:uid="{E373F221-071A-034F-A6F9-DE905682DD72}" name="Jan Pmin" dataDxfId="469" dataCellStyle="Table Value"/>
    <tableColumn id="48" xr3:uid="{FAF8006F-F439-914C-A4A7-4055C72F8344}" name="Feb Pmin" dataDxfId="468" dataCellStyle="Table Value"/>
    <tableColumn id="49" xr3:uid="{0E9DDC52-FEE4-5C40-9C0F-769980A71C66}" name="Mar Pmin" dataDxfId="467" dataCellStyle="Table Value"/>
    <tableColumn id="50" xr3:uid="{589D3DF5-132D-114B-A976-B29AF5505517}" name="Apr Pmin" dataDxfId="466" dataCellStyle="Table Value"/>
    <tableColumn id="51" xr3:uid="{02C3AEC8-02BD-8F44-8863-178BF1276817}" name="May Pmin" dataDxfId="465" dataCellStyle="Table Value"/>
    <tableColumn id="52" xr3:uid="{F51E7C99-7899-CC40-864B-EACC84AF9E10}" name="Jun Pmin" dataDxfId="464" dataCellStyle="Table Value"/>
    <tableColumn id="53" xr3:uid="{CA9BD96E-826C-2540-A709-DDEA1CBFDC84}" name="Jul Pmin" dataDxfId="463" dataCellStyle="Table Value"/>
    <tableColumn id="54" xr3:uid="{5BC2E302-CB3B-5D4D-ACE3-8EB9026B4E53}" name="Aug Pmin" dataDxfId="462" dataCellStyle="Table Value"/>
    <tableColumn id="55" xr3:uid="{58996930-9502-5B4A-80B8-541271B30253}" name="Sep Pmin" dataDxfId="461" dataCellStyle="Table Value"/>
    <tableColumn id="56" xr3:uid="{1D5ACF68-07DF-A147-873A-D268FBBAF133}" name="Oct Pmin" dataDxfId="460" dataCellStyle="Table Value"/>
    <tableColumn id="57" xr3:uid="{CD72528A-0711-D04C-B2FB-64E5FF242CC6}" name="Nov Pmin" dataDxfId="459" dataCellStyle="Table Value"/>
    <tableColumn id="58" xr3:uid="{B42DD42B-ED31-3F48-B083-DD1DB8822BC3}" name="Dec Pmin" dataDxfId="458" dataCellStyle="Table Value"/>
    <tableColumn id="10" xr3:uid="{8B08E1A8-28D5-3E46-ACAE-57526B084D99}" name="Curtailable" dataDxfId="457" dataCellStyle="Table Value"/>
    <tableColumn id="11" xr3:uid="{6A10D59A-7523-374D-B17A-D0B4B42EBBF6}" name="Curtailment Cost" dataDxfId="456" dataCellStyle="Table Value"/>
    <tableColumn id="3" xr3:uid="{F27E763C-6B9B-5D46-9EC5-C2A729AF051F}" name="Candidate Fuel 1" dataDxfId="455" dataCellStyle="Dropdown Input"/>
    <tableColumn id="253" xr3:uid="{99EFAB94-C07C-364F-BA2F-A40AFD025241}" name="Candidate Fuel 2" dataDxfId="454" dataCellStyle="Dropdown Input"/>
    <tableColumn id="15" xr3:uid="{3670382D-3654-DC47-8A11-57C67CBC3A77}" name="Marginal Heat Rate" dataDxfId="453" dataCellStyle="Table Value"/>
    <tableColumn id="16" xr3:uid="{C3125652-DA1B-B546-9688-817ABA7F8DFF}" name="No-Load Fuel Burn" dataDxfId="452" dataCellStyle="Table Value"/>
    <tableColumn id="293" xr3:uid="{98C2CFFB-C107-714E-922D-7F3877290B17}" name="Daily Energy Budget" dataDxfId="451" dataCellStyle="Table Value"/>
    <tableColumn id="297" xr3:uid="{F3272AC8-2A60-B347-B0C9-0029639CA15F}" name="Annual Energy Budget" dataDxfId="450" dataCellStyle="Table Value"/>
    <tableColumn id="31" xr3:uid="{9198FC8F-8B58-0E48-A9A2-497B16B18A75}" name="Unit Commitment Method" dataDxfId="449" dataCellStyle="Table Value"/>
    <tableColumn id="32" xr3:uid="{470312F2-6A12-3641-84C4-D5C1165E26BD}" name="Unit Size" dataDxfId="448" dataCellStyle="Table Value"/>
    <tableColumn id="19" xr3:uid="{D287587C-D9C9-FB44-9BE3-23BA89628900}" name="Min Stable Level" dataDxfId="447" dataCellStyle="Table Value"/>
    <tableColumn id="18" xr3:uid="{E6EA422C-1FE3-8B4A-B732-56938A3E88EB}" name="Min Down Time" dataDxfId="446" dataCellStyle="Table Value"/>
    <tableColumn id="20" xr3:uid="{B5BA29C4-FECE-224D-BAF5-C77B05B923A2}" name="Min Up Time" dataDxfId="445" dataCellStyle="Table Value"/>
    <tableColumn id="28" xr3:uid="{12339DD7-6093-8449-991E-941F4EA82A16}" name="Start Cost" dataDxfId="444" dataCellStyle="Table Value"/>
    <tableColumn id="27" xr3:uid="{77E6AA46-1BC2-7648-A7AD-28A4D281DDDB}" name="Shutdown Cost" dataDxfId="443" dataCellStyle="Table Value"/>
    <tableColumn id="29" xr3:uid="{C363EACF-79E0-B34C-853C-D38735E89A27}" name="Start Fuel Use" dataDxfId="442" dataCellStyle="Table Value"/>
    <tableColumn id="14" xr3:uid="{B157D66C-74BD-5A41-B2BC-6329BD6891A4}" name="Max 1-Hour Ramp Rate" dataDxfId="441" dataCellStyle="Table Value"/>
    <tableColumn id="17" xr3:uid="{26D72C32-3ECC-8B4D-BC07-E0B74C7A3F70}" name="Max 2-Hour Ramp Rate" dataDxfId="440" dataCellStyle="Table Value"/>
    <tableColumn id="22" xr3:uid="{D0CF1908-9D58-D74E-ADDB-9E9C564AED7C}" name="Max 3-Hour Ramp Rate" dataDxfId="439" dataCellStyle="Table Value"/>
    <tableColumn id="35" xr3:uid="{92CAFF4C-2317-A34C-92B3-6185430B036D}" name="Max 4-Hour Ramp Rate" dataDxfId="438" dataCellStyle="Table Value"/>
    <tableColumn id="388" xr3:uid="{BF1BCACD-A072-CC48-8825-DF28A4573B19}" name="Sync Condenser Increase to Load" dataDxfId="437" dataCellStyle="Table Value"/>
    <tableColumn id="320" xr3:uid="{8DAC9642-8D4F-BD4E-8C6E-8EB6FD824C50}" name="Max Annual Calls" dataDxfId="436" dataCellStyle="Comma"/>
    <tableColumn id="321" xr3:uid="{43C88B2E-71EA-CA40-B421-28E5015BB992}" name="Max Daily Calls" dataDxfId="435" dataCellStyle="Comma"/>
    <tableColumn id="323" xr3:uid="{A6909B2D-2C83-B741-B17E-7CF75D0FAD46}" name="Max Call Duration" dataDxfId="434" dataCellStyle="Comma"/>
    <tableColumn id="7" xr3:uid="{EC980AE6-3BA5-B44A-A83C-E0D2CAD82F9F}" name="Flex Load Adjacency" dataDxfId="433" dataCellStyle="Comma"/>
    <tableColumn id="9" xr3:uid="{4851D28E-2D96-B547-8A47-B61B9AEC6F58}" name="Charging Efficiency" dataDxfId="432" dataCellStyle="Table Value"/>
    <tableColumn id="12" xr3:uid="{36518DCD-DBC2-F745-BF2D-A514C5C580FF}" name="Discharging Efficiency" dataDxfId="431" dataCellStyle="Table Value"/>
    <tableColumn id="30" xr3:uid="{0D94D230-AA88-ED41-AEF8-663A19B286BC}" name="Min State-of-Charge" dataDxfId="430" dataCellStyle="Table Value"/>
    <tableColumn id="21" xr3:uid="{59EE60BD-E0F4-D047-BD17-87108F11A425}" name="Parasitic Losses" dataDxfId="429" dataCellStyle="Table Value"/>
    <tableColumn id="13" xr3:uid="{DC038208-2436-BB44-8DAC-542CCF6186F1}" name="Duration" dataDxfId="428" dataCellStyle="Table Value"/>
    <tableColumn id="387" xr3:uid="{07050D5D-8573-DA46-824E-984042FA5C5D}" name="Duration Type" dataDxfId="427" dataCellStyle="Dropdown Input"/>
    <tableColumn id="81" xr3:uid="{BF0580F3-0C8C-9044-B4D7-194335648729}" name="Imax Profile Type" dataDxfId="426" dataCellStyle="Dropdown Input"/>
    <tableColumn id="82" xr3:uid="{CAAC28E1-36B1-F341-9723-4234375C02E8}" name="Imax Profile" dataDxfId="425" dataCellStyle="Dropdown Input"/>
    <tableColumn id="83" xr3:uid="{91FA7DB1-8899-1347-A3F8-2564501C2C11}" name="Jan Imax" dataDxfId="424" dataCellStyle="Dropdown Input"/>
    <tableColumn id="84" xr3:uid="{598EBF08-F460-E248-BEBA-AED19A2636D1}" name="Feb Imax" dataDxfId="423" dataCellStyle="Dropdown Input"/>
    <tableColumn id="85" xr3:uid="{6A3ECDEA-A55C-AD40-AC33-9304EDA0D03B}" name="Mar Imax" dataDxfId="422" dataCellStyle="Dropdown Input"/>
    <tableColumn id="86" xr3:uid="{19455C03-0D18-AF41-8BA5-BCD827B17E3E}" name="Apr Imax" dataDxfId="421" dataCellStyle="Dropdown Input"/>
    <tableColumn id="87" xr3:uid="{0E10A82C-0973-7045-AA45-52F50F10FE2E}" name="May Imax" dataDxfId="420" dataCellStyle="Dropdown Input"/>
    <tableColumn id="88" xr3:uid="{FF61588B-D909-B748-849C-E71A741607A2}" name="Jun Imax" dataDxfId="419" dataCellStyle="Dropdown Input"/>
    <tableColumn id="89" xr3:uid="{A50155D6-F8DA-5745-B751-53A11AB27D7D}" name="Jul Imax" dataDxfId="418" dataCellStyle="Dropdown Input"/>
    <tableColumn id="90" xr3:uid="{6C4E774E-A181-9845-9ABB-BEB867A1EB07}" name="Aug Imax" dataDxfId="417" dataCellStyle="Dropdown Input"/>
    <tableColumn id="91" xr3:uid="{EE3C532F-FA6F-4C44-A37E-642E9BFBA687}" name="Sep Imax" dataDxfId="416" dataCellStyle="Dropdown Input"/>
    <tableColumn id="92" xr3:uid="{379E33B8-A9BA-FB45-A021-49372E3144A1}" name="Oct Imax" dataDxfId="415" dataCellStyle="Dropdown Input"/>
    <tableColumn id="93" xr3:uid="{91FE8AD6-3685-D54A-ABD0-57014505D189}" name="Nov Imax" dataDxfId="414" dataCellStyle="Dropdown Input"/>
    <tableColumn id="94" xr3:uid="{60A470DC-0005-FC47-8705-A888BB1D3FA8}" name="Dec Imax" dataDxfId="413" dataCellStyle="Dropdown Input"/>
    <tableColumn id="95" xr3:uid="{D229F5AC-2771-4B48-90AD-67873090C3D4}" name="Imin Profile Type" dataDxfId="412" dataCellStyle="Dropdown Input"/>
    <tableColumn id="96" xr3:uid="{ADE183E2-6E5B-BE4B-ABEA-EEA9FC197AD8}" name="Imin Profile" dataDxfId="411" dataCellStyle="Dropdown Input"/>
    <tableColumn id="97" xr3:uid="{D0EE02E3-C20D-7C46-B6B6-A3DA759DBD3B}" name="Jan Imin" dataDxfId="410" dataCellStyle="Dropdown Input"/>
    <tableColumn id="98" xr3:uid="{419A18C4-2744-0E4D-B160-A1366F1EE45B}" name="Feb Imin" dataDxfId="409" dataCellStyle="Dropdown Input"/>
    <tableColumn id="99" xr3:uid="{A6B7C63C-700E-794B-91BA-020C8CA1EB80}" name="Mar Imin" dataDxfId="408" dataCellStyle="Dropdown Input"/>
    <tableColumn id="100" xr3:uid="{627D6B93-D031-BC4E-AF53-FD1CFACF12CE}" name="Apr Imin" dataDxfId="407" dataCellStyle="Dropdown Input"/>
    <tableColumn id="101" xr3:uid="{FA0F40BB-09EC-1F43-8551-7DF29084D5F7}" name="May Imin" dataDxfId="406" dataCellStyle="Dropdown Input"/>
    <tableColumn id="102" xr3:uid="{FFC1208B-D985-D94B-856C-CE8E07264934}" name="Jun Imin" dataDxfId="405" dataCellStyle="Dropdown Input"/>
    <tableColumn id="118" xr3:uid="{D6EA73D2-85A2-504E-9FC5-236810C5E850}" name="Jul Imin" dataDxfId="404" dataCellStyle="Dropdown Input"/>
    <tableColumn id="119" xr3:uid="{B460A565-7296-D64D-8E9E-415876699F2E}" name="Aug Imin" dataDxfId="403" dataCellStyle="Dropdown Input"/>
    <tableColumn id="120" xr3:uid="{87D41F14-B2C6-2A43-8D85-4EA7AC60B525}" name="Sep Imin" dataDxfId="402" dataCellStyle="Dropdown Input"/>
    <tableColumn id="121" xr3:uid="{8846FEE3-DF73-6F4B-B827-A4E05FB8B8D1}" name="Oct Imin" dataDxfId="401" dataCellStyle="Dropdown Input"/>
    <tableColumn id="122" xr3:uid="{2EF6E9FE-C389-0F46-8A74-BCC067166FEC}" name="Nov Imin" dataDxfId="400" dataCellStyle="Dropdown Input"/>
    <tableColumn id="123" xr3:uid="{39DB766C-95C5-5244-AAD9-75FAD0D25B96}" name="Dec Imin" dataDxfId="399" dataCellStyle="Dropdown Input"/>
    <tableColumn id="8" xr3:uid="{519D8E41-BE9A-5C4E-8114-972A8E90A2C6}" name="Inter-Period SoC &amp; Ramps" dataDxfId="398" dataCellStyle="Table Value"/>
    <tableColumn id="236" xr3:uid="{D7962EC7-1FD3-024C-BBE2-28699648B72F}" name="Paired Variable Resource" dataDxfId="397" dataCellStyle="Table Value"/>
    <tableColumn id="237" xr3:uid="{31AE16BC-642C-1C4F-AA6C-3A703952C408}" name="Pairing Ratio (Variable MW / Storage MW)" dataDxfId="396" dataCellStyle="Table Value"/>
    <tableColumn id="245" xr3:uid="{8B5DFEA6-40DC-0541-91D4-B9924C744FCE}" name="Interconnection Limit" dataDxfId="395" dataCellStyle="Table Value"/>
    <tableColumn id="246" xr3:uid="{A4C423E0-384A-634D-87E4-340ADBB4D234}" name="Grid Charging Allowed?" dataDxfId="394" dataCellStyle="Table Value"/>
    <tableColumn id="324" xr3:uid="{91844D36-5B91-3249-8CAA-098DAB4E8945}" name="ERM" dataDxfId="393"/>
    <tableColumn id="325" xr3:uid="{32855C7B-8FCB-0342-8214-A27FD8832B93}" name="ERM Multiplier" dataDxfId="392"/>
    <tableColumn id="64" xr3:uid="{B0217DF6-DEA8-D047-8F36-2D4C4A8C30F7}" name="GHG" dataDxfId="391" dataCellStyle="Table Value"/>
    <tableColumn id="225" xr3:uid="{9A789C67-1466-BA4B-8C0E-B6CF08D59338}" name="RPS" dataDxfId="390" dataCellStyle="Table Value"/>
    <tableColumn id="228" xr3:uid="{69923ADF-BA5B-BD44-A8E2-8325BA553E0A}" name="2025 RPS %" dataDxfId="389" dataCellStyle="Table Value"/>
    <tableColumn id="229" xr3:uid="{EA260094-18B7-A244-8A96-DB375B3D2AB4}" name="2026 RPS %" dataDxfId="388" dataCellStyle="Table Value"/>
    <tableColumn id="230" xr3:uid="{90A5CDB3-3A91-934A-A351-C7CF2E52FD14}" name="2027 RPS %" dataDxfId="387" dataCellStyle="Table Value"/>
    <tableColumn id="231" xr3:uid="{6CB16137-75C7-3E4D-8CBA-2CFB1074E3AF}" name="2028 RPS %" dataDxfId="386" dataCellStyle="Table Value"/>
    <tableColumn id="232" xr3:uid="{FC33AC9F-398B-2543-831E-76EDA9CDD381}" name="2029 RPS %" dataDxfId="385" dataCellStyle="Table Value"/>
    <tableColumn id="103" xr3:uid="{B28C2C5E-1ACE-2041-B309-2603821D10AA}" name="2030 RPS %" dataDxfId="384" dataCellStyle="Table Value"/>
    <tableColumn id="104" xr3:uid="{32799566-6335-A541-AE57-C722B383710F}" name="2031 RPS %" dataDxfId="383" dataCellStyle="Table Value"/>
    <tableColumn id="105" xr3:uid="{D8B200DE-B6E7-6144-9B06-469502F2AD28}" name="2032 RPS %" dataDxfId="382" dataCellStyle="Table Value"/>
    <tableColumn id="106" xr3:uid="{6B53E6A3-F633-0B41-BE7D-1292FDCC63FD}" name="2033 RPS %" dataDxfId="381" dataCellStyle="Table Value"/>
    <tableColumn id="107" xr3:uid="{283FEDC5-36E1-0E42-9654-D0F371DCE658}" name="2034 RPS %" dataDxfId="380" dataCellStyle="Table Value"/>
    <tableColumn id="108" xr3:uid="{49476800-A60B-184D-8492-E94192A99D3E}" name="2035 RPS %" dataDxfId="379" dataCellStyle="Table Value"/>
    <tableColumn id="109" xr3:uid="{C77D6355-1F61-2C41-AF9E-30C592ED326C}" name="2036 RPS %" dataDxfId="378" dataCellStyle="Table Value"/>
    <tableColumn id="110" xr3:uid="{44E700C7-9FAF-EB4E-AE3A-DF3689FCB1C4}" name="2037 RPS %" dataDxfId="377" dataCellStyle="Table Value"/>
    <tableColumn id="111" xr3:uid="{ACB9ABE9-CEFE-2D48-B805-696FED085146}" name="2038 RPS %" dataDxfId="376" dataCellStyle="Table Value"/>
    <tableColumn id="112" xr3:uid="{46FEB42A-B302-F944-8A0E-B9097E452DD0}" name="2039 RPS %" dataDxfId="375" dataCellStyle="Table Value"/>
    <tableColumn id="113" xr3:uid="{BCB11B56-0DFE-A04E-A4EB-64E217F3C3D8}" name="2040 RPS %" dataDxfId="374" dataCellStyle="Table Value"/>
    <tableColumn id="114" xr3:uid="{9CFD1C73-DB94-1B46-A121-A2BFB98D6ABC}" name="2041 RPS %" dataDxfId="373" dataCellStyle="Table Value"/>
    <tableColumn id="115" xr3:uid="{805181A5-A804-C743-B50C-D48355CDAB8C}" name="2042 RPS %" dataDxfId="372" dataCellStyle="Table Value"/>
    <tableColumn id="116" xr3:uid="{5585837B-9C34-9444-A0FF-D22F97D9DCF1}" name="2043 RPS %" dataDxfId="371" dataCellStyle="Table Value"/>
    <tableColumn id="117" xr3:uid="{87FB64F9-A65C-CB47-B457-4CB9FD888C14}" name="2044 RPS %" dataDxfId="370" dataCellStyle="Table Value"/>
    <tableColumn id="233" xr3:uid="{A4E8D5F3-B955-E641-B131-C76C97DFE58C}" name="2045 RPS %" dataDxfId="369" dataCellStyle="Table Value"/>
    <tableColumn id="259" xr3:uid="{44807BC4-2714-1745-9DDA-AF8E1E42A8A9}" name="2046 RPS %" dataDxfId="368" dataCellStyle="Table Value"/>
    <tableColumn id="260" xr3:uid="{8C9C59A9-11F0-D74B-BA43-ABE52E45D06E}" name="2047 RPS %" dataDxfId="367" dataCellStyle="Table Value"/>
    <tableColumn id="261" xr3:uid="{AE5BEC4E-77FB-1047-96D2-A5715662716C}" name="2048 RPS %" dataDxfId="366" dataCellStyle="Table Value"/>
    <tableColumn id="262" xr3:uid="{05A5C54D-D579-DC4A-AE48-CB7CC7C1B417}" name="2049 RPS %" dataDxfId="365" dataCellStyle="Table Value"/>
    <tableColumn id="283" xr3:uid="{A15E6709-7798-174A-8D04-BB2D3B523011}" name="2050 RPS %" dataDxfId="364" dataCellStyle="Table Value"/>
    <tableColumn id="234" xr3:uid="{8435DDF6-EDC8-6B42-BD98-AF4287EB90B0}" name="Upward_Reg" dataDxfId="363" dataCellStyle="Table Value"/>
    <tableColumn id="248" xr3:uid="{7B0672C6-9252-A144-8C27-9BC54F166CF0}" name="Max Contribution to Reserve" dataDxfId="362" dataCellStyle="Table Value"/>
    <tableColumn id="249" xr3:uid="{F756B7D7-63C8-BB45-AD92-99F2B72CC36E}" name="Increase Reserve Hourly Profile" dataDxfId="361" dataCellStyle="Table Value"/>
    <tableColumn id="250" xr3:uid="{90267BFE-69C7-1747-856F-DD40DEB6D6ED}" name="Downward_Reg" dataDxfId="360" dataCellStyle="Table Value"/>
    <tableColumn id="251" xr3:uid="{EA46C02E-5A6C-7148-9124-6C25DB4350D8}" name="Max Contribution to Reserve2" dataDxfId="359" dataCellStyle="Table Value"/>
    <tableColumn id="252" xr3:uid="{C08DAD09-D573-D04D-AB86-890182C38EEE}" name="Increase Reserve Hourly Profile2" dataDxfId="358"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P14" totalsRowShown="0" headerRowDxfId="357" dataDxfId="356" tableBorderDxfId="355" dataCellStyle="Comma">
  <tableColumns count="59">
    <tableColumn id="1" xr3:uid="{0A3C00E8-04F8-FD46-B21E-99887A1B47EB}" name="Name" dataDxfId="354"/>
    <tableColumn id="2" xr3:uid="{AC748A7C-B0D0-2E4D-BF99-D1B0ACC86C4B}" name="Data Scenario Tag" dataDxfId="353"/>
    <tableColumn id="3" xr3:uid="{2601E906-01AF-1047-BDE8-FC6FF543DE2B}" name="Include" dataDxfId="352" dataCellStyle="Normal 2"/>
    <tableColumn id="49" xr3:uid="{F4465C32-9C1C-0741-B79D-13910E9743A0}" name="Target Units" dataCellStyle="Dropdown Input"/>
    <tableColumn id="50" xr3:uid="{3EA41E40-ADE3-7147-8974-370B62DFF6B8}" name="Relative Target Basis" dataCellStyle="Dropdown Input"/>
    <tableColumn id="4" xr3:uid="{48C70452-AA37-441E-BF58-A3DFFF5D3C36}" name="Policy Violation Cost" dataDxfId="351" dataCellStyle="Comma"/>
    <tableColumn id="5" xr3:uid="{656C6C2B-71D6-6F46-9FBC-374BBEA2C67D}" name="2025 Target" dataDxfId="350" dataCellStyle="Comma"/>
    <tableColumn id="6" xr3:uid="{958A6B9E-A966-2A49-AE5A-2B805964EE50}" name="2026 Target" dataDxfId="349" dataCellStyle="Comma"/>
    <tableColumn id="7" xr3:uid="{DD904602-33B4-4F4F-B5CE-740212AA6F25}" name="2027 Target" dataDxfId="348" dataCellStyle="Comma"/>
    <tableColumn id="8" xr3:uid="{5957DE4F-855F-4A42-9877-E84FF03E19CB}" name="2028 Target" dataDxfId="347" dataCellStyle="Comma"/>
    <tableColumn id="9" xr3:uid="{F25C8BD9-4373-4C4B-97EB-452596E01644}" name="2029 Target" dataDxfId="346" dataCellStyle="Comma"/>
    <tableColumn id="10" xr3:uid="{2BFDE1EC-7F4A-A24A-9EB4-0202EE8F9332}" name="2030 Target" dataDxfId="345" dataCellStyle="Comma"/>
    <tableColumn id="11" xr3:uid="{5FECE030-2585-D042-A756-865A5FE3017F}" name="2031 Target" dataDxfId="344" dataCellStyle="Comma"/>
    <tableColumn id="12" xr3:uid="{B47714D4-62A7-C445-9703-B917080AC385}" name="2032 Target" dataDxfId="343" dataCellStyle="Comma"/>
    <tableColumn id="13" xr3:uid="{47F85FC0-2755-AF4A-9A8E-F09FD41BF116}" name="2033 Target" dataDxfId="342" dataCellStyle="Comma"/>
    <tableColumn id="14" xr3:uid="{C46C7AE7-621A-2549-AB11-2D9F4E7FDB8A}" name="2034 Target" dataDxfId="341" dataCellStyle="Comma"/>
    <tableColumn id="15" xr3:uid="{9EE5E1E0-7338-2E4D-B5ED-6325D57FFA4E}" name="2035 Target" dataDxfId="340" dataCellStyle="Comma"/>
    <tableColumn id="16" xr3:uid="{72B81D78-BD16-8847-95D7-B2F795CC01FF}" name="2036 Target" dataDxfId="339" dataCellStyle="Comma"/>
    <tableColumn id="17" xr3:uid="{E3179A93-9CFD-5742-9111-9CAE5A8F4A08}" name="2037 Target" dataDxfId="338" dataCellStyle="Comma"/>
    <tableColumn id="18" xr3:uid="{40F8D78F-75A1-6442-BE15-B1884A04D566}" name="2038 Target" dataDxfId="337" dataCellStyle="Comma"/>
    <tableColumn id="19" xr3:uid="{6AD4BA32-18BA-5749-930E-48CED31D7FFF}" name="2039 Target" dataDxfId="336" dataCellStyle="Comma"/>
    <tableColumn id="20" xr3:uid="{785BA1C5-C4E1-0F46-8E7A-9CC175388C73}" name="2040 Target" dataDxfId="335" dataCellStyle="Comma"/>
    <tableColumn id="21" xr3:uid="{A4C2F9FA-6F80-244F-9B8D-981AF054E08D}" name="2041 Target" dataDxfId="334" dataCellStyle="Comma"/>
    <tableColumn id="22" xr3:uid="{8412D1B1-68E6-AF42-8F82-459033AAB83B}" name="2042 Target" dataDxfId="333" dataCellStyle="Comma"/>
    <tableColumn id="23" xr3:uid="{D5A7FFFD-E660-5E4D-B295-FF61A74E483B}" name="2043 Target" dataDxfId="332" dataCellStyle="Comma"/>
    <tableColumn id="24" xr3:uid="{A55E2B96-5C64-7A49-B8D6-10DB0B2D3AD1}" name="2044 Target" dataDxfId="331" dataCellStyle="Comma"/>
    <tableColumn id="25" xr3:uid="{B0A35433-3BAF-5845-AB2D-7DDCFBE059FC}" name="2045 Target" dataDxfId="330" dataCellStyle="Comma"/>
    <tableColumn id="57" xr3:uid="{2728FFBD-A4E1-764C-9BC5-D0D7042DE277}" name="2046 Target" dataDxfId="329" dataCellStyle="Comma"/>
    <tableColumn id="58" xr3:uid="{C318B8A5-FAB7-B342-A911-57AB765C3DC0}" name="2047 Target" dataDxfId="328" dataCellStyle="Comma"/>
    <tableColumn id="59" xr3:uid="{1779A622-6AB9-4E4B-AC5E-0DFE26792035}" name="2048 Target" dataDxfId="327" dataCellStyle="Comma"/>
    <tableColumn id="60" xr3:uid="{B2275035-E1BE-3C41-9947-0B75448563AF}" name="2049 Target" dataDxfId="326" dataCellStyle="Comma"/>
    <tableColumn id="61" xr3:uid="{389C522C-1DEC-874F-A353-0D3BE8C77062}" name="2050 Target" dataDxfId="325" dataCellStyle="Comma"/>
    <tableColumn id="27" xr3:uid="{2DA736A3-694D-1E4B-97A6-5D2F277096C7}" name="2025 Target Adjustment" dataDxfId="324" dataCellStyle="Comma"/>
    <tableColumn id="28" xr3:uid="{BC79A00E-69B6-4044-A3B2-7D9EB2FFE0B8}" name="2026 Target Adjustment" dataDxfId="323" dataCellStyle="Comma"/>
    <tableColumn id="29" xr3:uid="{1D6A99F3-3551-724A-A34F-6E2F56E6AC26}" name="2027 Target Adjustment" dataDxfId="322" dataCellStyle="Comma"/>
    <tableColumn id="30" xr3:uid="{B51137C4-152A-4848-9173-E13ED7D1585B}" name="2028 Target Adjustment" dataDxfId="321" dataCellStyle="Comma"/>
    <tableColumn id="31" xr3:uid="{72AF67E0-745D-9F49-8184-E51DB2578114}" name="2029 Target Adjustment" dataDxfId="320" dataCellStyle="Comma"/>
    <tableColumn id="32" xr3:uid="{DB126280-146C-0441-B99C-0C63F557C7A4}" name="2030 Target Adjustment" dataDxfId="319" dataCellStyle="Comma"/>
    <tableColumn id="33" xr3:uid="{87EE4A9D-4103-B64C-95B0-846DE5914FF9}" name="2031 Target Adjustment" dataDxfId="318" dataCellStyle="Comma"/>
    <tableColumn id="34" xr3:uid="{3BB2A844-0862-F141-9067-E77BBADE132D}" name="2032 Target Adjustment" dataDxfId="317" dataCellStyle="Comma"/>
    <tableColumn id="35" xr3:uid="{4135B879-DC5F-1E41-B446-DE9647B5DA6E}" name="2033 Target Adjustment" dataDxfId="316" dataCellStyle="Comma"/>
    <tableColumn id="36" xr3:uid="{EF1D50C1-E5F4-144B-88C1-B475A2EDC0EE}" name="2034 Target Adjustment" dataDxfId="315" dataCellStyle="Comma"/>
    <tableColumn id="37" xr3:uid="{8CB24E37-4D93-154B-987A-1E5ACFB49452}" name="2035 Target Adjustment" dataDxfId="314" dataCellStyle="Comma"/>
    <tableColumn id="38" xr3:uid="{BEBE4481-933E-714B-AEF5-279764A6A30A}" name="2036 Target Adjustment" dataDxfId="313" dataCellStyle="Comma"/>
    <tableColumn id="39" xr3:uid="{DF060C5B-3D24-E14A-8224-ADE03BB25341}" name="2037 Target Adjustment" dataDxfId="312" dataCellStyle="Comma"/>
    <tableColumn id="40" xr3:uid="{696893A0-147E-804B-9E94-B0F153FDD281}" name="2038 Target Adjustment" dataDxfId="311" dataCellStyle="Comma"/>
    <tableColumn id="41" xr3:uid="{5E467336-6A16-D141-B634-C6B6EDF8076C}" name="2039 Target Adjustment" dataDxfId="310" dataCellStyle="Comma"/>
    <tableColumn id="42" xr3:uid="{94CD80B5-1EEB-E04C-9994-E45EFB57B647}" name="2040 Target Adjustment" dataDxfId="309" dataCellStyle="Comma"/>
    <tableColumn id="43" xr3:uid="{21ED2677-0E48-5249-B44B-4F5FD55D422B}" name="2041 Target Adjustment" dataDxfId="308" dataCellStyle="Comma"/>
    <tableColumn id="44" xr3:uid="{98013C57-BBA0-D74D-A7A9-FB61C8E1A348}" name="2042 Target Adjustment" dataDxfId="307" dataCellStyle="Comma"/>
    <tableColumn id="45" xr3:uid="{24FB0856-D9CC-8547-8567-A3BD63282762}" name="2043 Target Adjustment" dataDxfId="306" dataCellStyle="Comma"/>
    <tableColumn id="46" xr3:uid="{2384B01F-BFE4-7F4B-A8B1-BA05822C2792}" name="2044 Target Adjustment" dataDxfId="305" dataCellStyle="Comma"/>
    <tableColumn id="66" xr3:uid="{7EA95CD7-5186-3946-9EF5-BE009BBACD87}" name="2045 Target Adjustment" dataDxfId="304" dataCellStyle="Comma"/>
    <tableColumn id="68" xr3:uid="{BD1C17EB-E333-764C-BFB8-11065F3CACC1}" name="2046 Target Adjustment" dataDxfId="303" dataCellStyle="Comma"/>
    <tableColumn id="69" xr3:uid="{38FBBB69-699D-8340-9BF0-94EDCDA3870E}" name="2047 Target Adjustment" dataDxfId="302" dataCellStyle="Comma"/>
    <tableColumn id="70" xr3:uid="{C7391102-8822-0548-968C-443F6656174B}" name="2048 Target Adjustment" dataDxfId="301" dataCellStyle="Comma"/>
    <tableColumn id="71" xr3:uid="{C0FAC8CE-5F6F-484A-85AB-8775CAAD990F}" name="2049 Target Adjustment" dataDxfId="300" dataCellStyle="Comma"/>
    <tableColumn id="47" xr3:uid="{4EE081CB-2427-D94E-8B66-5B56B0F893B9}" name="2050 Target Adjustment" dataDxfId="299" dataCellStyle="Comma"/>
    <tableColumn id="48" xr3:uid="{4F64F822-0FEB-494B-BFD3-E77B06A0EE3B}" name="Notes" dataDxfId="298"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N14" totalsRowShown="0" headerRowDxfId="297" dataDxfId="296" tableBorderDxfId="295" dataCellStyle="Comma">
  <tableColumns count="57">
    <tableColumn id="1" xr3:uid="{7020E832-0F2D-B14A-BE90-3407739F5B4F}" name="Name" dataDxfId="294"/>
    <tableColumn id="2" xr3:uid="{25B61A81-D0F7-924F-B400-67C362FDE73C}" name="Data Scenario Tag" dataDxfId="293"/>
    <tableColumn id="3" xr3:uid="{59D5058B-6E76-9145-96C9-31B9B9AFF5E1}" name="Include" dataDxfId="292" dataCellStyle="Normal 2"/>
    <tableColumn id="4" xr3:uid="{127DC135-9D96-416F-9B2B-C2041F6CA2DC}" name="Policy Violation Cost" dataDxfId="291" dataCellStyle="Comma"/>
    <tableColumn id="5" xr3:uid="{40CE8EC2-CDBB-5C4C-8473-81391661300E}" name="2025 Target" dataDxfId="290" dataCellStyle="Comma"/>
    <tableColumn id="6" xr3:uid="{86669E21-ECB4-954D-8340-D60619A977C4}" name="2026 Target" dataDxfId="289" dataCellStyle="Comma"/>
    <tableColumn id="7" xr3:uid="{662FC41E-09FA-C747-8CE1-5427AAF10FBA}" name="2027 Target" dataDxfId="288" dataCellStyle="Comma"/>
    <tableColumn id="8" xr3:uid="{F462FB74-B251-554A-929B-B1858573034D}" name="2028 Target" dataDxfId="287" dataCellStyle="Comma"/>
    <tableColumn id="9" xr3:uid="{238ABC8B-7437-7D45-87A1-D86DC3B2692F}" name="2029 Target" dataDxfId="286" dataCellStyle="Comma"/>
    <tableColumn id="10" xr3:uid="{97C29AED-5BFA-F44C-8C8A-024A0F4EDC62}" name="2030 Target" dataDxfId="285" dataCellStyle="Comma"/>
    <tableColumn id="11" xr3:uid="{95677DE5-D4A3-714A-8B01-691E002C33BD}" name="2031 Target" dataDxfId="284" dataCellStyle="Comma"/>
    <tableColumn id="12" xr3:uid="{62634398-3CE9-114C-A1B2-3F5BBEC1D58C}" name="2032 Target" dataDxfId="283" dataCellStyle="Comma"/>
    <tableColumn id="13" xr3:uid="{F9041723-1262-E24E-B1E7-107689DF6557}" name="2033 Target" dataDxfId="282" dataCellStyle="Comma"/>
    <tableColumn id="14" xr3:uid="{7AA190F6-C5CD-4747-B868-452D36E0B855}" name="2034 Target" dataDxfId="281" dataCellStyle="Comma"/>
    <tableColumn id="15" xr3:uid="{029578DA-2687-704B-BF4E-0DD561F64A91}" name="2035 Target" dataDxfId="280" dataCellStyle="Comma"/>
    <tableColumn id="16" xr3:uid="{E394A4AD-4208-4F4C-A5B2-C49B5F19D4AB}" name="2036 Target" dataDxfId="279" dataCellStyle="Comma"/>
    <tableColumn id="17" xr3:uid="{04FEA992-3DE8-114B-8ECD-86290C2B92D8}" name="2037 Target" dataDxfId="278" dataCellStyle="Comma"/>
    <tableColumn id="18" xr3:uid="{BBCC4EBD-52AB-4D45-9425-0D4AF3799D7D}" name="2038 Target" dataDxfId="277" dataCellStyle="Comma"/>
    <tableColumn id="19" xr3:uid="{5F63DBDD-C460-C143-B4E1-6EC1563C6387}" name="2039 Target" dataDxfId="276" dataCellStyle="Comma"/>
    <tableColumn id="20" xr3:uid="{67CAE07E-98ED-524A-AD5B-EE209124BF67}" name="2040 Target" dataDxfId="275" dataCellStyle="Comma"/>
    <tableColumn id="21" xr3:uid="{3B095D65-0362-0B48-B19F-8BB50E547B17}" name="2041 Target" dataDxfId="274" dataCellStyle="Comma"/>
    <tableColumn id="22" xr3:uid="{5BE2D425-1100-0A49-B3C8-26A2D545E11B}" name="2042 Target" dataDxfId="273" dataCellStyle="Comma"/>
    <tableColumn id="23" xr3:uid="{2258CCCD-061B-9346-9BC5-6C5B6FE6B742}" name="2043 Target" dataDxfId="272" dataCellStyle="Comma"/>
    <tableColumn id="24" xr3:uid="{EF3ED743-96BA-B745-9CF8-08B99FD6BD52}" name="2044 Target" dataDxfId="271" dataCellStyle="Comma"/>
    <tableColumn id="25" xr3:uid="{A197AB50-C92A-B944-B6A4-C1C9B99156A1}" name="2045 Target" dataDxfId="270" dataCellStyle="Comma"/>
    <tableColumn id="59" xr3:uid="{06B11EF0-30DE-0749-AD1C-08DABC64250B}" name="2046 Target" dataDxfId="269" dataCellStyle="Comma"/>
    <tableColumn id="60" xr3:uid="{A2ACAAA6-3911-9B4A-A5D7-E60B277EE369}" name="2047 Target" dataDxfId="268" dataCellStyle="Comma"/>
    <tableColumn id="61" xr3:uid="{D52C3BFB-3425-4546-831B-A2442AF75613}" name="2048 Target" dataDxfId="267" dataCellStyle="Comma"/>
    <tableColumn id="62" xr3:uid="{5156D763-E1D4-4549-A009-8CB4A2BAC9E2}" name="2049 Target" dataDxfId="266" dataCellStyle="Comma"/>
    <tableColumn id="63" xr3:uid="{8B219408-9B48-0E4C-8B51-E04D2D3AA872}" name="2050 Target" dataDxfId="265" dataCellStyle="Comma"/>
    <tableColumn id="27" xr3:uid="{1C96EF91-57BC-7448-8656-6B362200DE73}" name="2025 Target Adjustment" dataDxfId="264" dataCellStyle="Comma"/>
    <tableColumn id="28" xr3:uid="{66294F24-18DB-3645-8E2E-790D5C41BBF5}" name="2026 Target Adjustment" dataDxfId="263" dataCellStyle="Comma"/>
    <tableColumn id="29" xr3:uid="{F0779D26-F149-944F-BF6E-67E07D7BF4DC}" name="2027 Target Adjustment" dataDxfId="262" dataCellStyle="Comma"/>
    <tableColumn id="30" xr3:uid="{D9DF4679-CA42-1E49-987F-B41B25D77813}" name="2028 Target Adjustment" dataDxfId="261" dataCellStyle="Comma"/>
    <tableColumn id="31" xr3:uid="{F9C68DFA-2EE4-D545-BE31-BD389722B7FE}" name="2029 Target Adjustment" dataDxfId="260" dataCellStyle="Comma"/>
    <tableColumn id="32" xr3:uid="{0BA8DAD4-DBB5-A049-A198-C1B61CB64B3F}" name="2030 Target Adjustment" dataDxfId="259" dataCellStyle="Comma"/>
    <tableColumn id="33" xr3:uid="{971229CC-202A-2F49-8FBB-839D6E40CCD9}" name="2031 Target Adjustment" dataDxfId="258" dataCellStyle="Comma"/>
    <tableColumn id="34" xr3:uid="{EE21C603-C00C-A442-8AE4-9FF4496EAAC7}" name="2032 Target Adjustment" dataDxfId="257" dataCellStyle="Comma"/>
    <tableColumn id="35" xr3:uid="{B5D167A5-57DA-8F41-B3EB-54DC19B416E1}" name="2033 Target Adjustment" dataDxfId="256" dataCellStyle="Comma"/>
    <tableColumn id="36" xr3:uid="{0220D456-F0A2-714E-98C8-AFC9CEB66A48}" name="2034 Target Adjustment" dataDxfId="255" dataCellStyle="Comma"/>
    <tableColumn id="37" xr3:uid="{8D6A8B48-7C4A-884F-9C18-DB2E3F28D654}" name="2035 Target Adjustment" dataDxfId="254" dataCellStyle="Comma"/>
    <tableColumn id="38" xr3:uid="{A813B517-6493-7B4A-9255-AB30860BDCBB}" name="2036 Target Adjustment" dataDxfId="253" dataCellStyle="Comma"/>
    <tableColumn id="39" xr3:uid="{9AF388C5-CA6D-D948-9014-FCF62332AB62}" name="2037 Target Adjustment" dataDxfId="252" dataCellStyle="Comma"/>
    <tableColumn id="40" xr3:uid="{562923A1-ECA0-B04F-9139-9B49B1A8475E}" name="2038 Target Adjustment" dataDxfId="251" dataCellStyle="Comma"/>
    <tableColumn id="41" xr3:uid="{B1174B79-53B7-644A-AB5E-712FFB50D81A}" name="2039 Target Adjustment" dataDxfId="250" dataCellStyle="Comma"/>
    <tableColumn id="42" xr3:uid="{4B86CB69-B113-8040-84B3-CB1A9AB4DD52}" name="2040 Target Adjustment" dataDxfId="249" dataCellStyle="Comma"/>
    <tableColumn id="43" xr3:uid="{0FC87F50-60FB-E245-A776-B66E525B2724}" name="2041 Target Adjustment" dataDxfId="248" dataCellStyle="Comma"/>
    <tableColumn id="44" xr3:uid="{85BD7874-0A3E-0F47-B347-88035AAC2547}" name="2042 Target Adjustment" dataDxfId="247" dataCellStyle="Comma"/>
    <tableColumn id="45" xr3:uid="{39257129-1274-F144-820F-8CCE554EBC1A}" name="2043 Target Adjustment" dataDxfId="246" dataCellStyle="Comma"/>
    <tableColumn id="46" xr3:uid="{47D94189-BE35-FE4E-9BB8-13A7DE3812C9}" name="2044 Target Adjustment" dataDxfId="245" dataCellStyle="Comma"/>
    <tableColumn id="69" xr3:uid="{682F1884-C68C-894A-AD25-6D0E98EA7448}" name="2045 Target Adjustment" dataDxfId="244" dataCellStyle="Comma"/>
    <tableColumn id="70" xr3:uid="{C5F155B6-F8C8-AB4D-BA92-4616A794AAB1}" name="2046 Target Adjustment" dataDxfId="243" dataCellStyle="Comma"/>
    <tableColumn id="71" xr3:uid="{31817145-605F-6C44-BAEA-4A6DDA1CF69D}" name="2047 Target Adjustment" dataDxfId="242" dataCellStyle="Comma"/>
    <tableColumn id="72" xr3:uid="{100B141D-FC90-004B-A86F-7BD8D38A5934}" name="2048 Target Adjustment" dataDxfId="241" dataCellStyle="Comma"/>
    <tableColumn id="73" xr3:uid="{46061737-1A01-434B-86F0-8398A3818C9F}" name="2049 Target Adjustment" dataDxfId="240" dataCellStyle="Comma"/>
    <tableColumn id="47" xr3:uid="{7F831D91-5525-B340-8575-0CCEEE7CE589}" name="2050 Target Adjustment" dataDxfId="239" dataCellStyle="Comma"/>
    <tableColumn id="48" xr3:uid="{D9BED13D-D2D0-1741-A91E-A84FD0DF7751}" name="Notes" dataDxfId="238"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237" dataDxfId="236" tableBorderDxfId="235" dataCellStyle="Comma">
  <tableColumns count="58">
    <tableColumn id="1" xr3:uid="{D7594CCB-8320-4ADD-BD86-E9A7ED05F82E}" name="Name" dataDxfId="234"/>
    <tableColumn id="2" xr3:uid="{071EF205-BB62-44BB-A5D3-54BA13D1698B}" name="Data Scenario Tag" dataDxfId="233"/>
    <tableColumn id="3" xr3:uid="{E7B8B3DE-3E12-402B-B983-A943E2C6F20D}" name="Include" dataDxfId="232" dataCellStyle="Normal 2"/>
    <tableColumn id="52" xr3:uid="{6BE68BE6-A96A-4BB7-B87E-AB4B6C117764}" name="Target Units" dataDxfId="231" dataCellStyle="Dropdown Input"/>
    <tableColumn id="49" xr3:uid="{0AA95549-E535-475E-8299-793A427A4421}" name="Relative Target Basis" dataDxfId="230" dataCellStyle="Dropdown Input"/>
    <tableColumn id="5" xr3:uid="{FA59A87F-5F35-47DB-8443-D9246B2E9D39}" name="2025 Target" dataDxfId="229" dataCellStyle="Comma"/>
    <tableColumn id="6" xr3:uid="{36F80BB7-D5DE-473D-AA87-E4CAE6629430}" name="2026 Target" dataDxfId="228" dataCellStyle="Comma"/>
    <tableColumn id="7" xr3:uid="{89E04C7A-8906-4B92-8FD7-568C9033DDCF}" name="2027 Target" dataDxfId="227" dataCellStyle="Comma"/>
    <tableColumn id="8" xr3:uid="{F3F6BFFC-C13E-4D38-B4B1-0D94FA479D3F}" name="2028 Target" dataDxfId="226" dataCellStyle="Comma"/>
    <tableColumn id="9" xr3:uid="{586C1ECB-A735-48A2-BFBC-21A456081837}" name="2029 Target" dataDxfId="225" dataCellStyle="Comma"/>
    <tableColumn id="10" xr3:uid="{818863A2-B0DE-48E2-8FE8-9B098D57D2F0}" name="2030 Target" dataDxfId="224" dataCellStyle="Comma"/>
    <tableColumn id="11" xr3:uid="{924DE7E9-6083-44FB-A913-AE9CA923ACF5}" name="2031 Target" dataDxfId="223" dataCellStyle="Comma"/>
    <tableColumn id="12" xr3:uid="{A0638B68-3A7A-4DF9-ABA5-B96AC72F2A15}" name="2032 Target" dataDxfId="222" dataCellStyle="Comma"/>
    <tableColumn id="13" xr3:uid="{3C0D021F-1EAB-4061-88AE-E3CBDC02AC23}" name="2033 Target" dataDxfId="221" dataCellStyle="Comma"/>
    <tableColumn id="14" xr3:uid="{07F7431D-60FF-4F18-8C21-F2B43F914A17}" name="2034 Target" dataDxfId="220" dataCellStyle="Comma"/>
    <tableColumn id="15" xr3:uid="{DE2D617B-E04A-463B-BDBF-11D3432B7291}" name="2035 Target" dataDxfId="219" dataCellStyle="Comma"/>
    <tableColumn id="16" xr3:uid="{58C12E04-4EEA-427A-9274-A479AB653AE0}" name="2036 Target" dataDxfId="218" dataCellStyle="Comma"/>
    <tableColumn id="17" xr3:uid="{E651ABCF-0444-4948-B2C9-93C7C183F258}" name="2037 Target" dataDxfId="217" dataCellStyle="Comma"/>
    <tableColumn id="18" xr3:uid="{05F8D7F9-1C9D-4FB4-A31F-127731EF9FF3}" name="2038 Target" dataDxfId="216" dataCellStyle="Comma"/>
    <tableColumn id="19" xr3:uid="{028976CD-E3B2-4CDD-BD18-C112242E7686}" name="2039 Target" dataDxfId="215" dataCellStyle="Comma"/>
    <tableColumn id="20" xr3:uid="{3D1B7064-28D0-44F9-9526-D94A82997B8A}" name="2040 Target" dataDxfId="214" dataCellStyle="Comma"/>
    <tableColumn id="21" xr3:uid="{2B854B7F-86D4-496D-B67C-A0CD28C28761}" name="2041 Target" dataDxfId="213" dataCellStyle="Comma"/>
    <tableColumn id="22" xr3:uid="{46AD695E-8BD2-4423-9C99-7DF64A316743}" name="2042 Target" dataDxfId="212" dataCellStyle="Comma"/>
    <tableColumn id="23" xr3:uid="{6494C023-466E-4273-9206-E454ECFBE444}" name="2043 Target" dataDxfId="211" dataCellStyle="Comma"/>
    <tableColumn id="24" xr3:uid="{47FD2518-53F9-475F-AB01-7611C0320BE7}" name="2044 Target" dataDxfId="210" dataCellStyle="Comma"/>
    <tableColumn id="90" xr3:uid="{A0F6ECB3-9C9C-0A4B-804F-A1F3BF94D1E9}" name="2045 Target" dataDxfId="209" dataCellStyle="Comma"/>
    <tableColumn id="91" xr3:uid="{C8B1CEB1-97F5-1844-A948-266C44BEDF4B}" name="2046 Target" dataDxfId="208" dataCellStyle="Comma"/>
    <tableColumn id="92" xr3:uid="{E1F60E6B-BF16-6448-A4AB-C27B9FD84368}" name="2047 Target" dataDxfId="207" dataCellStyle="Comma"/>
    <tableColumn id="93" xr3:uid="{FF7D0611-9012-AA42-B231-2896C6EEED22}" name="2048 Target" dataDxfId="206" dataCellStyle="Comma"/>
    <tableColumn id="94" xr3:uid="{CAED3F37-FB24-E64A-B366-36714C32072D}" name="2049 Target" dataDxfId="205" dataCellStyle="Comma"/>
    <tableColumn id="25" xr3:uid="{31F93BBC-9C22-49A4-A562-CB84420B09C7}" name="2050 Target" dataDxfId="204" dataCellStyle="Comma"/>
    <tableColumn id="100" xr3:uid="{9C71627F-FF9F-1145-A33C-F858C6A3FC62}" name="2025 Target Adjustment" dataDxfId="203" dataCellStyle="Comma"/>
    <tableColumn id="28" xr3:uid="{5012AF02-805D-4E81-AE7F-C8E3F92B0575}" name="2026 Target Adjustment" dataDxfId="202" dataCellStyle="Comma"/>
    <tableColumn id="29" xr3:uid="{DFB4E0CB-C37C-4A46-99EA-3C97262BE55F}" name="2027 Target Adjustment" dataDxfId="201" dataCellStyle="Comma"/>
    <tableColumn id="30" xr3:uid="{03F6B6C6-61DF-47F3-AE7E-04C31D281978}" name="2028 Target Adjustment" dataDxfId="200" dataCellStyle="Comma"/>
    <tableColumn id="31" xr3:uid="{FFAB0890-944B-4B7A-90FE-8B6E6AFB52A4}" name="2029 Target Adjustment" dataDxfId="199" dataCellStyle="Comma"/>
    <tableColumn id="32" xr3:uid="{848CC71D-32B6-4BE2-9BC1-A1C52077DE1B}" name="2030 Target Adjustment" dataDxfId="198" dataCellStyle="Comma"/>
    <tableColumn id="33" xr3:uid="{FF0EE5BB-B94D-4D1A-B365-22F8EAA0081F}" name="2031 Target Adjustment" dataDxfId="197" dataCellStyle="Comma"/>
    <tableColumn id="34" xr3:uid="{BAF8C80D-5115-4F91-A36B-8A5D3426B4A2}" name="2032 Target Adjustment" dataDxfId="196" dataCellStyle="Comma"/>
    <tableColumn id="35" xr3:uid="{34EE1865-69F0-4352-8580-E2FC3C29012A}" name="2033 Target Adjustment" dataDxfId="195" dataCellStyle="Comma"/>
    <tableColumn id="36" xr3:uid="{BC037DF1-B346-42EB-AD83-EB817EB6078D}" name="2034 Target Adjustment" dataDxfId="194" dataCellStyle="Comma"/>
    <tableColumn id="37" xr3:uid="{A60E78C6-864A-4FE4-9272-C0DB82FEA6FA}" name="2035 Target Adjustment" dataDxfId="193" dataCellStyle="Comma"/>
    <tableColumn id="38" xr3:uid="{B2B64D8F-5725-488C-BA1A-079EE9C98F43}" name="2036 Target Adjustment" dataDxfId="192" dataCellStyle="Comma"/>
    <tableColumn id="39" xr3:uid="{8AA15DE9-A8DF-4152-8A67-98B86B2988F9}" name="2037 Target Adjustment" dataDxfId="191" dataCellStyle="Comma"/>
    <tableColumn id="40" xr3:uid="{AE2E5FC2-85E9-4806-A2D4-0E3904348F0C}" name="2038 Target Adjustment" dataDxfId="190" dataCellStyle="Comma"/>
    <tableColumn id="41" xr3:uid="{3E732CE1-1EB3-4782-B0F8-E52F3DE7A04A}" name="2039 Target Adjustment" dataDxfId="189" dataCellStyle="Comma"/>
    <tableColumn id="42" xr3:uid="{629FAE20-7CFD-42BF-A5DD-1D60F932AEE0}" name="2040 Target Adjustment" dataDxfId="188" dataCellStyle="Comma"/>
    <tableColumn id="43" xr3:uid="{0557C097-B87A-4B00-A748-EF0C37C21F0B}" name="2041 Target Adjustment" dataDxfId="187" dataCellStyle="Comma"/>
    <tableColumn id="44" xr3:uid="{9B783E98-74A1-4D95-AAD6-C97379A78F43}" name="2042 Target Adjustment" dataDxfId="186" dataCellStyle="Comma"/>
    <tableColumn id="45" xr3:uid="{0861B835-EB67-48C3-8C16-783F9D2FD9D9}" name="2043 Target Adjustment" dataDxfId="185" dataCellStyle="Comma"/>
    <tableColumn id="46" xr3:uid="{F365065F-3A7A-4B15-AC49-77560BDFC72A}" name="2044 Target Adjustment" dataDxfId="184" dataCellStyle="Comma"/>
    <tableColumn id="47" xr3:uid="{16B2AF2F-1E73-4A4B-AF98-428F83B495A3}" name="2045 Target Adjustment" dataDxfId="183" dataCellStyle="Comma"/>
    <tableColumn id="101" xr3:uid="{45E78740-55DC-B549-83A8-60A7C7AABB68}" name="2046 Target Adjustment" dataDxfId="182" dataCellStyle="Comma"/>
    <tableColumn id="102" xr3:uid="{6F582275-9DFF-DE4F-A1F6-FAA4D0E9831F}" name="2047 Target Adjustment" dataDxfId="181" dataCellStyle="Comma"/>
    <tableColumn id="103" xr3:uid="{7D2D587D-B6C6-F54A-BE47-BA12FB7FC11A}" name="2048 Target Adjustment" dataDxfId="180" dataCellStyle="Comma"/>
    <tableColumn id="104" xr3:uid="{083A79E6-8870-0341-B580-F9A5BA99D6AE}" name="2049 Target Adjustment" dataDxfId="179" dataCellStyle="Comma"/>
    <tableColumn id="105" xr3:uid="{3B8F44CC-94C1-D14F-AFEA-40D2D5A021C4}" name="2050 Target Adjustment" dataDxfId="178" dataCellStyle="Comma"/>
    <tableColumn id="48" xr3:uid="{E0C13A8C-1E22-47FC-8BDB-C1FAE621EA91}" name="Notes" dataDxfId="177"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76" tableBorderDxfId="175">
  <tableColumns count="4">
    <tableColumn id="1" xr3:uid="{0D61041A-FB78-47C0-8845-9D67FDA70F8A}" name="Name" dataDxfId="174"/>
    <tableColumn id="2" xr3:uid="{CDBCB6C0-C25E-4B48-BD02-910F62126673}" name="Data Scenario Tag" dataDxfId="173"/>
    <tableColumn id="3" xr3:uid="{EB714EB9-782B-4E51-9F2C-E13CAEFC0B1B}" name="Include" dataDxfId="172" dataCellStyle="Normal 2"/>
    <tableColumn id="4" xr3:uid="{E3E10CC3-AC0A-4B33-9C3F-25A633F9806E}" name="PRM" dataDxfId="171"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63" totalsRowShown="0" headerRowDxfId="170" tableBorderDxfId="169">
  <tableColumns count="84">
    <tableColumn id="1" xr3:uid="{1A60C585-DB77-4BD3-BD1D-DCF0B0115D3E}" name="Name" dataDxfId="168"/>
    <tableColumn id="2" xr3:uid="{08ACA156-60AB-461A-B5D2-88735D4DE6F7}" name="Data Scenario Tag" dataDxfId="167"/>
    <tableColumn id="3" xr3:uid="{C921FB0B-319A-40DE-B829-9FD9FDCAD1DE}" name="Include" dataDxfId="166" dataCellStyle="Normal 2"/>
    <tableColumn id="74" xr3:uid="{48C62BE0-555D-438A-B5B1-3104B2AD12F1}" name="Solar-Storage_Surface" dataDxfId="165" dataCellStyle="Normal 2"/>
    <tableColumn id="73" xr3:uid="{2E7C3556-EB96-4F8F-814D-CC9E0FD1E1B1}" name="Wind_Surface" dataDxfId="164" dataCellStyle="Normal 2"/>
    <tableColumn id="6" xr3:uid="{91F8D54A-01AD-45C5-914C-FC1E7917853B}" name="2025 Intercept" dataDxfId="163" dataCellStyle="Comma"/>
    <tableColumn id="7" xr3:uid="{26B3E9AC-2EBF-412F-BBA4-F36F8A8D88A9}" name="2026 Intercept" dataDxfId="162" dataCellStyle="Comma"/>
    <tableColumn id="8" xr3:uid="{6476FC83-8889-4393-BA98-EA110AA59115}" name="2027 Intercept" dataDxfId="161" dataCellStyle="Comma"/>
    <tableColumn id="9" xr3:uid="{46C4697B-DBEB-4A23-A0C1-1BB5DFCF9CBA}" name="2028 Intercept" dataDxfId="160" dataCellStyle="Comma"/>
    <tableColumn id="10" xr3:uid="{152117D0-025F-4B37-9E7A-0909661CBEF0}" name="2029 Intercept" dataDxfId="159" dataCellStyle="Comma"/>
    <tableColumn id="11" xr3:uid="{2B8D022E-F8CE-4E8A-AF23-FD4E1302EA2F}" name="2030 Intercept" dataDxfId="158" dataCellStyle="Comma"/>
    <tableColumn id="12" xr3:uid="{712A4C2B-1A41-4B91-B911-0929BA2AEFCE}" name="2031 Intercept" dataDxfId="157" dataCellStyle="Comma"/>
    <tableColumn id="13" xr3:uid="{0CB52752-1280-4409-8E0E-8AD96B0BACAD}" name="2032 Intercept" dataDxfId="156" dataCellStyle="Comma"/>
    <tableColumn id="14" xr3:uid="{8B70BD66-27A6-41AF-AADE-10347404549D}" name="2033 Intercept" dataDxfId="155" dataCellStyle="Comma"/>
    <tableColumn id="15" xr3:uid="{93BE1B2D-AE3B-4586-9BE8-F37D340D1701}" name="2034 Intercept" dataDxfId="154" dataCellStyle="Comma"/>
    <tableColumn id="16" xr3:uid="{871CCCCE-F1B9-4368-ABC0-4432FB558563}" name="2035 Intercept" dataDxfId="153" dataCellStyle="Comma"/>
    <tableColumn id="17" xr3:uid="{907F4339-2056-4927-A867-EA56FE813B06}" name="2036 Intercept" dataDxfId="152" dataCellStyle="Comma"/>
    <tableColumn id="18" xr3:uid="{44919064-4CC0-412A-B086-3ABE2E1B28C8}" name="2037 Intercept" dataDxfId="151" dataCellStyle="Comma"/>
    <tableColumn id="19" xr3:uid="{7530D4AB-ACB1-4CDB-AAC1-D39C2830889F}" name="2038 Intercept" dataDxfId="150" dataCellStyle="Comma"/>
    <tableColumn id="20" xr3:uid="{C6575C64-333E-43FE-A64C-912553C24589}" name="2039 Intercept" dataDxfId="149" dataCellStyle="Comma"/>
    <tableColumn id="21" xr3:uid="{5BAA4B91-01EB-4A09-876A-F37473C6378C}" name="2040 Intercept" dataDxfId="148" dataCellStyle="Comma"/>
    <tableColumn id="22" xr3:uid="{35D37BB7-E0D8-474A-844B-0C42693FA5F9}" name="2041 Intercept" dataDxfId="147" dataCellStyle="Comma"/>
    <tableColumn id="23" xr3:uid="{75038709-24D0-47A2-B618-97FC838DA5AB}" name="2042 Intercept" dataDxfId="146" dataCellStyle="Comma"/>
    <tableColumn id="24" xr3:uid="{93013DB5-D589-4CC6-B579-B029D969D850}" name="2043 Intercept" dataDxfId="145" dataCellStyle="Comma"/>
    <tableColumn id="25" xr3:uid="{87E6C16C-33A2-4571-A3F1-9F4113549556}" name="2044 Intercept" dataDxfId="144" dataCellStyle="Comma"/>
    <tableColumn id="80" xr3:uid="{C85F475E-101B-3947-BE61-D45C851D1124}" name="2045 Intercept" dataDxfId="143" dataCellStyle="Comma"/>
    <tableColumn id="81" xr3:uid="{089247F0-9266-1F4E-9548-2E7CE4295B25}" name="2046 Intercept" dataDxfId="142" dataCellStyle="Comma"/>
    <tableColumn id="82" xr3:uid="{9513DFCB-60A8-EA4B-9654-A327634EC37D}" name="2047 Intercept" dataDxfId="141" dataCellStyle="Comma"/>
    <tableColumn id="83" xr3:uid="{B168F3CE-ACAE-B541-B2CA-D2B2DF797AE7}" name="2048 Intercept" dataDxfId="140" dataCellStyle="Comma"/>
    <tableColumn id="84" xr3:uid="{3624CFAB-6C01-BF46-8630-17BAA8A7AE67}" name="2049 Intercept" dataDxfId="139" dataCellStyle="Comma"/>
    <tableColumn id="26" xr3:uid="{3D1098C6-40CC-4577-947E-606F3C3C2DC3}" name="2050 Intercept" dataDxfId="138" dataCellStyle="Comma"/>
    <tableColumn id="28" xr3:uid="{EE0C2CC2-00FB-44D7-8EE5-A55A30AB798D}" name="2025 - axis 1" dataDxfId="137"/>
    <tableColumn id="29" xr3:uid="{29DA3D51-3CBA-493F-8FA8-1F611F01BE38}" name="2026 - axis 1" dataDxfId="136"/>
    <tableColumn id="30" xr3:uid="{CAE235A4-C4AA-438B-8AA2-45ABFDD1D0F1}" name="2027 - axis 1" dataDxfId="135"/>
    <tableColumn id="31" xr3:uid="{5B3D9577-5882-45DB-B2D8-DA0F6179FB7F}" name="2028 - axis 1" dataDxfId="134"/>
    <tableColumn id="32" xr3:uid="{793E2217-299D-4FD0-90C6-3EFCE26A9A37}" name="2029 - axis 1" dataDxfId="133"/>
    <tableColumn id="33" xr3:uid="{CBBBFB5C-57D5-481C-BCDB-97C86B465C30}" name="2030 - axis 1" dataDxfId="132"/>
    <tableColumn id="34" xr3:uid="{7020FF42-96B9-45DE-9160-6E3F80761A7D}" name="2031 - axis 1" dataDxfId="131"/>
    <tableColumn id="35" xr3:uid="{00A063D0-CF90-42EA-995F-08A269F0A89D}" name="2032 - axis 1" dataDxfId="130"/>
    <tableColumn id="36" xr3:uid="{72BB9118-6406-4575-A43A-D38B0E7583AF}" name="2033 - axis 1" dataDxfId="129"/>
    <tableColumn id="37" xr3:uid="{7CEB215D-A938-4298-921F-1C28AFF5FB44}" name="2034 - axis 1" dataDxfId="128"/>
    <tableColumn id="38" xr3:uid="{C74BF901-25A1-41F4-BD05-1A4CF9D47A99}" name="2035 - axis 1" dataDxfId="127"/>
    <tableColumn id="39" xr3:uid="{994FAEBA-FE0D-4E67-9571-C44ACA4B464B}" name="2036 - axis 1" dataDxfId="126"/>
    <tableColumn id="40" xr3:uid="{63BF19CC-450F-4469-8340-8C66F02315E8}" name="2037 - axis 1" dataDxfId="125"/>
    <tableColumn id="41" xr3:uid="{6F89041F-B92E-4596-A4C8-FD1B5FE7C318}" name="2038 - axis 1" dataDxfId="124"/>
    <tableColumn id="42" xr3:uid="{1B9AA1A8-3D7C-493E-A970-923C9E4E1E2B}" name="2039 - axis 1" dataDxfId="123"/>
    <tableColumn id="43" xr3:uid="{DD7BFEF3-9B3C-40B2-B714-FDA379A15700}" name="2040 - axis 1" dataDxfId="122"/>
    <tableColumn id="44" xr3:uid="{718D6D98-9A06-4D07-A1C8-985F03E4404F}" name="2041 - axis 1" dataDxfId="121"/>
    <tableColumn id="45" xr3:uid="{E47C6329-5EB2-4E5C-B146-3E41BE86A0C6}" name="2042 - axis 1" dataDxfId="120"/>
    <tableColumn id="46" xr3:uid="{C7E2F0B5-1E7B-4B05-BF41-ABCBB72397F8}" name="2043 - axis 1" dataDxfId="119"/>
    <tableColumn id="47" xr3:uid="{64E5353A-5F97-45B1-93F8-8DAF621BBC7F}" name="2044 - axis 1" dataDxfId="118"/>
    <tableColumn id="89" xr3:uid="{DDBA4357-80CE-B24F-8BED-B66980784608}" name="2045 - axis 1" dataDxfId="117"/>
    <tableColumn id="90" xr3:uid="{6C7C87CD-C45C-B248-8086-C1893CD34775}" name="2046 - axis 1" dataDxfId="116"/>
    <tableColumn id="91" xr3:uid="{9AB5850D-2CC4-B94E-A9E8-90F2B6EB6AED}" name="2047 - axis 1" dataDxfId="115"/>
    <tableColumn id="92" xr3:uid="{063C47A4-AC76-8F4D-A01C-FDF0E3D24F46}" name="2048 - axis 1" dataDxfId="114"/>
    <tableColumn id="93" xr3:uid="{B29436DF-8FC1-9F48-819C-2696EB9EAE7B}" name="2049 - axis 1" dataDxfId="113"/>
    <tableColumn id="48" xr3:uid="{488BD77B-C0DA-4E5C-8808-60936560C9E7}" name="2050 - axis 1" dataDxfId="112"/>
    <tableColumn id="50" xr3:uid="{1F379DB0-F494-4871-8514-4448423629FB}" name="2025 - axis 2" dataDxfId="111"/>
    <tableColumn id="51" xr3:uid="{39AF74CD-7AC6-49F0-9856-3B2101C9CA55}" name="2026 - axis 2" dataDxfId="110"/>
    <tableColumn id="52" xr3:uid="{09343524-CA32-48AA-B632-6746F26F5C8E}" name="2027 - axis 2" dataDxfId="109"/>
    <tableColumn id="53" xr3:uid="{2FEEA91D-1324-4FAC-8F17-A27C805EE615}" name="2028 - axis 2" dataDxfId="108"/>
    <tableColumn id="54" xr3:uid="{03663C9D-6243-46EE-8D36-13C95D1B342E}" name="2029 - axis 2" dataDxfId="107"/>
    <tableColumn id="55" xr3:uid="{579CBDC7-BC3D-4CE0-9AFC-47BCFE552187}" name="2030 - axis 2" dataDxfId="106"/>
    <tableColumn id="56" xr3:uid="{92CE257A-FFFA-45A6-ADAA-6D0B9358A683}" name="2031 - axis 2" dataDxfId="105"/>
    <tableColumn id="57" xr3:uid="{4FD18FE3-E94F-472E-B55D-F88B8E252CE2}" name="2032 - axis 2" dataDxfId="104"/>
    <tableColumn id="58" xr3:uid="{A8F52BC6-29B9-42B2-855C-D5997A6EAA6E}" name="2033 - axis 2" dataDxfId="103"/>
    <tableColumn id="59" xr3:uid="{6E1EA57E-DB27-4128-B512-0C1B1B66E393}" name="2034 - axis 2" dataDxfId="102"/>
    <tableColumn id="60" xr3:uid="{782DA734-7EEA-4C40-A46B-2191D04D3FDA}" name="2035 - axis 2" dataDxfId="101"/>
    <tableColumn id="61" xr3:uid="{5E72260E-CCE2-47C9-805C-2F4069C9E674}" name="2036 - axis 2" dataDxfId="100"/>
    <tableColumn id="62" xr3:uid="{049C95E1-C983-48F6-8BFB-1EE8FC2B3ECA}" name="2037 - axis 2" dataDxfId="99"/>
    <tableColumn id="63" xr3:uid="{E5ED8179-328B-4FE8-8911-9E66D3E52F31}" name="2038 - axis 2" dataDxfId="98"/>
    <tableColumn id="64" xr3:uid="{B8942C6C-CE85-4204-B979-010151BA1497}" name="2039 - axis 2" dataDxfId="97"/>
    <tableColumn id="65" xr3:uid="{47C0BA65-B1BF-4276-9FF1-70DFBBC0B0F4}" name="2040 - axis 2" dataDxfId="96"/>
    <tableColumn id="66" xr3:uid="{ECE0C0E0-B1AE-4858-A297-FF87F1213CF8}" name="2041 - axis 2" dataDxfId="95"/>
    <tableColumn id="67" xr3:uid="{82C768E1-8FB8-4A7E-9BEC-556354DDE53B}" name="2042 - axis 2" dataDxfId="94"/>
    <tableColumn id="68" xr3:uid="{0A600178-3E2E-461A-97DF-5E5E24B1C213}" name="2043 - axis 2" dataDxfId="93"/>
    <tableColumn id="69" xr3:uid="{E17ED955-2201-427B-8D04-1ADFF1B41A68}" name="2044 - axis 2" dataDxfId="92"/>
    <tableColumn id="98" xr3:uid="{55EFE514-EBAE-ED43-AB64-BA68B1838D28}" name="2045 - axis 2" dataDxfId="91"/>
    <tableColumn id="99" xr3:uid="{6118B516-B6EF-B649-848F-2CD6C98FCF4D}" name="2046 - axis 2" dataDxfId="90"/>
    <tableColumn id="100" xr3:uid="{B6A746B6-0F2A-BE45-B2A7-D65C737126AD}" name="2047 - axis 2" dataDxfId="89"/>
    <tableColumn id="101" xr3:uid="{7A112FF7-6799-7449-AB8C-012991D872FE}" name="2048 - axis 2" dataDxfId="88"/>
    <tableColumn id="102" xr3:uid="{7D4788E3-70A7-944B-A081-9825A0CF40C1}" name="2049 - axis 2" dataDxfId="87"/>
    <tableColumn id="70" xr3:uid="{2463490B-5CD7-4534-B95A-81D94DE2DDDE}" name="2050 - axis 2" dataDxfId="86"/>
    <tableColumn id="4" xr3:uid="{1F737E31-EEE3-814A-852F-2B6B5672CAED}" name="Notes" dataDxfId="85"/>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84" dataDxfId="83" tableBorderDxfId="82" dataCellStyle="Comma">
  <tableColumns count="7">
    <tableColumn id="1" xr3:uid="{2D8B01A6-F802-E94A-BE78-CA1866D86368}" name="Name" dataDxfId="81"/>
    <tableColumn id="2" xr3:uid="{D2AF46EF-FA1E-E049-BCBB-569717E7D05A}" name="Data Scenario Tag" dataDxfId="80"/>
    <tableColumn id="3" xr3:uid="{4BC279A7-AD08-DD45-898D-530CE606BA30}" name="Include" dataDxfId="79"/>
    <tableColumn id="49" xr3:uid="{FC83AFE4-1EB9-8F48-B05B-333B42976DC1}" name="Target Units" dataDxfId="78" dataCellStyle="Dropdown Input"/>
    <tableColumn id="4" xr3:uid="{BD6D8668-D2BB-3D40-864F-892FC1373479}" name="Modeled Year Target Profile" dataDxfId="77" dataCellStyle="Comma"/>
    <tableColumn id="53" xr3:uid="{D86FD154-0103-4247-897C-BD10BA686698}" name="Modeled Year Target Adjustment" dataDxfId="76" dataCellStyle="Comma"/>
    <tableColumn id="48" xr3:uid="{6404D700-C53D-6143-A050-C3BF6FC63A73}" name="Notes" dataDxfId="75"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3305609-B50B-423B-825C-58B00A5F11B2}" name="core.three_way_linkage.CustomConstraintLinkage.__135" displayName="core.three_way_linkage.CustomConstraintLinkage.__135" ref="J13:P18" totalsRowShown="0" headerRowDxfId="74" tableBorderDxfId="73">
  <tableColumns count="7">
    <tableColumn id="1" xr3:uid="{0289A98E-DAFD-4A0C-8E31-A17056886ED9}" name="Name" dataDxfId="72"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D2775E9E-34FB-4CD5-9475-8B61F793B6F1}" name="Data Scenario Tag" dataDxfId="71"/>
    <tableColumn id="3" xr3:uid="{00BB9ABE-4CE6-4A7D-9A5A-D62E7E3F09C8}" name="Include" dataDxfId="70"/>
    <tableColumn id="4" xr3:uid="{5D51A781-AF65-40E3-922D-A11C57F25831}" name="Constraint RHS"/>
    <tableColumn id="5" xr3:uid="{492B7D18-A0F9-4863-ACE7-D4AB952D2F37}" name="Constraint LHS"/>
    <tableColumn id="6" xr3:uid="{413B0A34-8537-4B21-A987-1F2933DB1071}" name="Component to Constrain"/>
    <tableColumn id="8" xr3:uid="{687D3DAE-EB53-47AA-9B6C-B944D8FD0A4E}" name="Notes" dataDxfId="69"/>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8BEA5F3-3F9B-4B0E-95BF-EE8181EDBA6D}" name="core.custom_constraint.CustomConstraintLHS.__13618" displayName="core.custom_constraint.CustomConstraintLHS.__13618" ref="R13:AY18" totalsRowShown="0" headerRowDxfId="68" tableBorderDxfId="67">
  <tableColumns count="34">
    <tableColumn id="1" xr3:uid="{70A53E62-1CB8-4D43-B992-29FCF277E54E}" name="Name" dataDxfId="66" dataCellStyle="Total"/>
    <tableColumn id="2" xr3:uid="{83FB8E33-1A0C-461C-AFF9-37FC6CBE6983}" name="Data Scenario Tag" dataDxfId="65"/>
    <tableColumn id="3" xr3:uid="{AA077F2D-4173-4277-9EC9-E4F625F6AB07}" name="Include" dataDxfId="64" dataCellStyle="Total"/>
    <tableColumn id="4" xr3:uid="{EF8FEC83-3302-4EC7-94AB-0EEE2CB986AC}" name="Pyomo Component Name" dataDxfId="63" dataCellStyle="Total"/>
    <tableColumn id="8" xr3:uid="{3D997B00-856D-42AF-A34C-E73BA3723AAA}" name="Additional Index" dataDxfId="62" dataCellStyle="Calculation"/>
    <tableColumn id="6" xr3:uid="{02027748-A812-4172-AAC9-39AE9C5F6312}" name="Weather Year Hourly Multiplier" dataDxfId="61" dataCellStyle="Table Value 2"/>
    <tableColumn id="9" xr3:uid="{BDC9C4A0-3325-407B-A120-C38624AC79C7}" name="Modeled Year Hourly Multiplier" dataDxfId="60" dataCellStyle="Table Value 2"/>
    <tableColumn id="5" xr3:uid="{38C80D18-18A8-42F5-8502-9FC1A1DA3603}" name="2025 Multiplier" dataDxfId="59" dataCellStyle="Table Value 2"/>
    <tableColumn id="31" xr3:uid="{E321F124-85DE-4B36-93A6-8CEE988BD0B1}" name="2026 Multiplier" dataDxfId="58" dataCellStyle="Table Value 2"/>
    <tableColumn id="32" xr3:uid="{B9F9347E-4510-44BF-9401-8446CB995797}" name="2027 Multiplier" dataDxfId="57" dataCellStyle="Table Value 2"/>
    <tableColumn id="33" xr3:uid="{F2587CA5-1D30-42BC-91C1-688EB8C07F04}" name="2028 Multiplier" dataDxfId="56" dataCellStyle="Table Value 2"/>
    <tableColumn id="34" xr3:uid="{064DEFED-FBF2-4C04-9CFB-4F06F65BBCDB}" name="2029 Multiplier" dataDxfId="55" dataCellStyle="Table Value 2"/>
    <tableColumn id="35" xr3:uid="{21228595-E39B-44BB-ACDE-0F2FB09B26AF}" name="2030 Multiplier" dataDxfId="54" dataCellStyle="Table Value 2"/>
    <tableColumn id="36" xr3:uid="{D6FD3330-3ECB-4696-9013-B51C42B5B7AD}" name="2031 Multiplier" dataDxfId="53" dataCellStyle="Table Value 2"/>
    <tableColumn id="25" xr3:uid="{71CC902C-EB86-41B2-9547-41FE04EC2CA6}" name="2032 Multiplier" dataDxfId="52" dataCellStyle="Table Value 2"/>
    <tableColumn id="26" xr3:uid="{29351A35-8ECD-4F8C-A4B8-A13B02722F72}" name="2033 Multiplier" dataDxfId="51" dataCellStyle="Table Value 2"/>
    <tableColumn id="27" xr3:uid="{AD65C323-FADF-4D4E-98F8-A5A06FA7F571}" name="2034 Multiplier" dataDxfId="50" dataCellStyle="Table Value 2"/>
    <tableColumn id="28" xr3:uid="{BE1C929F-7B0D-4E18-9442-9E2189E5167A}" name="2035 Multiplier" dataDxfId="49" dataCellStyle="Table Value 2"/>
    <tableColumn id="29" xr3:uid="{DA43469B-3CBE-4505-89F5-D6DA7D903303}" name="2036 Multiplier" dataDxfId="48" dataCellStyle="Table Value 2"/>
    <tableColumn id="30" xr3:uid="{27BABB9F-A9E6-4313-AF2D-CDBFCA6BD1B9}" name="2037 Multiplier" dataDxfId="47" dataCellStyle="Table Value 2"/>
    <tableColumn id="19" xr3:uid="{CDE40F78-5B8F-4CB6-955D-D248B4228138}" name="2038 Multiplier" dataDxfId="46" dataCellStyle="Table Value 2"/>
    <tableColumn id="20" xr3:uid="{1476AEEB-A983-4B04-B857-E76A7462F951}" name="2039 Multiplier" dataDxfId="45" dataCellStyle="Table Value 2"/>
    <tableColumn id="21" xr3:uid="{DB40112A-43DF-426E-97CA-62EDFCC88698}" name="2040 Multiplier" dataDxfId="44" dataCellStyle="Table Value 2"/>
    <tableColumn id="22" xr3:uid="{9540EC64-249C-45E9-AC99-A6BA3D227897}" name="2041 Multiplier" dataDxfId="43" dataCellStyle="Table Value 2"/>
    <tableColumn id="23" xr3:uid="{C59178CB-173B-4A7B-9333-253AED452C81}" name="2042 Multiplier" dataDxfId="42" dataCellStyle="Table Value 2"/>
    <tableColumn id="24" xr3:uid="{07128774-956B-439B-9957-37AAD3758AC6}" name="2043 Multiplier" dataDxfId="41" dataCellStyle="Table Value 2"/>
    <tableColumn id="14" xr3:uid="{1F22C217-BE57-438E-BB5D-E5F770B144C2}" name="2044 Multiplier" dataDxfId="40" dataCellStyle="Table Value 2"/>
    <tableColumn id="15" xr3:uid="{6DCCCBCE-9229-4835-AC77-D6E6FC34829B}" name="2045 Multiplier" dataDxfId="39" dataCellStyle="Table Value 2"/>
    <tableColumn id="16" xr3:uid="{753090AD-04DC-4A50-B2D2-759E8FFC3EB1}" name="2046 Multiplier" dataDxfId="38" dataCellStyle="Table Value 2"/>
    <tableColumn id="17" xr3:uid="{EB31B6EC-6418-4D81-B53B-2854EC43E161}" name="2047 Multiplier" dataDxfId="37" dataCellStyle="Table Value 2"/>
    <tableColumn id="18" xr3:uid="{01C2B249-8C27-4264-B36B-C570B112102A}" name="2048 Multiplier" dataDxfId="36" dataCellStyle="Table Value 2"/>
    <tableColumn id="11" xr3:uid="{E9E331A1-CE95-462B-B5A7-D6A200F3D142}" name="2049 Multiplier" dataDxfId="35" dataCellStyle="Table Value 2"/>
    <tableColumn id="12" xr3:uid="{22575E74-5877-41D0-8866-6BA9CA96EBA3}" name="2050 Multiplier" dataDxfId="34" dataCellStyle="Table Value 2"/>
    <tableColumn id="7" xr3:uid="{3DB832B5-F971-45D6-8CBC-FBF51400379B}" name="Notes" dataDxfId="33"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D8CD3B7-9564-4CDE-BAE0-6B6F2E5DB394}" name="core.custom_constraint.CustomConstraintRHS.__413622" displayName="core.custom_constraint.CustomConstraintRHS.__413622" ref="BA13:CF18" totalsRowShown="0" headerRowDxfId="32" dataDxfId="31">
  <tableColumns count="32">
    <tableColumn id="1" xr3:uid="{0415217F-5919-4655-8D9F-4E019531F3EE}" name="Name" dataDxfId="30"/>
    <tableColumn id="2" xr3:uid="{FC6DA872-8288-4B93-800E-28D5E3E8E42D}" name="Data Scenario Tag" dataDxfId="29"/>
    <tableColumn id="3" xr3:uid="{BC1D3A82-3C01-4B02-A16F-15E109422609}" name="Include" dataDxfId="28"/>
    <tableColumn id="4" xr3:uid="{9962D2C9-BC65-4035-97F0-12DC46BF67FB}" name="Constraint Operator" dataCellStyle="Dropdown Input"/>
    <tableColumn id="32" xr3:uid="{CF0A117A-30BB-44F5-9F5B-49E0F2CD9CF1}" name="WY Hourly Target Profile" dataDxfId="27" dataCellStyle="Table Value 2"/>
    <tableColumn id="5" xr3:uid="{1F4B22A9-4A68-444D-A60A-0E0A70A2CF83}" name="MY Hourly RHS Target" dataDxfId="26" dataCellStyle="Table Value 2"/>
    <tableColumn id="6" xr3:uid="{5EFFE165-7977-4C25-B353-917AC4178637}" name="2025 Target" dataDxfId="25"/>
    <tableColumn id="7" xr3:uid="{78EF9352-698D-4E20-989A-59EB4C1527C2}" name="2026 Target" dataDxfId="24"/>
    <tableColumn id="8" xr3:uid="{192621D8-0A51-439D-AFB7-7D389C3FE340}" name="2027 Target" dataDxfId="23"/>
    <tableColumn id="9" xr3:uid="{E0EEC1A9-D4B7-4D22-99F7-FBED066BE8CE}" name="2028 Target" dataDxfId="22"/>
    <tableColumn id="10" xr3:uid="{1708B5E8-2D20-4567-82F3-F1285F568FE0}" name="2029 Target" dataDxfId="21"/>
    <tableColumn id="11" xr3:uid="{BC694970-A93F-4AEF-98CC-C05678A16E1D}" name="2030 Target" dataDxfId="20"/>
    <tableColumn id="12" xr3:uid="{37884DAE-FCEC-4B2E-A82F-6A4770516BB6}" name="2031 Target" dataDxfId="19"/>
    <tableColumn id="13" xr3:uid="{D8A9CBB5-2C73-4374-9882-216B4E84C181}" name="2032 Target" dataDxfId="18"/>
    <tableColumn id="14" xr3:uid="{5F59AFB3-0497-4038-B9C8-F1111584AAAB}" name="2033 Target" dataDxfId="17"/>
    <tableColumn id="15" xr3:uid="{F662A232-F682-4022-9AA2-1C2615521E47}" name="2034 Target" dataDxfId="16"/>
    <tableColumn id="16" xr3:uid="{7C022313-B8B7-4290-B1C3-29B92902DF09}" name="2035 Target" dataDxfId="15"/>
    <tableColumn id="17" xr3:uid="{28496AF6-2308-4C9B-97E3-547811C6F673}" name="2036 Target" dataDxfId="14"/>
    <tableColumn id="18" xr3:uid="{E60B5A0C-0247-49C2-85DB-6341DD046C3F}" name="2037 Target" dataDxfId="13"/>
    <tableColumn id="19" xr3:uid="{58766C41-1E93-4844-8EE5-4EE29C7B2EAB}" name="2038 Target" dataDxfId="12"/>
    <tableColumn id="20" xr3:uid="{F5212EF0-2DC1-4144-A662-9E97BF8618FA}" name="2039 Target" dataDxfId="11"/>
    <tableColumn id="21" xr3:uid="{CE4214E0-FBE2-4EC5-AE64-38918EDC7099}" name="2040 Target" dataDxfId="10"/>
    <tableColumn id="22" xr3:uid="{F67A37DF-6785-41A7-A947-4E584D2ADCFC}" name="2041 Target" dataDxfId="9"/>
    <tableColumn id="23" xr3:uid="{1471CA5B-215E-423E-B22F-90BAED1D9BF9}" name="2042 Target" dataDxfId="8"/>
    <tableColumn id="24" xr3:uid="{B19F8547-84B7-49A8-9F6D-0A8376CA32A5}" name="2043 Target" dataDxfId="7"/>
    <tableColumn id="25" xr3:uid="{6F3A2309-944D-4BF3-8CA6-2503B7A2CD5B}" name="2044 Target" dataDxfId="6" dataCellStyle="Comma"/>
    <tableColumn id="26" xr3:uid="{55A4E830-8FF5-4161-9D05-5D3F65CB3B3A}" name="2045 Target" dataDxfId="5" dataCellStyle="Comma"/>
    <tableColumn id="27" xr3:uid="{E4581363-A8D8-4D7F-9F9F-384B3020BBFB}" name="2046 Target" dataDxfId="4" dataCellStyle="Comma"/>
    <tableColumn id="28" xr3:uid="{412BCE00-077C-4882-8934-2B66FED7FAD6}" name="2047 Target" dataDxfId="3" dataCellStyle="Comma"/>
    <tableColumn id="29" xr3:uid="{DEBBA086-9896-447A-BE82-25837A15DDEA}" name="2048 Target" dataDxfId="2" dataCellStyle="Comma"/>
    <tableColumn id="30" xr3:uid="{3466C247-AE2D-4C11-8307-EEDD366C274D}" name="2049 Target" dataDxfId="1" dataCellStyle="Comma"/>
    <tableColumn id="31" xr3:uid="{E46B9B7E-CD02-4705-A4A2-061E2DD21706}" name="2050 Target" dataDxfId="0"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docs.ethree.com/projects/resolve" TargetMode="External"/><Relationship Id="rId2" Type="http://schemas.openxmlformats.org/officeDocument/2006/relationships/hyperlink" Target="mailto:platform@ethree.com"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trlProp" Target="../ctrlProps/ctrlProp3.xml"/><Relationship Id="rId18" Type="http://schemas.openxmlformats.org/officeDocument/2006/relationships/table" Target="../tables/table2.xml"/><Relationship Id="rId3" Type="http://schemas.openxmlformats.org/officeDocument/2006/relationships/hyperlink" Target="https://docs.ethree.com/projects/kit/en/main/core/components.html" TargetMode="External"/><Relationship Id="rId21" Type="http://schemas.openxmlformats.org/officeDocument/2006/relationships/table" Target="../tables/table5.xml"/><Relationship Id="rId7" Type="http://schemas.openxmlformats.org/officeDocument/2006/relationships/hyperlink" Target="https://docs.ethree.com/projects/kit/en/main/core/components.html" TargetMode="External"/><Relationship Id="rId12" Type="http://schemas.openxmlformats.org/officeDocument/2006/relationships/ctrlProp" Target="../ctrlProps/ctrlProp2.xml"/><Relationship Id="rId17" Type="http://schemas.openxmlformats.org/officeDocument/2006/relationships/table" Target="../tables/table1.xml"/><Relationship Id="rId25" Type="http://schemas.openxmlformats.org/officeDocument/2006/relationships/comments" Target="../comments1.xml"/><Relationship Id="rId2" Type="http://schemas.openxmlformats.org/officeDocument/2006/relationships/hyperlink" Target="https://docs.ethree.com/projects/kit/en/main/core/components.html" TargetMode="External"/><Relationship Id="rId16" Type="http://schemas.openxmlformats.org/officeDocument/2006/relationships/ctrlProp" Target="../ctrlProps/ctrlProp6.xml"/><Relationship Id="rId20" Type="http://schemas.openxmlformats.org/officeDocument/2006/relationships/table" Target="../tables/table4.xml"/><Relationship Id="rId1" Type="http://schemas.openxmlformats.org/officeDocument/2006/relationships/hyperlink" Target="https://docs.ethree.com/projects/kit/en/main/core/components.html" TargetMode="External"/><Relationship Id="rId6" Type="http://schemas.openxmlformats.org/officeDocument/2006/relationships/hyperlink" Target="https://docs.ethree.com/projects/kit/en/main/core/components.html" TargetMode="External"/><Relationship Id="rId11" Type="http://schemas.openxmlformats.org/officeDocument/2006/relationships/ctrlProp" Target="../ctrlProps/ctrlProp1.xml"/><Relationship Id="rId24" Type="http://schemas.openxmlformats.org/officeDocument/2006/relationships/table" Target="../tables/table8.xml"/><Relationship Id="rId5" Type="http://schemas.openxmlformats.org/officeDocument/2006/relationships/hyperlink" Target="https://docs.ethree.com/projects/kit/en/main/core/components.html" TargetMode="External"/><Relationship Id="rId15" Type="http://schemas.openxmlformats.org/officeDocument/2006/relationships/ctrlProp" Target="../ctrlProps/ctrlProp5.xml"/><Relationship Id="rId23" Type="http://schemas.openxmlformats.org/officeDocument/2006/relationships/table" Target="../tables/table7.xml"/><Relationship Id="rId10" Type="http://schemas.openxmlformats.org/officeDocument/2006/relationships/vmlDrawing" Target="../drawings/vmlDrawing1.vml"/><Relationship Id="rId19" Type="http://schemas.openxmlformats.org/officeDocument/2006/relationships/table" Target="../tables/table3.xml"/><Relationship Id="rId4" Type="http://schemas.openxmlformats.org/officeDocument/2006/relationships/hyperlink" Target="https://docs.ethree.com/projects/kit/en/main/core/components.html" TargetMode="External"/><Relationship Id="rId9" Type="http://schemas.openxmlformats.org/officeDocument/2006/relationships/drawing" Target="../drawings/drawing2.xml"/><Relationship Id="rId14" Type="http://schemas.openxmlformats.org/officeDocument/2006/relationships/ctrlProp" Target="../ctrlProps/ctrlProp4.xml"/><Relationship Id="rId22"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topLeftCell="A4" zoomScale="137" workbookViewId="0">
      <selection activeCell="F27" sqref="F27"/>
    </sheetView>
  </sheetViews>
  <sheetFormatPr defaultColWidth="12" defaultRowHeight="12"/>
  <cols>
    <col min="1" max="1" width="3" customWidth="1"/>
    <col min="2" max="31" width="21" customWidth="1"/>
  </cols>
  <sheetData>
    <row r="1" spans="1:2" s="1" customFormat="1" ht="29.25" thickBot="1">
      <c r="A1" s="1" t="s">
        <v>0</v>
      </c>
    </row>
    <row r="4" spans="1:2" ht="19.5" thickBot="1">
      <c r="B4" s="2" t="s">
        <v>1</v>
      </c>
    </row>
    <row r="10" spans="1:2">
      <c r="B10" t="s">
        <v>2</v>
      </c>
    </row>
    <row r="11" spans="1:2">
      <c r="B11" t="s">
        <v>3</v>
      </c>
    </row>
    <row r="12" spans="1:2">
      <c r="B12" t="s">
        <v>4</v>
      </c>
    </row>
    <row r="13" spans="1:2">
      <c r="B13" s="19" t="s">
        <v>5</v>
      </c>
    </row>
    <row r="16" spans="1:2">
      <c r="B16" s="3">
        <v>45984</v>
      </c>
    </row>
    <row r="19" spans="2:3" ht="19.5" thickBot="1">
      <c r="B19" s="2" t="s">
        <v>6</v>
      </c>
      <c r="C19" s="2"/>
    </row>
    <row r="21" spans="2:3">
      <c r="B21" s="8" t="s">
        <v>7</v>
      </c>
      <c r="C21" s="18" t="s">
        <v>1488</v>
      </c>
    </row>
    <row r="22" spans="2:3" ht="12" customHeight="1">
      <c r="B22" s="8" t="s">
        <v>8</v>
      </c>
      <c r="C22" s="478"/>
    </row>
    <row r="23" spans="2:3">
      <c r="B23" s="8" t="s">
        <v>9</v>
      </c>
      <c r="C23" s="5" t="str" cm="1">
        <f t="array" aca="1" ref="C23" ca="1">LEFT(CELL("filename", A1), FIND("[", CELL("filename", A1)) - 1)</f>
        <v>C:\r\resolve-e3\</v>
      </c>
    </row>
    <row r="25" spans="2:3">
      <c r="B25" s="49" t="s">
        <v>10</v>
      </c>
    </row>
    <row r="26" spans="2:3">
      <c r="B26" s="4" t="s">
        <v>11</v>
      </c>
    </row>
    <row r="27" spans="2:3">
      <c r="B27" s="4" t="s">
        <v>12</v>
      </c>
    </row>
    <row r="29" spans="2:3">
      <c r="B29" t="s">
        <v>13</v>
      </c>
    </row>
    <row r="31" spans="2:3">
      <c r="B31" s="6" t="s">
        <v>14</v>
      </c>
      <c r="C31" s="5" t="str" cm="1">
        <f t="array" ref="C31">GetXlwingsVersion()</f>
        <v>0.30.15</v>
      </c>
    </row>
    <row r="34" spans="2:31" ht="19.5"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ht="13.5">
      <c r="B37" s="36" t="str" cm="1">
        <f t="array" ref="B37:V37">SheetNames</f>
        <v>Cover</v>
      </c>
      <c r="C37" s="36" t="str">
        <v>Log</v>
      </c>
      <c r="D37" s="36" t="str">
        <v>Change Log</v>
      </c>
      <c r="E37" s="36" t="str">
        <v>Resolve Case Setup</v>
      </c>
      <c r="F37" s="36" t="str">
        <v>Timeseries Clusters</v>
      </c>
      <c r="G37" s="36" t="str">
        <v>Zonal Topology</v>
      </c>
      <c r="H37" s="36" t="str">
        <v>Candidate Transmission</v>
      </c>
      <c r="I37" s="36" t="str">
        <v>Load Components</v>
      </c>
      <c r="J37" s="36" t="str">
        <v>Fuels</v>
      </c>
      <c r="K37" s="36" t="str">
        <v>Reserves</v>
      </c>
      <c r="L37" s="36" t="str">
        <v>Existing Resources</v>
      </c>
      <c r="M37" s="36" t="str">
        <v>Candidate Resources</v>
      </c>
      <c r="N37" s="36" t="str">
        <v>Resource Groups</v>
      </c>
      <c r="O37" s="36" t="str">
        <v>Clean Energy Policy</v>
      </c>
      <c r="P37" s="36" t="str">
        <v>Emissions Policy</v>
      </c>
      <c r="Q37" s="36" t="str">
        <v>PRM Policy</v>
      </c>
      <c r="R37" s="36" t="str">
        <v>ERM Policy</v>
      </c>
      <c r="S37" s="36" t="str">
        <v>Custom Constraints</v>
      </c>
      <c r="T37" s="36" t="str">
        <v>Reference  &gt;&gt;</v>
      </c>
      <c r="U37" s="36" t="str">
        <v>Lists</v>
      </c>
      <c r="V37" s="36" t="str">
        <v>xlwings.conf</v>
      </c>
      <c r="W37" s="36"/>
      <c r="X37" s="36"/>
      <c r="Y37" s="36"/>
      <c r="Z37" s="36"/>
      <c r="AA37" s="36"/>
      <c r="AB37" s="36"/>
      <c r="AC37" s="36"/>
      <c r="AD37" s="36"/>
      <c r="AE37" s="37"/>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core.custom_constraint.CustomConstraintLHS.__13618</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core.custom_constraint.CustomConstraintRHS.__413622</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B13" r:id="rId2" xr:uid="{DF8024AA-C374-5145-A1B0-A74979628240}"/>
    <hyperlink ref="C21" r:id="rId3" xr:uid="{138C91A8-4C4B-A944-873C-03B90881842C}"/>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topLeftCell="A5" workbookViewId="0">
      <selection activeCell="A80" sqref="A80"/>
    </sheetView>
  </sheetViews>
  <sheetFormatPr defaultColWidth="12" defaultRowHeight="12"/>
  <cols>
    <col min="1" max="1" width="256" style="38" customWidth="1"/>
  </cols>
  <sheetData>
    <row r="1" spans="1:1">
      <c r="A1" s="54" t="s">
        <v>1493</v>
      </c>
    </row>
    <row r="2" spans="1:1">
      <c r="A2" s="54" t="s">
        <v>1494</v>
      </c>
    </row>
    <row r="3" spans="1:1">
      <c r="A3" s="54" t="s">
        <v>1495</v>
      </c>
    </row>
    <row r="4" spans="1:1">
      <c r="A4" s="54" t="s">
        <v>1496</v>
      </c>
    </row>
    <row r="5" spans="1:1">
      <c r="A5" s="54" t="s">
        <v>1497</v>
      </c>
    </row>
    <row r="6" spans="1:1">
      <c r="A6" s="452" t="s">
        <v>1498</v>
      </c>
    </row>
    <row r="7" spans="1:1">
      <c r="A7" s="452" t="s">
        <v>1499</v>
      </c>
    </row>
    <row r="8" spans="1:1">
      <c r="A8" s="452" t="s">
        <v>1500</v>
      </c>
    </row>
    <row r="9" spans="1:1">
      <c r="A9" s="452" t="s">
        <v>1501</v>
      </c>
    </row>
    <row r="10" spans="1:1">
      <c r="A10" s="54" t="s">
        <v>1502</v>
      </c>
    </row>
    <row r="11" spans="1:1">
      <c r="A11" s="54" t="s">
        <v>1503</v>
      </c>
    </row>
    <row r="12" spans="1:1">
      <c r="A12" s="54" t="s">
        <v>1504</v>
      </c>
    </row>
    <row r="13" spans="1:1">
      <c r="A13" s="54" t="s">
        <v>1505</v>
      </c>
    </row>
    <row r="14" spans="1:1">
      <c r="A14" s="54" t="s">
        <v>1506</v>
      </c>
    </row>
    <row r="15" spans="1:1">
      <c r="A15" s="54" t="s">
        <v>1507</v>
      </c>
    </row>
    <row r="16" spans="1:1">
      <c r="A16" s="54" t="s">
        <v>1508</v>
      </c>
    </row>
    <row r="17" spans="1:1">
      <c r="A17" s="54" t="s">
        <v>1509</v>
      </c>
    </row>
    <row r="18" spans="1:1">
      <c r="A18" s="54" t="s">
        <v>1510</v>
      </c>
    </row>
    <row r="19" spans="1:1">
      <c r="A19" s="54" t="s">
        <v>1511</v>
      </c>
    </row>
    <row r="20" spans="1:1">
      <c r="A20" s="54" t="s">
        <v>1512</v>
      </c>
    </row>
    <row r="21" spans="1:1">
      <c r="A21" s="54" t="s">
        <v>1513</v>
      </c>
    </row>
    <row r="22" spans="1:1">
      <c r="A22" s="54" t="s">
        <v>1514</v>
      </c>
    </row>
    <row r="23" spans="1:1">
      <c r="A23" s="54" t="s">
        <v>1515</v>
      </c>
    </row>
    <row r="24" spans="1:1">
      <c r="A24" s="54" t="s">
        <v>1516</v>
      </c>
    </row>
    <row r="25" spans="1:1">
      <c r="A25" s="54" t="s">
        <v>1517</v>
      </c>
    </row>
    <row r="26" spans="1:1">
      <c r="A26" s="54" t="s">
        <v>1518</v>
      </c>
    </row>
    <row r="27" spans="1:1">
      <c r="A27" s="54" t="s">
        <v>1519</v>
      </c>
    </row>
    <row r="28" spans="1:1">
      <c r="A28" s="54" t="s">
        <v>1520</v>
      </c>
    </row>
    <row r="29" spans="1:1">
      <c r="A29" s="54" t="s">
        <v>1521</v>
      </c>
    </row>
    <row r="30" spans="1:1">
      <c r="A30" s="54" t="s">
        <v>1522</v>
      </c>
    </row>
    <row r="31" spans="1:1">
      <c r="A31" s="54" t="s">
        <v>1523</v>
      </c>
    </row>
    <row r="32" spans="1:1">
      <c r="A32" s="54" t="s">
        <v>1524</v>
      </c>
    </row>
    <row r="33" spans="1:1">
      <c r="A33" s="54" t="s">
        <v>1525</v>
      </c>
    </row>
    <row r="34" spans="1:1">
      <c r="A34" s="54" t="s">
        <v>1526</v>
      </c>
    </row>
    <row r="35" spans="1:1">
      <c r="A35" s="54" t="s">
        <v>1527</v>
      </c>
    </row>
    <row r="36" spans="1:1">
      <c r="A36" s="54" t="s">
        <v>1528</v>
      </c>
    </row>
    <row r="37" spans="1:1">
      <c r="A37" s="54" t="s">
        <v>1529</v>
      </c>
    </row>
    <row r="38" spans="1:1">
      <c r="A38" s="54" t="s">
        <v>1530</v>
      </c>
    </row>
    <row r="39" spans="1:1">
      <c r="A39" s="54" t="s">
        <v>1531</v>
      </c>
    </row>
    <row r="40" spans="1:1">
      <c r="A40" s="54" t="s">
        <v>1532</v>
      </c>
    </row>
    <row r="41" spans="1:1">
      <c r="A41" s="54" t="s">
        <v>1533</v>
      </c>
    </row>
    <row r="42" spans="1:1">
      <c r="A42" s="54" t="s">
        <v>1534</v>
      </c>
    </row>
    <row r="43" spans="1:1">
      <c r="A43" s="54" t="s">
        <v>1535</v>
      </c>
    </row>
    <row r="44" spans="1:1">
      <c r="A44" s="54" t="s">
        <v>1536</v>
      </c>
    </row>
    <row r="45" spans="1:1">
      <c r="A45" s="54" t="s">
        <v>1537</v>
      </c>
    </row>
    <row r="46" spans="1:1">
      <c r="A46" s="54" t="s">
        <v>1538</v>
      </c>
    </row>
    <row r="47" spans="1:1">
      <c r="A47" s="54" t="s">
        <v>1539</v>
      </c>
    </row>
    <row r="48" spans="1:1">
      <c r="A48" s="54" t="s">
        <v>1540</v>
      </c>
    </row>
    <row r="49" spans="1:1">
      <c r="A49" s="54" t="s">
        <v>1541</v>
      </c>
    </row>
    <row r="50" spans="1:1">
      <c r="A50" s="54" t="s">
        <v>1542</v>
      </c>
    </row>
    <row r="51" spans="1:1">
      <c r="A51" s="54" t="s">
        <v>1543</v>
      </c>
    </row>
    <row r="52" spans="1:1">
      <c r="A52" s="54" t="s">
        <v>1544</v>
      </c>
    </row>
    <row r="53" spans="1:1">
      <c r="A53" s="54" t="s">
        <v>1545</v>
      </c>
    </row>
    <row r="54" spans="1:1">
      <c r="A54" s="54" t="s">
        <v>1546</v>
      </c>
    </row>
    <row r="55" spans="1:1">
      <c r="A55" s="54" t="s">
        <v>1547</v>
      </c>
    </row>
    <row r="56" spans="1:1">
      <c r="A56" s="54" t="s">
        <v>1548</v>
      </c>
    </row>
    <row r="57" spans="1:1">
      <c r="A57" s="54" t="s">
        <v>1549</v>
      </c>
    </row>
    <row r="58" spans="1:1">
      <c r="A58" s="54" t="s">
        <v>1550</v>
      </c>
    </row>
    <row r="59" spans="1:1">
      <c r="A59" s="54" t="s">
        <v>1551</v>
      </c>
    </row>
    <row r="60" spans="1:1">
      <c r="A60" s="54" t="s">
        <v>1552</v>
      </c>
    </row>
    <row r="61" spans="1:1">
      <c r="A61" s="54" t="s">
        <v>1553</v>
      </c>
    </row>
    <row r="62" spans="1:1">
      <c r="A62" s="54"/>
    </row>
    <row r="63" spans="1:1">
      <c r="A63" s="54"/>
    </row>
    <row r="64" spans="1:1">
      <c r="A64" s="54"/>
    </row>
    <row r="65" spans="1:1">
      <c r="A65" s="54"/>
    </row>
    <row r="66" spans="1:1">
      <c r="A66" s="54"/>
    </row>
    <row r="67" spans="1:1">
      <c r="A67" s="54"/>
    </row>
    <row r="68" spans="1:1">
      <c r="A68" s="54"/>
    </row>
    <row r="69" spans="1:1">
      <c r="A69" s="54"/>
    </row>
    <row r="70" spans="1:1">
      <c r="A70" s="54"/>
    </row>
    <row r="71" spans="1:1">
      <c r="A71" s="54"/>
    </row>
    <row r="72" spans="1:1">
      <c r="A72" s="54"/>
    </row>
    <row r="73" spans="1:1">
      <c r="A73" s="54"/>
    </row>
    <row r="74" spans="1:1">
      <c r="A74" s="54"/>
    </row>
    <row r="75" spans="1:1">
      <c r="A75" s="54"/>
    </row>
    <row r="76" spans="1:1">
      <c r="A76" s="54"/>
    </row>
    <row r="77" spans="1:1">
      <c r="A77" s="54"/>
    </row>
    <row r="78" spans="1:1">
      <c r="A78" s="54"/>
    </row>
    <row r="79" spans="1:1">
      <c r="A79" s="54"/>
    </row>
    <row r="80" spans="1:1">
      <c r="A80" s="54"/>
    </row>
    <row r="81" spans="1:1">
      <c r="A81" s="54"/>
    </row>
    <row r="82" spans="1:1">
      <c r="A82" s="54"/>
    </row>
    <row r="83" spans="1:1">
      <c r="A83" s="54"/>
    </row>
    <row r="84" spans="1:1">
      <c r="A84" s="54"/>
    </row>
    <row r="85" spans="1:1">
      <c r="A85" s="54"/>
    </row>
    <row r="86" spans="1:1">
      <c r="A86" s="54"/>
    </row>
    <row r="87" spans="1:1">
      <c r="A87" s="54"/>
    </row>
    <row r="88" spans="1:1">
      <c r="A88" s="54"/>
    </row>
    <row r="89" spans="1:1">
      <c r="A89" s="54"/>
    </row>
    <row r="90" spans="1:1">
      <c r="A90" s="54"/>
    </row>
    <row r="91" spans="1:1">
      <c r="A91" s="54"/>
    </row>
    <row r="92" spans="1:1">
      <c r="A92" s="54"/>
    </row>
    <row r="93" spans="1:1">
      <c r="A93" s="54"/>
    </row>
    <row r="94" spans="1:1">
      <c r="A94" s="54"/>
    </row>
    <row r="95" spans="1:1">
      <c r="A95" s="54"/>
    </row>
    <row r="96" spans="1:1">
      <c r="A96" s="54"/>
    </row>
    <row r="97" spans="1:1">
      <c r="A97" s="54"/>
    </row>
    <row r="98" spans="1:1">
      <c r="A98" s="54"/>
    </row>
    <row r="99" spans="1:1">
      <c r="A99" s="54"/>
    </row>
    <row r="100" spans="1:1">
      <c r="A100" s="54"/>
    </row>
    <row r="101" spans="1:1">
      <c r="A101" s="54"/>
    </row>
    <row r="102" spans="1:1">
      <c r="A102" s="54"/>
    </row>
    <row r="103" spans="1:1">
      <c r="A103" s="54"/>
    </row>
    <row r="104" spans="1:1">
      <c r="A104" s="54"/>
    </row>
    <row r="105" spans="1:1">
      <c r="A105" s="54"/>
    </row>
    <row r="106" spans="1:1">
      <c r="A106" s="54"/>
    </row>
    <row r="107" spans="1:1">
      <c r="A107" s="54"/>
    </row>
    <row r="108" spans="1:1">
      <c r="A108" s="54"/>
    </row>
    <row r="109" spans="1:1">
      <c r="A109" s="54"/>
    </row>
    <row r="110" spans="1:1">
      <c r="A110" s="54"/>
    </row>
    <row r="111" spans="1:1">
      <c r="A111" s="54"/>
    </row>
    <row r="112" spans="1:1">
      <c r="A112" s="54"/>
    </row>
    <row r="113" spans="1:1">
      <c r="A113" s="54"/>
    </row>
    <row r="114" spans="1:1">
      <c r="A114" s="54"/>
    </row>
    <row r="115" spans="1:1">
      <c r="A115" s="54"/>
    </row>
    <row r="116" spans="1:1">
      <c r="A116" s="54"/>
    </row>
    <row r="117" spans="1:1">
      <c r="A117" s="54"/>
    </row>
    <row r="118" spans="1:1">
      <c r="A118" s="54"/>
    </row>
    <row r="119" spans="1:1">
      <c r="A119" s="54"/>
    </row>
    <row r="120" spans="1:1">
      <c r="A120" s="54"/>
    </row>
    <row r="121" spans="1:1">
      <c r="A121" s="54"/>
    </row>
    <row r="122" spans="1:1">
      <c r="A122" s="54"/>
    </row>
    <row r="123" spans="1:1">
      <c r="A123" s="54"/>
    </row>
    <row r="124" spans="1:1">
      <c r="A124" s="54"/>
    </row>
    <row r="125" spans="1:1">
      <c r="A125" s="54"/>
    </row>
    <row r="126" spans="1:1">
      <c r="A126" s="54"/>
    </row>
    <row r="127" spans="1:1">
      <c r="A127" s="54"/>
    </row>
    <row r="128" spans="1:1">
      <c r="A128" s="54"/>
    </row>
    <row r="129" spans="1:1">
      <c r="A129" s="54"/>
    </row>
    <row r="130" spans="1:1">
      <c r="A130" s="54"/>
    </row>
    <row r="131" spans="1:1">
      <c r="A131" s="54"/>
    </row>
    <row r="132" spans="1:1">
      <c r="A132" s="54"/>
    </row>
    <row r="133" spans="1:1">
      <c r="A133" s="54"/>
    </row>
    <row r="134" spans="1:1">
      <c r="A134" s="54"/>
    </row>
    <row r="135" spans="1:1">
      <c r="A135" s="54"/>
    </row>
    <row r="136" spans="1:1">
      <c r="A136" s="54"/>
    </row>
    <row r="137" spans="1:1">
      <c r="A137" s="54"/>
    </row>
    <row r="138" spans="1:1">
      <c r="A138" s="54"/>
    </row>
    <row r="139" spans="1:1">
      <c r="A139" s="54"/>
    </row>
    <row r="140" spans="1:1">
      <c r="A140" s="54"/>
    </row>
    <row r="141" spans="1:1">
      <c r="A141" s="54"/>
    </row>
    <row r="142" spans="1:1">
      <c r="A142" s="54"/>
    </row>
    <row r="143" spans="1:1">
      <c r="A143" s="54"/>
    </row>
    <row r="144" spans="1:1">
      <c r="A144" s="54"/>
    </row>
    <row r="145" spans="1:1">
      <c r="A145" s="54"/>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54"/>
    </row>
    <row r="169" spans="1:1">
      <c r="A169" s="54"/>
    </row>
    <row r="170" spans="1:1">
      <c r="A170" s="54"/>
    </row>
    <row r="171" spans="1:1">
      <c r="A171" s="54"/>
    </row>
    <row r="172" spans="1:1">
      <c r="A172" s="54"/>
    </row>
    <row r="173" spans="1:1">
      <c r="A173" s="54"/>
    </row>
    <row r="174" spans="1:1">
      <c r="A174" s="54"/>
    </row>
    <row r="175" spans="1:1">
      <c r="A175" s="54"/>
    </row>
    <row r="176" spans="1:1">
      <c r="A176" s="54"/>
    </row>
    <row r="177" spans="1:1">
      <c r="A177"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row r="189" spans="1:1">
      <c r="A189" s="54"/>
    </row>
    <row r="190" spans="1:1">
      <c r="A190" s="54"/>
    </row>
    <row r="191" spans="1:1">
      <c r="A191" s="54"/>
    </row>
    <row r="192" spans="1:1">
      <c r="A192" s="54"/>
    </row>
    <row r="193" spans="1:1">
      <c r="A193" s="54"/>
    </row>
    <row r="194" spans="1:1">
      <c r="A194" s="54"/>
    </row>
    <row r="195" spans="1:1">
      <c r="A195" s="54"/>
    </row>
    <row r="196" spans="1:1">
      <c r="A196" s="54"/>
    </row>
    <row r="197" spans="1:1">
      <c r="A197" s="54"/>
    </row>
    <row r="198" spans="1:1">
      <c r="A198" s="54"/>
    </row>
    <row r="199" spans="1:1">
      <c r="A199" s="54"/>
    </row>
    <row r="200" spans="1:1">
      <c r="A200" s="54"/>
    </row>
    <row r="201" spans="1:1">
      <c r="A201" s="54"/>
    </row>
    <row r="202" spans="1:1">
      <c r="A202" s="54"/>
    </row>
    <row r="203" spans="1:1">
      <c r="A203" s="54"/>
    </row>
    <row r="204" spans="1:1">
      <c r="A204" s="54"/>
    </row>
    <row r="205" spans="1:1">
      <c r="A205" s="54"/>
    </row>
    <row r="206" spans="1:1">
      <c r="A206" s="54"/>
    </row>
    <row r="207" spans="1:1">
      <c r="A207" s="54"/>
    </row>
    <row r="208" spans="1:1">
      <c r="A208" s="54"/>
    </row>
    <row r="209" spans="1:1">
      <c r="A209" s="54"/>
    </row>
    <row r="210" spans="1:1">
      <c r="A210" s="54"/>
    </row>
    <row r="211" spans="1:1">
      <c r="A211" s="54"/>
    </row>
    <row r="212" spans="1:1">
      <c r="A212" s="54"/>
    </row>
    <row r="213" spans="1:1">
      <c r="A213" s="54"/>
    </row>
    <row r="214" spans="1:1">
      <c r="A214" s="54"/>
    </row>
    <row r="215" spans="1:1">
      <c r="A215" s="54"/>
    </row>
    <row r="216" spans="1:1">
      <c r="A216" s="54"/>
    </row>
    <row r="217" spans="1:1">
      <c r="A217" s="54"/>
    </row>
    <row r="218" spans="1:1">
      <c r="A218" s="54"/>
    </row>
    <row r="219" spans="1:1">
      <c r="A219" s="54"/>
    </row>
    <row r="220" spans="1:1">
      <c r="A220" s="54"/>
    </row>
    <row r="221" spans="1:1">
      <c r="A221" s="54"/>
    </row>
    <row r="222" spans="1:1">
      <c r="A222" s="54"/>
    </row>
    <row r="223" spans="1:1">
      <c r="A223" s="54"/>
    </row>
    <row r="224" spans="1:1">
      <c r="A224" s="54"/>
    </row>
    <row r="225" spans="1:1">
      <c r="A225" s="54"/>
    </row>
    <row r="226" spans="1:1">
      <c r="A226" s="54"/>
    </row>
    <row r="227" spans="1:1">
      <c r="A227" s="54"/>
    </row>
    <row r="228" spans="1:1">
      <c r="A228" s="54"/>
    </row>
    <row r="229" spans="1:1">
      <c r="A229" s="54"/>
    </row>
    <row r="230" spans="1:1">
      <c r="A230" s="54"/>
    </row>
    <row r="231" spans="1:1">
      <c r="A231" s="54"/>
    </row>
    <row r="232" spans="1:1">
      <c r="A232" s="54"/>
    </row>
    <row r="233" spans="1:1">
      <c r="A233" s="54"/>
    </row>
    <row r="234" spans="1:1">
      <c r="A234" s="54"/>
    </row>
    <row r="235" spans="1:1">
      <c r="A235" s="54"/>
    </row>
    <row r="236" spans="1:1">
      <c r="A236" s="54"/>
    </row>
    <row r="237" spans="1:1">
      <c r="A237" s="54"/>
    </row>
    <row r="238" spans="1:1">
      <c r="A238" s="54"/>
    </row>
    <row r="239" spans="1:1">
      <c r="A239" s="54"/>
    </row>
    <row r="240" spans="1:1">
      <c r="A240" s="54"/>
    </row>
    <row r="241" spans="1:1">
      <c r="A241" s="54"/>
    </row>
    <row r="242" spans="1:1">
      <c r="A242" s="54"/>
    </row>
    <row r="243" spans="1:1">
      <c r="A243" s="54"/>
    </row>
    <row r="244" spans="1:1">
      <c r="A244" s="54"/>
    </row>
    <row r="245" spans="1:1">
      <c r="A245" s="54"/>
    </row>
    <row r="246" spans="1:1">
      <c r="A246" s="54"/>
    </row>
    <row r="247" spans="1:1">
      <c r="A247" s="54"/>
    </row>
    <row r="248" spans="1:1">
      <c r="A248" s="54"/>
    </row>
    <row r="249" spans="1:1">
      <c r="A249" s="54"/>
    </row>
    <row r="250" spans="1:1">
      <c r="A250" s="54"/>
    </row>
    <row r="251" spans="1:1">
      <c r="A251" s="54"/>
    </row>
    <row r="252" spans="1:1">
      <c r="A252" s="54"/>
    </row>
    <row r="253" spans="1:1">
      <c r="A253" s="54"/>
    </row>
    <row r="254" spans="1:1">
      <c r="A254" s="54"/>
    </row>
    <row r="255" spans="1:1">
      <c r="A255" s="54"/>
    </row>
    <row r="256" spans="1:1">
      <c r="A256" s="54"/>
    </row>
    <row r="257" spans="1:1">
      <c r="A257" s="54"/>
    </row>
    <row r="258" spans="1:1">
      <c r="A258" s="54"/>
    </row>
    <row r="259" spans="1:1">
      <c r="A259" s="54"/>
    </row>
    <row r="260" spans="1:1">
      <c r="A260" s="54"/>
    </row>
    <row r="261" spans="1:1">
      <c r="A261" s="54"/>
    </row>
    <row r="262" spans="1:1">
      <c r="A262" s="54"/>
    </row>
    <row r="263" spans="1:1">
      <c r="A263" s="54"/>
    </row>
    <row r="264" spans="1:1">
      <c r="A264" s="54"/>
    </row>
    <row r="265" spans="1:1">
      <c r="A265" s="54"/>
    </row>
    <row r="266" spans="1:1">
      <c r="A266" s="54"/>
    </row>
    <row r="267" spans="1:1">
      <c r="A267" s="54"/>
    </row>
    <row r="268" spans="1:1">
      <c r="A268" s="54"/>
    </row>
    <row r="269" spans="1:1">
      <c r="A269" s="54"/>
    </row>
    <row r="270" spans="1:1">
      <c r="A270" s="54"/>
    </row>
    <row r="271" spans="1:1">
      <c r="A271" s="54"/>
    </row>
    <row r="272" spans="1:1">
      <c r="A272" s="54"/>
    </row>
    <row r="273" spans="1:1">
      <c r="A273" s="54"/>
    </row>
    <row r="274" spans="1:1">
      <c r="A274" s="54"/>
    </row>
    <row r="275" spans="1:1">
      <c r="A275" s="54"/>
    </row>
    <row r="276" spans="1:1">
      <c r="A276" s="54"/>
    </row>
    <row r="277" spans="1:1">
      <c r="A277" s="54"/>
    </row>
    <row r="278" spans="1:1">
      <c r="A278" s="54"/>
    </row>
    <row r="279" spans="1:1">
      <c r="A279" s="54"/>
    </row>
    <row r="280" spans="1:1">
      <c r="A280" s="54"/>
    </row>
    <row r="281" spans="1:1">
      <c r="A281" s="54"/>
    </row>
    <row r="282" spans="1:1">
      <c r="A282" s="54"/>
    </row>
    <row r="283" spans="1:1">
      <c r="A283" s="54"/>
    </row>
    <row r="284" spans="1:1">
      <c r="A284" s="54"/>
    </row>
    <row r="285" spans="1:1">
      <c r="A285" s="54"/>
    </row>
    <row r="286" spans="1:1">
      <c r="A286" s="54"/>
    </row>
    <row r="287" spans="1:1">
      <c r="A287" s="54"/>
    </row>
    <row r="288" spans="1:1">
      <c r="A288" s="54"/>
    </row>
    <row r="289" spans="1:1">
      <c r="A289" s="54"/>
    </row>
    <row r="290" spans="1:1">
      <c r="A290" s="54"/>
    </row>
    <row r="291" spans="1:1">
      <c r="A291" s="54"/>
    </row>
    <row r="292" spans="1:1">
      <c r="A292" s="54"/>
    </row>
    <row r="293" spans="1:1">
      <c r="A293" s="54"/>
    </row>
    <row r="294" spans="1:1">
      <c r="A294" s="54"/>
    </row>
    <row r="295" spans="1:1">
      <c r="A295" s="54"/>
    </row>
    <row r="296" spans="1:1">
      <c r="A296" s="54"/>
    </row>
    <row r="297" spans="1:1">
      <c r="A297" s="54"/>
    </row>
    <row r="298" spans="1:1">
      <c r="A298" s="54"/>
    </row>
    <row r="299" spans="1:1">
      <c r="A299" s="54"/>
    </row>
    <row r="300" spans="1:1">
      <c r="A300" s="54"/>
    </row>
    <row r="301" spans="1:1">
      <c r="A301" s="54"/>
    </row>
    <row r="302" spans="1:1">
      <c r="A302" s="54"/>
    </row>
    <row r="303" spans="1:1">
      <c r="A303" s="54"/>
    </row>
    <row r="304" spans="1:1">
      <c r="A304" s="54"/>
    </row>
    <row r="305" spans="1:1">
      <c r="A305" s="54"/>
    </row>
    <row r="306" spans="1:1">
      <c r="A306" s="54"/>
    </row>
    <row r="307" spans="1:1">
      <c r="A307" s="54"/>
    </row>
    <row r="308" spans="1:1">
      <c r="A308" s="54"/>
    </row>
    <row r="309" spans="1:1">
      <c r="A309" s="54"/>
    </row>
    <row r="310" spans="1:1">
      <c r="A310" s="54"/>
    </row>
    <row r="311" spans="1:1">
      <c r="A311" s="54"/>
    </row>
    <row r="312" spans="1:1">
      <c r="A312" s="54"/>
    </row>
    <row r="313" spans="1:1">
      <c r="A313" s="54"/>
    </row>
    <row r="314" spans="1:1">
      <c r="A314" s="54"/>
    </row>
    <row r="315" spans="1:1">
      <c r="A315" s="54"/>
    </row>
    <row r="316" spans="1:1">
      <c r="A316" s="54"/>
    </row>
    <row r="317" spans="1:1">
      <c r="A317" s="54"/>
    </row>
    <row r="318" spans="1:1">
      <c r="A318" s="54"/>
    </row>
    <row r="319" spans="1:1">
      <c r="A319" s="54"/>
    </row>
    <row r="320" spans="1:1">
      <c r="A320" s="54"/>
    </row>
    <row r="321" spans="1:1">
      <c r="A321" s="54"/>
    </row>
    <row r="322" spans="1:1">
      <c r="A322" s="54"/>
    </row>
    <row r="323" spans="1:1">
      <c r="A323" s="54"/>
    </row>
    <row r="324" spans="1:1">
      <c r="A324" s="54"/>
    </row>
    <row r="325" spans="1:1">
      <c r="A325" s="54"/>
    </row>
    <row r="326" spans="1:1">
      <c r="A326" s="54"/>
    </row>
    <row r="327" spans="1:1">
      <c r="A327" s="54"/>
    </row>
    <row r="328" spans="1:1">
      <c r="A328" s="54"/>
    </row>
    <row r="329" spans="1:1">
      <c r="A329" s="54"/>
    </row>
    <row r="330" spans="1:1">
      <c r="A330" s="54"/>
    </row>
    <row r="331" spans="1:1">
      <c r="A331" s="54"/>
    </row>
    <row r="332" spans="1:1">
      <c r="A332" s="54"/>
    </row>
    <row r="333" spans="1:1">
      <c r="A333" s="54"/>
    </row>
    <row r="334" spans="1:1">
      <c r="A334" s="54"/>
    </row>
    <row r="335" spans="1:1">
      <c r="A335" s="54"/>
    </row>
    <row r="336" spans="1:1">
      <c r="A336" s="54"/>
    </row>
    <row r="337" spans="1:1">
      <c r="A337" s="54"/>
    </row>
    <row r="338" spans="1:1">
      <c r="A338" s="54"/>
    </row>
    <row r="339" spans="1:1">
      <c r="A339" s="54"/>
    </row>
    <row r="340" spans="1:1">
      <c r="A340" s="54"/>
    </row>
    <row r="341" spans="1:1">
      <c r="A341" s="54"/>
    </row>
    <row r="342" spans="1:1">
      <c r="A342" s="54"/>
    </row>
    <row r="343" spans="1:1">
      <c r="A343" s="54"/>
    </row>
    <row r="344" spans="1:1">
      <c r="A344" s="54"/>
    </row>
    <row r="345" spans="1:1">
      <c r="A345" s="54"/>
    </row>
    <row r="346" spans="1:1">
      <c r="A346" s="54"/>
    </row>
    <row r="347" spans="1:1">
      <c r="A347" s="54"/>
    </row>
    <row r="348" spans="1:1">
      <c r="A348" s="54"/>
    </row>
    <row r="349" spans="1:1">
      <c r="A349" s="54"/>
    </row>
    <row r="350" spans="1:1">
      <c r="A350" s="54"/>
    </row>
    <row r="351" spans="1:1">
      <c r="A351" s="54"/>
    </row>
    <row r="352" spans="1:1">
      <c r="A352" s="54"/>
    </row>
    <row r="353" spans="1:1">
      <c r="A353" s="54"/>
    </row>
    <row r="354" spans="1:1">
      <c r="A354" s="54"/>
    </row>
    <row r="355" spans="1:1">
      <c r="A355" s="54"/>
    </row>
    <row r="356" spans="1:1">
      <c r="A356" s="54"/>
    </row>
    <row r="357" spans="1:1">
      <c r="A357" s="54"/>
    </row>
    <row r="358" spans="1:1">
      <c r="A358" s="54"/>
    </row>
    <row r="359" spans="1:1">
      <c r="A359" s="54"/>
    </row>
    <row r="360" spans="1:1">
      <c r="A360" s="54"/>
    </row>
    <row r="361" spans="1:1">
      <c r="A361" s="54"/>
    </row>
    <row r="362" spans="1:1">
      <c r="A362" s="54"/>
    </row>
    <row r="363" spans="1:1">
      <c r="A363" s="54"/>
    </row>
    <row r="364" spans="1:1">
      <c r="A364" s="54"/>
    </row>
    <row r="365" spans="1:1">
      <c r="A365" s="54"/>
    </row>
    <row r="366" spans="1:1">
      <c r="A366" s="54"/>
    </row>
    <row r="367" spans="1:1">
      <c r="A367" s="54"/>
    </row>
    <row r="368" spans="1:1">
      <c r="A368" s="54"/>
    </row>
    <row r="369" spans="1:1">
      <c r="A369" s="54"/>
    </row>
    <row r="370" spans="1:1">
      <c r="A370" s="54"/>
    </row>
    <row r="371" spans="1:1">
      <c r="A371" s="54"/>
    </row>
    <row r="372" spans="1:1">
      <c r="A372" s="54"/>
    </row>
    <row r="373" spans="1:1">
      <c r="A373" s="54"/>
    </row>
    <row r="374" spans="1:1">
      <c r="A374" s="54"/>
    </row>
    <row r="375" spans="1:1">
      <c r="A375" s="54"/>
    </row>
    <row r="376" spans="1:1">
      <c r="A376" s="54"/>
    </row>
    <row r="377" spans="1:1">
      <c r="A377" s="54"/>
    </row>
    <row r="378" spans="1:1">
      <c r="A378" s="54"/>
    </row>
    <row r="379" spans="1:1">
      <c r="A379" s="54"/>
    </row>
    <row r="380" spans="1:1">
      <c r="A380" s="54"/>
    </row>
    <row r="381" spans="1:1">
      <c r="A381" s="54"/>
    </row>
    <row r="382" spans="1:1">
      <c r="A382" s="54"/>
    </row>
    <row r="383" spans="1:1">
      <c r="A383" s="54"/>
    </row>
    <row r="384" spans="1:1">
      <c r="A384" s="54"/>
    </row>
    <row r="385" spans="1:1">
      <c r="A385" s="54"/>
    </row>
    <row r="386" spans="1:1">
      <c r="A386" s="54"/>
    </row>
    <row r="387" spans="1:1">
      <c r="A387" s="54"/>
    </row>
    <row r="388" spans="1:1">
      <c r="A388" s="54"/>
    </row>
    <row r="389" spans="1:1">
      <c r="A389" s="54"/>
    </row>
    <row r="390" spans="1:1">
      <c r="A390" s="54"/>
    </row>
    <row r="391" spans="1:1">
      <c r="A391" s="54"/>
    </row>
    <row r="392" spans="1:1">
      <c r="A392" s="54"/>
    </row>
    <row r="393" spans="1:1">
      <c r="A393" s="54"/>
    </row>
    <row r="394" spans="1:1">
      <c r="A394" s="54"/>
    </row>
    <row r="395" spans="1:1">
      <c r="A395" s="54"/>
    </row>
    <row r="396" spans="1:1">
      <c r="A396" s="54"/>
    </row>
    <row r="397" spans="1:1">
      <c r="A397" s="54"/>
    </row>
    <row r="398" spans="1:1">
      <c r="A398" s="54"/>
    </row>
    <row r="399" spans="1:1">
      <c r="A399" s="54"/>
    </row>
    <row r="400" spans="1:1">
      <c r="A400" s="54"/>
    </row>
    <row r="401" spans="1:1">
      <c r="A401" s="54"/>
    </row>
    <row r="402" spans="1:1">
      <c r="A402" s="54"/>
    </row>
    <row r="403" spans="1:1">
      <c r="A403" s="54"/>
    </row>
    <row r="404" spans="1:1">
      <c r="A404" s="54"/>
    </row>
    <row r="405" spans="1:1">
      <c r="A405" s="54"/>
    </row>
    <row r="406" spans="1:1">
      <c r="A406" s="54"/>
    </row>
    <row r="407" spans="1:1">
      <c r="A407" s="54"/>
    </row>
    <row r="408" spans="1:1">
      <c r="A408" s="54"/>
    </row>
    <row r="409" spans="1:1">
      <c r="A409" s="54"/>
    </row>
    <row r="410" spans="1:1">
      <c r="A410" s="54"/>
    </row>
    <row r="411" spans="1:1">
      <c r="A411" s="54"/>
    </row>
    <row r="412" spans="1:1">
      <c r="A412" s="54"/>
    </row>
    <row r="413" spans="1:1">
      <c r="A413" s="54"/>
    </row>
    <row r="414" spans="1:1">
      <c r="A414" s="54"/>
    </row>
    <row r="415" spans="1:1">
      <c r="A415" s="54"/>
    </row>
    <row r="416" spans="1:1">
      <c r="A416" s="54"/>
    </row>
    <row r="417" spans="1:1">
      <c r="A417" s="54"/>
    </row>
    <row r="418" spans="1:1">
      <c r="A418" s="54"/>
    </row>
    <row r="419" spans="1:1">
      <c r="A419" s="54"/>
    </row>
    <row r="420" spans="1:1">
      <c r="A420" s="54"/>
    </row>
    <row r="421" spans="1:1">
      <c r="A421" s="54"/>
    </row>
    <row r="422" spans="1:1">
      <c r="A422" s="54"/>
    </row>
    <row r="423" spans="1:1">
      <c r="A423" s="54"/>
    </row>
    <row r="424" spans="1:1">
      <c r="A424" s="54"/>
    </row>
    <row r="425" spans="1:1">
      <c r="A425" s="54"/>
    </row>
    <row r="426" spans="1:1">
      <c r="A426" s="54"/>
    </row>
    <row r="427" spans="1:1">
      <c r="A427" s="54"/>
    </row>
    <row r="428" spans="1:1">
      <c r="A428" s="54"/>
    </row>
    <row r="429" spans="1:1">
      <c r="A429" s="54"/>
    </row>
    <row r="430" spans="1:1">
      <c r="A430" s="54"/>
    </row>
    <row r="431" spans="1:1">
      <c r="A431" s="54"/>
    </row>
    <row r="432" spans="1:1">
      <c r="A432" s="54"/>
    </row>
    <row r="433" spans="1:1">
      <c r="A433" s="54"/>
    </row>
    <row r="434" spans="1:1">
      <c r="A434" s="54"/>
    </row>
    <row r="435" spans="1:1">
      <c r="A435" s="54"/>
    </row>
    <row r="436" spans="1:1">
      <c r="A436" s="54"/>
    </row>
    <row r="437" spans="1:1">
      <c r="A437" s="54"/>
    </row>
    <row r="438" spans="1:1">
      <c r="A438" s="54"/>
    </row>
    <row r="439" spans="1:1">
      <c r="A439" s="54"/>
    </row>
    <row r="440" spans="1:1">
      <c r="A440" s="54"/>
    </row>
    <row r="441" spans="1:1">
      <c r="A441" s="54"/>
    </row>
    <row r="442" spans="1:1">
      <c r="A442" s="54"/>
    </row>
    <row r="443" spans="1:1">
      <c r="A443" s="54"/>
    </row>
    <row r="444" spans="1:1">
      <c r="A444" s="54"/>
    </row>
    <row r="445" spans="1:1">
      <c r="A445" s="54"/>
    </row>
    <row r="446" spans="1:1">
      <c r="A446" s="54"/>
    </row>
    <row r="447" spans="1:1">
      <c r="A447" s="54"/>
    </row>
    <row r="448" spans="1:1">
      <c r="A448" s="54"/>
    </row>
    <row r="449" spans="1:1">
      <c r="A449" s="54"/>
    </row>
    <row r="450" spans="1:1">
      <c r="A450" s="54"/>
    </row>
    <row r="451" spans="1:1">
      <c r="A451" s="54"/>
    </row>
    <row r="452" spans="1:1">
      <c r="A452" s="54"/>
    </row>
    <row r="453" spans="1:1">
      <c r="A453" s="54"/>
    </row>
    <row r="454" spans="1:1">
      <c r="A454" s="54"/>
    </row>
    <row r="455" spans="1:1">
      <c r="A455" s="54"/>
    </row>
    <row r="456" spans="1:1">
      <c r="A456" s="54"/>
    </row>
    <row r="457" spans="1:1">
      <c r="A457" s="54"/>
    </row>
    <row r="458" spans="1:1">
      <c r="A458" s="54"/>
    </row>
    <row r="459" spans="1:1">
      <c r="A459" s="54"/>
    </row>
    <row r="460" spans="1:1">
      <c r="A460" s="54"/>
    </row>
    <row r="461" spans="1:1">
      <c r="A461" s="54"/>
    </row>
    <row r="462" spans="1:1">
      <c r="A462" s="54"/>
    </row>
    <row r="463" spans="1:1">
      <c r="A463" s="54"/>
    </row>
    <row r="464" spans="1:1">
      <c r="A464" s="54"/>
    </row>
    <row r="465" spans="1:1">
      <c r="A465" s="54"/>
    </row>
    <row r="466" spans="1:1">
      <c r="A466" s="54"/>
    </row>
    <row r="467" spans="1:1">
      <c r="A467" s="54"/>
    </row>
    <row r="468" spans="1:1">
      <c r="A468" s="54"/>
    </row>
    <row r="469" spans="1:1">
      <c r="A469" s="54"/>
    </row>
    <row r="470" spans="1:1">
      <c r="A470" s="54"/>
    </row>
    <row r="471" spans="1:1">
      <c r="A471" s="54"/>
    </row>
    <row r="472" spans="1:1">
      <c r="A472" s="54"/>
    </row>
    <row r="473" spans="1:1">
      <c r="A473" s="54"/>
    </row>
    <row r="474" spans="1:1">
      <c r="A474" s="54"/>
    </row>
    <row r="475" spans="1:1">
      <c r="A475" s="54"/>
    </row>
    <row r="476" spans="1:1">
      <c r="A476" s="54"/>
    </row>
    <row r="477" spans="1:1">
      <c r="A477" s="54"/>
    </row>
    <row r="478" spans="1:1">
      <c r="A478" s="54"/>
    </row>
    <row r="479" spans="1:1">
      <c r="A479" s="54"/>
    </row>
    <row r="480" spans="1:1">
      <c r="A480" s="54"/>
    </row>
    <row r="481" spans="1:1">
      <c r="A481" s="54"/>
    </row>
    <row r="482" spans="1:1">
      <c r="A482" s="54"/>
    </row>
    <row r="483" spans="1:1">
      <c r="A483" s="54"/>
    </row>
    <row r="484" spans="1:1">
      <c r="A484" s="54"/>
    </row>
    <row r="485" spans="1:1">
      <c r="A485" s="54"/>
    </row>
    <row r="486" spans="1:1">
      <c r="A486" s="54"/>
    </row>
    <row r="487" spans="1:1">
      <c r="A487" s="54"/>
    </row>
    <row r="488" spans="1:1">
      <c r="A488" s="54"/>
    </row>
    <row r="489" spans="1:1">
      <c r="A489" s="54"/>
    </row>
    <row r="490" spans="1:1">
      <c r="A490" s="54"/>
    </row>
    <row r="491" spans="1:1">
      <c r="A491" s="54"/>
    </row>
    <row r="492" spans="1:1">
      <c r="A492" s="54"/>
    </row>
    <row r="493" spans="1:1">
      <c r="A493" s="54"/>
    </row>
    <row r="494" spans="1:1">
      <c r="A494" s="54"/>
    </row>
    <row r="495" spans="1:1">
      <c r="A495" s="54"/>
    </row>
    <row r="496" spans="1:1">
      <c r="A496" s="54"/>
    </row>
    <row r="497" spans="1:1">
      <c r="A497" s="54"/>
    </row>
    <row r="498" spans="1:1">
      <c r="A498" s="54"/>
    </row>
    <row r="499" spans="1:1">
      <c r="A499" s="54"/>
    </row>
    <row r="500" spans="1:1">
      <c r="A500" s="54"/>
    </row>
    <row r="501" spans="1:1">
      <c r="A501" s="54"/>
    </row>
    <row r="502" spans="1:1">
      <c r="A502" s="54"/>
    </row>
    <row r="503" spans="1:1">
      <c r="A503" s="54"/>
    </row>
    <row r="504" spans="1:1">
      <c r="A504" s="54"/>
    </row>
    <row r="505" spans="1:1">
      <c r="A505" s="54"/>
    </row>
    <row r="506" spans="1:1">
      <c r="A506" s="54"/>
    </row>
    <row r="507" spans="1:1">
      <c r="A507" s="54"/>
    </row>
    <row r="508" spans="1:1">
      <c r="A508" s="54"/>
    </row>
    <row r="509" spans="1:1">
      <c r="A509" s="54"/>
    </row>
    <row r="510" spans="1:1">
      <c r="A510" s="54"/>
    </row>
    <row r="511" spans="1:1">
      <c r="A511" s="54"/>
    </row>
    <row r="512" spans="1:1">
      <c r="A512" s="54"/>
    </row>
    <row r="513" spans="1:1">
      <c r="A513" s="54"/>
    </row>
    <row r="514" spans="1:1">
      <c r="A514" s="54"/>
    </row>
    <row r="515" spans="1:1">
      <c r="A515" s="54"/>
    </row>
    <row r="516" spans="1:1">
      <c r="A516" s="54"/>
    </row>
    <row r="517" spans="1:1">
      <c r="A517" s="54"/>
    </row>
    <row r="518" spans="1:1">
      <c r="A518" s="54"/>
    </row>
    <row r="519" spans="1:1">
      <c r="A519" s="54"/>
    </row>
    <row r="520" spans="1:1">
      <c r="A520" s="54"/>
    </row>
    <row r="521" spans="1:1">
      <c r="A521" s="54"/>
    </row>
    <row r="522" spans="1:1">
      <c r="A522" s="54"/>
    </row>
    <row r="523" spans="1:1">
      <c r="A523" s="54"/>
    </row>
    <row r="524" spans="1:1">
      <c r="A524" s="54"/>
    </row>
    <row r="525" spans="1:1">
      <c r="A525" s="54"/>
    </row>
    <row r="526" spans="1:1">
      <c r="A526" s="54"/>
    </row>
    <row r="527" spans="1:1">
      <c r="A527" s="54"/>
    </row>
    <row r="528" spans="1:1">
      <c r="A528" s="54"/>
    </row>
    <row r="529" spans="1:1">
      <c r="A529" s="54"/>
    </row>
    <row r="530" spans="1:1">
      <c r="A530" s="54"/>
    </row>
    <row r="531" spans="1:1">
      <c r="A531" s="54"/>
    </row>
    <row r="532" spans="1:1">
      <c r="A532" s="54"/>
    </row>
    <row r="533" spans="1:1">
      <c r="A533" s="54"/>
    </row>
    <row r="534" spans="1:1">
      <c r="A534" s="54"/>
    </row>
    <row r="535" spans="1:1">
      <c r="A535" s="54"/>
    </row>
    <row r="536" spans="1:1">
      <c r="A536" s="54"/>
    </row>
    <row r="537" spans="1:1">
      <c r="A537" s="54"/>
    </row>
    <row r="538" spans="1:1">
      <c r="A538" s="54"/>
    </row>
    <row r="539" spans="1:1">
      <c r="A539" s="54"/>
    </row>
    <row r="540" spans="1:1">
      <c r="A540" s="54"/>
    </row>
    <row r="541" spans="1:1">
      <c r="A541" s="54"/>
    </row>
    <row r="542" spans="1:1">
      <c r="A542" s="54"/>
    </row>
    <row r="543" spans="1:1">
      <c r="A543" s="54"/>
    </row>
    <row r="544" spans="1:1">
      <c r="A544" s="54"/>
    </row>
    <row r="545" spans="1:1">
      <c r="A545" s="54"/>
    </row>
    <row r="546" spans="1:1">
      <c r="A546" s="54"/>
    </row>
    <row r="547" spans="1:1">
      <c r="A547" s="54"/>
    </row>
    <row r="548" spans="1:1">
      <c r="A548" s="54"/>
    </row>
    <row r="549" spans="1:1">
      <c r="A549" s="54"/>
    </row>
    <row r="550" spans="1:1">
      <c r="A550" s="54"/>
    </row>
    <row r="551" spans="1:1">
      <c r="A551" s="54"/>
    </row>
    <row r="552" spans="1:1">
      <c r="A552" s="54"/>
    </row>
    <row r="553" spans="1:1">
      <c r="A553" s="54"/>
    </row>
    <row r="554" spans="1:1">
      <c r="A554" s="54"/>
    </row>
    <row r="555" spans="1:1">
      <c r="A555" s="54"/>
    </row>
    <row r="556" spans="1:1">
      <c r="A556" s="54"/>
    </row>
    <row r="557" spans="1:1">
      <c r="A557" s="54"/>
    </row>
    <row r="558" spans="1:1">
      <c r="A558" s="54"/>
    </row>
    <row r="559" spans="1:1">
      <c r="A559" s="54"/>
    </row>
    <row r="560" spans="1:1">
      <c r="A560" s="54"/>
    </row>
    <row r="561" spans="1:1">
      <c r="A561" s="54"/>
    </row>
    <row r="562" spans="1:1">
      <c r="A562" s="54"/>
    </row>
    <row r="563" spans="1:1">
      <c r="A563" s="54"/>
    </row>
    <row r="564" spans="1:1">
      <c r="A564" s="54"/>
    </row>
    <row r="565" spans="1:1">
      <c r="A565" s="54"/>
    </row>
    <row r="566" spans="1:1">
      <c r="A566" s="54"/>
    </row>
    <row r="567" spans="1:1">
      <c r="A567" s="54"/>
    </row>
    <row r="568" spans="1:1">
      <c r="A568" s="54"/>
    </row>
    <row r="569" spans="1:1">
      <c r="A569" s="54"/>
    </row>
    <row r="570" spans="1:1">
      <c r="A570" s="54"/>
    </row>
    <row r="571" spans="1:1">
      <c r="A571" s="54"/>
    </row>
    <row r="572" spans="1:1">
      <c r="A572" s="54"/>
    </row>
    <row r="573" spans="1:1">
      <c r="A573" s="54"/>
    </row>
    <row r="574" spans="1:1">
      <c r="A574" s="54"/>
    </row>
    <row r="575" spans="1:1">
      <c r="A575" s="54"/>
    </row>
    <row r="576" spans="1:1">
      <c r="A576" s="54"/>
    </row>
    <row r="577" spans="1:1">
      <c r="A577" s="54"/>
    </row>
    <row r="578" spans="1:1">
      <c r="A578" s="54"/>
    </row>
    <row r="579" spans="1:1">
      <c r="A579" s="54"/>
    </row>
    <row r="580" spans="1:1">
      <c r="A580" s="54"/>
    </row>
    <row r="581" spans="1:1">
      <c r="A581" s="54"/>
    </row>
    <row r="582" spans="1:1">
      <c r="A582" s="54"/>
    </row>
    <row r="583" spans="1:1">
      <c r="A583" s="54"/>
    </row>
    <row r="584" spans="1:1">
      <c r="A584" s="54"/>
    </row>
    <row r="585" spans="1:1">
      <c r="A585" s="54"/>
    </row>
    <row r="586" spans="1:1">
      <c r="A586" s="54"/>
    </row>
    <row r="587" spans="1:1">
      <c r="A587" s="54"/>
    </row>
    <row r="588" spans="1:1">
      <c r="A588" s="54"/>
    </row>
    <row r="589" spans="1:1">
      <c r="A589" s="54"/>
    </row>
    <row r="590" spans="1:1">
      <c r="A590" s="54"/>
    </row>
    <row r="591" spans="1:1">
      <c r="A591" s="54"/>
    </row>
    <row r="592" spans="1:1">
      <c r="A592" s="54"/>
    </row>
    <row r="593" spans="1:1">
      <c r="A593" s="54"/>
    </row>
    <row r="594" spans="1:1">
      <c r="A594" s="54"/>
    </row>
    <row r="595" spans="1:1">
      <c r="A595" s="54"/>
    </row>
    <row r="596" spans="1:1">
      <c r="A596" s="54"/>
    </row>
    <row r="597" spans="1:1">
      <c r="A597" s="54"/>
    </row>
    <row r="598" spans="1:1">
      <c r="A598" s="54"/>
    </row>
    <row r="599" spans="1:1">
      <c r="A599" s="54"/>
    </row>
    <row r="600" spans="1:1">
      <c r="A600" s="54"/>
    </row>
    <row r="601" spans="1:1">
      <c r="A601" s="54"/>
    </row>
    <row r="602" spans="1:1">
      <c r="A602" s="54"/>
    </row>
    <row r="603" spans="1:1">
      <c r="A603" s="54"/>
    </row>
    <row r="604" spans="1:1">
      <c r="A604" s="54"/>
    </row>
    <row r="605" spans="1:1">
      <c r="A605" s="54"/>
    </row>
    <row r="606" spans="1:1">
      <c r="A606" s="54"/>
    </row>
    <row r="607" spans="1:1">
      <c r="A607" s="54"/>
    </row>
    <row r="608" spans="1:1">
      <c r="A608" s="54"/>
    </row>
    <row r="609" spans="1:1">
      <c r="A609" s="54"/>
    </row>
    <row r="610" spans="1:1">
      <c r="A610" s="54"/>
    </row>
    <row r="611" spans="1:1">
      <c r="A611" s="54"/>
    </row>
    <row r="612" spans="1:1">
      <c r="A612" s="54"/>
    </row>
    <row r="613" spans="1:1">
      <c r="A613" s="54"/>
    </row>
    <row r="614" spans="1:1">
      <c r="A614" s="54"/>
    </row>
    <row r="615" spans="1:1">
      <c r="A615" s="54"/>
    </row>
    <row r="616" spans="1:1">
      <c r="A616" s="54"/>
    </row>
    <row r="617" spans="1:1">
      <c r="A617" s="54"/>
    </row>
    <row r="618" spans="1:1">
      <c r="A618" s="54"/>
    </row>
    <row r="619" spans="1:1">
      <c r="A619" s="54"/>
    </row>
    <row r="620" spans="1:1">
      <c r="A620" s="54"/>
    </row>
    <row r="621" spans="1:1">
      <c r="A621" s="54"/>
    </row>
    <row r="622" spans="1:1">
      <c r="A622" s="54"/>
    </row>
    <row r="623" spans="1:1">
      <c r="A623" s="54"/>
    </row>
    <row r="624" spans="1:1">
      <c r="A624" s="54"/>
    </row>
    <row r="625" spans="1:1">
      <c r="A625" s="54"/>
    </row>
    <row r="626" spans="1:1">
      <c r="A626" s="54"/>
    </row>
    <row r="627" spans="1:1">
      <c r="A627" s="54"/>
    </row>
    <row r="628" spans="1:1">
      <c r="A628" s="54"/>
    </row>
    <row r="629" spans="1:1">
      <c r="A629" s="54"/>
    </row>
    <row r="630" spans="1:1">
      <c r="A630" s="54"/>
    </row>
    <row r="631" spans="1:1">
      <c r="A631" s="54"/>
    </row>
    <row r="632" spans="1:1">
      <c r="A632" s="54"/>
    </row>
    <row r="633" spans="1:1">
      <c r="A633" s="54"/>
    </row>
    <row r="634" spans="1:1">
      <c r="A634" s="54"/>
    </row>
    <row r="635" spans="1:1">
      <c r="A635" s="54"/>
    </row>
    <row r="636" spans="1:1">
      <c r="A636" s="54"/>
    </row>
    <row r="637" spans="1:1">
      <c r="A637" s="54"/>
    </row>
    <row r="638" spans="1:1">
      <c r="A638" s="54"/>
    </row>
    <row r="639" spans="1:1">
      <c r="A639" s="54"/>
    </row>
    <row r="640" spans="1:1">
      <c r="A640" s="54"/>
    </row>
    <row r="641" spans="1:1">
      <c r="A641" s="54"/>
    </row>
    <row r="642" spans="1:1">
      <c r="A642" s="54"/>
    </row>
    <row r="643" spans="1:1">
      <c r="A643" s="54"/>
    </row>
    <row r="644" spans="1:1">
      <c r="A644" s="54"/>
    </row>
    <row r="645" spans="1:1">
      <c r="A645" s="54"/>
    </row>
    <row r="646" spans="1:1">
      <c r="A646" s="54"/>
    </row>
    <row r="647" spans="1:1">
      <c r="A647" s="54"/>
    </row>
    <row r="648" spans="1:1">
      <c r="A648" s="54"/>
    </row>
    <row r="649" spans="1:1">
      <c r="A649" s="54"/>
    </row>
    <row r="650" spans="1:1">
      <c r="A650" s="54"/>
    </row>
    <row r="651" spans="1:1">
      <c r="A651" s="54"/>
    </row>
    <row r="652" spans="1:1">
      <c r="A652" s="54"/>
    </row>
    <row r="653" spans="1:1">
      <c r="A653" s="54"/>
    </row>
    <row r="654" spans="1:1">
      <c r="A654" s="54"/>
    </row>
    <row r="655" spans="1:1">
      <c r="A655" s="54"/>
    </row>
    <row r="656" spans="1:1">
      <c r="A656" s="54"/>
    </row>
    <row r="657" spans="1:1">
      <c r="A657" s="54"/>
    </row>
    <row r="658" spans="1:1">
      <c r="A658" s="54"/>
    </row>
    <row r="659" spans="1:1">
      <c r="A659" s="54"/>
    </row>
    <row r="660" spans="1:1">
      <c r="A660" s="54"/>
    </row>
    <row r="661" spans="1:1">
      <c r="A661" s="54"/>
    </row>
    <row r="662" spans="1:1">
      <c r="A662" s="54"/>
    </row>
    <row r="663" spans="1:1">
      <c r="A663" s="54"/>
    </row>
    <row r="664" spans="1:1">
      <c r="A664" s="54"/>
    </row>
    <row r="665" spans="1:1">
      <c r="A665" s="54"/>
    </row>
    <row r="666" spans="1:1">
      <c r="A666" s="54"/>
    </row>
    <row r="667" spans="1:1">
      <c r="A667" s="54"/>
    </row>
    <row r="668" spans="1:1">
      <c r="A668" s="54"/>
    </row>
    <row r="669" spans="1:1">
      <c r="A669" s="54"/>
    </row>
    <row r="670" spans="1:1">
      <c r="A670" s="54"/>
    </row>
    <row r="671" spans="1:1">
      <c r="A671" s="54"/>
    </row>
    <row r="672" spans="1:1">
      <c r="A672" s="54"/>
    </row>
    <row r="673" spans="1:1">
      <c r="A673" s="54"/>
    </row>
    <row r="674" spans="1:1">
      <c r="A674" s="54"/>
    </row>
    <row r="675" spans="1:1">
      <c r="A675" s="54"/>
    </row>
    <row r="676" spans="1:1">
      <c r="A676" s="54"/>
    </row>
    <row r="677" spans="1:1">
      <c r="A677" s="54"/>
    </row>
    <row r="678" spans="1:1">
      <c r="A678" s="54"/>
    </row>
    <row r="679" spans="1:1">
      <c r="A679" s="54"/>
    </row>
    <row r="680" spans="1:1">
      <c r="A680" s="54"/>
    </row>
    <row r="681" spans="1:1">
      <c r="A681" s="54"/>
    </row>
    <row r="682" spans="1:1">
      <c r="A682" s="54"/>
    </row>
    <row r="683" spans="1:1">
      <c r="A683" s="54"/>
    </row>
    <row r="684" spans="1:1">
      <c r="A684" s="54"/>
    </row>
    <row r="685" spans="1:1">
      <c r="A685" s="54"/>
    </row>
    <row r="686" spans="1:1">
      <c r="A686" s="54"/>
    </row>
    <row r="687" spans="1:1">
      <c r="A687" s="54"/>
    </row>
    <row r="688" spans="1:1">
      <c r="A688" s="54"/>
    </row>
    <row r="689" spans="1:1">
      <c r="A689" s="54"/>
    </row>
    <row r="690" spans="1:1">
      <c r="A690" s="54"/>
    </row>
    <row r="691" spans="1:1">
      <c r="A691" s="54"/>
    </row>
    <row r="692" spans="1:1">
      <c r="A692" s="54"/>
    </row>
    <row r="693" spans="1:1">
      <c r="A693" s="54"/>
    </row>
    <row r="694" spans="1:1">
      <c r="A694" s="54"/>
    </row>
    <row r="695" spans="1:1">
      <c r="A695" s="54"/>
    </row>
    <row r="696" spans="1:1">
      <c r="A696" s="54"/>
    </row>
    <row r="697" spans="1:1">
      <c r="A697" s="54"/>
    </row>
    <row r="698" spans="1:1">
      <c r="A698" s="54"/>
    </row>
    <row r="699" spans="1:1">
      <c r="A699" s="54"/>
    </row>
    <row r="700" spans="1:1">
      <c r="A700" s="54"/>
    </row>
    <row r="701" spans="1:1">
      <c r="A701" s="54"/>
    </row>
    <row r="702" spans="1:1">
      <c r="A702" s="54"/>
    </row>
    <row r="703" spans="1:1">
      <c r="A703" s="54"/>
    </row>
    <row r="704" spans="1:1">
      <c r="A704" s="54"/>
    </row>
    <row r="705" spans="1:1">
      <c r="A705" s="54"/>
    </row>
    <row r="706" spans="1:1">
      <c r="A706" s="54"/>
    </row>
    <row r="707" spans="1:1">
      <c r="A707" s="54"/>
    </row>
    <row r="708" spans="1:1">
      <c r="A708" s="54"/>
    </row>
    <row r="709" spans="1:1">
      <c r="A709" s="54"/>
    </row>
    <row r="710" spans="1:1">
      <c r="A710" s="54"/>
    </row>
    <row r="711" spans="1:1">
      <c r="A711" s="54"/>
    </row>
    <row r="712" spans="1:1">
      <c r="A712" s="54"/>
    </row>
    <row r="713" spans="1:1">
      <c r="A713" s="54"/>
    </row>
    <row r="714" spans="1:1">
      <c r="A714" s="54"/>
    </row>
    <row r="715" spans="1:1">
      <c r="A715" s="54"/>
    </row>
    <row r="716" spans="1:1">
      <c r="A716" s="54"/>
    </row>
    <row r="717" spans="1:1">
      <c r="A717" s="54"/>
    </row>
    <row r="718" spans="1:1">
      <c r="A718" s="54"/>
    </row>
    <row r="719" spans="1:1">
      <c r="A719" s="54"/>
    </row>
    <row r="720" spans="1:1">
      <c r="A720" s="54"/>
    </row>
    <row r="721" spans="1:1">
      <c r="A721" s="54"/>
    </row>
    <row r="722" spans="1:1">
      <c r="A722" s="54"/>
    </row>
    <row r="723" spans="1:1">
      <c r="A723" s="54"/>
    </row>
    <row r="724" spans="1:1">
      <c r="A724" s="54"/>
    </row>
    <row r="725" spans="1:1">
      <c r="A725" s="54"/>
    </row>
    <row r="726" spans="1:1">
      <c r="A726" s="54"/>
    </row>
    <row r="727" spans="1:1">
      <c r="A727" s="54"/>
    </row>
    <row r="728" spans="1:1">
      <c r="A728" s="54"/>
    </row>
    <row r="729" spans="1:1">
      <c r="A729" s="54"/>
    </row>
    <row r="730" spans="1:1">
      <c r="A730" s="54"/>
    </row>
    <row r="731" spans="1:1">
      <c r="A731" s="54"/>
    </row>
    <row r="732" spans="1:1">
      <c r="A732" s="54"/>
    </row>
    <row r="733" spans="1:1">
      <c r="A733" s="54"/>
    </row>
    <row r="734" spans="1:1">
      <c r="A734" s="54"/>
    </row>
    <row r="735" spans="1:1">
      <c r="A735" s="54"/>
    </row>
    <row r="736" spans="1:1">
      <c r="A736" s="54"/>
    </row>
    <row r="737" spans="1:1">
      <c r="A737" s="54"/>
    </row>
    <row r="738" spans="1:1">
      <c r="A738" s="54"/>
    </row>
    <row r="739" spans="1:1">
      <c r="A739" s="54"/>
    </row>
    <row r="740" spans="1:1">
      <c r="A740" s="54"/>
    </row>
    <row r="741" spans="1:1">
      <c r="A741" s="54"/>
    </row>
    <row r="742" spans="1:1">
      <c r="A742" s="54"/>
    </row>
    <row r="743" spans="1:1">
      <c r="A743" s="54"/>
    </row>
    <row r="744" spans="1:1">
      <c r="A744" s="54"/>
    </row>
    <row r="745" spans="1:1">
      <c r="A745" s="54"/>
    </row>
    <row r="746" spans="1:1">
      <c r="A746" s="54"/>
    </row>
    <row r="747" spans="1:1">
      <c r="A747" s="54"/>
    </row>
    <row r="748" spans="1:1">
      <c r="A748" s="54"/>
    </row>
    <row r="749" spans="1:1">
      <c r="A749" s="54"/>
    </row>
    <row r="750" spans="1:1">
      <c r="A750" s="54"/>
    </row>
    <row r="751" spans="1:1">
      <c r="A751" s="54"/>
    </row>
    <row r="752" spans="1:1">
      <c r="A752" s="54"/>
    </row>
    <row r="753" spans="1:1">
      <c r="A753" s="54"/>
    </row>
    <row r="754" spans="1:1">
      <c r="A754" s="54"/>
    </row>
    <row r="755" spans="1:1">
      <c r="A755" s="54"/>
    </row>
    <row r="756" spans="1:1">
      <c r="A756" s="54"/>
    </row>
    <row r="757" spans="1:1">
      <c r="A757" s="54"/>
    </row>
    <row r="758" spans="1:1">
      <c r="A758" s="54"/>
    </row>
    <row r="759" spans="1:1">
      <c r="A759" s="54"/>
    </row>
    <row r="760" spans="1:1">
      <c r="A760" s="54"/>
    </row>
    <row r="761" spans="1:1">
      <c r="A761" s="54"/>
    </row>
    <row r="762" spans="1:1">
      <c r="A762" s="54"/>
    </row>
    <row r="763" spans="1:1">
      <c r="A763" s="54"/>
    </row>
    <row r="764" spans="1:1">
      <c r="A764" s="54"/>
    </row>
    <row r="765" spans="1:1">
      <c r="A765" s="54"/>
    </row>
    <row r="766" spans="1:1">
      <c r="A766" s="54"/>
    </row>
    <row r="767" spans="1:1">
      <c r="A767" s="54"/>
    </row>
    <row r="768" spans="1:1">
      <c r="A768" s="54"/>
    </row>
    <row r="769" spans="1:1">
      <c r="A769" s="54"/>
    </row>
    <row r="770" spans="1:1">
      <c r="A770" s="54"/>
    </row>
    <row r="771" spans="1:1">
      <c r="A771" s="54"/>
    </row>
    <row r="772" spans="1:1">
      <c r="A772" s="54"/>
    </row>
    <row r="773" spans="1:1">
      <c r="A773" s="54"/>
    </row>
    <row r="774" spans="1:1">
      <c r="A774" s="54"/>
    </row>
    <row r="775" spans="1:1">
      <c r="A775" s="54"/>
    </row>
    <row r="776" spans="1:1">
      <c r="A776" s="54"/>
    </row>
    <row r="777" spans="1:1">
      <c r="A777" s="54"/>
    </row>
    <row r="778" spans="1:1">
      <c r="A778" s="54"/>
    </row>
    <row r="779" spans="1:1">
      <c r="A779" s="54"/>
    </row>
    <row r="780" spans="1:1">
      <c r="A780" s="54"/>
    </row>
    <row r="781" spans="1:1">
      <c r="A781" s="54"/>
    </row>
    <row r="782" spans="1:1">
      <c r="A782" s="54"/>
    </row>
    <row r="783" spans="1:1">
      <c r="A783" s="54"/>
    </row>
    <row r="784" spans="1:1">
      <c r="A784" s="54"/>
    </row>
    <row r="785" spans="1:1">
      <c r="A785" s="54"/>
    </row>
    <row r="786" spans="1:1">
      <c r="A786" s="54"/>
    </row>
    <row r="787" spans="1:1">
      <c r="A787" s="54"/>
    </row>
    <row r="788" spans="1:1">
      <c r="A788" s="54"/>
    </row>
    <row r="789" spans="1:1">
      <c r="A789" s="54"/>
    </row>
    <row r="790" spans="1:1">
      <c r="A790" s="54"/>
    </row>
    <row r="791" spans="1:1">
      <c r="A791" s="54"/>
    </row>
    <row r="792" spans="1:1">
      <c r="A792" s="54"/>
    </row>
    <row r="793" spans="1:1">
      <c r="A793" s="54"/>
    </row>
    <row r="794" spans="1:1">
      <c r="A794" s="54"/>
    </row>
    <row r="795" spans="1:1">
      <c r="A795" s="54"/>
    </row>
    <row r="796" spans="1:1">
      <c r="A796" s="54"/>
    </row>
    <row r="797" spans="1:1">
      <c r="A797" s="54"/>
    </row>
    <row r="798" spans="1:1">
      <c r="A798" s="54"/>
    </row>
    <row r="799" spans="1:1">
      <c r="A799" s="54"/>
    </row>
    <row r="800" spans="1:1">
      <c r="A800" s="54"/>
    </row>
    <row r="801" spans="1:1">
      <c r="A801" s="54"/>
    </row>
    <row r="802" spans="1:1">
      <c r="A802" s="54"/>
    </row>
    <row r="803" spans="1:1">
      <c r="A803" s="54"/>
    </row>
    <row r="804" spans="1:1">
      <c r="A804" s="54"/>
    </row>
    <row r="805" spans="1:1">
      <c r="A805" s="54"/>
    </row>
    <row r="806" spans="1:1">
      <c r="A806" s="54"/>
    </row>
    <row r="807" spans="1:1">
      <c r="A807" s="54"/>
    </row>
    <row r="808" spans="1:1">
      <c r="A808" s="54"/>
    </row>
    <row r="809" spans="1:1">
      <c r="A809" s="54"/>
    </row>
    <row r="810" spans="1:1">
      <c r="A810" s="54"/>
    </row>
    <row r="811" spans="1:1">
      <c r="A811" s="54"/>
    </row>
    <row r="812" spans="1:1">
      <c r="A812" s="54"/>
    </row>
    <row r="813" spans="1:1">
      <c r="A813" s="54"/>
    </row>
    <row r="814" spans="1:1">
      <c r="A814" s="54"/>
    </row>
    <row r="815" spans="1:1">
      <c r="A815" s="54"/>
    </row>
    <row r="816" spans="1:1">
      <c r="A816" s="54"/>
    </row>
    <row r="817" spans="1:1">
      <c r="A817" s="54"/>
    </row>
    <row r="818" spans="1:1">
      <c r="A818" s="54"/>
    </row>
    <row r="819" spans="1:1">
      <c r="A819" s="54"/>
    </row>
    <row r="820" spans="1:1">
      <c r="A820" s="54"/>
    </row>
    <row r="821" spans="1:1">
      <c r="A821" s="54"/>
    </row>
    <row r="822" spans="1:1">
      <c r="A822" s="54"/>
    </row>
    <row r="823" spans="1:1">
      <c r="A823" s="54"/>
    </row>
    <row r="824" spans="1:1">
      <c r="A824" s="54"/>
    </row>
    <row r="825" spans="1:1">
      <c r="A825" s="54"/>
    </row>
    <row r="826" spans="1:1">
      <c r="A826" s="54"/>
    </row>
    <row r="827" spans="1:1">
      <c r="A827" s="54"/>
    </row>
    <row r="828" spans="1:1">
      <c r="A828" s="54"/>
    </row>
    <row r="829" spans="1:1">
      <c r="A829" s="54"/>
    </row>
    <row r="830" spans="1:1">
      <c r="A830" s="54"/>
    </row>
    <row r="831" spans="1:1">
      <c r="A831" s="54"/>
    </row>
    <row r="832" spans="1:1">
      <c r="A832" s="54"/>
    </row>
    <row r="833" spans="1:1">
      <c r="A833" s="54"/>
    </row>
    <row r="834" spans="1:1">
      <c r="A834" s="54"/>
    </row>
    <row r="835" spans="1:1">
      <c r="A835" s="54"/>
    </row>
    <row r="836" spans="1:1">
      <c r="A836" s="54"/>
    </row>
    <row r="837" spans="1:1">
      <c r="A837" s="54"/>
    </row>
    <row r="838" spans="1:1">
      <c r="A838" s="54"/>
    </row>
    <row r="839" spans="1:1">
      <c r="A839" s="54"/>
    </row>
    <row r="840" spans="1:1">
      <c r="A840" s="54"/>
    </row>
    <row r="841" spans="1:1">
      <c r="A841" s="54"/>
    </row>
    <row r="842" spans="1:1">
      <c r="A842" s="54"/>
    </row>
    <row r="843" spans="1:1">
      <c r="A843" s="54"/>
    </row>
    <row r="844" spans="1:1">
      <c r="A844" s="54"/>
    </row>
    <row r="845" spans="1:1">
      <c r="A845" s="54"/>
    </row>
    <row r="846" spans="1:1">
      <c r="A846" s="54"/>
    </row>
    <row r="847" spans="1:1">
      <c r="A847" s="54"/>
    </row>
    <row r="848" spans="1:1">
      <c r="A848" s="54"/>
    </row>
    <row r="849" spans="1:1">
      <c r="A849" s="54"/>
    </row>
    <row r="850" spans="1:1">
      <c r="A850" s="54"/>
    </row>
    <row r="851" spans="1:1">
      <c r="A851" s="54"/>
    </row>
    <row r="852" spans="1:1">
      <c r="A852" s="54"/>
    </row>
    <row r="853" spans="1:1">
      <c r="A853" s="54"/>
    </row>
    <row r="854" spans="1:1">
      <c r="A854" s="54"/>
    </row>
    <row r="855" spans="1:1">
      <c r="A855" s="54"/>
    </row>
    <row r="856" spans="1:1">
      <c r="A856" s="54"/>
    </row>
    <row r="857" spans="1:1">
      <c r="A857" s="54"/>
    </row>
    <row r="858" spans="1:1">
      <c r="A858" s="54"/>
    </row>
    <row r="859" spans="1:1">
      <c r="A859" s="54"/>
    </row>
    <row r="860" spans="1:1">
      <c r="A860" s="54"/>
    </row>
    <row r="861" spans="1:1">
      <c r="A861" s="54"/>
    </row>
    <row r="862" spans="1:1">
      <c r="A862" s="54"/>
    </row>
    <row r="863" spans="1:1">
      <c r="A863" s="54"/>
    </row>
    <row r="864" spans="1:1">
      <c r="A864" s="54"/>
    </row>
    <row r="865" spans="1:1">
      <c r="A865" s="54"/>
    </row>
    <row r="866" spans="1:1">
      <c r="A866" s="54"/>
    </row>
    <row r="867" spans="1:1">
      <c r="A867" s="54"/>
    </row>
    <row r="868" spans="1:1">
      <c r="A868" s="54"/>
    </row>
    <row r="869" spans="1:1">
      <c r="A869" s="54"/>
    </row>
    <row r="870" spans="1:1">
      <c r="A870" s="54"/>
    </row>
    <row r="871" spans="1:1">
      <c r="A871" s="54"/>
    </row>
    <row r="872" spans="1:1">
      <c r="A872" s="54"/>
    </row>
    <row r="873" spans="1:1">
      <c r="A873" s="54"/>
    </row>
    <row r="874" spans="1:1">
      <c r="A874" s="54"/>
    </row>
    <row r="875" spans="1:1">
      <c r="A875" s="54"/>
    </row>
    <row r="876" spans="1:1">
      <c r="A876" s="54"/>
    </row>
    <row r="877" spans="1:1">
      <c r="A877" s="54"/>
    </row>
    <row r="878" spans="1:1">
      <c r="A878" s="54"/>
    </row>
    <row r="879" spans="1:1">
      <c r="A879" s="54"/>
    </row>
    <row r="880" spans="1:1">
      <c r="A880" s="54"/>
    </row>
    <row r="881" spans="1:1">
      <c r="A881" s="54"/>
    </row>
    <row r="882" spans="1:1">
      <c r="A882" s="54"/>
    </row>
    <row r="883" spans="1:1">
      <c r="A883" s="54"/>
    </row>
    <row r="884" spans="1:1">
      <c r="A884" s="54"/>
    </row>
    <row r="885" spans="1:1">
      <c r="A885" s="54"/>
    </row>
    <row r="886" spans="1:1">
      <c r="A886" s="54"/>
    </row>
    <row r="887" spans="1:1">
      <c r="A887" s="54"/>
    </row>
    <row r="888" spans="1:1">
      <c r="A888" s="54"/>
    </row>
    <row r="889" spans="1:1">
      <c r="A889" s="54"/>
    </row>
    <row r="890" spans="1:1">
      <c r="A890" s="54"/>
    </row>
    <row r="891" spans="1:1">
      <c r="A891" s="54"/>
    </row>
    <row r="892" spans="1:1">
      <c r="A892" s="54"/>
    </row>
    <row r="893" spans="1:1">
      <c r="A893" s="54"/>
    </row>
    <row r="894" spans="1:1">
      <c r="A894" s="54"/>
    </row>
    <row r="895" spans="1:1">
      <c r="A895" s="54"/>
    </row>
    <row r="896" spans="1:1">
      <c r="A896" s="54"/>
    </row>
    <row r="897" spans="1:1">
      <c r="A897" s="54"/>
    </row>
    <row r="898" spans="1:1">
      <c r="A898" s="54"/>
    </row>
    <row r="899" spans="1:1">
      <c r="A899" s="54"/>
    </row>
    <row r="900" spans="1:1">
      <c r="A900" s="54"/>
    </row>
    <row r="901" spans="1:1">
      <c r="A901" s="54"/>
    </row>
    <row r="902" spans="1:1">
      <c r="A902" s="54"/>
    </row>
    <row r="903" spans="1:1">
      <c r="A903" s="54"/>
    </row>
    <row r="904" spans="1:1">
      <c r="A904" s="54"/>
    </row>
    <row r="905" spans="1:1">
      <c r="A905" s="54"/>
    </row>
    <row r="906" spans="1:1">
      <c r="A906" s="54"/>
    </row>
    <row r="907" spans="1:1">
      <c r="A907" s="54"/>
    </row>
    <row r="908" spans="1:1">
      <c r="A908" s="54"/>
    </row>
    <row r="909" spans="1:1">
      <c r="A909" s="54"/>
    </row>
    <row r="910" spans="1:1">
      <c r="A910" s="54"/>
    </row>
    <row r="911" spans="1:1">
      <c r="A911" s="54"/>
    </row>
    <row r="912" spans="1:1">
      <c r="A912" s="54"/>
    </row>
    <row r="913" spans="1:1">
      <c r="A913" s="54"/>
    </row>
    <row r="914" spans="1:1">
      <c r="A914" s="54"/>
    </row>
    <row r="915" spans="1:1">
      <c r="A915" s="54"/>
    </row>
    <row r="916" spans="1:1">
      <c r="A916" s="54"/>
    </row>
    <row r="917" spans="1:1">
      <c r="A917" s="54"/>
    </row>
    <row r="918" spans="1:1">
      <c r="A918" s="54"/>
    </row>
    <row r="919" spans="1:1">
      <c r="A919" s="54"/>
    </row>
    <row r="920" spans="1:1">
      <c r="A920" s="54"/>
    </row>
    <row r="921" spans="1:1">
      <c r="A921" s="54"/>
    </row>
    <row r="922" spans="1:1">
      <c r="A922" s="54"/>
    </row>
    <row r="923" spans="1:1">
      <c r="A923" s="54"/>
    </row>
    <row r="924" spans="1:1">
      <c r="A924" s="54"/>
    </row>
    <row r="925" spans="1:1">
      <c r="A925" s="54"/>
    </row>
    <row r="926" spans="1:1">
      <c r="A926" s="54"/>
    </row>
    <row r="927" spans="1:1">
      <c r="A927" s="54"/>
    </row>
    <row r="928" spans="1:1">
      <c r="A928" s="54"/>
    </row>
    <row r="929" spans="1:1">
      <c r="A929" s="54"/>
    </row>
    <row r="930" spans="1:1">
      <c r="A930" s="54"/>
    </row>
    <row r="931" spans="1:1">
      <c r="A931" s="54"/>
    </row>
    <row r="932" spans="1:1">
      <c r="A932" s="54"/>
    </row>
    <row r="933" spans="1:1">
      <c r="A933" s="54"/>
    </row>
    <row r="934" spans="1:1">
      <c r="A934" s="54"/>
    </row>
    <row r="935" spans="1:1">
      <c r="A935" s="54"/>
    </row>
    <row r="936" spans="1:1">
      <c r="A936" s="54"/>
    </row>
    <row r="937" spans="1:1">
      <c r="A937" s="54"/>
    </row>
    <row r="938" spans="1:1">
      <c r="A938" s="54"/>
    </row>
    <row r="939" spans="1:1">
      <c r="A939" s="54"/>
    </row>
    <row r="940" spans="1:1">
      <c r="A940" s="54"/>
    </row>
    <row r="941" spans="1:1">
      <c r="A941" s="54"/>
    </row>
    <row r="942" spans="1:1">
      <c r="A942" s="54"/>
    </row>
    <row r="943" spans="1:1">
      <c r="A943" s="54"/>
    </row>
    <row r="944" spans="1:1">
      <c r="A944" s="54"/>
    </row>
    <row r="945" spans="1:1">
      <c r="A945" s="54"/>
    </row>
    <row r="946" spans="1:1">
      <c r="A946" s="54"/>
    </row>
    <row r="947" spans="1:1">
      <c r="A947" s="54"/>
    </row>
    <row r="948" spans="1:1">
      <c r="A948" s="54"/>
    </row>
    <row r="949" spans="1:1">
      <c r="A949" s="54"/>
    </row>
    <row r="950" spans="1:1">
      <c r="A950" s="54"/>
    </row>
    <row r="951" spans="1:1">
      <c r="A951" s="54"/>
    </row>
    <row r="952" spans="1:1">
      <c r="A952" s="54"/>
    </row>
    <row r="953" spans="1:1">
      <c r="A953" s="54"/>
    </row>
    <row r="954" spans="1:1">
      <c r="A954" s="54"/>
    </row>
    <row r="955" spans="1:1">
      <c r="A955" s="54"/>
    </row>
    <row r="956" spans="1:1">
      <c r="A956" s="54"/>
    </row>
    <row r="957" spans="1:1">
      <c r="A957" s="54"/>
    </row>
    <row r="958" spans="1:1">
      <c r="A958" s="54"/>
    </row>
    <row r="959" spans="1:1">
      <c r="A959" s="54"/>
    </row>
    <row r="960" spans="1:1">
      <c r="A960" s="54"/>
    </row>
    <row r="961" spans="1:1">
      <c r="A961" s="54"/>
    </row>
    <row r="962" spans="1:1">
      <c r="A962" s="54"/>
    </row>
    <row r="963" spans="1:1">
      <c r="A963" s="54"/>
    </row>
    <row r="964" spans="1:1">
      <c r="A964" s="54"/>
    </row>
    <row r="965" spans="1:1">
      <c r="A965" s="54"/>
    </row>
    <row r="966" spans="1:1">
      <c r="A966" s="54"/>
    </row>
    <row r="967" spans="1:1">
      <c r="A967" s="54"/>
    </row>
    <row r="968" spans="1:1">
      <c r="A968" s="54"/>
    </row>
    <row r="969" spans="1:1">
      <c r="A969" s="54"/>
    </row>
    <row r="970" spans="1:1">
      <c r="A970" s="54"/>
    </row>
    <row r="971" spans="1:1">
      <c r="A971" s="54"/>
    </row>
    <row r="972" spans="1:1">
      <c r="A972" s="54"/>
    </row>
    <row r="973" spans="1:1">
      <c r="A973" s="54"/>
    </row>
    <row r="974" spans="1:1">
      <c r="A974" s="54"/>
    </row>
    <row r="975" spans="1:1">
      <c r="A975" s="54"/>
    </row>
    <row r="976" spans="1:1">
      <c r="A976" s="54"/>
    </row>
    <row r="977" spans="1:1">
      <c r="A977" s="54"/>
    </row>
    <row r="978" spans="1:1">
      <c r="A978" s="54"/>
    </row>
    <row r="979" spans="1:1">
      <c r="A979" s="54"/>
    </row>
    <row r="980" spans="1:1">
      <c r="A980" s="54"/>
    </row>
    <row r="981" spans="1:1">
      <c r="A981" s="54"/>
    </row>
    <row r="982" spans="1:1">
      <c r="A982" s="54"/>
    </row>
    <row r="983" spans="1:1">
      <c r="A983" s="54"/>
    </row>
    <row r="984" spans="1:1">
      <c r="A984" s="54"/>
    </row>
    <row r="985" spans="1:1">
      <c r="A985" s="54"/>
    </row>
    <row r="986" spans="1:1">
      <c r="A986" s="54"/>
    </row>
    <row r="987" spans="1:1">
      <c r="A987" s="54"/>
    </row>
    <row r="988" spans="1:1">
      <c r="A988" s="54"/>
    </row>
    <row r="989" spans="1:1">
      <c r="A989" s="54"/>
    </row>
    <row r="990" spans="1:1">
      <c r="A990" s="54"/>
    </row>
    <row r="991" spans="1:1">
      <c r="A991" s="54"/>
    </row>
    <row r="992" spans="1:1">
      <c r="A992" s="54"/>
    </row>
    <row r="993" spans="1:1">
      <c r="A993" s="54"/>
    </row>
    <row r="994" spans="1:1">
      <c r="A994" s="54"/>
    </row>
    <row r="995" spans="1:1">
      <c r="A995" s="54"/>
    </row>
    <row r="996" spans="1:1">
      <c r="A996" s="54"/>
    </row>
    <row r="997" spans="1:1">
      <c r="A997" s="54"/>
    </row>
    <row r="998" spans="1:1">
      <c r="A998" s="54"/>
    </row>
    <row r="999" spans="1:1">
      <c r="A999" s="54"/>
    </row>
    <row r="1000" spans="1:1">
      <c r="A1000" s="54"/>
    </row>
    <row r="1001" spans="1:1">
      <c r="A1001" s="54"/>
    </row>
    <row r="1002" spans="1:1">
      <c r="A1002" s="54"/>
    </row>
    <row r="1003" spans="1:1">
      <c r="A1003" s="54"/>
    </row>
    <row r="1004" spans="1:1">
      <c r="A1004" s="54"/>
    </row>
    <row r="1005" spans="1:1">
      <c r="A1005" s="54"/>
    </row>
    <row r="1006" spans="1:1">
      <c r="A1006" s="54"/>
    </row>
    <row r="1007" spans="1:1">
      <c r="A1007" s="54"/>
    </row>
    <row r="1008" spans="1:1">
      <c r="A1008" s="54"/>
    </row>
    <row r="1009" spans="1:1">
      <c r="A1009" s="54"/>
    </row>
    <row r="1010" spans="1:1">
      <c r="A1010" s="54"/>
    </row>
    <row r="1011" spans="1:1">
      <c r="A1011" s="54"/>
    </row>
    <row r="1012" spans="1:1">
      <c r="A1012" s="54"/>
    </row>
    <row r="1013" spans="1:1">
      <c r="A1013" s="54"/>
    </row>
    <row r="1014" spans="1:1">
      <c r="A1014" s="54"/>
    </row>
    <row r="1015" spans="1:1">
      <c r="A1015" s="54"/>
    </row>
    <row r="1016" spans="1:1">
      <c r="A1016" s="54"/>
    </row>
    <row r="1017" spans="1:1">
      <c r="A1017" s="54"/>
    </row>
    <row r="1018" spans="1:1">
      <c r="A1018" s="54"/>
    </row>
    <row r="1019" spans="1:1">
      <c r="A1019" s="54"/>
    </row>
    <row r="1020" spans="1:1">
      <c r="A1020" s="54"/>
    </row>
    <row r="1021" spans="1:1">
      <c r="A1021" s="54"/>
    </row>
    <row r="1022" spans="1:1">
      <c r="A1022" s="54"/>
    </row>
    <row r="1023" spans="1:1">
      <c r="A1023" s="54"/>
    </row>
    <row r="1024" spans="1:1">
      <c r="A1024" s="54"/>
    </row>
    <row r="1025" spans="1:1">
      <c r="A1025" s="54"/>
    </row>
    <row r="1026" spans="1:1">
      <c r="A1026" s="54"/>
    </row>
    <row r="1027" spans="1:1">
      <c r="A1027" s="54"/>
    </row>
    <row r="1028" spans="1:1">
      <c r="A1028" s="54"/>
    </row>
    <row r="1029" spans="1:1">
      <c r="A1029" s="54"/>
    </row>
    <row r="1030" spans="1:1">
      <c r="A1030" s="54"/>
    </row>
    <row r="1031" spans="1:1">
      <c r="A1031" s="54"/>
    </row>
    <row r="1032" spans="1:1">
      <c r="A1032" s="54"/>
    </row>
    <row r="1033" spans="1:1">
      <c r="A1033" s="54"/>
    </row>
    <row r="1034" spans="1:1">
      <c r="A1034" s="54"/>
    </row>
    <row r="1035" spans="1:1">
      <c r="A1035" s="54"/>
    </row>
    <row r="1036" spans="1:1">
      <c r="A1036" s="54"/>
    </row>
    <row r="1037" spans="1:1">
      <c r="A1037" s="54"/>
    </row>
    <row r="1038" spans="1:1">
      <c r="A1038" s="54"/>
    </row>
    <row r="1039" spans="1:1">
      <c r="A1039" s="54"/>
    </row>
    <row r="1040" spans="1:1">
      <c r="A1040" s="54"/>
    </row>
    <row r="1041" spans="1:1">
      <c r="A1041" s="54"/>
    </row>
    <row r="1042" spans="1:1">
      <c r="A1042" s="54"/>
    </row>
    <row r="1043" spans="1:1">
      <c r="A1043" s="54"/>
    </row>
    <row r="1044" spans="1:1">
      <c r="A1044" s="54"/>
    </row>
    <row r="1045" spans="1:1">
      <c r="A1045" s="54"/>
    </row>
    <row r="1046" spans="1:1">
      <c r="A1046" s="54"/>
    </row>
    <row r="1047" spans="1:1">
      <c r="A1047" s="54"/>
    </row>
    <row r="1048" spans="1:1">
      <c r="A1048" s="54"/>
    </row>
    <row r="1049" spans="1:1">
      <c r="A1049" s="54"/>
    </row>
    <row r="1050" spans="1:1">
      <c r="A1050" s="54"/>
    </row>
    <row r="1051" spans="1:1">
      <c r="A1051" s="54"/>
    </row>
    <row r="1052" spans="1:1">
      <c r="A1052" s="54"/>
    </row>
    <row r="1053" spans="1:1">
      <c r="A1053" s="54"/>
    </row>
    <row r="1054" spans="1:1">
      <c r="A1054" s="54"/>
    </row>
    <row r="1055" spans="1:1">
      <c r="A1055" s="54"/>
    </row>
    <row r="1056" spans="1:1">
      <c r="A1056" s="54"/>
    </row>
    <row r="1057" spans="1:1">
      <c r="A1057" s="54"/>
    </row>
    <row r="1058" spans="1:1">
      <c r="A1058" s="54"/>
    </row>
    <row r="1059" spans="1:1">
      <c r="A1059" s="54"/>
    </row>
    <row r="1060" spans="1:1">
      <c r="A1060" s="54"/>
    </row>
    <row r="1061" spans="1:1">
      <c r="A1061" s="54"/>
    </row>
    <row r="1062" spans="1:1">
      <c r="A1062" s="54"/>
    </row>
    <row r="1063" spans="1:1">
      <c r="A1063" s="54"/>
    </row>
    <row r="1064" spans="1:1">
      <c r="A1064" s="54"/>
    </row>
    <row r="1065" spans="1:1">
      <c r="A1065" s="54"/>
    </row>
    <row r="1066" spans="1:1">
      <c r="A1066" s="54"/>
    </row>
    <row r="1067" spans="1:1">
      <c r="A1067" s="54"/>
    </row>
    <row r="1068" spans="1:1">
      <c r="A1068" s="54"/>
    </row>
    <row r="1069" spans="1:1">
      <c r="A1069" s="54"/>
    </row>
    <row r="1070" spans="1:1">
      <c r="A1070" s="54"/>
    </row>
    <row r="1071" spans="1:1">
      <c r="A1071" s="54"/>
    </row>
    <row r="1072" spans="1:1">
      <c r="A1072" s="54"/>
    </row>
    <row r="1073" spans="1:1">
      <c r="A1073" s="54"/>
    </row>
    <row r="1074" spans="1:1">
      <c r="A1074" s="54"/>
    </row>
    <row r="1075" spans="1:1">
      <c r="A1075" s="54"/>
    </row>
    <row r="1076" spans="1:1">
      <c r="A1076" s="54"/>
    </row>
    <row r="1077" spans="1:1">
      <c r="A1077" s="54"/>
    </row>
    <row r="1078" spans="1:1">
      <c r="A1078" s="54"/>
    </row>
    <row r="1079" spans="1:1">
      <c r="A1079" s="54"/>
    </row>
    <row r="1080" spans="1:1">
      <c r="A1080" s="54"/>
    </row>
    <row r="1081" spans="1:1">
      <c r="A1081" s="54"/>
    </row>
    <row r="1082" spans="1:1">
      <c r="A1082" s="54"/>
    </row>
    <row r="1083" spans="1:1">
      <c r="A1083" s="54"/>
    </row>
    <row r="1084" spans="1:1">
      <c r="A1084" s="54"/>
    </row>
    <row r="1085" spans="1:1">
      <c r="A1085" s="54"/>
    </row>
    <row r="1086" spans="1:1">
      <c r="A1086" s="54"/>
    </row>
    <row r="1087" spans="1:1">
      <c r="A1087" s="54"/>
    </row>
    <row r="1088" spans="1:1">
      <c r="A1088" s="54"/>
    </row>
    <row r="1089" spans="1:1">
      <c r="A1089" s="54"/>
    </row>
    <row r="1090" spans="1:1">
      <c r="A1090" s="54"/>
    </row>
    <row r="1091" spans="1:1">
      <c r="A1091" s="54"/>
    </row>
    <row r="1092" spans="1:1">
      <c r="A1092" s="54"/>
    </row>
    <row r="1093" spans="1:1">
      <c r="A1093" s="54"/>
    </row>
    <row r="1094" spans="1:1">
      <c r="A1094" s="54"/>
    </row>
    <row r="1095" spans="1:1">
      <c r="A1095" s="54"/>
    </row>
    <row r="1096" spans="1:1">
      <c r="A1096" s="54"/>
    </row>
    <row r="1097" spans="1:1">
      <c r="A1097" s="54"/>
    </row>
    <row r="1098" spans="1:1">
      <c r="A1098" s="54"/>
    </row>
    <row r="1099" spans="1:1">
      <c r="A1099" s="54"/>
    </row>
    <row r="1100" spans="1:1">
      <c r="A1100" s="54"/>
    </row>
    <row r="1101" spans="1:1">
      <c r="A1101" s="54"/>
    </row>
    <row r="1102" spans="1:1">
      <c r="A1102" s="54"/>
    </row>
    <row r="1103" spans="1:1">
      <c r="A1103" s="54"/>
    </row>
    <row r="1104" spans="1:1">
      <c r="A1104" s="54"/>
    </row>
    <row r="1105" spans="1:1">
      <c r="A1105" s="54"/>
    </row>
    <row r="1106" spans="1:1">
      <c r="A1106" s="54"/>
    </row>
    <row r="1107" spans="1:1">
      <c r="A1107" s="54"/>
    </row>
    <row r="1108" spans="1:1">
      <c r="A1108" s="54"/>
    </row>
    <row r="1109" spans="1:1">
      <c r="A1109" s="54"/>
    </row>
    <row r="1110" spans="1:1">
      <c r="A1110" s="54"/>
    </row>
    <row r="1111" spans="1:1">
      <c r="A1111" s="54"/>
    </row>
    <row r="1112" spans="1:1">
      <c r="A1112" s="54"/>
    </row>
    <row r="1113" spans="1:1">
      <c r="A1113" s="54"/>
    </row>
    <row r="1114" spans="1:1">
      <c r="A1114" s="54"/>
    </row>
    <row r="1115" spans="1:1">
      <c r="A1115" s="54"/>
    </row>
    <row r="1116" spans="1:1">
      <c r="A1116" s="54"/>
    </row>
    <row r="1117" spans="1:1">
      <c r="A1117" s="54"/>
    </row>
    <row r="1118" spans="1:1">
      <c r="A1118" s="54"/>
    </row>
    <row r="1119" spans="1:1">
      <c r="A1119" s="54"/>
    </row>
    <row r="1120" spans="1:1">
      <c r="A1120" s="54"/>
    </row>
    <row r="1121" spans="1:1">
      <c r="A1121" s="54"/>
    </row>
    <row r="1122" spans="1:1">
      <c r="A1122" s="54"/>
    </row>
    <row r="1123" spans="1:1">
      <c r="A1123" s="54"/>
    </row>
    <row r="1124" spans="1:1">
      <c r="A1124" s="54"/>
    </row>
    <row r="1125" spans="1:1">
      <c r="A1125" s="54"/>
    </row>
    <row r="1126" spans="1:1">
      <c r="A1126" s="54"/>
    </row>
    <row r="1127" spans="1:1">
      <c r="A1127" s="54"/>
    </row>
    <row r="1128" spans="1:1">
      <c r="A1128" s="54"/>
    </row>
    <row r="1129" spans="1:1">
      <c r="A1129" s="54"/>
    </row>
    <row r="1130" spans="1:1">
      <c r="A1130" s="54"/>
    </row>
    <row r="1131" spans="1:1">
      <c r="A1131" s="54"/>
    </row>
    <row r="1132" spans="1:1">
      <c r="A1132" s="54"/>
    </row>
    <row r="1133" spans="1:1">
      <c r="A1133" s="54"/>
    </row>
    <row r="1134" spans="1:1">
      <c r="A1134" s="54"/>
    </row>
    <row r="1135" spans="1:1">
      <c r="A1135" s="54"/>
    </row>
    <row r="1136" spans="1:1">
      <c r="A1136" s="54"/>
    </row>
    <row r="1137" spans="1:1">
      <c r="A1137" s="54"/>
    </row>
    <row r="1138" spans="1:1">
      <c r="A1138" s="54"/>
    </row>
    <row r="1139" spans="1:1">
      <c r="A1139" s="54"/>
    </row>
    <row r="1140" spans="1:1">
      <c r="A1140" s="54"/>
    </row>
    <row r="1141" spans="1:1">
      <c r="A1141" s="54"/>
    </row>
    <row r="1142" spans="1:1">
      <c r="A1142" s="54"/>
    </row>
    <row r="1143" spans="1:1">
      <c r="A1143" s="54"/>
    </row>
    <row r="1144" spans="1:1">
      <c r="A1144" s="54"/>
    </row>
    <row r="1145" spans="1:1">
      <c r="A1145" s="54"/>
    </row>
    <row r="1146" spans="1:1">
      <c r="A1146" s="54"/>
    </row>
    <row r="1147" spans="1:1">
      <c r="A1147" s="54"/>
    </row>
    <row r="1148" spans="1:1">
      <c r="A1148" s="54"/>
    </row>
    <row r="1149" spans="1:1">
      <c r="A1149" s="54"/>
    </row>
    <row r="1150" spans="1:1">
      <c r="A1150" s="54"/>
    </row>
    <row r="1151" spans="1:1">
      <c r="A1151" s="54"/>
    </row>
    <row r="1152" spans="1:1">
      <c r="A1152" s="54"/>
    </row>
    <row r="1153" spans="1:1">
      <c r="A1153" s="54"/>
    </row>
    <row r="1154" spans="1:1">
      <c r="A1154" s="54"/>
    </row>
    <row r="1155" spans="1:1">
      <c r="A1155" s="54"/>
    </row>
    <row r="1156" spans="1:1">
      <c r="A1156" s="54"/>
    </row>
    <row r="1157" spans="1:1">
      <c r="A1157" s="54"/>
    </row>
    <row r="1158" spans="1:1">
      <c r="A1158" s="54"/>
    </row>
    <row r="1159" spans="1:1">
      <c r="A1159" s="54"/>
    </row>
    <row r="1160" spans="1:1">
      <c r="A1160" s="54"/>
    </row>
    <row r="1161" spans="1:1">
      <c r="A1161" s="54"/>
    </row>
    <row r="1162" spans="1:1">
      <c r="A1162" s="54"/>
    </row>
    <row r="1163" spans="1:1">
      <c r="A1163" s="54"/>
    </row>
    <row r="1164" spans="1:1">
      <c r="A1164" s="54"/>
    </row>
    <row r="1165" spans="1:1">
      <c r="A1165" s="54"/>
    </row>
    <row r="1166" spans="1:1">
      <c r="A1166" s="54"/>
    </row>
    <row r="1167" spans="1:1">
      <c r="A1167" s="54"/>
    </row>
    <row r="1168" spans="1:1">
      <c r="A1168" s="54"/>
    </row>
    <row r="1169" spans="1:1">
      <c r="A1169" s="54"/>
    </row>
    <row r="1170" spans="1:1">
      <c r="A1170" s="54"/>
    </row>
    <row r="1171" spans="1:1">
      <c r="A1171" s="54"/>
    </row>
    <row r="1172" spans="1:1">
      <c r="A1172" s="54"/>
    </row>
    <row r="1173" spans="1:1">
      <c r="A1173" s="54"/>
    </row>
    <row r="1174" spans="1:1">
      <c r="A1174" s="54"/>
    </row>
    <row r="1175" spans="1:1">
      <c r="A1175" s="54"/>
    </row>
    <row r="1176" spans="1:1">
      <c r="A1176" s="54"/>
    </row>
    <row r="1177" spans="1:1">
      <c r="A1177" s="54"/>
    </row>
    <row r="1178" spans="1:1">
      <c r="A1178" s="54"/>
    </row>
    <row r="1179" spans="1:1">
      <c r="A1179" s="54"/>
    </row>
    <row r="1180" spans="1:1">
      <c r="A1180" s="54"/>
    </row>
    <row r="1181" spans="1:1">
      <c r="A1181" s="54"/>
    </row>
    <row r="1182" spans="1:1">
      <c r="A1182" s="54"/>
    </row>
    <row r="1183" spans="1:1">
      <c r="A1183" s="54"/>
    </row>
    <row r="1184" spans="1:1">
      <c r="A1184" s="54"/>
    </row>
    <row r="1185" spans="1:1">
      <c r="A1185" s="54"/>
    </row>
    <row r="1186" spans="1:1">
      <c r="A1186" s="54"/>
    </row>
    <row r="1187" spans="1:1">
      <c r="A1187" s="54"/>
    </row>
    <row r="1188" spans="1:1">
      <c r="A1188" s="54"/>
    </row>
    <row r="1189" spans="1:1">
      <c r="A1189" s="54"/>
    </row>
    <row r="1190" spans="1:1">
      <c r="A1190" s="54"/>
    </row>
    <row r="1191" spans="1:1">
      <c r="A1191" s="54"/>
    </row>
    <row r="1192" spans="1:1">
      <c r="A1192" s="54"/>
    </row>
    <row r="1193" spans="1:1">
      <c r="A1193" s="54"/>
    </row>
    <row r="1194" spans="1:1">
      <c r="A1194" s="54"/>
    </row>
    <row r="1195" spans="1:1">
      <c r="A1195" s="54"/>
    </row>
    <row r="1196" spans="1:1">
      <c r="A1196" s="54"/>
    </row>
    <row r="1197" spans="1:1">
      <c r="A1197" s="54"/>
    </row>
    <row r="1198" spans="1:1">
      <c r="A1198" s="54"/>
    </row>
    <row r="1199" spans="1:1">
      <c r="A1199" s="54"/>
    </row>
    <row r="1200" spans="1:1">
      <c r="A1200" s="54"/>
    </row>
    <row r="1201" spans="1:1">
      <c r="A1201" s="54"/>
    </row>
    <row r="1202" spans="1:1">
      <c r="A1202" s="54"/>
    </row>
    <row r="1203" spans="1:1">
      <c r="A1203" s="54"/>
    </row>
    <row r="1204" spans="1:1">
      <c r="A1204" s="54"/>
    </row>
    <row r="1205" spans="1:1">
      <c r="A1205" s="54"/>
    </row>
    <row r="1206" spans="1:1">
      <c r="A1206" s="54"/>
    </row>
    <row r="1207" spans="1:1">
      <c r="A1207" s="54"/>
    </row>
    <row r="1208" spans="1:1">
      <c r="A1208" s="54"/>
    </row>
    <row r="1209" spans="1:1">
      <c r="A1209" s="54"/>
    </row>
    <row r="1210" spans="1:1">
      <c r="A1210" s="54"/>
    </row>
    <row r="1211" spans="1:1">
      <c r="A1211" s="54"/>
    </row>
    <row r="1212" spans="1:1">
      <c r="A1212" s="54"/>
    </row>
    <row r="1213" spans="1:1">
      <c r="A1213" s="54"/>
    </row>
    <row r="1214" spans="1:1">
      <c r="A1214" s="54"/>
    </row>
    <row r="1215" spans="1:1">
      <c r="A1215" s="54"/>
    </row>
    <row r="1216" spans="1:1">
      <c r="A1216" s="54"/>
    </row>
    <row r="1217" spans="1:1">
      <c r="A1217" s="54"/>
    </row>
    <row r="1218" spans="1:1">
      <c r="A1218" s="54"/>
    </row>
    <row r="1219" spans="1:1">
      <c r="A1219" s="54"/>
    </row>
    <row r="1220" spans="1:1">
      <c r="A1220" s="54"/>
    </row>
    <row r="1221" spans="1:1">
      <c r="A1221" s="54"/>
    </row>
    <row r="1222" spans="1:1">
      <c r="A1222" s="54"/>
    </row>
    <row r="1223" spans="1:1">
      <c r="A1223" s="54"/>
    </row>
    <row r="1224" spans="1:1">
      <c r="A1224" s="54"/>
    </row>
    <row r="1225" spans="1:1">
      <c r="A1225" s="54"/>
    </row>
    <row r="1226" spans="1:1">
      <c r="A1226" s="54"/>
    </row>
    <row r="1227" spans="1:1">
      <c r="A1227" s="54"/>
    </row>
    <row r="1228" spans="1:1">
      <c r="A1228" s="54"/>
    </row>
    <row r="1229" spans="1:1">
      <c r="A1229" s="54"/>
    </row>
    <row r="1230" spans="1:1">
      <c r="A1230" s="54"/>
    </row>
    <row r="1231" spans="1:1">
      <c r="A1231" s="54"/>
    </row>
    <row r="1232" spans="1:1">
      <c r="A1232" s="54"/>
    </row>
    <row r="1233" spans="1:1">
      <c r="A1233" s="54"/>
    </row>
    <row r="1234" spans="1:1">
      <c r="A1234" s="54"/>
    </row>
    <row r="1235" spans="1:1">
      <c r="A1235" s="54"/>
    </row>
    <row r="1236" spans="1:1">
      <c r="A1236" s="54"/>
    </row>
    <row r="1237" spans="1:1">
      <c r="A1237" s="54"/>
    </row>
    <row r="1238" spans="1:1">
      <c r="A1238" s="54"/>
    </row>
    <row r="1239" spans="1:1">
      <c r="A1239" s="54"/>
    </row>
    <row r="1240" spans="1:1">
      <c r="A1240" s="54"/>
    </row>
    <row r="1241" spans="1:1">
      <c r="A1241" s="54"/>
    </row>
    <row r="1242" spans="1:1">
      <c r="A1242" s="54"/>
    </row>
    <row r="1243" spans="1:1">
      <c r="A1243" s="54"/>
    </row>
    <row r="1244" spans="1:1">
      <c r="A1244" s="54"/>
    </row>
    <row r="1245" spans="1:1">
      <c r="A1245" s="54"/>
    </row>
    <row r="1246" spans="1:1">
      <c r="A1246" s="54"/>
    </row>
    <row r="1247" spans="1:1">
      <c r="A1247" s="54"/>
    </row>
    <row r="1248" spans="1:1">
      <c r="A1248" s="54"/>
    </row>
    <row r="1249" spans="1:1">
      <c r="A1249" s="54"/>
    </row>
    <row r="1250" spans="1:1">
      <c r="A1250" s="54"/>
    </row>
    <row r="1251" spans="1:1">
      <c r="A1251" s="54"/>
    </row>
    <row r="1252" spans="1:1">
      <c r="A1252" s="54"/>
    </row>
    <row r="1253" spans="1:1">
      <c r="A1253" s="54"/>
    </row>
    <row r="1254" spans="1:1">
      <c r="A1254" s="54"/>
    </row>
    <row r="1255" spans="1:1">
      <c r="A1255" s="54"/>
    </row>
    <row r="1256" spans="1:1">
      <c r="A1256" s="54"/>
    </row>
    <row r="1257" spans="1:1">
      <c r="A1257" s="54"/>
    </row>
    <row r="1258" spans="1:1">
      <c r="A1258" s="54"/>
    </row>
    <row r="1259" spans="1:1">
      <c r="A1259" s="54"/>
    </row>
    <row r="1260" spans="1:1">
      <c r="A1260" s="54"/>
    </row>
    <row r="1261" spans="1:1">
      <c r="A1261" s="54"/>
    </row>
    <row r="1262" spans="1:1">
      <c r="A1262" s="54"/>
    </row>
    <row r="1263" spans="1:1">
      <c r="A1263" s="54"/>
    </row>
    <row r="1264" spans="1:1">
      <c r="A1264" s="54"/>
    </row>
    <row r="1265" spans="1:1">
      <c r="A1265" s="54"/>
    </row>
    <row r="1266" spans="1:1">
      <c r="A1266" s="54"/>
    </row>
    <row r="1267" spans="1:1">
      <c r="A1267" s="54"/>
    </row>
    <row r="1268" spans="1:1">
      <c r="A1268" s="54"/>
    </row>
    <row r="1269" spans="1:1">
      <c r="A1269" s="54"/>
    </row>
    <row r="1270" spans="1:1">
      <c r="A1270" s="54"/>
    </row>
    <row r="1271" spans="1:1">
      <c r="A1271" s="54"/>
    </row>
    <row r="1272" spans="1:1">
      <c r="A1272" s="54"/>
    </row>
    <row r="1273" spans="1:1">
      <c r="A1273" s="54"/>
    </row>
    <row r="1274" spans="1:1">
      <c r="A1274" s="54"/>
    </row>
    <row r="1275" spans="1:1">
      <c r="A1275" s="54"/>
    </row>
    <row r="1276" spans="1:1">
      <c r="A1276" s="54"/>
    </row>
    <row r="1277" spans="1:1">
      <c r="A1277" s="54"/>
    </row>
    <row r="1278" spans="1:1">
      <c r="A1278" s="54"/>
    </row>
    <row r="1279" spans="1:1">
      <c r="A1279" s="54"/>
    </row>
    <row r="1280" spans="1:1">
      <c r="A1280" s="54"/>
    </row>
    <row r="1281" spans="1:1">
      <c r="A1281" s="54"/>
    </row>
    <row r="1282" spans="1:1">
      <c r="A1282" s="54"/>
    </row>
    <row r="1283" spans="1:1">
      <c r="A1283" s="54"/>
    </row>
    <row r="1284" spans="1:1">
      <c r="A1284" s="54"/>
    </row>
    <row r="1285" spans="1:1">
      <c r="A1285" s="54"/>
    </row>
    <row r="1286" spans="1:1">
      <c r="A1286" s="54"/>
    </row>
    <row r="1287" spans="1:1">
      <c r="A1287" s="54"/>
    </row>
    <row r="1288" spans="1:1">
      <c r="A1288" s="54"/>
    </row>
    <row r="1289" spans="1:1">
      <c r="A1289" s="54"/>
    </row>
    <row r="1290" spans="1:1">
      <c r="A1290" s="54"/>
    </row>
    <row r="1291" spans="1:1">
      <c r="A1291" s="54"/>
    </row>
    <row r="1292" spans="1:1">
      <c r="A1292" s="54"/>
    </row>
    <row r="1293" spans="1:1">
      <c r="A1293" s="54"/>
    </row>
    <row r="1294" spans="1:1">
      <c r="A1294" s="54"/>
    </row>
    <row r="1295" spans="1:1">
      <c r="A1295" s="54"/>
    </row>
    <row r="1296" spans="1:1">
      <c r="A1296" s="54"/>
    </row>
    <row r="1297" spans="1:1">
      <c r="A1297" s="54"/>
    </row>
    <row r="1298" spans="1:1">
      <c r="A1298" s="54"/>
    </row>
    <row r="1299" spans="1:1">
      <c r="A1299" s="54"/>
    </row>
    <row r="1300" spans="1:1">
      <c r="A1300" s="54"/>
    </row>
    <row r="1301" spans="1:1">
      <c r="A1301" s="54"/>
    </row>
    <row r="1302" spans="1:1">
      <c r="A1302" s="54"/>
    </row>
    <row r="1303" spans="1:1">
      <c r="A1303" s="54"/>
    </row>
    <row r="1304" spans="1:1">
      <c r="A1304" s="54"/>
    </row>
    <row r="1305" spans="1:1">
      <c r="A1305" s="54"/>
    </row>
    <row r="1306" spans="1:1">
      <c r="A1306" s="54"/>
    </row>
    <row r="1307" spans="1:1">
      <c r="A1307" s="54"/>
    </row>
    <row r="1308" spans="1:1">
      <c r="A1308" s="54"/>
    </row>
    <row r="1309" spans="1:1">
      <c r="A1309" s="54"/>
    </row>
    <row r="1310" spans="1:1">
      <c r="A1310" s="54"/>
    </row>
    <row r="1311" spans="1:1">
      <c r="A1311" s="54"/>
    </row>
    <row r="1312" spans="1:1">
      <c r="A1312" s="54"/>
    </row>
    <row r="1313" spans="1:1">
      <c r="A1313" s="54"/>
    </row>
    <row r="1314" spans="1:1">
      <c r="A1314" s="54"/>
    </row>
    <row r="1315" spans="1:1">
      <c r="A1315" s="54"/>
    </row>
    <row r="1316" spans="1:1">
      <c r="A1316" s="54"/>
    </row>
    <row r="1317" spans="1:1">
      <c r="A1317" s="54"/>
    </row>
    <row r="1318" spans="1:1">
      <c r="A1318" s="54"/>
    </row>
    <row r="1319" spans="1:1">
      <c r="A1319" s="54"/>
    </row>
    <row r="1320" spans="1:1">
      <c r="A1320" s="54"/>
    </row>
    <row r="1321" spans="1:1">
      <c r="A1321" s="54"/>
    </row>
    <row r="1322" spans="1:1">
      <c r="A1322" s="54"/>
    </row>
    <row r="1323" spans="1:1">
      <c r="A1323" s="54"/>
    </row>
    <row r="1324" spans="1:1">
      <c r="A1324" s="54"/>
    </row>
    <row r="1325" spans="1:1">
      <c r="A1325" s="54"/>
    </row>
    <row r="1326" spans="1:1">
      <c r="A1326" s="54"/>
    </row>
    <row r="1327" spans="1:1">
      <c r="A1327" s="54"/>
    </row>
    <row r="1328" spans="1:1">
      <c r="A1328" s="54"/>
    </row>
    <row r="1329" spans="1:1">
      <c r="A1329" s="54"/>
    </row>
    <row r="1330" spans="1:1">
      <c r="A1330" s="54"/>
    </row>
    <row r="1331" spans="1:1">
      <c r="A1331" s="54"/>
    </row>
    <row r="1332" spans="1:1">
      <c r="A1332" s="54"/>
    </row>
    <row r="1333" spans="1:1">
      <c r="A1333" s="54"/>
    </row>
    <row r="1334" spans="1:1">
      <c r="A1334" s="54"/>
    </row>
    <row r="1335" spans="1:1">
      <c r="A1335" s="54"/>
    </row>
    <row r="1336" spans="1:1">
      <c r="A1336" s="54"/>
    </row>
    <row r="1337" spans="1:1">
      <c r="A1337" s="54"/>
    </row>
    <row r="1338" spans="1:1">
      <c r="A1338" s="54"/>
    </row>
    <row r="1339" spans="1:1">
      <c r="A1339" s="54"/>
    </row>
    <row r="1340" spans="1:1">
      <c r="A1340" s="54"/>
    </row>
    <row r="1341" spans="1:1">
      <c r="A1341" s="54"/>
    </row>
    <row r="1342" spans="1:1">
      <c r="A1342" s="54"/>
    </row>
    <row r="1343" spans="1:1">
      <c r="A1343" s="54"/>
    </row>
    <row r="1344" spans="1:1">
      <c r="A1344" s="54"/>
    </row>
    <row r="1345" spans="1:1">
      <c r="A1345" s="54"/>
    </row>
    <row r="1346" spans="1:1">
      <c r="A1346" s="54"/>
    </row>
    <row r="1347" spans="1:1">
      <c r="A1347" s="54"/>
    </row>
    <row r="1348" spans="1:1">
      <c r="A1348" s="54"/>
    </row>
    <row r="1349" spans="1:1">
      <c r="A1349" s="54"/>
    </row>
    <row r="1350" spans="1:1">
      <c r="A1350" s="54"/>
    </row>
    <row r="1351" spans="1:1">
      <c r="A1351" s="54"/>
    </row>
    <row r="1352" spans="1:1">
      <c r="A1352" s="54"/>
    </row>
    <row r="1353" spans="1:1">
      <c r="A1353" s="54"/>
    </row>
    <row r="1354" spans="1:1">
      <c r="A1354" s="54"/>
    </row>
    <row r="1355" spans="1:1">
      <c r="A1355" s="54"/>
    </row>
    <row r="1356" spans="1:1">
      <c r="A1356" s="54"/>
    </row>
    <row r="1357" spans="1:1">
      <c r="A1357" s="54"/>
    </row>
    <row r="1358" spans="1:1">
      <c r="A1358" s="54"/>
    </row>
    <row r="1359" spans="1:1">
      <c r="A1359" s="54"/>
    </row>
    <row r="1360" spans="1:1">
      <c r="A1360" s="54"/>
    </row>
    <row r="1361" spans="1:1">
      <c r="A1361" s="54"/>
    </row>
    <row r="1362" spans="1:1">
      <c r="A1362" s="54"/>
    </row>
    <row r="1363" spans="1:1">
      <c r="A1363" s="54"/>
    </row>
    <row r="1364" spans="1:1">
      <c r="A1364" s="54"/>
    </row>
    <row r="1365" spans="1:1">
      <c r="A1365" s="54"/>
    </row>
    <row r="1366" spans="1:1">
      <c r="A1366" s="54"/>
    </row>
    <row r="1367" spans="1:1">
      <c r="A1367" s="54"/>
    </row>
    <row r="1368" spans="1:1">
      <c r="A1368" s="54"/>
    </row>
    <row r="1369" spans="1:1">
      <c r="A1369" s="54"/>
    </row>
    <row r="1370" spans="1:1">
      <c r="A1370" s="54"/>
    </row>
    <row r="1371" spans="1:1">
      <c r="A1371" s="54"/>
    </row>
    <row r="1372" spans="1:1">
      <c r="A1372" s="54"/>
    </row>
    <row r="1373" spans="1:1">
      <c r="A1373" s="54"/>
    </row>
    <row r="1374" spans="1:1">
      <c r="A1374" s="54"/>
    </row>
    <row r="1375" spans="1:1">
      <c r="A1375" s="54"/>
    </row>
    <row r="1376" spans="1:1">
      <c r="A1376" s="54"/>
    </row>
    <row r="1377" spans="1:1">
      <c r="A1377" s="54"/>
    </row>
    <row r="1378" spans="1:1">
      <c r="A1378" s="54"/>
    </row>
    <row r="1379" spans="1:1">
      <c r="A1379" s="54"/>
    </row>
    <row r="1380" spans="1:1">
      <c r="A1380" s="54"/>
    </row>
    <row r="1381" spans="1:1">
      <c r="A1381" s="54"/>
    </row>
    <row r="1382" spans="1:1">
      <c r="A1382" s="54"/>
    </row>
    <row r="1383" spans="1:1">
      <c r="A1383" s="54"/>
    </row>
    <row r="1384" spans="1:1">
      <c r="A1384" s="54"/>
    </row>
    <row r="1385" spans="1:1">
      <c r="A1385" s="54"/>
    </row>
    <row r="1386" spans="1:1">
      <c r="A1386" s="54"/>
    </row>
    <row r="1387" spans="1:1">
      <c r="A1387" s="54"/>
    </row>
    <row r="1388" spans="1:1">
      <c r="A1388" s="54"/>
    </row>
    <row r="1389" spans="1:1">
      <c r="A1389" s="54"/>
    </row>
    <row r="1390" spans="1:1">
      <c r="A1390" s="54"/>
    </row>
    <row r="1391" spans="1:1">
      <c r="A1391" s="54"/>
    </row>
    <row r="1392" spans="1:1">
      <c r="A1392" s="54"/>
    </row>
    <row r="1393" spans="1:1">
      <c r="A1393" s="54"/>
    </row>
    <row r="1394" spans="1:1">
      <c r="A1394" s="54"/>
    </row>
    <row r="1395" spans="1:1">
      <c r="A1395" s="54"/>
    </row>
    <row r="1396" spans="1:1">
      <c r="A1396" s="54"/>
    </row>
    <row r="1397" spans="1:1">
      <c r="A1397" s="54"/>
    </row>
    <row r="1398" spans="1:1">
      <c r="A1398" s="54"/>
    </row>
    <row r="1399" spans="1:1">
      <c r="A1399" s="54"/>
    </row>
    <row r="1400" spans="1:1">
      <c r="A1400" s="54"/>
    </row>
    <row r="1401" spans="1:1">
      <c r="A1401" s="54"/>
    </row>
    <row r="1402" spans="1:1">
      <c r="A1402" s="54"/>
    </row>
    <row r="1403" spans="1:1">
      <c r="A1403" s="54"/>
    </row>
    <row r="1404" spans="1:1">
      <c r="A1404" s="54"/>
    </row>
    <row r="1405" spans="1:1">
      <c r="A1405" s="54"/>
    </row>
    <row r="1406" spans="1:1">
      <c r="A1406" s="54"/>
    </row>
    <row r="1407" spans="1:1">
      <c r="A1407" s="54"/>
    </row>
    <row r="1408" spans="1:1">
      <c r="A1408" s="54"/>
    </row>
    <row r="1409" spans="1:1">
      <c r="A1409" s="54"/>
    </row>
    <row r="1410" spans="1:1">
      <c r="A1410" s="54"/>
    </row>
    <row r="1411" spans="1:1">
      <c r="A1411" s="54"/>
    </row>
    <row r="1412" spans="1:1">
      <c r="A1412" s="54"/>
    </row>
    <row r="1413" spans="1:1">
      <c r="A1413" s="54"/>
    </row>
    <row r="1414" spans="1:1">
      <c r="A1414" s="54"/>
    </row>
    <row r="1415" spans="1:1">
      <c r="A1415" s="54"/>
    </row>
    <row r="1416" spans="1:1">
      <c r="A1416" s="54"/>
    </row>
    <row r="1417" spans="1:1">
      <c r="A1417" s="54"/>
    </row>
    <row r="1418" spans="1:1">
      <c r="A1418" s="54"/>
    </row>
    <row r="1419" spans="1:1">
      <c r="A1419" s="54"/>
    </row>
    <row r="1420" spans="1:1">
      <c r="A1420" s="54"/>
    </row>
    <row r="1421" spans="1:1">
      <c r="A1421" s="54"/>
    </row>
    <row r="1422" spans="1:1">
      <c r="A1422" s="54"/>
    </row>
    <row r="1423" spans="1:1">
      <c r="A1423" s="54"/>
    </row>
    <row r="1424" spans="1:1">
      <c r="A1424" s="54"/>
    </row>
    <row r="1425" spans="1:1">
      <c r="A1425" s="54"/>
    </row>
    <row r="1426" spans="1:1">
      <c r="A1426" s="54"/>
    </row>
    <row r="1427" spans="1:1">
      <c r="A1427" s="54"/>
    </row>
    <row r="1428" spans="1:1">
      <c r="A1428" s="54"/>
    </row>
    <row r="1429" spans="1:1">
      <c r="A1429" s="54"/>
    </row>
    <row r="1430" spans="1:1">
      <c r="A1430" s="54"/>
    </row>
    <row r="1431" spans="1:1">
      <c r="A1431" s="54"/>
    </row>
    <row r="1432" spans="1:1">
      <c r="A1432" s="54"/>
    </row>
    <row r="1433" spans="1:1">
      <c r="A1433" s="54"/>
    </row>
    <row r="1434" spans="1:1">
      <c r="A1434" s="54"/>
    </row>
    <row r="1435" spans="1:1">
      <c r="A1435" s="54"/>
    </row>
    <row r="1436" spans="1:1">
      <c r="A1436" s="54"/>
    </row>
    <row r="1437" spans="1:1">
      <c r="A1437" s="54"/>
    </row>
    <row r="1438" spans="1:1">
      <c r="A1438" s="54"/>
    </row>
    <row r="1439" spans="1:1">
      <c r="A1439" s="54"/>
    </row>
    <row r="1440" spans="1:1">
      <c r="A1440" s="54"/>
    </row>
    <row r="1441" spans="1:1">
      <c r="A1441" s="54"/>
    </row>
    <row r="1442" spans="1:1">
      <c r="A1442" s="54"/>
    </row>
    <row r="1443" spans="1:1">
      <c r="A1443" s="54"/>
    </row>
    <row r="1444" spans="1:1">
      <c r="A1444" s="54"/>
    </row>
    <row r="1445" spans="1:1">
      <c r="A1445" s="54"/>
    </row>
    <row r="1446" spans="1:1">
      <c r="A1446" s="54"/>
    </row>
    <row r="1447" spans="1:1">
      <c r="A1447" s="54"/>
    </row>
    <row r="1448" spans="1:1">
      <c r="A1448" s="54"/>
    </row>
    <row r="1449" spans="1:1">
      <c r="A1449" s="54"/>
    </row>
    <row r="1450" spans="1:1">
      <c r="A1450" s="54"/>
    </row>
    <row r="1451" spans="1:1">
      <c r="A1451" s="54"/>
    </row>
    <row r="1452" spans="1:1">
      <c r="A1452" s="54"/>
    </row>
    <row r="1453" spans="1:1">
      <c r="A1453" s="54"/>
    </row>
    <row r="1454" spans="1:1">
      <c r="A1454" s="54"/>
    </row>
    <row r="1455" spans="1:1">
      <c r="A1455" s="54"/>
    </row>
    <row r="1456" spans="1:1">
      <c r="A1456" s="54"/>
    </row>
    <row r="1457" spans="1:1">
      <c r="A1457" s="54"/>
    </row>
    <row r="1458" spans="1:1">
      <c r="A1458" s="54"/>
    </row>
    <row r="1459" spans="1:1">
      <c r="A1459" s="54"/>
    </row>
    <row r="1460" spans="1:1">
      <c r="A1460" s="54"/>
    </row>
    <row r="1461" spans="1:1">
      <c r="A1461" s="54"/>
    </row>
    <row r="1462" spans="1:1">
      <c r="A1462" s="54"/>
    </row>
    <row r="1463" spans="1:1">
      <c r="A1463" s="54"/>
    </row>
    <row r="1464" spans="1:1">
      <c r="A1464" s="54"/>
    </row>
    <row r="1465" spans="1:1">
      <c r="A1465" s="54"/>
    </row>
    <row r="1466" spans="1:1">
      <c r="A1466" s="54"/>
    </row>
    <row r="1467" spans="1:1">
      <c r="A1467" s="54"/>
    </row>
    <row r="1468" spans="1:1">
      <c r="A1468" s="54"/>
    </row>
    <row r="1469" spans="1:1">
      <c r="A1469" s="54"/>
    </row>
    <row r="1470" spans="1:1">
      <c r="A1470" s="54"/>
    </row>
    <row r="1471" spans="1:1">
      <c r="A1471" s="54"/>
    </row>
    <row r="1472" spans="1:1">
      <c r="A1472" s="54"/>
    </row>
    <row r="1473" spans="1:1">
      <c r="A1473" s="54"/>
    </row>
    <row r="1474" spans="1:1">
      <c r="A1474" s="54"/>
    </row>
    <row r="1475" spans="1:1">
      <c r="A1475" s="54"/>
    </row>
    <row r="1476" spans="1:1">
      <c r="A1476" s="54"/>
    </row>
    <row r="1477" spans="1:1">
      <c r="A1477" s="54"/>
    </row>
    <row r="1478" spans="1:1">
      <c r="A1478" s="54"/>
    </row>
    <row r="1479" spans="1:1">
      <c r="A1479" s="54"/>
    </row>
    <row r="1480" spans="1:1">
      <c r="A1480" s="54"/>
    </row>
    <row r="1481" spans="1:1">
      <c r="A1481" s="54"/>
    </row>
    <row r="1482" spans="1:1">
      <c r="A1482" s="54"/>
    </row>
    <row r="1483" spans="1:1">
      <c r="A1483" s="54"/>
    </row>
    <row r="1484" spans="1:1">
      <c r="A1484" s="54"/>
    </row>
    <row r="1485" spans="1:1">
      <c r="A1485" s="54"/>
    </row>
    <row r="1486" spans="1:1">
      <c r="A1486" s="54"/>
    </row>
    <row r="1487" spans="1:1">
      <c r="A1487" s="54"/>
    </row>
    <row r="1488" spans="1:1">
      <c r="A1488" s="54"/>
    </row>
    <row r="1489" spans="1:1">
      <c r="A1489" s="54"/>
    </row>
    <row r="1490" spans="1:1">
      <c r="A1490" s="54"/>
    </row>
    <row r="1491" spans="1:1">
      <c r="A1491" s="54"/>
    </row>
    <row r="1492" spans="1:1">
      <c r="A1492" s="54"/>
    </row>
    <row r="1493" spans="1:1">
      <c r="A1493" s="54"/>
    </row>
    <row r="1494" spans="1:1">
      <c r="A1494" s="54"/>
    </row>
    <row r="1495" spans="1:1">
      <c r="A1495" s="54"/>
    </row>
    <row r="1496" spans="1:1">
      <c r="A1496" s="54"/>
    </row>
    <row r="1497" spans="1:1">
      <c r="A1497" s="54"/>
    </row>
    <row r="1498" spans="1:1">
      <c r="A1498" s="54"/>
    </row>
    <row r="1499" spans="1:1">
      <c r="A1499" s="54"/>
    </row>
    <row r="1500" spans="1:1">
      <c r="A1500" s="54"/>
    </row>
    <row r="1501" spans="1:1">
      <c r="A1501" s="54"/>
    </row>
    <row r="1502" spans="1:1">
      <c r="A1502" s="54"/>
    </row>
    <row r="1503" spans="1:1">
      <c r="A1503" s="54"/>
    </row>
    <row r="1504" spans="1:1">
      <c r="A1504" s="54"/>
    </row>
    <row r="1505" spans="1:1">
      <c r="A1505" s="54"/>
    </row>
    <row r="1506" spans="1:1">
      <c r="A1506" s="54"/>
    </row>
    <row r="1507" spans="1:1">
      <c r="A1507" s="54"/>
    </row>
    <row r="1508" spans="1:1">
      <c r="A1508" s="54"/>
    </row>
    <row r="1509" spans="1:1">
      <c r="A1509" s="54"/>
    </row>
    <row r="1510" spans="1:1">
      <c r="A1510" s="54"/>
    </row>
    <row r="1511" spans="1:1">
      <c r="A1511" s="54"/>
    </row>
    <row r="1512" spans="1:1">
      <c r="A1512" s="54"/>
    </row>
    <row r="1513" spans="1:1">
      <c r="A1513" s="54"/>
    </row>
    <row r="1514" spans="1:1">
      <c r="A1514" s="54"/>
    </row>
    <row r="1515" spans="1:1">
      <c r="A1515" s="54"/>
    </row>
    <row r="1516" spans="1:1">
      <c r="A1516" s="54"/>
    </row>
    <row r="1517" spans="1:1">
      <c r="A1517" s="54"/>
    </row>
    <row r="1518" spans="1:1">
      <c r="A1518" s="54"/>
    </row>
    <row r="1519" spans="1:1">
      <c r="A1519" s="54"/>
    </row>
    <row r="1520" spans="1:1">
      <c r="A1520" s="54"/>
    </row>
    <row r="1521" spans="1:1">
      <c r="A1521" s="54"/>
    </row>
    <row r="1522" spans="1:1">
      <c r="A1522" s="54"/>
    </row>
    <row r="1523" spans="1:1">
      <c r="A1523" s="54"/>
    </row>
    <row r="1524" spans="1:1">
      <c r="A1524" s="54"/>
    </row>
    <row r="1525" spans="1:1">
      <c r="A1525" s="54"/>
    </row>
    <row r="1526" spans="1:1">
      <c r="A1526" s="54"/>
    </row>
    <row r="1527" spans="1:1">
      <c r="A1527" s="54"/>
    </row>
    <row r="1528" spans="1:1">
      <c r="A1528" s="54"/>
    </row>
    <row r="1529" spans="1:1">
      <c r="A1529" s="54"/>
    </row>
    <row r="1530" spans="1:1">
      <c r="A1530" s="54"/>
    </row>
    <row r="1531" spans="1:1">
      <c r="A1531" s="54"/>
    </row>
    <row r="1532" spans="1:1">
      <c r="A1532" s="54"/>
    </row>
    <row r="1533" spans="1:1">
      <c r="A1533" s="54"/>
    </row>
    <row r="1534" spans="1:1">
      <c r="A1534" s="54"/>
    </row>
    <row r="1535" spans="1:1">
      <c r="A1535" s="54"/>
    </row>
    <row r="1536" spans="1:1">
      <c r="A1536" s="54"/>
    </row>
    <row r="1537" spans="1:1">
      <c r="A1537" s="54"/>
    </row>
    <row r="1538" spans="1:1">
      <c r="A1538" s="54"/>
    </row>
    <row r="1539" spans="1:1">
      <c r="A1539" s="54"/>
    </row>
    <row r="1540" spans="1:1">
      <c r="A1540" s="54"/>
    </row>
    <row r="1541" spans="1:1">
      <c r="A1541" s="54"/>
    </row>
    <row r="1542" spans="1:1">
      <c r="A1542" s="54"/>
    </row>
    <row r="1543" spans="1:1">
      <c r="A1543" s="54"/>
    </row>
    <row r="1544" spans="1:1">
      <c r="A1544" s="54"/>
    </row>
    <row r="1545" spans="1:1">
      <c r="A1545" s="54"/>
    </row>
    <row r="1546" spans="1:1">
      <c r="A1546" s="54"/>
    </row>
    <row r="1547" spans="1:1">
      <c r="A1547" s="54"/>
    </row>
    <row r="1548" spans="1:1">
      <c r="A1548" s="54"/>
    </row>
    <row r="1549" spans="1:1">
      <c r="A1549" s="54"/>
    </row>
    <row r="1550" spans="1:1">
      <c r="A1550" s="54"/>
    </row>
    <row r="1551" spans="1:1">
      <c r="A1551" s="54"/>
    </row>
    <row r="1552" spans="1:1">
      <c r="A1552" s="54"/>
    </row>
    <row r="1553" spans="1:1">
      <c r="A1553" s="54"/>
    </row>
    <row r="1554" spans="1:1">
      <c r="A1554" s="54"/>
    </row>
    <row r="1555" spans="1:1">
      <c r="A1555" s="54"/>
    </row>
    <row r="1556" spans="1:1">
      <c r="A1556" s="54"/>
    </row>
    <row r="1557" spans="1:1">
      <c r="A1557" s="54"/>
    </row>
    <row r="1558" spans="1:1">
      <c r="A1558" s="54"/>
    </row>
    <row r="1559" spans="1:1">
      <c r="A1559" s="54"/>
    </row>
    <row r="1560" spans="1:1">
      <c r="A1560" s="54"/>
    </row>
    <row r="1561" spans="1:1">
      <c r="A1561" s="54"/>
    </row>
    <row r="1562" spans="1:1">
      <c r="A1562" s="54"/>
    </row>
    <row r="1563" spans="1:1">
      <c r="A1563" s="54"/>
    </row>
    <row r="1564" spans="1:1">
      <c r="A1564" s="54"/>
    </row>
    <row r="1565" spans="1:1">
      <c r="A1565" s="54"/>
    </row>
    <row r="1566" spans="1:1">
      <c r="A1566" s="54"/>
    </row>
    <row r="1567" spans="1:1">
      <c r="A1567" s="54"/>
    </row>
    <row r="1568" spans="1:1">
      <c r="A1568" s="54"/>
    </row>
    <row r="1569" spans="1:1">
      <c r="A1569" s="54"/>
    </row>
    <row r="1570" spans="1:1">
      <c r="A1570" s="54"/>
    </row>
    <row r="1571" spans="1:1">
      <c r="A1571" s="54"/>
    </row>
    <row r="1572" spans="1:1">
      <c r="A1572" s="54"/>
    </row>
    <row r="1573" spans="1:1">
      <c r="A1573" s="54"/>
    </row>
    <row r="1574" spans="1:1">
      <c r="A1574" s="54"/>
    </row>
    <row r="1575" spans="1:1">
      <c r="A1575" s="54"/>
    </row>
    <row r="1576" spans="1:1">
      <c r="A1576" s="54"/>
    </row>
    <row r="1577" spans="1:1">
      <c r="A1577" s="54"/>
    </row>
    <row r="1578" spans="1:1">
      <c r="A1578" s="54"/>
    </row>
    <row r="1579" spans="1:1">
      <c r="A1579" s="54"/>
    </row>
    <row r="1580" spans="1:1">
      <c r="A1580" s="54"/>
    </row>
    <row r="1581" spans="1:1">
      <c r="A1581" s="54"/>
    </row>
    <row r="1582" spans="1:1">
      <c r="A1582" s="54"/>
    </row>
    <row r="1583" spans="1:1">
      <c r="A1583" s="54"/>
    </row>
    <row r="1584" spans="1:1">
      <c r="A1584" s="54"/>
    </row>
    <row r="1585" spans="1:1">
      <c r="A1585" s="54"/>
    </row>
    <row r="1586" spans="1:1">
      <c r="A1586" s="54"/>
    </row>
    <row r="1587" spans="1:1">
      <c r="A1587" s="54"/>
    </row>
    <row r="1588" spans="1:1">
      <c r="A1588" s="54"/>
    </row>
    <row r="1589" spans="1:1">
      <c r="A1589" s="54"/>
    </row>
    <row r="1590" spans="1:1">
      <c r="A1590" s="54"/>
    </row>
    <row r="1591" spans="1:1">
      <c r="A1591" s="54"/>
    </row>
    <row r="1592" spans="1:1">
      <c r="A1592" s="54"/>
    </row>
    <row r="1593" spans="1:1">
      <c r="A1593" s="54"/>
    </row>
    <row r="1594" spans="1:1">
      <c r="A1594" s="54"/>
    </row>
    <row r="1595" spans="1:1">
      <c r="A1595" s="54"/>
    </row>
    <row r="1596" spans="1:1">
      <c r="A1596" s="54"/>
    </row>
    <row r="1597" spans="1:1">
      <c r="A1597" s="54"/>
    </row>
    <row r="1598" spans="1:1">
      <c r="A1598" s="54"/>
    </row>
    <row r="1599" spans="1:1">
      <c r="A1599" s="54"/>
    </row>
    <row r="1600" spans="1:1">
      <c r="A1600" s="54"/>
    </row>
    <row r="1601" spans="1:1">
      <c r="A1601" s="54"/>
    </row>
    <row r="1602" spans="1:1">
      <c r="A1602" s="54"/>
    </row>
    <row r="1603" spans="1:1">
      <c r="A1603" s="54"/>
    </row>
    <row r="1604" spans="1:1">
      <c r="A1604" s="54"/>
    </row>
    <row r="1605" spans="1:1">
      <c r="A1605" s="54"/>
    </row>
    <row r="1606" spans="1:1">
      <c r="A1606" s="54"/>
    </row>
    <row r="1607" spans="1:1">
      <c r="A1607" s="54"/>
    </row>
    <row r="1608" spans="1:1">
      <c r="A1608" s="54"/>
    </row>
    <row r="1609" spans="1:1">
      <c r="A1609" s="54"/>
    </row>
    <row r="1610" spans="1:1">
      <c r="A1610" s="54"/>
    </row>
    <row r="1611" spans="1:1">
      <c r="A1611" s="54"/>
    </row>
    <row r="1612" spans="1:1">
      <c r="A1612" s="54"/>
    </row>
    <row r="1613" spans="1:1">
      <c r="A1613" s="54"/>
    </row>
    <row r="1614" spans="1:1">
      <c r="A1614" s="54"/>
    </row>
    <row r="1615" spans="1:1">
      <c r="A1615" s="54"/>
    </row>
    <row r="1616" spans="1:1">
      <c r="A1616" s="54"/>
    </row>
    <row r="1617" spans="1:1">
      <c r="A1617" s="54"/>
    </row>
    <row r="1618" spans="1:1">
      <c r="A1618" s="54"/>
    </row>
    <row r="1619" spans="1:1">
      <c r="A1619" s="54"/>
    </row>
    <row r="1620" spans="1:1">
      <c r="A1620" s="54"/>
    </row>
    <row r="1621" spans="1:1">
      <c r="A1621" s="54"/>
    </row>
    <row r="1622" spans="1:1">
      <c r="A1622" s="54"/>
    </row>
    <row r="1623" spans="1:1">
      <c r="A1623" s="54"/>
    </row>
    <row r="1624" spans="1:1">
      <c r="A1624" s="54"/>
    </row>
    <row r="1625" spans="1:1">
      <c r="A1625" s="54"/>
    </row>
    <row r="1626" spans="1:1">
      <c r="A1626" s="54"/>
    </row>
    <row r="1627" spans="1:1">
      <c r="A1627" s="54"/>
    </row>
    <row r="1628" spans="1:1">
      <c r="A1628" s="54"/>
    </row>
    <row r="1629" spans="1:1">
      <c r="A1629" s="54"/>
    </row>
    <row r="1630" spans="1:1">
      <c r="A1630" s="54"/>
    </row>
    <row r="1631" spans="1:1">
      <c r="A1631" s="54"/>
    </row>
    <row r="1632" spans="1:1">
      <c r="A1632" s="54"/>
    </row>
    <row r="1633" spans="1:1">
      <c r="A1633" s="54"/>
    </row>
    <row r="1634" spans="1:1">
      <c r="A1634" s="54"/>
    </row>
    <row r="1635" spans="1:1">
      <c r="A1635" s="54"/>
    </row>
    <row r="1636" spans="1:1">
      <c r="A1636" s="54"/>
    </row>
    <row r="1637" spans="1:1">
      <c r="A1637" s="54"/>
    </row>
    <row r="1638" spans="1:1">
      <c r="A1638" s="54"/>
    </row>
    <row r="1639" spans="1:1">
      <c r="A1639" s="54"/>
    </row>
    <row r="1640" spans="1:1">
      <c r="A1640" s="54"/>
    </row>
    <row r="1641" spans="1:1">
      <c r="A1641" s="54"/>
    </row>
    <row r="1642" spans="1:1">
      <c r="A1642" s="54"/>
    </row>
    <row r="1643" spans="1:1">
      <c r="A1643" s="54"/>
    </row>
    <row r="1644" spans="1:1">
      <c r="A1644" s="54"/>
    </row>
    <row r="1645" spans="1:1">
      <c r="A1645" s="54"/>
    </row>
    <row r="1646" spans="1:1">
      <c r="A1646" s="54"/>
    </row>
    <row r="1647" spans="1:1">
      <c r="A1647" s="54"/>
    </row>
    <row r="1648" spans="1:1">
      <c r="A1648" s="54"/>
    </row>
    <row r="1649" spans="1:1">
      <c r="A1649" s="54"/>
    </row>
    <row r="1650" spans="1:1">
      <c r="A1650" s="54"/>
    </row>
    <row r="1651" spans="1:1">
      <c r="A1651" s="54"/>
    </row>
    <row r="1652" spans="1:1">
      <c r="A1652" s="54"/>
    </row>
    <row r="1653" spans="1:1">
      <c r="A1653" s="54"/>
    </row>
    <row r="1654" spans="1:1">
      <c r="A1654" s="54"/>
    </row>
    <row r="1655" spans="1:1">
      <c r="A1655" s="54"/>
    </row>
    <row r="1656" spans="1:1">
      <c r="A1656" s="54"/>
    </row>
    <row r="1657" spans="1:1">
      <c r="A1657" s="54"/>
    </row>
    <row r="1658" spans="1:1">
      <c r="A1658" s="54"/>
    </row>
    <row r="1659" spans="1:1">
      <c r="A1659" s="54"/>
    </row>
    <row r="1660" spans="1:1">
      <c r="A1660" s="54"/>
    </row>
    <row r="1661" spans="1:1">
      <c r="A1661" s="54"/>
    </row>
    <row r="1662" spans="1:1">
      <c r="A1662" s="54"/>
    </row>
    <row r="1663" spans="1:1">
      <c r="A1663" s="54"/>
    </row>
    <row r="1664" spans="1:1">
      <c r="A1664" s="54"/>
    </row>
    <row r="1665" spans="1:1">
      <c r="A1665" s="54"/>
    </row>
    <row r="1666" spans="1:1">
      <c r="A1666" s="54"/>
    </row>
    <row r="1667" spans="1:1">
      <c r="A1667" s="54"/>
    </row>
    <row r="1668" spans="1:1">
      <c r="A1668" s="54"/>
    </row>
    <row r="1669" spans="1:1">
      <c r="A1669" s="54"/>
    </row>
    <row r="1670" spans="1:1">
      <c r="A1670" s="54"/>
    </row>
    <row r="1671" spans="1:1">
      <c r="A1671" s="54"/>
    </row>
    <row r="1672" spans="1:1">
      <c r="A1672" s="54"/>
    </row>
    <row r="1673" spans="1:1">
      <c r="A1673" s="54"/>
    </row>
    <row r="1674" spans="1:1">
      <c r="A1674" s="54"/>
    </row>
    <row r="1675" spans="1:1">
      <c r="A1675" s="54"/>
    </row>
    <row r="1676" spans="1:1">
      <c r="A1676" s="54"/>
    </row>
    <row r="1677" spans="1:1">
      <c r="A1677" s="54"/>
    </row>
    <row r="1678" spans="1:1">
      <c r="A1678" s="54"/>
    </row>
    <row r="1679" spans="1:1">
      <c r="A1679" s="54"/>
    </row>
    <row r="1680" spans="1:1">
      <c r="A1680" s="54"/>
    </row>
    <row r="1681" spans="1:1">
      <c r="A1681" s="54"/>
    </row>
    <row r="1682" spans="1:1">
      <c r="A1682" s="54"/>
    </row>
    <row r="1683" spans="1:1">
      <c r="A1683" s="54"/>
    </row>
    <row r="1684" spans="1:1">
      <c r="A1684" s="54"/>
    </row>
    <row r="1685" spans="1:1">
      <c r="A1685" s="54"/>
    </row>
    <row r="1686" spans="1:1">
      <c r="A1686" s="54"/>
    </row>
    <row r="1687" spans="1:1">
      <c r="A1687" s="54"/>
    </row>
    <row r="1688" spans="1:1">
      <c r="A1688" s="54"/>
    </row>
    <row r="1689" spans="1:1">
      <c r="A1689" s="54"/>
    </row>
    <row r="1690" spans="1:1">
      <c r="A1690" s="54"/>
    </row>
    <row r="1691" spans="1:1">
      <c r="A1691" s="54"/>
    </row>
    <row r="1692" spans="1:1">
      <c r="A1692" s="54"/>
    </row>
    <row r="1693" spans="1:1">
      <c r="A1693" s="54"/>
    </row>
    <row r="1694" spans="1:1">
      <c r="A1694" s="54"/>
    </row>
    <row r="1695" spans="1:1">
      <c r="A1695" s="54"/>
    </row>
    <row r="1696" spans="1:1">
      <c r="A1696" s="54"/>
    </row>
    <row r="1697" spans="1:1">
      <c r="A1697" s="54"/>
    </row>
    <row r="1698" spans="1:1">
      <c r="A1698" s="54"/>
    </row>
    <row r="1699" spans="1:1">
      <c r="A1699" s="54"/>
    </row>
    <row r="1700" spans="1:1">
      <c r="A1700" s="54"/>
    </row>
    <row r="1701" spans="1:1">
      <c r="A1701" s="54"/>
    </row>
    <row r="1702" spans="1:1">
      <c r="A1702" s="54"/>
    </row>
    <row r="1703" spans="1:1">
      <c r="A1703" s="54"/>
    </row>
    <row r="1704" spans="1:1">
      <c r="A1704" s="54"/>
    </row>
    <row r="1705" spans="1:1">
      <c r="A1705" s="54"/>
    </row>
    <row r="1706" spans="1:1">
      <c r="A1706" s="54"/>
    </row>
    <row r="1707" spans="1:1">
      <c r="A1707" s="54"/>
    </row>
    <row r="1708" spans="1:1">
      <c r="A1708" s="54"/>
    </row>
    <row r="1709" spans="1:1">
      <c r="A1709" s="54"/>
    </row>
    <row r="1710" spans="1:1">
      <c r="A1710" s="54"/>
    </row>
    <row r="1711" spans="1:1">
      <c r="A1711" s="54"/>
    </row>
    <row r="1712" spans="1:1">
      <c r="A1712" s="54"/>
    </row>
    <row r="1713" spans="1:1">
      <c r="A1713" s="54"/>
    </row>
    <row r="1714" spans="1:1">
      <c r="A1714" s="54"/>
    </row>
    <row r="1715" spans="1:1">
      <c r="A1715" s="54"/>
    </row>
    <row r="1716" spans="1:1">
      <c r="A1716" s="54"/>
    </row>
    <row r="1717" spans="1:1">
      <c r="A1717" s="54"/>
    </row>
    <row r="1718" spans="1:1">
      <c r="A1718" s="54"/>
    </row>
    <row r="1719" spans="1:1">
      <c r="A1719" s="54"/>
    </row>
    <row r="1720" spans="1:1">
      <c r="A1720" s="54"/>
    </row>
    <row r="1721" spans="1:1">
      <c r="A1721" s="54"/>
    </row>
    <row r="1722" spans="1:1">
      <c r="A1722" s="54"/>
    </row>
    <row r="1723" spans="1:1">
      <c r="A1723" s="54"/>
    </row>
    <row r="1724" spans="1:1">
      <c r="A1724" s="54"/>
    </row>
    <row r="1725" spans="1:1">
      <c r="A1725" s="54"/>
    </row>
    <row r="1726" spans="1:1">
      <c r="A1726" s="54"/>
    </row>
    <row r="1727" spans="1:1">
      <c r="A1727" s="54"/>
    </row>
    <row r="1728" spans="1:1">
      <c r="A1728" s="54"/>
    </row>
    <row r="1729" spans="1:1">
      <c r="A1729" s="54"/>
    </row>
    <row r="1730" spans="1:1">
      <c r="A1730" s="54"/>
    </row>
    <row r="1731" spans="1:1">
      <c r="A1731" s="54"/>
    </row>
    <row r="1732" spans="1:1">
      <c r="A1732" s="54"/>
    </row>
    <row r="1733" spans="1:1">
      <c r="A1733" s="54"/>
    </row>
    <row r="1734" spans="1:1">
      <c r="A1734" s="54"/>
    </row>
    <row r="1735" spans="1:1">
      <c r="A1735" s="54"/>
    </row>
    <row r="1736" spans="1:1">
      <c r="A1736" s="54"/>
    </row>
    <row r="1737" spans="1:1">
      <c r="A1737" s="54"/>
    </row>
    <row r="1738" spans="1:1">
      <c r="A1738" s="54"/>
    </row>
    <row r="1739" spans="1:1">
      <c r="A1739" s="54"/>
    </row>
    <row r="1740" spans="1:1">
      <c r="A1740" s="54"/>
    </row>
    <row r="1741" spans="1:1">
      <c r="A1741" s="54"/>
    </row>
    <row r="1742" spans="1:1">
      <c r="A1742" s="54"/>
    </row>
    <row r="1743" spans="1:1">
      <c r="A1743" s="54"/>
    </row>
    <row r="1744" spans="1:1">
      <c r="A1744" s="54"/>
    </row>
    <row r="1745" spans="1:1">
      <c r="A1745" s="54"/>
    </row>
    <row r="1746" spans="1:1">
      <c r="A1746" s="54"/>
    </row>
    <row r="1747" spans="1:1">
      <c r="A1747" s="54"/>
    </row>
    <row r="1748" spans="1:1">
      <c r="A1748" s="54"/>
    </row>
    <row r="1749" spans="1:1">
      <c r="A1749" s="54"/>
    </row>
    <row r="1750" spans="1:1">
      <c r="A1750" s="54"/>
    </row>
    <row r="1751" spans="1:1">
      <c r="A1751" s="54"/>
    </row>
    <row r="1752" spans="1:1">
      <c r="A1752" s="54"/>
    </row>
    <row r="1753" spans="1:1">
      <c r="A1753" s="54"/>
    </row>
    <row r="1754" spans="1:1">
      <c r="A1754" s="54"/>
    </row>
    <row r="1755" spans="1:1">
      <c r="A1755" s="54"/>
    </row>
    <row r="1756" spans="1:1">
      <c r="A1756" s="54"/>
    </row>
    <row r="1757" spans="1:1">
      <c r="A1757" s="54"/>
    </row>
    <row r="1758" spans="1:1">
      <c r="A1758" s="54"/>
    </row>
    <row r="1759" spans="1:1">
      <c r="A1759" s="54"/>
    </row>
    <row r="1760" spans="1:1">
      <c r="A1760" s="54"/>
    </row>
    <row r="1761" spans="1:1">
      <c r="A1761" s="54"/>
    </row>
    <row r="1762" spans="1:1">
      <c r="A1762" s="54"/>
    </row>
    <row r="1763" spans="1:1">
      <c r="A1763" s="54"/>
    </row>
    <row r="1764" spans="1:1">
      <c r="A1764" s="54"/>
    </row>
    <row r="1765" spans="1:1">
      <c r="A1765" s="54"/>
    </row>
    <row r="1766" spans="1:1">
      <c r="A1766" s="54"/>
    </row>
    <row r="1767" spans="1:1">
      <c r="A1767" s="54"/>
    </row>
    <row r="1768" spans="1:1">
      <c r="A1768" s="54"/>
    </row>
    <row r="1769" spans="1:1">
      <c r="A1769" s="54"/>
    </row>
    <row r="1770" spans="1:1">
      <c r="A1770" s="54"/>
    </row>
    <row r="1771" spans="1:1">
      <c r="A1771" s="54"/>
    </row>
    <row r="1772" spans="1:1">
      <c r="A1772" s="54"/>
    </row>
    <row r="1773" spans="1:1">
      <c r="A1773" s="54"/>
    </row>
    <row r="1774" spans="1:1">
      <c r="A1774" s="54"/>
    </row>
    <row r="1775" spans="1:1">
      <c r="A1775" s="54"/>
    </row>
    <row r="1776" spans="1:1">
      <c r="A1776" s="54"/>
    </row>
    <row r="1777" spans="1:1">
      <c r="A1777" s="54"/>
    </row>
    <row r="1778" spans="1:1">
      <c r="A1778" s="54"/>
    </row>
    <row r="1779" spans="1:1">
      <c r="A1779" s="54"/>
    </row>
    <row r="1780" spans="1:1">
      <c r="A1780" s="54"/>
    </row>
    <row r="1781" spans="1:1">
      <c r="A1781" s="54"/>
    </row>
    <row r="1782" spans="1:1">
      <c r="A1782" s="54"/>
    </row>
    <row r="1783" spans="1:1">
      <c r="A1783" s="54"/>
    </row>
    <row r="1784" spans="1:1">
      <c r="A1784" s="54"/>
    </row>
    <row r="1785" spans="1:1">
      <c r="A1785" s="54"/>
    </row>
    <row r="1786" spans="1:1">
      <c r="A1786" s="54"/>
    </row>
    <row r="1787" spans="1:1">
      <c r="A1787" s="54"/>
    </row>
    <row r="1788" spans="1:1">
      <c r="A1788" s="54"/>
    </row>
    <row r="1789" spans="1:1">
      <c r="A1789" s="54"/>
    </row>
    <row r="1790" spans="1:1">
      <c r="A1790" s="54"/>
    </row>
    <row r="1791" spans="1:1">
      <c r="A1791" s="54"/>
    </row>
    <row r="1792" spans="1:1">
      <c r="A1792" s="54"/>
    </row>
    <row r="1793" spans="1:1">
      <c r="A1793" s="54"/>
    </row>
    <row r="1794" spans="1:1">
      <c r="A1794" s="54"/>
    </row>
    <row r="1795" spans="1:1">
      <c r="A1795" s="54"/>
    </row>
    <row r="1796" spans="1:1">
      <c r="A1796" s="54"/>
    </row>
    <row r="1797" spans="1:1">
      <c r="A1797" s="54"/>
    </row>
    <row r="1798" spans="1:1">
      <c r="A1798" s="54"/>
    </row>
    <row r="1799" spans="1:1">
      <c r="A1799" s="54"/>
    </row>
    <row r="1800" spans="1:1">
      <c r="A1800" s="54"/>
    </row>
    <row r="1801" spans="1:1">
      <c r="A1801" s="54"/>
    </row>
    <row r="1802" spans="1:1">
      <c r="A1802" s="54"/>
    </row>
    <row r="1803" spans="1:1">
      <c r="A1803" s="54"/>
    </row>
    <row r="1804" spans="1:1">
      <c r="A1804" s="54"/>
    </row>
    <row r="1805" spans="1:1">
      <c r="A1805" s="54"/>
    </row>
    <row r="1806" spans="1:1">
      <c r="A1806" s="54"/>
    </row>
    <row r="1807" spans="1:1">
      <c r="A1807" s="54"/>
    </row>
    <row r="1808" spans="1:1">
      <c r="A1808" s="54"/>
    </row>
    <row r="1809" spans="1:1">
      <c r="A1809" s="54"/>
    </row>
    <row r="1810" spans="1:1">
      <c r="A1810" s="54"/>
    </row>
    <row r="1811" spans="1:1">
      <c r="A1811" s="54"/>
    </row>
    <row r="1812" spans="1:1">
      <c r="A1812" s="54"/>
    </row>
    <row r="1813" spans="1:1">
      <c r="A1813" s="54"/>
    </row>
    <row r="1814" spans="1:1">
      <c r="A1814" s="54"/>
    </row>
    <row r="1815" spans="1:1">
      <c r="A1815" s="54"/>
    </row>
    <row r="1816" spans="1:1">
      <c r="A1816" s="54"/>
    </row>
    <row r="1817" spans="1:1">
      <c r="A1817" s="54"/>
    </row>
    <row r="1818" spans="1:1">
      <c r="A1818" s="54"/>
    </row>
    <row r="1819" spans="1:1">
      <c r="A1819" s="54"/>
    </row>
    <row r="1820" spans="1:1">
      <c r="A1820" s="54"/>
    </row>
    <row r="1821" spans="1:1">
      <c r="A1821" s="54"/>
    </row>
    <row r="1822" spans="1:1">
      <c r="A1822" s="54"/>
    </row>
    <row r="1823" spans="1:1">
      <c r="A1823" s="54"/>
    </row>
    <row r="1824" spans="1:1">
      <c r="A1824" s="54"/>
    </row>
    <row r="1825" spans="1:1">
      <c r="A1825" s="54"/>
    </row>
    <row r="1826" spans="1:1">
      <c r="A1826" s="54"/>
    </row>
    <row r="1827" spans="1:1">
      <c r="A1827" s="54"/>
    </row>
    <row r="1828" spans="1:1">
      <c r="A1828" s="54"/>
    </row>
    <row r="1829" spans="1:1">
      <c r="A1829" s="54"/>
    </row>
    <row r="1830" spans="1:1">
      <c r="A1830" s="54"/>
    </row>
    <row r="1831" spans="1:1">
      <c r="A1831" s="54"/>
    </row>
    <row r="1832" spans="1:1">
      <c r="A1832" s="54"/>
    </row>
    <row r="1833" spans="1:1">
      <c r="A1833" s="54"/>
    </row>
    <row r="1834" spans="1:1">
      <c r="A1834" s="54"/>
    </row>
    <row r="1835" spans="1:1">
      <c r="A1835" s="54"/>
    </row>
    <row r="1836" spans="1:1">
      <c r="A1836" s="54"/>
    </row>
    <row r="1837" spans="1:1">
      <c r="A1837" s="54"/>
    </row>
    <row r="1838" spans="1:1">
      <c r="A1838" s="54"/>
    </row>
    <row r="1839" spans="1:1">
      <c r="A1839" s="54"/>
    </row>
    <row r="1840" spans="1:1">
      <c r="A1840" s="54"/>
    </row>
    <row r="1841" spans="1:1">
      <c r="A1841" s="54"/>
    </row>
    <row r="1842" spans="1:1">
      <c r="A1842" s="54"/>
    </row>
    <row r="1843" spans="1:1">
      <c r="A1843" s="54"/>
    </row>
    <row r="1844" spans="1:1">
      <c r="A1844" s="54"/>
    </row>
    <row r="1845" spans="1:1">
      <c r="A1845" s="54"/>
    </row>
    <row r="1846" spans="1:1">
      <c r="A1846" s="54"/>
    </row>
    <row r="1847" spans="1:1">
      <c r="A1847" s="54"/>
    </row>
    <row r="1848" spans="1:1">
      <c r="A1848" s="54"/>
    </row>
    <row r="1849" spans="1:1">
      <c r="A1849" s="54"/>
    </row>
    <row r="1850" spans="1:1">
      <c r="A1850" s="54"/>
    </row>
    <row r="1851" spans="1:1">
      <c r="A1851" s="54"/>
    </row>
    <row r="1852" spans="1:1">
      <c r="A1852" s="54"/>
    </row>
    <row r="1853" spans="1:1">
      <c r="A1853" s="54"/>
    </row>
    <row r="1854" spans="1:1">
      <c r="A1854" s="54"/>
    </row>
    <row r="1855" spans="1:1">
      <c r="A1855" s="54"/>
    </row>
    <row r="1856" spans="1:1">
      <c r="A1856" s="54"/>
    </row>
    <row r="1857" spans="1:1">
      <c r="A1857" s="54"/>
    </row>
    <row r="1858" spans="1:1">
      <c r="A1858" s="54"/>
    </row>
    <row r="1859" spans="1:1">
      <c r="A1859" s="54"/>
    </row>
    <row r="1860" spans="1:1">
      <c r="A1860" s="54"/>
    </row>
    <row r="1861" spans="1:1">
      <c r="A1861" s="54"/>
    </row>
    <row r="1862" spans="1:1">
      <c r="A1862" s="54"/>
    </row>
    <row r="1863" spans="1:1">
      <c r="A1863" s="54"/>
    </row>
    <row r="1864" spans="1:1">
      <c r="A1864" s="54"/>
    </row>
    <row r="1865" spans="1:1">
      <c r="A1865" s="54"/>
    </row>
    <row r="1866" spans="1:1">
      <c r="A1866" s="54"/>
    </row>
    <row r="1867" spans="1:1">
      <c r="A1867" s="54"/>
    </row>
    <row r="1868" spans="1:1">
      <c r="A1868" s="54"/>
    </row>
    <row r="1869" spans="1:1">
      <c r="A1869" s="54"/>
    </row>
    <row r="1870" spans="1:1">
      <c r="A1870" s="54"/>
    </row>
    <row r="1871" spans="1:1">
      <c r="A1871" s="54"/>
    </row>
    <row r="1872" spans="1:1">
      <c r="A1872" s="54"/>
    </row>
    <row r="1873" spans="1:1">
      <c r="A1873" s="54"/>
    </row>
    <row r="1874" spans="1:1">
      <c r="A1874" s="54"/>
    </row>
    <row r="1875" spans="1:1">
      <c r="A1875" s="54"/>
    </row>
    <row r="1876" spans="1:1">
      <c r="A1876" s="54"/>
    </row>
    <row r="1877" spans="1:1">
      <c r="A1877" s="54"/>
    </row>
    <row r="1878" spans="1:1">
      <c r="A1878" s="54"/>
    </row>
    <row r="1879" spans="1:1">
      <c r="A1879" s="54"/>
    </row>
    <row r="1880" spans="1:1">
      <c r="A1880" s="54"/>
    </row>
    <row r="1881" spans="1:1">
      <c r="A1881" s="54"/>
    </row>
    <row r="1882" spans="1:1">
      <c r="A1882" s="54"/>
    </row>
    <row r="1883" spans="1:1">
      <c r="A1883" s="54"/>
    </row>
    <row r="1884" spans="1:1">
      <c r="A1884" s="54"/>
    </row>
    <row r="1885" spans="1:1">
      <c r="A1885" s="54"/>
    </row>
    <row r="1886" spans="1:1">
      <c r="A1886" s="54"/>
    </row>
    <row r="1887" spans="1:1">
      <c r="A1887" s="54"/>
    </row>
    <row r="1888" spans="1:1">
      <c r="A1888" s="54"/>
    </row>
    <row r="1889" spans="1:1">
      <c r="A1889" s="54"/>
    </row>
    <row r="1890" spans="1:1">
      <c r="A1890" s="54"/>
    </row>
    <row r="1891" spans="1:1">
      <c r="A1891" s="54"/>
    </row>
    <row r="1892" spans="1:1">
      <c r="A1892" s="54"/>
    </row>
    <row r="1893" spans="1:1">
      <c r="A1893" s="54"/>
    </row>
    <row r="1894" spans="1:1">
      <c r="A1894" s="54"/>
    </row>
    <row r="1895" spans="1:1">
      <c r="A1895" s="54"/>
    </row>
    <row r="1896" spans="1:1">
      <c r="A1896" s="54"/>
    </row>
    <row r="1897" spans="1:1">
      <c r="A1897" s="54"/>
    </row>
    <row r="1898" spans="1:1">
      <c r="A1898" s="54"/>
    </row>
    <row r="1899" spans="1:1">
      <c r="A1899" s="54"/>
    </row>
    <row r="1900" spans="1:1">
      <c r="A1900" s="54"/>
    </row>
    <row r="1901" spans="1:1">
      <c r="A1901" s="54"/>
    </row>
    <row r="1902" spans="1:1">
      <c r="A1902" s="54"/>
    </row>
    <row r="1903" spans="1:1">
      <c r="A1903" s="54"/>
    </row>
    <row r="1904" spans="1:1">
      <c r="A1904" s="54"/>
    </row>
    <row r="1905" spans="1:1">
      <c r="A1905" s="54"/>
    </row>
    <row r="1906" spans="1:1">
      <c r="A1906" s="54"/>
    </row>
    <row r="1907" spans="1:1">
      <c r="A1907" s="54"/>
    </row>
    <row r="1908" spans="1:1">
      <c r="A1908" s="54"/>
    </row>
    <row r="1909" spans="1:1">
      <c r="A1909" s="54"/>
    </row>
    <row r="1910" spans="1:1">
      <c r="A1910" s="54"/>
    </row>
    <row r="1911" spans="1:1">
      <c r="A1911" s="54"/>
    </row>
    <row r="1912" spans="1:1">
      <c r="A1912" s="54"/>
    </row>
    <row r="1913" spans="1:1">
      <c r="A1913" s="54"/>
    </row>
    <row r="1914" spans="1:1">
      <c r="A1914" s="54"/>
    </row>
    <row r="1915" spans="1:1">
      <c r="A1915" s="54"/>
    </row>
    <row r="1916" spans="1:1">
      <c r="A1916" s="54"/>
    </row>
    <row r="1917" spans="1:1">
      <c r="A1917" s="54"/>
    </row>
    <row r="1918" spans="1:1">
      <c r="A1918" s="54"/>
    </row>
    <row r="1919" spans="1:1">
      <c r="A1919" s="54"/>
    </row>
    <row r="1920" spans="1:1">
      <c r="A1920" s="54"/>
    </row>
    <row r="1921" spans="1:1">
      <c r="A1921" s="54"/>
    </row>
    <row r="1922" spans="1:1">
      <c r="A1922" s="54"/>
    </row>
    <row r="1923" spans="1:1">
      <c r="A1923" s="54"/>
    </row>
    <row r="1924" spans="1:1">
      <c r="A1924" s="54"/>
    </row>
    <row r="1925" spans="1:1">
      <c r="A1925" s="54"/>
    </row>
    <row r="1926" spans="1:1">
      <c r="A1926" s="54"/>
    </row>
    <row r="1927" spans="1:1">
      <c r="A1927" s="54"/>
    </row>
    <row r="1928" spans="1:1">
      <c r="A1928" s="54"/>
    </row>
    <row r="1929" spans="1:1">
      <c r="A1929" s="54"/>
    </row>
    <row r="1930" spans="1:1">
      <c r="A1930" s="54"/>
    </row>
    <row r="1931" spans="1:1">
      <c r="A1931" s="54"/>
    </row>
    <row r="1932" spans="1:1">
      <c r="A1932" s="54"/>
    </row>
    <row r="1933" spans="1:1">
      <c r="A1933" s="54"/>
    </row>
    <row r="1934" spans="1:1">
      <c r="A1934" s="54"/>
    </row>
    <row r="1935" spans="1:1">
      <c r="A1935" s="54"/>
    </row>
    <row r="1936" spans="1:1">
      <c r="A1936" s="54"/>
    </row>
    <row r="1937" spans="1:1">
      <c r="A1937" s="54"/>
    </row>
    <row r="1938" spans="1:1">
      <c r="A1938" s="54"/>
    </row>
    <row r="1939" spans="1:1">
      <c r="A1939" s="54"/>
    </row>
    <row r="1940" spans="1:1">
      <c r="A1940" s="54"/>
    </row>
    <row r="1941" spans="1:1">
      <c r="A1941" s="54"/>
    </row>
    <row r="1942" spans="1:1">
      <c r="A1942" s="54"/>
    </row>
    <row r="1943" spans="1:1">
      <c r="A1943" s="54"/>
    </row>
    <row r="1944" spans="1:1">
      <c r="A1944" s="54"/>
    </row>
    <row r="1945" spans="1:1">
      <c r="A1945" s="54"/>
    </row>
    <row r="1946" spans="1:1">
      <c r="A1946" s="54"/>
    </row>
    <row r="1947" spans="1:1">
      <c r="A1947" s="54"/>
    </row>
    <row r="1948" spans="1:1">
      <c r="A1948" s="54"/>
    </row>
    <row r="1949" spans="1:1">
      <c r="A1949" s="54"/>
    </row>
    <row r="1950" spans="1:1">
      <c r="A1950" s="54"/>
    </row>
    <row r="1951" spans="1:1">
      <c r="A1951" s="54"/>
    </row>
    <row r="1952" spans="1:1">
      <c r="A1952" s="54"/>
    </row>
    <row r="1953" spans="1:1">
      <c r="A1953" s="54"/>
    </row>
    <row r="1954" spans="1:1">
      <c r="A1954" s="54"/>
    </row>
    <row r="1955" spans="1:1">
      <c r="A1955" s="54"/>
    </row>
    <row r="1956" spans="1:1">
      <c r="A1956" s="54"/>
    </row>
    <row r="1957" spans="1:1">
      <c r="A1957" s="54"/>
    </row>
    <row r="1958" spans="1:1">
      <c r="A1958" s="54"/>
    </row>
    <row r="1959" spans="1:1">
      <c r="A1959" s="54"/>
    </row>
    <row r="1960" spans="1:1">
      <c r="A1960" s="54"/>
    </row>
    <row r="1961" spans="1:1">
      <c r="A1961" s="54"/>
    </row>
    <row r="1962" spans="1:1">
      <c r="A1962" s="54"/>
    </row>
    <row r="1963" spans="1:1">
      <c r="A1963" s="54"/>
    </row>
    <row r="1964" spans="1:1">
      <c r="A1964" s="54"/>
    </row>
    <row r="1965" spans="1:1">
      <c r="A1965" s="54"/>
    </row>
    <row r="1966" spans="1:1">
      <c r="A1966" s="54"/>
    </row>
    <row r="1967" spans="1:1">
      <c r="A1967" s="54"/>
    </row>
    <row r="1968" spans="1:1">
      <c r="A1968" s="54"/>
    </row>
    <row r="1969" spans="1:1">
      <c r="A1969" s="54"/>
    </row>
    <row r="1970" spans="1:1">
      <c r="A1970" s="54"/>
    </row>
    <row r="1971" spans="1:1">
      <c r="A1971" s="54"/>
    </row>
    <row r="1972" spans="1:1">
      <c r="A1972" s="54"/>
    </row>
    <row r="1973" spans="1:1">
      <c r="A1973" s="54"/>
    </row>
    <row r="1974" spans="1:1">
      <c r="A1974" s="54"/>
    </row>
    <row r="1975" spans="1:1">
      <c r="A1975" s="54"/>
    </row>
    <row r="1976" spans="1:1">
      <c r="A1976" s="54"/>
    </row>
    <row r="1977" spans="1:1">
      <c r="A1977" s="54"/>
    </row>
    <row r="1978" spans="1:1">
      <c r="A1978" s="54"/>
    </row>
    <row r="1979" spans="1:1">
      <c r="A1979" s="54"/>
    </row>
    <row r="1980" spans="1:1">
      <c r="A1980" s="54"/>
    </row>
    <row r="1981" spans="1:1">
      <c r="A1981" s="54"/>
    </row>
    <row r="1982" spans="1:1">
      <c r="A1982" s="54"/>
    </row>
    <row r="1983" spans="1:1">
      <c r="A1983" s="54"/>
    </row>
    <row r="1984" spans="1:1">
      <c r="A1984" s="54"/>
    </row>
    <row r="1985" spans="1:1">
      <c r="A1985" s="54"/>
    </row>
    <row r="1986" spans="1:1">
      <c r="A1986" s="54"/>
    </row>
    <row r="1987" spans="1:1">
      <c r="A1987" s="54"/>
    </row>
    <row r="1988" spans="1:1">
      <c r="A1988" s="54"/>
    </row>
    <row r="1989" spans="1:1">
      <c r="A1989" s="54"/>
    </row>
    <row r="1990" spans="1:1">
      <c r="A1990" s="54"/>
    </row>
    <row r="1991" spans="1:1">
      <c r="A1991" s="54"/>
    </row>
    <row r="1992" spans="1:1">
      <c r="A1992" s="54"/>
    </row>
    <row r="1993" spans="1:1">
      <c r="A1993" s="54"/>
    </row>
    <row r="1994" spans="1:1">
      <c r="A1994" s="54"/>
    </row>
    <row r="1995" spans="1:1">
      <c r="A1995" s="54"/>
    </row>
    <row r="1996" spans="1:1">
      <c r="A1996" s="54"/>
    </row>
    <row r="1997" spans="1:1">
      <c r="A1997" s="54"/>
    </row>
    <row r="1998" spans="1:1">
      <c r="A1998" s="54"/>
    </row>
    <row r="1999" spans="1:1">
      <c r="A1999" s="54"/>
    </row>
    <row r="2000" spans="1:1">
      <c r="A2000" s="54"/>
    </row>
    <row r="2001" spans="1:1">
      <c r="A2001" s="54"/>
    </row>
    <row r="2002" spans="1:1">
      <c r="A2002" s="54"/>
    </row>
    <row r="2003" spans="1:1">
      <c r="A2003" s="54"/>
    </row>
    <row r="2004" spans="1:1">
      <c r="A2004" s="54"/>
    </row>
    <row r="2005" spans="1:1">
      <c r="A2005" s="54"/>
    </row>
    <row r="2006" spans="1:1">
      <c r="A2006" s="54"/>
    </row>
    <row r="2007" spans="1:1">
      <c r="A2007" s="54"/>
    </row>
    <row r="2008" spans="1:1">
      <c r="A2008" s="54"/>
    </row>
    <row r="2009" spans="1:1">
      <c r="A2009" s="54"/>
    </row>
    <row r="2010" spans="1:1">
      <c r="A2010" s="54"/>
    </row>
    <row r="2011" spans="1:1">
      <c r="A2011" s="54"/>
    </row>
    <row r="2012" spans="1:1">
      <c r="A2012" s="54"/>
    </row>
    <row r="2013" spans="1:1">
      <c r="A2013" s="54"/>
    </row>
    <row r="2014" spans="1:1">
      <c r="A2014" s="54"/>
    </row>
    <row r="2015" spans="1:1">
      <c r="A2015" s="54"/>
    </row>
    <row r="2016" spans="1:1">
      <c r="A2016" s="54"/>
    </row>
    <row r="2017" spans="1:1">
      <c r="A2017" s="54"/>
    </row>
    <row r="2018" spans="1:1">
      <c r="A2018" s="54"/>
    </row>
    <row r="2019" spans="1:1">
      <c r="A2019" s="54"/>
    </row>
    <row r="2020" spans="1:1">
      <c r="A2020" s="54"/>
    </row>
    <row r="2021" spans="1:1">
      <c r="A2021" s="54"/>
    </row>
    <row r="2022" spans="1:1">
      <c r="A2022" s="54"/>
    </row>
    <row r="2023" spans="1:1">
      <c r="A2023" s="54"/>
    </row>
    <row r="2024" spans="1:1">
      <c r="A2024" s="54"/>
    </row>
    <row r="2025" spans="1:1">
      <c r="A2025" s="54"/>
    </row>
    <row r="2026" spans="1:1">
      <c r="A2026" s="54"/>
    </row>
    <row r="2027" spans="1:1">
      <c r="A2027" s="54"/>
    </row>
    <row r="2028" spans="1:1">
      <c r="A2028" s="54"/>
    </row>
    <row r="2029" spans="1:1">
      <c r="A2029" s="54"/>
    </row>
    <row r="2030" spans="1:1">
      <c r="A2030" s="54"/>
    </row>
    <row r="2031" spans="1:1">
      <c r="A2031" s="54"/>
    </row>
    <row r="2032" spans="1:1">
      <c r="A2032" s="54"/>
    </row>
    <row r="2033" spans="1:1">
      <c r="A2033" s="54"/>
    </row>
    <row r="2034" spans="1:1">
      <c r="A2034" s="54"/>
    </row>
    <row r="2035" spans="1:1">
      <c r="A2035" s="54"/>
    </row>
    <row r="2036" spans="1:1">
      <c r="A2036" s="54"/>
    </row>
    <row r="2037" spans="1:1">
      <c r="A2037" s="54"/>
    </row>
    <row r="2038" spans="1:1">
      <c r="A2038" s="54"/>
    </row>
    <row r="2039" spans="1:1">
      <c r="A2039" s="54"/>
    </row>
    <row r="2040" spans="1:1">
      <c r="A2040" s="54"/>
    </row>
    <row r="2041" spans="1:1">
      <c r="A2041" s="54"/>
    </row>
    <row r="2042" spans="1:1">
      <c r="A2042" s="54"/>
    </row>
    <row r="2043" spans="1:1">
      <c r="A2043" s="54"/>
    </row>
    <row r="2044" spans="1:1">
      <c r="A2044" s="54"/>
    </row>
    <row r="2045" spans="1:1">
      <c r="A2045" s="54"/>
    </row>
    <row r="2046" spans="1:1">
      <c r="A2046" s="54"/>
    </row>
    <row r="2047" spans="1:1">
      <c r="A2047" s="54"/>
    </row>
    <row r="2048" spans="1:1">
      <c r="A2048" s="54"/>
    </row>
    <row r="2049" spans="1:1">
      <c r="A2049" s="54"/>
    </row>
    <row r="2050" spans="1:1">
      <c r="A2050" s="54"/>
    </row>
    <row r="2051" spans="1:1">
      <c r="A2051" s="54"/>
    </row>
    <row r="2052" spans="1:1">
      <c r="A2052" s="54"/>
    </row>
    <row r="2053" spans="1:1">
      <c r="A2053" s="54"/>
    </row>
    <row r="2054" spans="1:1">
      <c r="A2054" s="54"/>
    </row>
    <row r="2055" spans="1:1">
      <c r="A2055" s="54"/>
    </row>
    <row r="2056" spans="1:1">
      <c r="A2056" s="54"/>
    </row>
    <row r="2057" spans="1:1">
      <c r="A2057" s="54"/>
    </row>
    <row r="2058" spans="1:1">
      <c r="A2058" s="54"/>
    </row>
    <row r="2059" spans="1:1">
      <c r="A2059" s="54"/>
    </row>
    <row r="2060" spans="1:1">
      <c r="A2060" s="54"/>
    </row>
    <row r="2061" spans="1:1">
      <c r="A2061" s="54"/>
    </row>
    <row r="2062" spans="1:1">
      <c r="A2062" s="54"/>
    </row>
    <row r="2063" spans="1:1">
      <c r="A2063" s="54"/>
    </row>
    <row r="2064" spans="1:1">
      <c r="A2064" s="54"/>
    </row>
    <row r="2065" spans="1:1">
      <c r="A2065" s="54"/>
    </row>
    <row r="2066" spans="1:1">
      <c r="A2066" s="54"/>
    </row>
    <row r="2067" spans="1:1">
      <c r="A2067" s="54"/>
    </row>
    <row r="2068" spans="1:1">
      <c r="A2068" s="54"/>
    </row>
    <row r="2069" spans="1:1">
      <c r="A2069" s="54"/>
    </row>
    <row r="2070" spans="1:1">
      <c r="A2070" s="54"/>
    </row>
    <row r="2071" spans="1:1">
      <c r="A2071" s="54"/>
    </row>
    <row r="2072" spans="1:1">
      <c r="A2072" s="54"/>
    </row>
    <row r="2073" spans="1:1">
      <c r="A2073" s="54"/>
    </row>
    <row r="2074" spans="1:1">
      <c r="A2074" s="54"/>
    </row>
    <row r="2075" spans="1:1">
      <c r="A2075" s="54"/>
    </row>
    <row r="2076" spans="1:1">
      <c r="A2076" s="54"/>
    </row>
    <row r="2077" spans="1:1">
      <c r="A2077" s="54"/>
    </row>
    <row r="2078" spans="1:1">
      <c r="A2078" s="54"/>
    </row>
    <row r="2079" spans="1:1">
      <c r="A2079" s="54"/>
    </row>
    <row r="2080" spans="1:1">
      <c r="A2080" s="54"/>
    </row>
    <row r="2081" spans="1:1">
      <c r="A2081" s="54"/>
    </row>
    <row r="2082" spans="1:1">
      <c r="A2082" s="54"/>
    </row>
    <row r="2083" spans="1:1">
      <c r="A2083" s="54"/>
    </row>
    <row r="2084" spans="1:1">
      <c r="A2084" s="54"/>
    </row>
    <row r="2085" spans="1:1">
      <c r="A2085" s="54"/>
    </row>
    <row r="2086" spans="1:1">
      <c r="A2086" s="54"/>
    </row>
    <row r="2087" spans="1:1">
      <c r="A2087" s="54"/>
    </row>
    <row r="2088" spans="1:1">
      <c r="A2088" s="54"/>
    </row>
    <row r="2089" spans="1:1">
      <c r="A2089" s="54"/>
    </row>
    <row r="2090" spans="1:1">
      <c r="A2090" s="54"/>
    </row>
    <row r="2091" spans="1:1">
      <c r="A2091" s="54"/>
    </row>
    <row r="2092" spans="1:1">
      <c r="A2092" s="54"/>
    </row>
    <row r="2093" spans="1:1">
      <c r="A2093" s="54"/>
    </row>
    <row r="2094" spans="1:1">
      <c r="A2094" s="54"/>
    </row>
    <row r="2095" spans="1:1">
      <c r="A2095" s="54"/>
    </row>
    <row r="2096" spans="1:1">
      <c r="A2096" s="54"/>
    </row>
    <row r="2097" spans="1:1">
      <c r="A2097" s="54"/>
    </row>
    <row r="2098" spans="1:1">
      <c r="A2098" s="54"/>
    </row>
    <row r="2099" spans="1:1">
      <c r="A2099" s="54"/>
    </row>
    <row r="2100" spans="1:1">
      <c r="A2100" s="54"/>
    </row>
    <row r="2101" spans="1:1">
      <c r="A2101" s="54"/>
    </row>
    <row r="2102" spans="1:1">
      <c r="A2102" s="54"/>
    </row>
    <row r="2103" spans="1:1">
      <c r="A2103" s="54"/>
    </row>
    <row r="2104" spans="1:1">
      <c r="A2104" s="54"/>
    </row>
    <row r="2105" spans="1:1">
      <c r="A2105" s="54"/>
    </row>
    <row r="2106" spans="1:1">
      <c r="A2106" s="54"/>
    </row>
    <row r="2107" spans="1:1">
      <c r="A2107" s="54"/>
    </row>
    <row r="2108" spans="1:1">
      <c r="A2108" s="54"/>
    </row>
    <row r="2109" spans="1:1">
      <c r="A2109" s="54"/>
    </row>
    <row r="2110" spans="1:1">
      <c r="A2110" s="54"/>
    </row>
    <row r="2111" spans="1:1">
      <c r="A2111" s="54"/>
    </row>
    <row r="2112" spans="1:1">
      <c r="A2112" s="54"/>
    </row>
    <row r="2113" spans="1:1">
      <c r="A2113" s="54"/>
    </row>
    <row r="2114" spans="1:1">
      <c r="A2114" s="54"/>
    </row>
    <row r="2115" spans="1:1">
      <c r="A2115" s="54"/>
    </row>
    <row r="2116" spans="1:1">
      <c r="A2116" s="54"/>
    </row>
    <row r="2117" spans="1:1">
      <c r="A2117" s="54"/>
    </row>
    <row r="2118" spans="1:1">
      <c r="A2118" s="54"/>
    </row>
    <row r="2119" spans="1:1">
      <c r="A2119" s="54"/>
    </row>
    <row r="2120" spans="1:1">
      <c r="A2120" s="54"/>
    </row>
    <row r="2121" spans="1:1">
      <c r="A2121" s="54"/>
    </row>
    <row r="2122" spans="1:1">
      <c r="A2122" s="54"/>
    </row>
    <row r="2123" spans="1:1">
      <c r="A2123" s="54"/>
    </row>
    <row r="2124" spans="1:1">
      <c r="A2124" s="54"/>
    </row>
    <row r="2125" spans="1:1">
      <c r="A2125" s="54"/>
    </row>
    <row r="2126" spans="1:1">
      <c r="A2126" s="54"/>
    </row>
    <row r="2127" spans="1:1">
      <c r="A2127" s="54"/>
    </row>
    <row r="2128" spans="1:1">
      <c r="A2128" s="54"/>
    </row>
    <row r="2129" spans="1:1">
      <c r="A2129" s="54"/>
    </row>
    <row r="2130" spans="1:1">
      <c r="A2130" s="54"/>
    </row>
    <row r="2131" spans="1:1">
      <c r="A2131" s="54"/>
    </row>
    <row r="2132" spans="1:1">
      <c r="A2132" s="54"/>
    </row>
    <row r="2133" spans="1:1">
      <c r="A2133" s="54"/>
    </row>
    <row r="2134" spans="1:1">
      <c r="A2134" s="54"/>
    </row>
    <row r="2135" spans="1:1">
      <c r="A2135" s="54"/>
    </row>
    <row r="2136" spans="1:1">
      <c r="A2136" s="54"/>
    </row>
    <row r="2137" spans="1:1">
      <c r="A2137" s="54"/>
    </row>
    <row r="2138" spans="1:1">
      <c r="A2138" s="54"/>
    </row>
    <row r="2139" spans="1:1">
      <c r="A2139" s="54"/>
    </row>
    <row r="2140" spans="1:1">
      <c r="A2140" s="54"/>
    </row>
    <row r="2141" spans="1:1">
      <c r="A2141" s="54"/>
    </row>
    <row r="2142" spans="1:1">
      <c r="A2142" s="54"/>
    </row>
    <row r="2143" spans="1:1">
      <c r="A2143" s="54"/>
    </row>
    <row r="2144" spans="1:1">
      <c r="A2144" s="54"/>
    </row>
    <row r="2145" spans="1:1">
      <c r="A2145" s="54"/>
    </row>
    <row r="2146" spans="1:1">
      <c r="A2146" s="54"/>
    </row>
    <row r="2147" spans="1:1">
      <c r="A2147" s="54"/>
    </row>
    <row r="2148" spans="1:1">
      <c r="A2148" s="54"/>
    </row>
    <row r="2149" spans="1:1">
      <c r="A2149" s="54"/>
    </row>
    <row r="2150" spans="1:1">
      <c r="A2150" s="54"/>
    </row>
    <row r="2151" spans="1:1">
      <c r="A2151" s="54"/>
    </row>
    <row r="2152" spans="1:1">
      <c r="A2152" s="54"/>
    </row>
    <row r="2153" spans="1:1">
      <c r="A2153" s="54"/>
    </row>
    <row r="2154" spans="1:1">
      <c r="A2154" s="54"/>
    </row>
    <row r="2155" spans="1:1">
      <c r="A2155" s="54"/>
    </row>
    <row r="2156" spans="1:1">
      <c r="A2156" s="54"/>
    </row>
    <row r="2157" spans="1:1">
      <c r="A2157" s="54"/>
    </row>
    <row r="2158" spans="1:1">
      <c r="A2158" s="54"/>
    </row>
    <row r="2159" spans="1:1">
      <c r="A2159" s="54"/>
    </row>
    <row r="2160" spans="1:1">
      <c r="A2160" s="54"/>
    </row>
    <row r="2161" spans="1:1">
      <c r="A2161" s="54"/>
    </row>
    <row r="2162" spans="1:1">
      <c r="A2162" s="54"/>
    </row>
    <row r="2163" spans="1:1">
      <c r="A2163" s="54"/>
    </row>
    <row r="2164" spans="1:1">
      <c r="A2164" s="54"/>
    </row>
    <row r="2165" spans="1:1">
      <c r="A2165" s="54"/>
    </row>
    <row r="2166" spans="1:1">
      <c r="A2166" s="54"/>
    </row>
    <row r="2167" spans="1:1">
      <c r="A2167" s="54"/>
    </row>
    <row r="2168" spans="1:1">
      <c r="A2168" s="54"/>
    </row>
    <row r="2169" spans="1:1">
      <c r="A2169" s="54"/>
    </row>
    <row r="2170" spans="1:1">
      <c r="A2170" s="54"/>
    </row>
    <row r="2171" spans="1:1">
      <c r="A2171" s="54"/>
    </row>
    <row r="2172" spans="1:1">
      <c r="A2172" s="54"/>
    </row>
    <row r="2173" spans="1:1">
      <c r="A2173" s="54"/>
    </row>
    <row r="2174" spans="1:1">
      <c r="A2174" s="54"/>
    </row>
    <row r="2175" spans="1:1">
      <c r="A2175" s="54"/>
    </row>
    <row r="2176" spans="1:1">
      <c r="A2176" s="54"/>
    </row>
    <row r="2177" spans="1:1">
      <c r="A2177" s="54"/>
    </row>
    <row r="2178" spans="1:1">
      <c r="A2178" s="54"/>
    </row>
    <row r="2179" spans="1:1">
      <c r="A2179" s="54"/>
    </row>
    <row r="2180" spans="1:1">
      <c r="A2180" s="54"/>
    </row>
    <row r="2181" spans="1:1">
      <c r="A2181" s="54"/>
    </row>
    <row r="2182" spans="1:1">
      <c r="A2182" s="54"/>
    </row>
    <row r="2183" spans="1:1">
      <c r="A2183" s="54"/>
    </row>
    <row r="2184" spans="1:1">
      <c r="A2184" s="54"/>
    </row>
    <row r="2185" spans="1:1">
      <c r="A2185" s="54"/>
    </row>
    <row r="2186" spans="1:1">
      <c r="A2186" s="54"/>
    </row>
    <row r="2187" spans="1:1">
      <c r="A2187" s="54"/>
    </row>
    <row r="2188" spans="1:1">
      <c r="A2188" s="54"/>
    </row>
    <row r="2189" spans="1:1">
      <c r="A2189" s="54"/>
    </row>
    <row r="2190" spans="1:1">
      <c r="A2190" s="54"/>
    </row>
    <row r="2191" spans="1:1">
      <c r="A2191" s="54"/>
    </row>
    <row r="2192" spans="1:1">
      <c r="A2192" s="54"/>
    </row>
    <row r="2193" spans="1:1">
      <c r="A2193" s="54"/>
    </row>
    <row r="2194" spans="1:1">
      <c r="A2194" s="54"/>
    </row>
    <row r="2195" spans="1:1">
      <c r="A2195" s="54"/>
    </row>
    <row r="2196" spans="1:1">
      <c r="A2196" s="54"/>
    </row>
    <row r="2197" spans="1:1">
      <c r="A2197" s="54"/>
    </row>
    <row r="2198" spans="1:1">
      <c r="A2198" s="54"/>
    </row>
    <row r="2199" spans="1:1">
      <c r="A2199" s="54"/>
    </row>
    <row r="2200" spans="1:1">
      <c r="A2200" s="54"/>
    </row>
    <row r="2201" spans="1:1">
      <c r="A2201" s="54"/>
    </row>
    <row r="2202" spans="1:1">
      <c r="A2202" s="54"/>
    </row>
    <row r="2203" spans="1:1">
      <c r="A2203" s="54"/>
    </row>
    <row r="2204" spans="1:1">
      <c r="A2204" s="54"/>
    </row>
    <row r="2205" spans="1:1">
      <c r="A2205" s="54"/>
    </row>
    <row r="2206" spans="1:1">
      <c r="A2206" s="54"/>
    </row>
    <row r="2207" spans="1:1">
      <c r="A2207" s="54"/>
    </row>
    <row r="2208" spans="1:1">
      <c r="A2208" s="54"/>
    </row>
    <row r="2209" spans="1:1">
      <c r="A2209" s="54"/>
    </row>
    <row r="2210" spans="1:1">
      <c r="A2210" s="54"/>
    </row>
    <row r="2211" spans="1:1">
      <c r="A2211" s="54"/>
    </row>
    <row r="2212" spans="1:1">
      <c r="A2212" s="54"/>
    </row>
    <row r="2213" spans="1:1">
      <c r="A2213" s="54"/>
    </row>
    <row r="2214" spans="1:1">
      <c r="A2214" s="54"/>
    </row>
    <row r="2215" spans="1:1">
      <c r="A2215" s="54"/>
    </row>
    <row r="2216" spans="1:1">
      <c r="A2216" s="54"/>
    </row>
    <row r="2217" spans="1:1">
      <c r="A2217" s="54"/>
    </row>
    <row r="2218" spans="1:1">
      <c r="A2218" s="54"/>
    </row>
    <row r="2219" spans="1:1">
      <c r="A2219" s="54"/>
    </row>
    <row r="2220" spans="1:1">
      <c r="A2220" s="54"/>
    </row>
    <row r="2221" spans="1:1">
      <c r="A2221" s="54"/>
    </row>
    <row r="2222" spans="1:1">
      <c r="A2222" s="54"/>
    </row>
    <row r="2223" spans="1:1">
      <c r="A2223" s="54"/>
    </row>
    <row r="2224" spans="1:1">
      <c r="A2224" s="54"/>
    </row>
    <row r="2225" spans="1:1">
      <c r="A2225" s="54"/>
    </row>
    <row r="2226" spans="1:1">
      <c r="A2226" s="54"/>
    </row>
    <row r="2227" spans="1:1">
      <c r="A2227" s="54"/>
    </row>
    <row r="2228" spans="1:1">
      <c r="A2228" s="54"/>
    </row>
    <row r="2229" spans="1:1">
      <c r="A2229" s="54"/>
    </row>
    <row r="2230" spans="1:1">
      <c r="A2230" s="54"/>
    </row>
    <row r="2231" spans="1:1">
      <c r="A2231" s="54"/>
    </row>
    <row r="2232" spans="1:1">
      <c r="A2232" s="54"/>
    </row>
    <row r="2233" spans="1:1">
      <c r="A2233" s="54"/>
    </row>
    <row r="2234" spans="1:1">
      <c r="A2234" s="54"/>
    </row>
    <row r="2235" spans="1:1">
      <c r="A2235" s="54"/>
    </row>
    <row r="2236" spans="1:1">
      <c r="A2236" s="54"/>
    </row>
    <row r="2237" spans="1:1">
      <c r="A2237" s="54"/>
    </row>
    <row r="2238" spans="1:1">
      <c r="A2238" s="54"/>
    </row>
    <row r="2239" spans="1:1">
      <c r="A2239" s="54"/>
    </row>
    <row r="2240" spans="1:1">
      <c r="A2240" s="54"/>
    </row>
    <row r="2241" spans="1:1">
      <c r="A2241" s="54"/>
    </row>
    <row r="2242" spans="1:1">
      <c r="A2242" s="54"/>
    </row>
    <row r="2243" spans="1:1">
      <c r="A2243" s="54"/>
    </row>
    <row r="2244" spans="1:1">
      <c r="A2244" s="54"/>
    </row>
    <row r="2245" spans="1:1">
      <c r="A2245" s="54"/>
    </row>
    <row r="2246" spans="1:1">
      <c r="A2246" s="54"/>
    </row>
    <row r="2247" spans="1:1">
      <c r="A2247" s="54"/>
    </row>
    <row r="2248" spans="1:1">
      <c r="A2248" s="54"/>
    </row>
    <row r="2249" spans="1:1">
      <c r="A2249" s="54"/>
    </row>
    <row r="2250" spans="1:1">
      <c r="A2250" s="54"/>
    </row>
    <row r="2251" spans="1:1">
      <c r="A2251" s="54"/>
    </row>
    <row r="2252" spans="1:1">
      <c r="A2252" s="54"/>
    </row>
    <row r="2253" spans="1:1">
      <c r="A2253" s="54"/>
    </row>
    <row r="2254" spans="1:1">
      <c r="A2254" s="54"/>
    </row>
    <row r="2255" spans="1:1">
      <c r="A2255" s="54"/>
    </row>
    <row r="2256" spans="1:1">
      <c r="A2256" s="54"/>
    </row>
    <row r="2257" spans="1:1">
      <c r="A2257" s="54"/>
    </row>
    <row r="2258" spans="1:1">
      <c r="A2258" s="54"/>
    </row>
    <row r="2259" spans="1:1">
      <c r="A2259" s="54"/>
    </row>
    <row r="2260" spans="1:1">
      <c r="A2260" s="54"/>
    </row>
    <row r="2261" spans="1:1">
      <c r="A2261" s="54"/>
    </row>
    <row r="2262" spans="1:1">
      <c r="A2262" s="54"/>
    </row>
    <row r="2263" spans="1:1">
      <c r="A2263" s="54"/>
    </row>
    <row r="2264" spans="1:1">
      <c r="A2264" s="54"/>
    </row>
    <row r="2265" spans="1:1">
      <c r="A2265" s="54"/>
    </row>
    <row r="2266" spans="1:1">
      <c r="A2266" s="54"/>
    </row>
    <row r="2267" spans="1:1">
      <c r="A2267" s="54"/>
    </row>
    <row r="2268" spans="1:1">
      <c r="A2268" s="54"/>
    </row>
    <row r="2269" spans="1:1">
      <c r="A2269" s="54"/>
    </row>
    <row r="2270" spans="1:1">
      <c r="A2270" s="54"/>
    </row>
    <row r="2271" spans="1:1">
      <c r="A2271" s="54"/>
    </row>
    <row r="2272" spans="1:1">
      <c r="A2272" s="54"/>
    </row>
    <row r="2273" spans="1:1">
      <c r="A2273" s="54"/>
    </row>
    <row r="2274" spans="1:1">
      <c r="A2274" s="54"/>
    </row>
    <row r="2275" spans="1:1">
      <c r="A2275" s="54"/>
    </row>
    <row r="2276" spans="1:1">
      <c r="A2276" s="54"/>
    </row>
    <row r="2277" spans="1:1">
      <c r="A2277" s="54"/>
    </row>
    <row r="2278" spans="1:1">
      <c r="A2278" s="54"/>
    </row>
    <row r="2279" spans="1:1">
      <c r="A2279" s="54"/>
    </row>
    <row r="2280" spans="1:1">
      <c r="A2280" s="54"/>
    </row>
    <row r="2281" spans="1:1">
      <c r="A2281" s="54"/>
    </row>
    <row r="2282" spans="1:1">
      <c r="A2282" s="54"/>
    </row>
    <row r="2283" spans="1:1">
      <c r="A2283" s="54"/>
    </row>
    <row r="2284" spans="1:1">
      <c r="A2284" s="54"/>
    </row>
    <row r="2285" spans="1:1">
      <c r="A2285" s="54"/>
    </row>
    <row r="2286" spans="1:1">
      <c r="A2286" s="54"/>
    </row>
    <row r="2287" spans="1:1">
      <c r="A2287" s="54"/>
    </row>
    <row r="2288" spans="1:1">
      <c r="A2288" s="54"/>
    </row>
    <row r="2289" spans="1:1">
      <c r="A2289" s="54"/>
    </row>
    <row r="2290" spans="1:1">
      <c r="A2290" s="54"/>
    </row>
    <row r="2291" spans="1:1">
      <c r="A2291" s="54"/>
    </row>
    <row r="2292" spans="1:1">
      <c r="A2292" s="54"/>
    </row>
    <row r="2293" spans="1:1">
      <c r="A2293" s="54"/>
    </row>
    <row r="2294" spans="1:1">
      <c r="A2294" s="54"/>
    </row>
    <row r="2295" spans="1:1">
      <c r="A2295" s="54"/>
    </row>
    <row r="2296" spans="1:1">
      <c r="A2296" s="54"/>
    </row>
    <row r="2297" spans="1:1">
      <c r="A2297" s="54"/>
    </row>
    <row r="2298" spans="1:1">
      <c r="A2298" s="54"/>
    </row>
    <row r="2299" spans="1:1">
      <c r="A2299" s="54"/>
    </row>
    <row r="2300" spans="1:1">
      <c r="A2300" s="54"/>
    </row>
    <row r="2301" spans="1:1">
      <c r="A2301" s="54"/>
    </row>
    <row r="2302" spans="1:1">
      <c r="A2302" s="54"/>
    </row>
    <row r="2303" spans="1:1">
      <c r="A2303" s="54"/>
    </row>
    <row r="2304" spans="1:1">
      <c r="A2304" s="54"/>
    </row>
    <row r="2305" spans="1:1">
      <c r="A2305" s="54"/>
    </row>
    <row r="2306" spans="1:1">
      <c r="A2306" s="54"/>
    </row>
    <row r="2307" spans="1:1">
      <c r="A2307" s="54"/>
    </row>
    <row r="2308" spans="1:1">
      <c r="A2308" s="54"/>
    </row>
    <row r="2309" spans="1:1">
      <c r="A2309" s="54"/>
    </row>
    <row r="2310" spans="1:1">
      <c r="A2310" s="54"/>
    </row>
    <row r="2311" spans="1:1">
      <c r="A2311" s="54"/>
    </row>
    <row r="2312" spans="1:1">
      <c r="A2312" s="54"/>
    </row>
    <row r="2313" spans="1:1">
      <c r="A2313" s="54"/>
    </row>
    <row r="2314" spans="1:1">
      <c r="A2314" s="54"/>
    </row>
    <row r="2315" spans="1:1">
      <c r="A2315" s="54"/>
    </row>
    <row r="2316" spans="1:1">
      <c r="A2316" s="54"/>
    </row>
    <row r="2317" spans="1:1">
      <c r="A2317" s="54"/>
    </row>
    <row r="2318" spans="1:1">
      <c r="A2318" s="54"/>
    </row>
    <row r="2319" spans="1:1">
      <c r="A2319" s="54"/>
    </row>
    <row r="2320" spans="1:1">
      <c r="A2320" s="54"/>
    </row>
    <row r="2321" spans="1:1">
      <c r="A2321" s="54"/>
    </row>
    <row r="2322" spans="1:1">
      <c r="A2322" s="54"/>
    </row>
    <row r="2323" spans="1:1">
      <c r="A2323" s="54"/>
    </row>
    <row r="2324" spans="1:1">
      <c r="A2324" s="54"/>
    </row>
    <row r="2325" spans="1:1">
      <c r="A2325" s="54"/>
    </row>
    <row r="2326" spans="1:1">
      <c r="A2326" s="54"/>
    </row>
    <row r="2327" spans="1:1">
      <c r="A2327" s="54"/>
    </row>
    <row r="2328" spans="1:1">
      <c r="A2328" s="54"/>
    </row>
    <row r="2329" spans="1:1">
      <c r="A2329" s="54"/>
    </row>
    <row r="2330" spans="1:1">
      <c r="A2330" s="54"/>
    </row>
    <row r="2331" spans="1:1">
      <c r="A2331" s="54"/>
    </row>
    <row r="2332" spans="1:1">
      <c r="A2332" s="54"/>
    </row>
    <row r="2333" spans="1:1">
      <c r="A2333" s="54"/>
    </row>
    <row r="2334" spans="1:1">
      <c r="A2334" s="54"/>
    </row>
    <row r="2335" spans="1:1">
      <c r="A2335" s="54"/>
    </row>
    <row r="2336" spans="1:1">
      <c r="A2336" s="54"/>
    </row>
    <row r="2337" spans="1:1">
      <c r="A2337" s="54"/>
    </row>
    <row r="2338" spans="1:1">
      <c r="A2338" s="54"/>
    </row>
    <row r="2339" spans="1:1">
      <c r="A2339" s="54"/>
    </row>
    <row r="2340" spans="1:1">
      <c r="A2340" s="54"/>
    </row>
    <row r="2341" spans="1:1">
      <c r="A2341" s="54"/>
    </row>
    <row r="2342" spans="1:1">
      <c r="A2342" s="54"/>
    </row>
    <row r="2343" spans="1:1">
      <c r="A2343" s="54"/>
    </row>
    <row r="2344" spans="1:1">
      <c r="A2344" s="54"/>
    </row>
    <row r="2345" spans="1:1">
      <c r="A2345" s="54"/>
    </row>
    <row r="2346" spans="1:1">
      <c r="A2346" s="54"/>
    </row>
    <row r="2347" spans="1:1">
      <c r="A2347" s="54"/>
    </row>
    <row r="2348" spans="1:1">
      <c r="A2348" s="54"/>
    </row>
    <row r="2349" spans="1:1">
      <c r="A2349" s="54"/>
    </row>
    <row r="2350" spans="1:1">
      <c r="A2350" s="54"/>
    </row>
    <row r="2351" spans="1:1">
      <c r="A2351" s="54"/>
    </row>
    <row r="2352" spans="1:1">
      <c r="A2352" s="54"/>
    </row>
    <row r="2353" spans="1:1">
      <c r="A2353" s="54"/>
    </row>
    <row r="2354" spans="1:1">
      <c r="A2354" s="54"/>
    </row>
    <row r="2355" spans="1:1">
      <c r="A2355" s="54"/>
    </row>
    <row r="2356" spans="1:1">
      <c r="A2356" s="54"/>
    </row>
    <row r="2357" spans="1:1">
      <c r="A2357" s="54"/>
    </row>
    <row r="2358" spans="1:1">
      <c r="A2358" s="54"/>
    </row>
    <row r="2359" spans="1:1">
      <c r="A2359" s="54"/>
    </row>
    <row r="2360" spans="1:1">
      <c r="A2360" s="54"/>
    </row>
    <row r="2361" spans="1:1">
      <c r="A2361" s="54"/>
    </row>
    <row r="2362" spans="1:1">
      <c r="A2362" s="54"/>
    </row>
    <row r="2363" spans="1:1">
      <c r="A2363" s="54"/>
    </row>
    <row r="2364" spans="1:1">
      <c r="A2364" s="54"/>
    </row>
    <row r="2365" spans="1:1">
      <c r="A2365" s="54"/>
    </row>
    <row r="2366" spans="1:1">
      <c r="A2366" s="54"/>
    </row>
    <row r="2367" spans="1:1">
      <c r="A2367" s="54"/>
    </row>
    <row r="2368" spans="1:1">
      <c r="A2368" s="54"/>
    </row>
    <row r="2369" spans="1:1">
      <c r="A2369" s="54"/>
    </row>
    <row r="2370" spans="1:1">
      <c r="A2370" s="54"/>
    </row>
    <row r="2371" spans="1:1">
      <c r="A2371" s="54"/>
    </row>
    <row r="2372" spans="1:1">
      <c r="A2372" s="54"/>
    </row>
    <row r="2373" spans="1:1">
      <c r="A2373" s="54"/>
    </row>
    <row r="2374" spans="1:1">
      <c r="A2374" s="54"/>
    </row>
    <row r="2375" spans="1:1">
      <c r="A2375" s="54"/>
    </row>
    <row r="2376" spans="1:1">
      <c r="A2376" s="54"/>
    </row>
    <row r="2377" spans="1:1">
      <c r="A2377" s="54"/>
    </row>
    <row r="2378" spans="1:1">
      <c r="A2378" s="54"/>
    </row>
    <row r="2379" spans="1:1">
      <c r="A2379" s="54"/>
    </row>
    <row r="2380" spans="1:1">
      <c r="A2380" s="54"/>
    </row>
    <row r="2381" spans="1:1">
      <c r="A2381" s="54"/>
    </row>
    <row r="2382" spans="1:1">
      <c r="A2382" s="54"/>
    </row>
    <row r="2383" spans="1:1">
      <c r="A2383" s="54"/>
    </row>
    <row r="2384" spans="1:1">
      <c r="A2384" s="54"/>
    </row>
    <row r="2385" spans="1:1">
      <c r="A2385" s="54"/>
    </row>
    <row r="2386" spans="1:1">
      <c r="A2386" s="54"/>
    </row>
    <row r="2387" spans="1:1">
      <c r="A2387" s="54"/>
    </row>
    <row r="2388" spans="1:1">
      <c r="A2388" s="54"/>
    </row>
    <row r="2389" spans="1:1">
      <c r="A2389" s="54"/>
    </row>
    <row r="2390" spans="1:1">
      <c r="A2390" s="54"/>
    </row>
    <row r="2391" spans="1:1">
      <c r="A2391" s="54"/>
    </row>
    <row r="2392" spans="1:1">
      <c r="A2392" s="54"/>
    </row>
    <row r="2393" spans="1:1">
      <c r="A2393" s="54"/>
    </row>
    <row r="2394" spans="1:1">
      <c r="A2394" s="54"/>
    </row>
    <row r="2395" spans="1:1">
      <c r="A2395" s="54"/>
    </row>
    <row r="2396" spans="1:1">
      <c r="A2396" s="54"/>
    </row>
    <row r="2397" spans="1:1">
      <c r="A2397" s="54"/>
    </row>
    <row r="2398" spans="1:1">
      <c r="A2398" s="54"/>
    </row>
    <row r="2399" spans="1:1">
      <c r="A2399" s="54"/>
    </row>
    <row r="2400" spans="1:1">
      <c r="A2400" s="54"/>
    </row>
    <row r="2401" spans="1:1">
      <c r="A2401" s="54"/>
    </row>
    <row r="2402" spans="1:1">
      <c r="A2402" s="54"/>
    </row>
    <row r="2403" spans="1:1">
      <c r="A2403" s="54"/>
    </row>
    <row r="2404" spans="1:1">
      <c r="A2404" s="54"/>
    </row>
    <row r="2405" spans="1:1">
      <c r="A2405" s="54"/>
    </row>
    <row r="2406" spans="1:1">
      <c r="A2406" s="54"/>
    </row>
    <row r="2407" spans="1:1">
      <c r="A2407" s="54"/>
    </row>
    <row r="2408" spans="1:1">
      <c r="A2408" s="54"/>
    </row>
    <row r="2409" spans="1:1">
      <c r="A2409" s="54"/>
    </row>
    <row r="2410" spans="1:1">
      <c r="A2410" s="54"/>
    </row>
    <row r="2411" spans="1:1">
      <c r="A2411" s="54"/>
    </row>
    <row r="2412" spans="1:1">
      <c r="A2412" s="54"/>
    </row>
    <row r="2413" spans="1:1">
      <c r="A2413" s="54"/>
    </row>
    <row r="2414" spans="1:1">
      <c r="A2414" s="54"/>
    </row>
    <row r="2415" spans="1:1">
      <c r="A2415" s="54"/>
    </row>
    <row r="2416" spans="1:1">
      <c r="A2416" s="54"/>
    </row>
    <row r="2417" spans="1:1">
      <c r="A2417" s="54"/>
    </row>
    <row r="2418" spans="1:1">
      <c r="A2418" s="54"/>
    </row>
    <row r="2419" spans="1:1">
      <c r="A2419" s="54"/>
    </row>
    <row r="2420" spans="1:1">
      <c r="A2420" s="54"/>
    </row>
    <row r="2421" spans="1:1">
      <c r="A2421" s="54"/>
    </row>
    <row r="2422" spans="1:1">
      <c r="A2422" s="54"/>
    </row>
    <row r="2423" spans="1:1">
      <c r="A2423" s="54"/>
    </row>
    <row r="2424" spans="1:1">
      <c r="A2424" s="54"/>
    </row>
    <row r="2425" spans="1:1">
      <c r="A2425" s="54"/>
    </row>
    <row r="2426" spans="1:1">
      <c r="A2426" s="54"/>
    </row>
    <row r="2427" spans="1:1">
      <c r="A2427" s="54"/>
    </row>
    <row r="2428" spans="1:1">
      <c r="A2428" s="54"/>
    </row>
    <row r="2429" spans="1:1">
      <c r="A2429" s="54"/>
    </row>
    <row r="2430" spans="1:1">
      <c r="A2430" s="54"/>
    </row>
    <row r="2431" spans="1:1">
      <c r="A2431" s="54"/>
    </row>
    <row r="2432" spans="1:1">
      <c r="A2432" s="54"/>
    </row>
    <row r="2433" spans="1:1">
      <c r="A2433" s="54"/>
    </row>
    <row r="2434" spans="1:1">
      <c r="A2434" s="54"/>
    </row>
    <row r="2435" spans="1:1">
      <c r="A2435" s="54"/>
    </row>
    <row r="2436" spans="1:1">
      <c r="A2436" s="54"/>
    </row>
    <row r="2437" spans="1:1">
      <c r="A2437" s="54"/>
    </row>
    <row r="2438" spans="1:1">
      <c r="A2438" s="54"/>
    </row>
    <row r="2439" spans="1:1">
      <c r="A2439" s="54"/>
    </row>
    <row r="2440" spans="1:1">
      <c r="A2440" s="54"/>
    </row>
    <row r="2441" spans="1:1">
      <c r="A2441" s="54"/>
    </row>
    <row r="2442" spans="1:1">
      <c r="A2442" s="54"/>
    </row>
    <row r="2443" spans="1:1">
      <c r="A2443" s="54"/>
    </row>
    <row r="2444" spans="1:1">
      <c r="A2444" s="54"/>
    </row>
    <row r="2445" spans="1:1">
      <c r="A2445" s="54"/>
    </row>
    <row r="2446" spans="1:1">
      <c r="A2446" s="54"/>
    </row>
    <row r="2447" spans="1:1">
      <c r="A2447" s="54"/>
    </row>
    <row r="2448" spans="1:1">
      <c r="A2448" s="54"/>
    </row>
    <row r="2449" spans="1:1">
      <c r="A2449" s="54"/>
    </row>
    <row r="2450" spans="1:1">
      <c r="A2450" s="54"/>
    </row>
    <row r="2451" spans="1:1">
      <c r="A2451" s="54"/>
    </row>
    <row r="2452" spans="1:1">
      <c r="A2452" s="54"/>
    </row>
    <row r="2453" spans="1:1">
      <c r="A2453" s="54"/>
    </row>
    <row r="2454" spans="1:1">
      <c r="A2454" s="54"/>
    </row>
    <row r="2455" spans="1:1">
      <c r="A2455" s="54"/>
    </row>
    <row r="2456" spans="1:1">
      <c r="A2456" s="54"/>
    </row>
    <row r="2457" spans="1:1">
      <c r="A2457" s="54"/>
    </row>
    <row r="2458" spans="1:1">
      <c r="A2458" s="54"/>
    </row>
    <row r="2459" spans="1:1">
      <c r="A2459" s="54"/>
    </row>
    <row r="2460" spans="1:1">
      <c r="A2460" s="54"/>
    </row>
    <row r="2461" spans="1:1">
      <c r="A2461" s="54"/>
    </row>
    <row r="2462" spans="1:1">
      <c r="A2462" s="54"/>
    </row>
    <row r="2463" spans="1:1">
      <c r="A2463" s="54"/>
    </row>
    <row r="2464" spans="1:1">
      <c r="A2464" s="54"/>
    </row>
    <row r="2465" spans="1:1">
      <c r="A2465" s="54"/>
    </row>
    <row r="2466" spans="1:1">
      <c r="A2466" s="54"/>
    </row>
    <row r="2467" spans="1:1">
      <c r="A2467" s="54"/>
    </row>
    <row r="2468" spans="1:1">
      <c r="A2468" s="54"/>
    </row>
    <row r="2469" spans="1:1">
      <c r="A2469" s="54"/>
    </row>
    <row r="2470" spans="1:1">
      <c r="A2470" s="54"/>
    </row>
    <row r="2471" spans="1:1">
      <c r="A2471" s="54"/>
    </row>
    <row r="2472" spans="1:1">
      <c r="A2472" s="54"/>
    </row>
    <row r="2473" spans="1:1">
      <c r="A2473" s="54"/>
    </row>
    <row r="2474" spans="1:1">
      <c r="A2474" s="54"/>
    </row>
    <row r="2475" spans="1:1">
      <c r="A2475" s="54"/>
    </row>
    <row r="2476" spans="1:1">
      <c r="A2476" s="54"/>
    </row>
    <row r="2477" spans="1:1">
      <c r="A2477" s="54"/>
    </row>
    <row r="2478" spans="1:1">
      <c r="A2478" s="54"/>
    </row>
    <row r="2479" spans="1:1">
      <c r="A2479" s="54"/>
    </row>
    <row r="2480" spans="1:1">
      <c r="A2480" s="54"/>
    </row>
    <row r="2481" spans="1:1">
      <c r="A2481" s="54"/>
    </row>
    <row r="2482" spans="1:1">
      <c r="A2482" s="54"/>
    </row>
    <row r="2483" spans="1:1">
      <c r="A2483" s="54"/>
    </row>
    <row r="2484" spans="1:1">
      <c r="A2484" s="54"/>
    </row>
    <row r="2485" spans="1:1">
      <c r="A2485" s="54"/>
    </row>
    <row r="2486" spans="1:1">
      <c r="A2486" s="54"/>
    </row>
    <row r="2487" spans="1:1">
      <c r="A2487" s="54"/>
    </row>
    <row r="2488" spans="1:1">
      <c r="A2488" s="54"/>
    </row>
    <row r="2489" spans="1:1">
      <c r="A2489" s="54"/>
    </row>
    <row r="2490" spans="1:1">
      <c r="A2490" s="54"/>
    </row>
    <row r="2491" spans="1:1">
      <c r="A2491" s="54"/>
    </row>
    <row r="2492" spans="1:1">
      <c r="A2492" s="54"/>
    </row>
    <row r="2493" spans="1:1">
      <c r="A2493" s="54"/>
    </row>
    <row r="2494" spans="1:1">
      <c r="A2494" s="54"/>
    </row>
    <row r="2495" spans="1:1">
      <c r="A2495" s="54"/>
    </row>
    <row r="2496" spans="1:1">
      <c r="A2496" s="54"/>
    </row>
    <row r="2497" spans="1:1">
      <c r="A2497" s="54"/>
    </row>
    <row r="2498" spans="1:1">
      <c r="A2498" s="54"/>
    </row>
    <row r="2499" spans="1:1">
      <c r="A2499" s="54"/>
    </row>
    <row r="2500" spans="1:1">
      <c r="A2500" s="54"/>
    </row>
    <row r="2501" spans="1:1">
      <c r="A2501" s="54"/>
    </row>
    <row r="2502" spans="1:1">
      <c r="A2502" s="54"/>
    </row>
    <row r="2503" spans="1:1">
      <c r="A2503" s="54"/>
    </row>
    <row r="2504" spans="1:1">
      <c r="A2504" s="54"/>
    </row>
    <row r="2505" spans="1:1">
      <c r="A2505" s="54"/>
    </row>
    <row r="2506" spans="1:1">
      <c r="A2506" s="54"/>
    </row>
    <row r="2507" spans="1:1">
      <c r="A2507" s="54"/>
    </row>
    <row r="2508" spans="1:1">
      <c r="A2508" s="54"/>
    </row>
    <row r="2509" spans="1:1">
      <c r="A2509" s="54"/>
    </row>
    <row r="2510" spans="1:1">
      <c r="A2510" s="54"/>
    </row>
    <row r="2511" spans="1:1">
      <c r="A2511" s="54"/>
    </row>
    <row r="2512" spans="1:1">
      <c r="A2512" s="54"/>
    </row>
    <row r="2513" spans="1:1">
      <c r="A2513" s="54"/>
    </row>
    <row r="2514" spans="1:1">
      <c r="A2514" s="54"/>
    </row>
    <row r="2515" spans="1:1">
      <c r="A2515" s="54"/>
    </row>
    <row r="2516" spans="1:1">
      <c r="A2516" s="54"/>
    </row>
    <row r="2517" spans="1:1">
      <c r="A2517" s="54"/>
    </row>
    <row r="2518" spans="1:1">
      <c r="A2518" s="54"/>
    </row>
    <row r="2519" spans="1:1">
      <c r="A2519" s="54"/>
    </row>
    <row r="2520" spans="1:1">
      <c r="A2520" s="54"/>
    </row>
    <row r="2521" spans="1:1">
      <c r="A2521" s="54"/>
    </row>
    <row r="2522" spans="1:1">
      <c r="A2522" s="54"/>
    </row>
    <row r="2523" spans="1:1">
      <c r="A2523" s="54"/>
    </row>
    <row r="2524" spans="1:1">
      <c r="A2524" s="54"/>
    </row>
    <row r="2525" spans="1:1">
      <c r="A2525" s="54"/>
    </row>
    <row r="2526" spans="1:1">
      <c r="A2526" s="54"/>
    </row>
    <row r="2527" spans="1:1">
      <c r="A2527" s="54"/>
    </row>
    <row r="2528" spans="1:1">
      <c r="A2528" s="54"/>
    </row>
    <row r="2529" spans="1:1">
      <c r="A2529" s="54"/>
    </row>
    <row r="2530" spans="1:1">
      <c r="A2530" s="54"/>
    </row>
    <row r="2531" spans="1:1">
      <c r="A2531" s="54"/>
    </row>
    <row r="2532" spans="1:1">
      <c r="A2532" s="54"/>
    </row>
    <row r="2533" spans="1:1">
      <c r="A2533" s="54"/>
    </row>
    <row r="2534" spans="1:1">
      <c r="A2534" s="54"/>
    </row>
    <row r="2535" spans="1:1">
      <c r="A2535" s="54"/>
    </row>
    <row r="2536" spans="1:1">
      <c r="A2536" s="54"/>
    </row>
    <row r="2537" spans="1:1">
      <c r="A2537" s="54"/>
    </row>
    <row r="2538" spans="1:1">
      <c r="A2538" s="54"/>
    </row>
    <row r="2539" spans="1:1">
      <c r="A2539" s="54"/>
    </row>
    <row r="2540" spans="1:1">
      <c r="A2540" s="54"/>
    </row>
    <row r="2541" spans="1:1">
      <c r="A2541" s="54"/>
    </row>
    <row r="2542" spans="1:1">
      <c r="A2542" s="54"/>
    </row>
    <row r="2543" spans="1:1">
      <c r="A2543" s="54"/>
    </row>
    <row r="2544" spans="1:1">
      <c r="A2544" s="54"/>
    </row>
    <row r="2545" spans="1:1">
      <c r="A2545" s="54"/>
    </row>
    <row r="2546" spans="1:1">
      <c r="A2546" s="54"/>
    </row>
    <row r="2547" spans="1:1">
      <c r="A2547" s="54"/>
    </row>
    <row r="2548" spans="1:1">
      <c r="A2548" s="54"/>
    </row>
    <row r="2549" spans="1:1">
      <c r="A2549" s="54"/>
    </row>
    <row r="2550" spans="1:1">
      <c r="A2550" s="54"/>
    </row>
    <row r="2551" spans="1:1">
      <c r="A2551" s="54"/>
    </row>
    <row r="2552" spans="1:1">
      <c r="A2552" s="54"/>
    </row>
    <row r="2553" spans="1:1">
      <c r="A2553" s="54"/>
    </row>
    <row r="2554" spans="1:1">
      <c r="A2554" s="54"/>
    </row>
    <row r="2555" spans="1:1">
      <c r="A2555" s="54"/>
    </row>
    <row r="2556" spans="1:1">
      <c r="A2556" s="54"/>
    </row>
    <row r="2557" spans="1:1">
      <c r="A2557" s="54"/>
    </row>
    <row r="2558" spans="1:1">
      <c r="A2558" s="54"/>
    </row>
    <row r="2559" spans="1:1">
      <c r="A2559" s="54"/>
    </row>
    <row r="2560" spans="1:1">
      <c r="A2560" s="54"/>
    </row>
    <row r="2561" spans="1:1">
      <c r="A2561" s="54"/>
    </row>
    <row r="2562" spans="1:1">
      <c r="A2562" s="54"/>
    </row>
    <row r="2563" spans="1:1">
      <c r="A2563" s="54"/>
    </row>
    <row r="2564" spans="1:1">
      <c r="A2564" s="54"/>
    </row>
    <row r="2565" spans="1:1">
      <c r="A2565" s="54"/>
    </row>
    <row r="2566" spans="1:1">
      <c r="A2566" s="54"/>
    </row>
    <row r="2567" spans="1:1">
      <c r="A2567" s="54"/>
    </row>
    <row r="2568" spans="1:1">
      <c r="A2568" s="54"/>
    </row>
    <row r="2569" spans="1:1">
      <c r="A2569" s="54"/>
    </row>
    <row r="2570" spans="1:1">
      <c r="A2570" s="54"/>
    </row>
    <row r="2571" spans="1:1">
      <c r="A2571" s="54"/>
    </row>
    <row r="2572" spans="1:1">
      <c r="A2572" s="54"/>
    </row>
    <row r="2573" spans="1:1">
      <c r="A2573" s="54"/>
    </row>
    <row r="2574" spans="1:1">
      <c r="A2574" s="54"/>
    </row>
    <row r="2575" spans="1:1">
      <c r="A2575" s="54"/>
    </row>
    <row r="2576" spans="1:1">
      <c r="A2576" s="54"/>
    </row>
    <row r="2577" spans="1:1">
      <c r="A2577" s="54"/>
    </row>
    <row r="2578" spans="1:1">
      <c r="A2578" s="54"/>
    </row>
    <row r="2579" spans="1:1">
      <c r="A2579" s="54"/>
    </row>
    <row r="2580" spans="1:1">
      <c r="A2580" s="54"/>
    </row>
    <row r="2581" spans="1:1">
      <c r="A2581" s="54"/>
    </row>
    <row r="2582" spans="1:1">
      <c r="A2582" s="54"/>
    </row>
    <row r="2583" spans="1:1">
      <c r="A2583" s="54"/>
    </row>
    <row r="2584" spans="1:1">
      <c r="A2584" s="54"/>
    </row>
    <row r="2585" spans="1:1">
      <c r="A2585" s="54"/>
    </row>
    <row r="2586" spans="1:1">
      <c r="A2586" s="54"/>
    </row>
    <row r="2587" spans="1:1">
      <c r="A2587" s="54"/>
    </row>
    <row r="2588" spans="1:1">
      <c r="A2588" s="54"/>
    </row>
    <row r="2589" spans="1:1">
      <c r="A2589" s="54"/>
    </row>
    <row r="2590" spans="1:1">
      <c r="A2590" s="54"/>
    </row>
    <row r="2591" spans="1:1">
      <c r="A2591" s="54"/>
    </row>
    <row r="2592" spans="1:1">
      <c r="A2592" s="54"/>
    </row>
    <row r="2593" spans="1:1">
      <c r="A2593" s="54"/>
    </row>
    <row r="2594" spans="1:1">
      <c r="A2594" s="54"/>
    </row>
    <row r="2595" spans="1:1">
      <c r="A2595" s="54"/>
    </row>
    <row r="2596" spans="1:1">
      <c r="A2596" s="54"/>
    </row>
    <row r="2597" spans="1:1">
      <c r="A2597" s="54"/>
    </row>
    <row r="2598" spans="1:1">
      <c r="A2598" s="54"/>
    </row>
    <row r="2599" spans="1:1">
      <c r="A2599" s="54"/>
    </row>
  </sheetData>
  <conditionalFormatting sqref="A1:A1048576">
    <cfRule type="expression" dxfId="2040" priority="1">
      <formula>ISNUMBER(SEARCH("| WARNING  |",A1))</formula>
    </cfRule>
    <cfRule type="expression" dxfId="2039" priority="2">
      <formula>ISNUMBER(SEARCH("| INFO     |",A1))</formula>
    </cfRule>
    <cfRule type="expression" dxfId="2038"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workbookViewId="0"/>
  </sheetViews>
  <sheetFormatPr defaultColWidth="12" defaultRowHeight="12"/>
  <cols>
    <col min="2" max="2" width="4.1640625" customWidth="1"/>
    <col min="3" max="3" width="10.1640625" customWidth="1"/>
    <col min="4" max="4" width="25.1640625" bestFit="1" customWidth="1"/>
    <col min="5" max="5" width="48.83203125" bestFit="1" customWidth="1"/>
    <col min="6" max="6" width="11.1640625" bestFit="1" customWidth="1"/>
    <col min="7" max="7" width="69.1640625" customWidth="1"/>
  </cols>
  <sheetData>
    <row r="2" spans="2:7">
      <c r="B2" s="78" t="s">
        <v>17</v>
      </c>
      <c r="C2" s="78" t="s">
        <v>18</v>
      </c>
      <c r="D2" s="78" t="s">
        <v>19</v>
      </c>
      <c r="E2" s="78" t="s">
        <v>20</v>
      </c>
      <c r="F2" s="78" t="s">
        <v>21</v>
      </c>
      <c r="G2" s="78" t="s">
        <v>22</v>
      </c>
    </row>
    <row r="3" spans="2:7">
      <c r="B3" s="60">
        <v>1</v>
      </c>
      <c r="C3" s="83"/>
      <c r="D3" s="86"/>
      <c r="E3" s="87"/>
      <c r="F3" s="87"/>
      <c r="G3" s="60"/>
    </row>
    <row r="4" spans="2:7">
      <c r="B4" s="60">
        <v>2</v>
      </c>
      <c r="C4" s="83"/>
      <c r="D4" s="86"/>
      <c r="E4" s="87"/>
      <c r="F4" s="87"/>
      <c r="G4" s="60"/>
    </row>
    <row r="5" spans="2:7">
      <c r="B5" s="60">
        <v>3</v>
      </c>
      <c r="C5" s="83"/>
      <c r="D5" s="60"/>
      <c r="E5" s="60"/>
      <c r="F5" s="60"/>
      <c r="G5" s="60"/>
    </row>
    <row r="6" spans="2:7">
      <c r="B6" s="60">
        <v>4</v>
      </c>
      <c r="C6" s="83"/>
      <c r="D6" s="60"/>
      <c r="E6" s="60"/>
      <c r="F6" s="60"/>
      <c r="G6" s="60"/>
    </row>
    <row r="7" spans="2:7">
      <c r="B7" s="60">
        <v>5</v>
      </c>
      <c r="C7" s="83"/>
      <c r="D7" s="60"/>
      <c r="E7" s="60"/>
      <c r="F7" s="60"/>
      <c r="G7" s="60"/>
    </row>
    <row r="8" spans="2:7">
      <c r="B8" s="60">
        <v>6</v>
      </c>
      <c r="C8" s="83"/>
      <c r="D8" s="60"/>
      <c r="E8" s="60"/>
      <c r="F8" s="60"/>
      <c r="G8" s="60"/>
    </row>
    <row r="9" spans="2:7">
      <c r="B9" s="60">
        <v>7</v>
      </c>
      <c r="C9" s="83"/>
      <c r="D9" s="60"/>
      <c r="E9" s="60"/>
      <c r="F9" s="60"/>
      <c r="G9" s="60"/>
    </row>
    <row r="10" spans="2:7">
      <c r="B10" s="60">
        <v>8</v>
      </c>
      <c r="C10" s="83"/>
      <c r="D10" s="60"/>
      <c r="E10" s="60"/>
      <c r="F10" s="60"/>
      <c r="G10" s="60"/>
    </row>
    <row r="11" spans="2:7">
      <c r="B11" s="60">
        <v>9</v>
      </c>
      <c r="C11" s="83"/>
      <c r="D11" s="84"/>
      <c r="E11" s="85"/>
      <c r="F11" s="85"/>
      <c r="G11" s="60"/>
    </row>
    <row r="12" spans="2:7">
      <c r="B12" s="60">
        <v>10</v>
      </c>
      <c r="C12" s="83"/>
      <c r="D12" s="86"/>
      <c r="E12" s="87"/>
      <c r="F12" s="87"/>
      <c r="G12" s="60"/>
    </row>
    <row r="13" spans="2:7">
      <c r="B13" s="60">
        <v>11</v>
      </c>
      <c r="C13" s="83"/>
      <c r="D13" s="86"/>
      <c r="E13" s="87"/>
      <c r="F13" s="87"/>
      <c r="G13" s="60"/>
    </row>
    <row r="14" spans="2:7">
      <c r="B14" s="60">
        <v>12</v>
      </c>
      <c r="C14" s="83"/>
      <c r="D14" s="86"/>
      <c r="E14" s="87"/>
      <c r="F14" s="87"/>
      <c r="G14" s="60"/>
    </row>
    <row r="15" spans="2:7">
      <c r="B15" s="60">
        <v>13</v>
      </c>
      <c r="C15" s="83"/>
      <c r="D15" s="86"/>
      <c r="E15" s="87"/>
      <c r="F15" s="87"/>
      <c r="G15" s="60"/>
    </row>
    <row r="16" spans="2:7">
      <c r="B16" s="60">
        <v>14</v>
      </c>
      <c r="C16" s="83"/>
      <c r="D16" s="86"/>
      <c r="E16" s="87"/>
      <c r="F16" s="87"/>
      <c r="G16" s="60"/>
    </row>
    <row r="17" spans="2:7">
      <c r="B17" s="60">
        <v>15</v>
      </c>
      <c r="C17" s="83"/>
      <c r="D17" s="86"/>
      <c r="E17" s="87"/>
      <c r="F17" s="87"/>
      <c r="G17" s="60"/>
    </row>
    <row r="18" spans="2:7">
      <c r="B18" s="60">
        <v>16</v>
      </c>
      <c r="C18" s="83"/>
      <c r="D18" s="86"/>
      <c r="E18" s="87"/>
      <c r="F18" s="87"/>
      <c r="G18" s="60"/>
    </row>
    <row r="19" spans="2:7">
      <c r="B19" s="60">
        <v>17</v>
      </c>
      <c r="C19" s="83"/>
      <c r="D19" s="86"/>
      <c r="E19" s="87"/>
      <c r="F19" s="87"/>
      <c r="G19" s="60"/>
    </row>
    <row r="20" spans="2:7">
      <c r="B20" s="60">
        <v>18</v>
      </c>
      <c r="C20" s="83"/>
      <c r="D20" s="86"/>
      <c r="E20" s="87"/>
      <c r="F20" s="87"/>
      <c r="G20" s="60"/>
    </row>
    <row r="21" spans="2:7">
      <c r="B21" s="60">
        <v>19</v>
      </c>
      <c r="C21" s="83"/>
      <c r="D21" s="86"/>
      <c r="E21" s="87"/>
      <c r="F21" s="87"/>
      <c r="G21" s="60"/>
    </row>
    <row r="22" spans="2:7">
      <c r="B22" s="60">
        <v>22</v>
      </c>
      <c r="C22" s="83"/>
      <c r="D22" s="86"/>
      <c r="E22" s="87"/>
      <c r="F22" s="87"/>
      <c r="G22" s="60"/>
    </row>
    <row r="23" spans="2:7">
      <c r="B23" s="60">
        <v>23</v>
      </c>
      <c r="C23" s="83"/>
      <c r="D23" s="60"/>
      <c r="E23" s="60"/>
      <c r="F23" s="60"/>
      <c r="G23" s="60"/>
    </row>
    <row r="24" spans="2:7">
      <c r="B24" s="60">
        <v>24</v>
      </c>
      <c r="C24" s="83"/>
      <c r="D24" s="60"/>
      <c r="E24" s="60"/>
      <c r="F24" s="60"/>
      <c r="G24" s="60"/>
    </row>
    <row r="25" spans="2:7">
      <c r="B25" s="60">
        <v>25</v>
      </c>
      <c r="C25" s="83"/>
      <c r="D25" s="60"/>
      <c r="E25" s="60"/>
      <c r="F25" s="60"/>
      <c r="G25" s="60"/>
    </row>
    <row r="26" spans="2:7">
      <c r="B26" s="60">
        <v>26</v>
      </c>
      <c r="C26" s="83"/>
      <c r="D26" s="60"/>
      <c r="E26" s="60"/>
      <c r="F26" s="60"/>
      <c r="G26" s="60"/>
    </row>
    <row r="27" spans="2:7">
      <c r="B27" s="60">
        <v>27</v>
      </c>
      <c r="C27" s="83"/>
      <c r="D27" s="60"/>
      <c r="E27" s="60"/>
      <c r="F27" s="60"/>
      <c r="G27" s="60"/>
    </row>
    <row r="28" spans="2:7">
      <c r="B28" s="60">
        <v>28</v>
      </c>
      <c r="C28" s="83"/>
      <c r="D28" s="60"/>
      <c r="E28" s="60"/>
      <c r="F28" s="60"/>
      <c r="G28" s="60"/>
    </row>
    <row r="29" spans="2:7">
      <c r="B29" s="60">
        <v>29</v>
      </c>
      <c r="C29" s="83"/>
      <c r="D29" s="60"/>
      <c r="E29" s="60"/>
      <c r="F29" s="60"/>
      <c r="G29" s="60"/>
    </row>
    <row r="30" spans="2:7">
      <c r="B30" s="60">
        <v>30</v>
      </c>
      <c r="C30" s="83"/>
      <c r="D30" s="60"/>
      <c r="E30" s="60"/>
      <c r="F30" s="60"/>
      <c r="G30" s="60"/>
    </row>
    <row r="31" spans="2:7">
      <c r="B31" s="60">
        <v>31</v>
      </c>
      <c r="C31" s="83"/>
      <c r="D31" s="60"/>
      <c r="E31" s="60"/>
      <c r="F31" s="60"/>
      <c r="G31" s="60"/>
    </row>
    <row r="32" spans="2:7">
      <c r="B32" s="60">
        <v>32</v>
      </c>
      <c r="C32" s="83"/>
      <c r="D32" s="60"/>
      <c r="E32" s="60"/>
      <c r="F32" s="60"/>
      <c r="G32" s="60"/>
    </row>
    <row r="33" spans="2:7">
      <c r="B33" s="60">
        <v>33</v>
      </c>
      <c r="C33" s="83"/>
      <c r="D33" s="60"/>
      <c r="E33" s="60"/>
      <c r="F33" s="60"/>
      <c r="G33" s="60"/>
    </row>
    <row r="34" spans="2:7">
      <c r="B34" s="60">
        <v>34</v>
      </c>
      <c r="C34" s="83"/>
      <c r="D34" s="60"/>
      <c r="E34" s="60"/>
      <c r="F34" s="60"/>
      <c r="G34" s="60"/>
    </row>
    <row r="35" spans="2:7">
      <c r="B35" s="60">
        <v>35</v>
      </c>
      <c r="C35" s="83"/>
      <c r="D35" s="60"/>
      <c r="E35" s="60"/>
      <c r="F35" s="60"/>
      <c r="G35" s="60"/>
    </row>
    <row r="36" spans="2:7">
      <c r="B36" s="60">
        <v>36</v>
      </c>
      <c r="C36" s="83"/>
      <c r="D36" s="60"/>
      <c r="E36" s="60"/>
      <c r="F36" s="60"/>
      <c r="G36" s="60"/>
    </row>
    <row r="37" spans="2:7">
      <c r="B37" s="60">
        <v>37</v>
      </c>
      <c r="C37" s="83"/>
      <c r="D37" s="60"/>
      <c r="E37" s="60"/>
      <c r="F37" s="60"/>
      <c r="G37" s="60"/>
    </row>
    <row r="38" spans="2:7">
      <c r="B38" s="60">
        <v>38</v>
      </c>
      <c r="C38" s="83"/>
      <c r="D38" s="60"/>
      <c r="E38" s="60"/>
      <c r="F38" s="60"/>
      <c r="G38" s="60"/>
    </row>
    <row r="39" spans="2:7">
      <c r="B39" s="60">
        <v>39</v>
      </c>
      <c r="C39" s="83"/>
      <c r="D39" s="60"/>
      <c r="E39" s="60"/>
      <c r="F39" s="60"/>
      <c r="G39" s="60"/>
    </row>
    <row r="40" spans="2:7">
      <c r="B40" s="60">
        <v>40</v>
      </c>
      <c r="C40" s="83"/>
      <c r="D40" s="60"/>
      <c r="E40" s="60"/>
      <c r="F40" s="60"/>
      <c r="G40" s="60"/>
    </row>
    <row r="41" spans="2:7">
      <c r="B41" s="60">
        <v>41</v>
      </c>
      <c r="C41" s="83"/>
      <c r="D41" s="60"/>
      <c r="E41" s="60"/>
      <c r="F41" s="60"/>
      <c r="G41" s="60"/>
    </row>
    <row r="42" spans="2:7">
      <c r="B42" s="60">
        <v>42</v>
      </c>
      <c r="C42" s="83"/>
      <c r="D42" s="60"/>
      <c r="E42" s="60"/>
      <c r="F42" s="60"/>
      <c r="G42" s="60"/>
    </row>
    <row r="43" spans="2:7">
      <c r="B43" s="60">
        <v>43</v>
      </c>
      <c r="C43" s="83"/>
      <c r="D43" s="60"/>
      <c r="E43" s="60"/>
      <c r="F43" s="60"/>
      <c r="G43" s="60"/>
    </row>
    <row r="44" spans="2:7">
      <c r="B44" s="60">
        <v>44</v>
      </c>
      <c r="C44" s="83"/>
      <c r="D44" s="60"/>
      <c r="E44" s="60"/>
      <c r="F44" s="60"/>
      <c r="G44" s="60"/>
    </row>
    <row r="45" spans="2:7">
      <c r="B45" s="60">
        <v>45</v>
      </c>
      <c r="C45" s="83"/>
      <c r="D45" s="60"/>
      <c r="E45" s="60"/>
      <c r="F45" s="60"/>
      <c r="G45" s="60"/>
    </row>
    <row r="46" spans="2:7">
      <c r="B46" s="60">
        <v>46</v>
      </c>
      <c r="C46" s="83"/>
      <c r="D46" s="60"/>
      <c r="E46" s="60"/>
      <c r="F46" s="60"/>
      <c r="G46" s="60"/>
    </row>
    <row r="47" spans="2:7">
      <c r="B47" s="60">
        <v>47</v>
      </c>
      <c r="C47" s="83"/>
      <c r="D47" s="60"/>
      <c r="E47" s="89"/>
      <c r="F47" s="89"/>
      <c r="G47" s="60"/>
    </row>
    <row r="48" spans="2:7">
      <c r="B48" s="60">
        <v>48</v>
      </c>
      <c r="C48" s="83"/>
      <c r="D48" s="60"/>
      <c r="E48" s="60"/>
      <c r="F48" s="60"/>
      <c r="G48" s="60"/>
    </row>
    <row r="49" spans="2:7">
      <c r="B49" s="60">
        <v>49</v>
      </c>
      <c r="C49" s="83"/>
      <c r="D49" s="60"/>
      <c r="E49" s="60"/>
      <c r="F49" s="60"/>
      <c r="G49" s="60"/>
    </row>
    <row r="50" spans="2:7">
      <c r="B50" s="60">
        <v>50</v>
      </c>
      <c r="C50" s="83"/>
      <c r="D50" s="60"/>
      <c r="E50" s="60"/>
      <c r="F50" s="60"/>
      <c r="G50" s="60"/>
    </row>
    <row r="51" spans="2:7">
      <c r="B51" s="60">
        <v>51</v>
      </c>
      <c r="C51" s="83"/>
      <c r="D51" s="60"/>
      <c r="E51" s="60"/>
      <c r="F51" s="60"/>
      <c r="G51" s="60"/>
    </row>
    <row r="52" spans="2:7">
      <c r="B52" s="60">
        <v>52</v>
      </c>
      <c r="C52" s="83"/>
      <c r="D52" s="60"/>
      <c r="E52" s="60"/>
      <c r="F52" s="60"/>
      <c r="G52" s="60"/>
    </row>
    <row r="53" spans="2:7">
      <c r="B53" s="60">
        <v>53</v>
      </c>
      <c r="C53" s="83"/>
      <c r="D53" s="60"/>
      <c r="E53" s="60"/>
      <c r="F53" s="60"/>
      <c r="G53" s="60"/>
    </row>
    <row r="54" spans="2:7">
      <c r="B54" s="60">
        <v>54</v>
      </c>
      <c r="C54" s="83"/>
      <c r="D54" s="60"/>
      <c r="E54" s="60"/>
      <c r="F54" s="60"/>
      <c r="G54" s="60"/>
    </row>
    <row r="55" spans="2:7">
      <c r="B55" s="60">
        <v>55</v>
      </c>
      <c r="C55" s="83"/>
      <c r="D55" s="60"/>
      <c r="E55" s="60"/>
      <c r="F55" s="60"/>
      <c r="G55" s="60"/>
    </row>
    <row r="56" spans="2:7">
      <c r="B56" s="60">
        <v>56</v>
      </c>
      <c r="C56" s="83"/>
      <c r="D56" s="60"/>
      <c r="E56" s="60"/>
      <c r="F56" s="60"/>
      <c r="G56" s="60"/>
    </row>
    <row r="57" spans="2:7">
      <c r="B57" s="60">
        <v>57</v>
      </c>
      <c r="C57" s="83"/>
      <c r="D57" s="60"/>
      <c r="E57" s="60"/>
      <c r="F57" s="60"/>
      <c r="G57" s="60"/>
    </row>
    <row r="58" spans="2:7">
      <c r="B58" s="60">
        <v>58</v>
      </c>
      <c r="C58" s="83"/>
      <c r="D58" s="60"/>
      <c r="E58" s="60"/>
      <c r="F58" s="60"/>
      <c r="G58" s="60"/>
    </row>
    <row r="59" spans="2:7">
      <c r="B59" s="60">
        <v>59</v>
      </c>
      <c r="C59" s="83"/>
      <c r="D59" s="60"/>
      <c r="E59" s="60"/>
      <c r="F59" s="60"/>
      <c r="G59" s="60"/>
    </row>
    <row r="60" spans="2:7">
      <c r="B60" s="60">
        <v>60</v>
      </c>
      <c r="C60" s="83"/>
      <c r="D60" s="60"/>
      <c r="E60" s="60"/>
      <c r="F60" s="60"/>
      <c r="G60" s="60"/>
    </row>
    <row r="61" spans="2:7">
      <c r="B61" s="60">
        <v>61</v>
      </c>
      <c r="C61" s="83"/>
      <c r="D61" s="60"/>
      <c r="E61" s="60"/>
      <c r="F61" s="60"/>
      <c r="G61" s="60"/>
    </row>
    <row r="62" spans="2:7">
      <c r="B62" s="60">
        <v>62</v>
      </c>
      <c r="C62" s="83"/>
      <c r="D62" s="60"/>
      <c r="E62" s="60"/>
      <c r="F62" s="60"/>
      <c r="G62" s="60"/>
    </row>
    <row r="63" spans="2:7">
      <c r="B63" s="60">
        <v>63</v>
      </c>
      <c r="C63" s="83"/>
      <c r="D63" s="60"/>
      <c r="E63" s="60"/>
      <c r="F63" s="60"/>
      <c r="G63" s="60"/>
    </row>
    <row r="64" spans="2:7">
      <c r="B64" s="60">
        <v>64</v>
      </c>
      <c r="C64" s="83"/>
      <c r="D64" s="60"/>
      <c r="E64" s="60"/>
      <c r="F64" s="60"/>
      <c r="G64" s="60"/>
    </row>
    <row r="65" spans="2:7">
      <c r="B65" s="60">
        <v>65</v>
      </c>
      <c r="C65" s="83"/>
      <c r="D65" s="60"/>
      <c r="E65" s="60"/>
      <c r="F65" s="60"/>
      <c r="G65" s="60"/>
    </row>
    <row r="66" spans="2:7">
      <c r="B66" s="60">
        <v>66</v>
      </c>
      <c r="C66" s="83"/>
      <c r="E66" s="60"/>
      <c r="F66" s="60"/>
      <c r="G66" s="60"/>
    </row>
    <row r="67" spans="2:7">
      <c r="B67" s="60">
        <v>67</v>
      </c>
      <c r="C67" s="83"/>
      <c r="D67" s="60"/>
      <c r="E67" s="60"/>
      <c r="F67" s="60"/>
      <c r="G67" s="60"/>
    </row>
    <row r="68" spans="2:7">
      <c r="B68" s="60">
        <v>68</v>
      </c>
      <c r="C68" s="83"/>
      <c r="D68" s="60"/>
      <c r="E68" s="60"/>
      <c r="F68" s="60"/>
      <c r="G68" s="60"/>
    </row>
    <row r="69" spans="2:7">
      <c r="B69" s="60">
        <v>69</v>
      </c>
      <c r="C69" s="83"/>
      <c r="D69" s="60"/>
      <c r="E69" s="60"/>
      <c r="F69" s="60"/>
      <c r="G69" s="60"/>
    </row>
    <row r="70" spans="2:7">
      <c r="B70" s="60">
        <v>70</v>
      </c>
      <c r="C70" s="60"/>
      <c r="D70" s="60"/>
      <c r="E70" s="60"/>
      <c r="F70" s="60"/>
      <c r="G70" s="60"/>
    </row>
    <row r="71" spans="2:7">
      <c r="B71" s="60">
        <v>71</v>
      </c>
      <c r="C71" s="60"/>
      <c r="D71" s="60"/>
      <c r="E71" s="60"/>
      <c r="F71" s="60"/>
      <c r="G71" s="60"/>
    </row>
    <row r="72" spans="2:7">
      <c r="B72" s="60">
        <v>72</v>
      </c>
      <c r="C72" s="60"/>
      <c r="D72" s="60"/>
      <c r="E72" s="60"/>
      <c r="F72" s="60"/>
      <c r="G72" s="60"/>
    </row>
    <row r="73" spans="2:7">
      <c r="B73" s="60">
        <v>73</v>
      </c>
      <c r="C73" s="60"/>
      <c r="D73" s="60"/>
      <c r="E73" s="60"/>
      <c r="F73" s="60"/>
      <c r="G73" s="60"/>
    </row>
    <row r="74" spans="2:7">
      <c r="B74" s="60">
        <v>74</v>
      </c>
      <c r="C74" s="60"/>
      <c r="D74" s="60"/>
      <c r="E74" s="60"/>
      <c r="F74" s="60"/>
      <c r="G74" s="60"/>
    </row>
    <row r="75" spans="2:7">
      <c r="B75" s="60">
        <v>75</v>
      </c>
      <c r="C75" s="60"/>
      <c r="D75" s="60"/>
      <c r="E75" s="60"/>
      <c r="F75" s="60"/>
      <c r="G75" s="60"/>
    </row>
    <row r="76" spans="2:7">
      <c r="B76" s="60">
        <v>76</v>
      </c>
      <c r="C76" s="60"/>
      <c r="D76" s="60"/>
      <c r="E76" s="60"/>
      <c r="F76" s="60"/>
      <c r="G76" s="60"/>
    </row>
    <row r="77" spans="2:7">
      <c r="B77" s="60">
        <v>77</v>
      </c>
      <c r="C77" s="60"/>
      <c r="D77" s="60"/>
      <c r="E77" s="60"/>
      <c r="F77" s="60"/>
      <c r="G77" s="60"/>
    </row>
    <row r="78" spans="2:7">
      <c r="B78" s="60">
        <v>78</v>
      </c>
      <c r="C78" s="60"/>
      <c r="D78" s="60"/>
      <c r="E78" s="60"/>
      <c r="F78" s="60"/>
      <c r="G78" s="60"/>
    </row>
    <row r="79" spans="2:7">
      <c r="B79" s="60">
        <v>79</v>
      </c>
      <c r="C79" s="60"/>
      <c r="D79" s="60"/>
      <c r="E79" s="60"/>
      <c r="F79" s="60"/>
      <c r="G79" s="60"/>
    </row>
    <row r="80" spans="2:7">
      <c r="B80" s="60">
        <v>80</v>
      </c>
      <c r="C80" s="60"/>
      <c r="D80" s="60"/>
      <c r="E80" s="60"/>
      <c r="F80" s="60"/>
      <c r="G80" s="60"/>
    </row>
    <row r="81" spans="2:7">
      <c r="B81" s="60">
        <v>81</v>
      </c>
      <c r="C81" s="60"/>
      <c r="D81" s="60"/>
      <c r="E81" s="60"/>
      <c r="F81" s="60"/>
      <c r="G81" s="60"/>
    </row>
    <row r="82" spans="2:7">
      <c r="B82" s="60">
        <v>82</v>
      </c>
      <c r="C82" s="60"/>
      <c r="D82" s="60"/>
      <c r="E82" s="60"/>
      <c r="F82" s="60"/>
      <c r="G82" s="60"/>
    </row>
    <row r="83" spans="2:7">
      <c r="B83" s="60">
        <v>83</v>
      </c>
      <c r="C83" s="60"/>
      <c r="D83" s="60"/>
      <c r="E83" s="60"/>
      <c r="F83" s="60"/>
      <c r="G83" s="60"/>
    </row>
    <row r="84" spans="2:7">
      <c r="B84" s="60">
        <v>84</v>
      </c>
      <c r="C84" s="60"/>
      <c r="D84" s="60"/>
      <c r="E84" s="60"/>
      <c r="F84" s="60"/>
      <c r="G84" s="60"/>
    </row>
    <row r="85" spans="2:7">
      <c r="B85" s="60">
        <v>85</v>
      </c>
      <c r="C85" s="60"/>
      <c r="D85" s="60"/>
      <c r="E85" s="60"/>
      <c r="F85" s="60"/>
      <c r="G85" s="60"/>
    </row>
    <row r="86" spans="2:7">
      <c r="B86" s="60">
        <v>86</v>
      </c>
      <c r="C86" s="60"/>
      <c r="D86" s="60"/>
      <c r="E86" s="60"/>
      <c r="F86" s="60"/>
      <c r="G86" s="60"/>
    </row>
    <row r="87" spans="2:7">
      <c r="B87" s="60">
        <v>87</v>
      </c>
      <c r="C87" s="60"/>
      <c r="D87" s="60"/>
      <c r="E87" s="60"/>
      <c r="F87" s="60"/>
      <c r="G87" s="60"/>
    </row>
    <row r="88" spans="2:7">
      <c r="B88" s="60">
        <v>88</v>
      </c>
      <c r="C88" s="60"/>
      <c r="D88" s="60"/>
      <c r="E88" s="60"/>
      <c r="F88" s="60"/>
      <c r="G88" s="60"/>
    </row>
    <row r="89" spans="2:7">
      <c r="B89" s="60">
        <v>89</v>
      </c>
      <c r="C89" s="60"/>
      <c r="D89" s="60"/>
      <c r="E89" s="60"/>
      <c r="F89" s="60"/>
      <c r="G89" s="60"/>
    </row>
    <row r="90" spans="2:7">
      <c r="B90" s="60">
        <v>90</v>
      </c>
      <c r="C90" s="60"/>
      <c r="D90" s="60"/>
      <c r="E90" s="60"/>
      <c r="F90" s="60"/>
      <c r="G90" s="60"/>
    </row>
    <row r="91" spans="2:7">
      <c r="B91" s="60">
        <v>91</v>
      </c>
      <c r="C91" s="60"/>
      <c r="D91" s="60"/>
      <c r="E91" s="60"/>
      <c r="F91" s="60"/>
      <c r="G91" s="60"/>
    </row>
    <row r="92" spans="2:7">
      <c r="B92" s="60">
        <v>92</v>
      </c>
      <c r="C92" s="60"/>
      <c r="D92" s="60"/>
      <c r="E92" s="60"/>
      <c r="F92" s="60"/>
      <c r="G92" s="60"/>
    </row>
    <row r="93" spans="2:7">
      <c r="B93" s="60">
        <v>93</v>
      </c>
      <c r="C93" s="60"/>
      <c r="D93" s="60"/>
      <c r="E93" s="60"/>
      <c r="F93" s="60"/>
      <c r="G93" s="60"/>
    </row>
    <row r="94" spans="2:7">
      <c r="B94" s="60">
        <v>94</v>
      </c>
      <c r="C94" s="60"/>
      <c r="D94" s="60"/>
      <c r="E94" s="60"/>
      <c r="F94" s="60"/>
      <c r="G94" s="60"/>
    </row>
    <row r="95" spans="2:7">
      <c r="B95" s="60">
        <v>95</v>
      </c>
      <c r="C95" s="60"/>
      <c r="D95" s="60"/>
      <c r="E95" s="60"/>
      <c r="F95" s="60"/>
      <c r="G95" s="60"/>
    </row>
    <row r="96" spans="2:7">
      <c r="B96" s="60">
        <v>96</v>
      </c>
      <c r="C96" s="60"/>
      <c r="D96" s="60"/>
      <c r="E96" s="60"/>
      <c r="F96" s="60"/>
      <c r="G96" s="60"/>
    </row>
    <row r="97" spans="2:7">
      <c r="B97" s="60">
        <v>97</v>
      </c>
      <c r="C97" s="60"/>
      <c r="D97" s="60"/>
      <c r="E97" s="60"/>
      <c r="F97" s="60"/>
      <c r="G97" s="60"/>
    </row>
    <row r="98" spans="2:7">
      <c r="B98" s="60">
        <v>98</v>
      </c>
      <c r="C98" s="60"/>
      <c r="D98" s="60"/>
      <c r="E98" s="60"/>
      <c r="F98" s="60"/>
      <c r="G98" s="60"/>
    </row>
    <row r="99" spans="2:7">
      <c r="B99" s="60">
        <v>99</v>
      </c>
      <c r="C99" s="60"/>
      <c r="D99" s="60"/>
      <c r="E99" s="60"/>
      <c r="F99" s="60"/>
      <c r="G99" s="60"/>
    </row>
    <row r="100" spans="2:7">
      <c r="B100" s="60">
        <v>100</v>
      </c>
      <c r="C100" s="60"/>
      <c r="D100" s="60"/>
      <c r="E100" s="60"/>
      <c r="F100" s="60"/>
      <c r="G100" s="60"/>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AB132"/>
  <sheetViews>
    <sheetView showGridLines="0" zoomScale="112" zoomScaleNormal="180" workbookViewId="0">
      <selection activeCell="J31" sqref="J31"/>
    </sheetView>
  </sheetViews>
  <sheetFormatPr defaultColWidth="3" defaultRowHeight="12" outlineLevelRow="1"/>
  <cols>
    <col min="1" max="1" width="11" customWidth="1"/>
    <col min="2" max="2" width="3" customWidth="1"/>
    <col min="3" max="3" width="31" customWidth="1"/>
    <col min="4" max="4" width="5.6640625" customWidth="1"/>
    <col min="5" max="5" width="3" customWidth="1"/>
    <col min="6" max="6" width="37.83203125" bestFit="1" customWidth="1"/>
    <col min="7" max="7" width="21" customWidth="1"/>
    <col min="8" max="8" width="24.83203125" bestFit="1" customWidth="1"/>
    <col min="9" max="9" width="3" customWidth="1"/>
    <col min="10" max="10" width="31.1640625" customWidth="1"/>
    <col min="11" max="11" width="8.1640625" bestFit="1" customWidth="1"/>
    <col min="12" max="12" width="21" customWidth="1"/>
    <col min="13" max="13" width="24.83203125" bestFit="1" customWidth="1"/>
    <col min="14" max="14" width="3.6640625" customWidth="1"/>
    <col min="15" max="15" width="21" customWidth="1"/>
    <col min="16" max="16" width="24.83203125" bestFit="1" customWidth="1"/>
    <col min="18" max="18" width="21" customWidth="1"/>
    <col min="19" max="19" width="24.83203125" bestFit="1" customWidth="1"/>
    <col min="20" max="20" width="3.83203125" customWidth="1"/>
    <col min="21" max="21" width="21" customWidth="1"/>
    <col min="22" max="22" width="24.83203125" bestFit="1" customWidth="1"/>
    <col min="23" max="23" width="3.6640625" customWidth="1"/>
    <col min="24" max="24" width="21" customWidth="1"/>
    <col min="25" max="25" width="24.83203125" bestFit="1" customWidth="1"/>
    <col min="26" max="26" width="4.1640625" customWidth="1"/>
    <col min="27" max="27" width="21" customWidth="1"/>
    <col min="28" max="28" width="24.83203125" bestFit="1" customWidth="1"/>
    <col min="29" max="46" width="3.1640625" customWidth="1"/>
  </cols>
  <sheetData>
    <row r="1" spans="1:28" s="1" customFormat="1" ht="29.25" thickBot="1">
      <c r="A1" s="437" t="s">
        <v>23</v>
      </c>
      <c r="G1" s="22"/>
      <c r="L1" s="22"/>
      <c r="X1" s="22"/>
      <c r="AA1" s="22"/>
    </row>
    <row r="2" spans="1:28">
      <c r="G2" s="25"/>
      <c r="L2" s="25"/>
      <c r="O2" s="25"/>
      <c r="R2" s="25"/>
      <c r="U2" s="25"/>
      <c r="X2" s="25"/>
      <c r="AA2" s="25"/>
    </row>
    <row r="3" spans="1:28">
      <c r="G3" s="25"/>
      <c r="L3" s="25"/>
      <c r="O3" s="25"/>
      <c r="R3" s="25"/>
      <c r="U3" s="25"/>
      <c r="X3" s="25"/>
      <c r="AA3" s="25"/>
    </row>
    <row r="4" spans="1:28">
      <c r="G4" s="25"/>
      <c r="L4" s="25"/>
      <c r="O4" s="25"/>
      <c r="R4" s="25"/>
      <c r="U4" s="25"/>
      <c r="X4" s="25"/>
      <c r="AA4" s="25"/>
    </row>
    <row r="5" spans="1:28" s="2" customFormat="1" ht="19.5" thickBot="1">
      <c r="A5"/>
      <c r="B5" s="2" t="s">
        <v>24</v>
      </c>
      <c r="D5"/>
      <c r="E5" s="2" t="s">
        <v>25</v>
      </c>
      <c r="G5" s="23"/>
      <c r="J5"/>
      <c r="K5" s="2" t="s">
        <v>26</v>
      </c>
      <c r="L5" s="23"/>
      <c r="X5" s="23"/>
      <c r="AA5" s="23"/>
    </row>
    <row r="6" spans="1:28" hidden="1" outlineLevel="1">
      <c r="G6" s="25"/>
      <c r="J6" s="16" t="s">
        <v>27</v>
      </c>
      <c r="K6" s="7" t="str" cm="1">
        <f t="array" ref="K6">ADDRESS(ROW(12:12),COLUMN($K:$K)+1)&amp;":"&amp;
SUBSTITUTE(ADDRESS(1,MAX((COLUMN($K:$K)+1),LOOKUP(2,1/ ($12:$12&lt;&gt;""),COLUMN($12:$12)))),"$1","$"&amp;ROW(12:12))</f>
        <v>$L$12:$AA$12</v>
      </c>
      <c r="L6" s="25"/>
      <c r="O6" s="25"/>
      <c r="R6" s="25"/>
      <c r="U6" s="25"/>
      <c r="X6" s="25"/>
      <c r="AA6" s="25"/>
    </row>
    <row r="7" spans="1:28" hidden="1" outlineLevel="1">
      <c r="G7" s="25"/>
      <c r="J7" s="16" t="s">
        <v>28</v>
      </c>
      <c r="K7" s="17" t="b">
        <f ca="1">ISNUMBER(MATCH($G$12,INDIRECT(Resolve.StoredCasesRange),0))</f>
        <v>1</v>
      </c>
      <c r="L7" s="25"/>
      <c r="O7" s="25"/>
      <c r="R7" s="25"/>
      <c r="U7" s="25"/>
      <c r="X7" s="25"/>
      <c r="AA7" s="25"/>
    </row>
    <row r="8" spans="1:28" hidden="1" outlineLevel="1">
      <c r="G8" s="25"/>
      <c r="J8" s="16" t="s">
        <v>29</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$X:$Y</v>
      </c>
      <c r="L8" s="25"/>
      <c r="O8" s="25"/>
      <c r="R8" s="25"/>
      <c r="U8" s="25"/>
      <c r="X8" s="25"/>
      <c r="AA8" s="25"/>
    </row>
    <row r="9" spans="1:28" hidden="1" outlineLevel="1">
      <c r="G9" s="25"/>
      <c r="J9" s="16" t="s">
        <v>30</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$X:$Y</v>
      </c>
      <c r="L9" s="25"/>
      <c r="O9" s="25"/>
      <c r="R9" s="25"/>
      <c r="U9" s="25"/>
      <c r="X9" s="25"/>
      <c r="AA9" s="25"/>
    </row>
    <row r="10" spans="1:28" collapsed="1">
      <c r="G10" s="25"/>
      <c r="L10" s="25"/>
      <c r="O10" s="25"/>
      <c r="R10" s="25"/>
      <c r="U10" s="25"/>
      <c r="X10" s="25"/>
      <c r="AA10" s="25"/>
    </row>
    <row r="11" spans="1:28">
      <c r="G11" s="25"/>
      <c r="L11" s="25"/>
      <c r="O11" s="25"/>
      <c r="R11" s="25"/>
      <c r="U11" s="25"/>
      <c r="X11" s="25"/>
      <c r="AA11" s="25"/>
    </row>
    <row r="12" spans="1:28">
      <c r="C12" t="s">
        <v>31</v>
      </c>
      <c r="F12" s="8" t="s">
        <v>32</v>
      </c>
      <c r="G12" s="15" t="s">
        <v>33</v>
      </c>
      <c r="L12" s="15" t="s">
        <v>34</v>
      </c>
      <c r="O12" s="15" t="s">
        <v>35</v>
      </c>
      <c r="R12" s="15" t="s">
        <v>36</v>
      </c>
      <c r="U12" s="15" t="s">
        <v>37</v>
      </c>
      <c r="X12" s="15" t="s">
        <v>33</v>
      </c>
      <c r="AA12" s="15" t="s">
        <v>1491</v>
      </c>
    </row>
    <row r="13" spans="1:28">
      <c r="C13" s="9" t="s">
        <v>35</v>
      </c>
      <c r="F13" s="8" t="s">
        <v>38</v>
      </c>
      <c r="G13" s="35" t="s">
        <v>1492</v>
      </c>
      <c r="L13" s="35" t="s">
        <v>1492</v>
      </c>
      <c r="O13" s="35" t="s">
        <v>1492</v>
      </c>
      <c r="R13" s="35" t="s">
        <v>1492</v>
      </c>
      <c r="U13" s="35" t="s">
        <v>1492</v>
      </c>
      <c r="X13" s="35" t="s">
        <v>1492</v>
      </c>
      <c r="AA13" s="35" t="s">
        <v>1492</v>
      </c>
    </row>
    <row r="14" spans="1:28">
      <c r="C14" s="9" t="s">
        <v>36</v>
      </c>
      <c r="F14" s="8" t="s">
        <v>39</v>
      </c>
      <c r="G14" s="35" t="b">
        <v>0</v>
      </c>
      <c r="L14" s="35" t="b">
        <v>0</v>
      </c>
      <c r="O14" s="35" t="b">
        <v>0</v>
      </c>
      <c r="R14" s="35" t="b">
        <v>0</v>
      </c>
      <c r="U14" s="35" t="b">
        <v>0</v>
      </c>
      <c r="X14" s="35" t="b">
        <v>0</v>
      </c>
      <c r="AA14" s="35" t="b">
        <v>0</v>
      </c>
    </row>
    <row r="15" spans="1:28">
      <c r="C15" s="9" t="s">
        <v>37</v>
      </c>
      <c r="E15" s="7"/>
      <c r="F15" s="8" t="s">
        <v>40</v>
      </c>
      <c r="G15" s="14" t="s">
        <v>40</v>
      </c>
      <c r="H15" s="7"/>
      <c r="L15" s="14" t="s">
        <v>40</v>
      </c>
      <c r="M15" s="7"/>
      <c r="O15" s="14" t="s">
        <v>40</v>
      </c>
      <c r="P15" s="7"/>
      <c r="R15" s="14" t="s">
        <v>40</v>
      </c>
      <c r="S15" s="7"/>
      <c r="U15" s="14" t="s">
        <v>40</v>
      </c>
      <c r="V15" s="7"/>
      <c r="X15" s="14" t="s">
        <v>40</v>
      </c>
      <c r="Y15" s="7"/>
      <c r="AA15" s="14" t="s">
        <v>40</v>
      </c>
      <c r="AB15" s="7"/>
    </row>
    <row r="16" spans="1:28">
      <c r="C16" s="9" t="s">
        <v>33</v>
      </c>
      <c r="G16" s="25"/>
      <c r="L16" s="25"/>
      <c r="O16" s="25"/>
      <c r="R16" s="25"/>
      <c r="U16" s="25"/>
      <c r="X16" s="25"/>
      <c r="AA16" s="25"/>
    </row>
    <row r="17" spans="3:28">
      <c r="C17" s="9"/>
      <c r="G17" s="25"/>
      <c r="L17" s="25"/>
      <c r="O17" s="25"/>
      <c r="R17" s="25"/>
      <c r="U17" s="25"/>
      <c r="X17" s="25"/>
      <c r="AA17" s="25"/>
    </row>
    <row r="18" spans="3:28">
      <c r="C18" s="9"/>
      <c r="G18" s="25"/>
      <c r="L18" s="25"/>
      <c r="O18" s="25"/>
      <c r="R18" s="25"/>
      <c r="U18" s="25"/>
      <c r="X18" s="25"/>
      <c r="AA18" s="25"/>
    </row>
    <row r="19" spans="3:28" ht="13.5">
      <c r="C19" s="9"/>
      <c r="G19" s="25"/>
      <c r="J19" s="21" t="s">
        <v>41</v>
      </c>
      <c r="L19" s="25"/>
      <c r="O19" s="25"/>
      <c r="R19" s="25"/>
      <c r="U19" s="25"/>
      <c r="X19" s="25"/>
      <c r="AA19" s="25"/>
    </row>
    <row r="20" spans="3:28">
      <c r="C20" s="9"/>
      <c r="G20" s="25"/>
      <c r="J20" s="10" t="s">
        <v>33</v>
      </c>
      <c r="L20" s="25"/>
      <c r="O20" s="25"/>
      <c r="R20" s="25"/>
      <c r="U20" s="25"/>
      <c r="X20" s="25"/>
      <c r="AA20" s="25"/>
    </row>
    <row r="21" spans="3:28">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$X:$Y</v>
      </c>
      <c r="L21" s="25"/>
      <c r="O21" s="25"/>
      <c r="R21" s="25"/>
      <c r="U21" s="25"/>
      <c r="X21" s="25"/>
      <c r="AA21" s="25"/>
    </row>
    <row r="22" spans="3:28">
      <c r="C22" s="9"/>
      <c r="G22" s="25"/>
      <c r="L22" s="25"/>
      <c r="O22" s="25"/>
      <c r="R22" s="25"/>
      <c r="U22" s="25"/>
      <c r="X22" s="25"/>
      <c r="AA22" s="25"/>
    </row>
    <row r="23" spans="3:28" ht="15.75" thickBot="1">
      <c r="C23" s="9"/>
      <c r="F23" s="11" t="s">
        <v>42</v>
      </c>
      <c r="G23" s="26"/>
      <c r="H23" s="11"/>
      <c r="L23" s="26"/>
      <c r="M23" s="11"/>
      <c r="O23" s="26"/>
      <c r="P23" s="11"/>
      <c r="Q23" s="11"/>
      <c r="R23" s="26"/>
      <c r="S23" s="11"/>
      <c r="U23" s="26"/>
      <c r="V23" s="11"/>
      <c r="X23" s="26"/>
      <c r="Y23" s="11"/>
      <c r="AA23" s="26"/>
      <c r="AB23" s="11"/>
    </row>
    <row r="24" spans="3:28">
      <c r="C24" s="9"/>
      <c r="F24" s="7" t="s">
        <v>43</v>
      </c>
      <c r="G24" s="25"/>
      <c r="L24" s="25"/>
      <c r="O24" s="25"/>
      <c r="R24" s="25"/>
      <c r="U24" s="25"/>
      <c r="X24" s="25"/>
      <c r="AA24" s="25"/>
    </row>
    <row r="25" spans="3:28">
      <c r="C25" s="9"/>
      <c r="G25" s="25"/>
      <c r="L25" s="25"/>
      <c r="O25" s="25"/>
      <c r="R25" s="25"/>
      <c r="U25" s="25"/>
      <c r="X25" s="25"/>
      <c r="AA25" s="25"/>
    </row>
    <row r="26" spans="3:28">
      <c r="C26" s="9"/>
      <c r="F26" s="405" t="s">
        <v>44</v>
      </c>
      <c r="G26" s="401" t="s">
        <v>45</v>
      </c>
      <c r="H26" s="402" t="s">
        <v>46</v>
      </c>
      <c r="L26" s="401" t="s">
        <v>45</v>
      </c>
      <c r="M26" s="402" t="s">
        <v>46</v>
      </c>
      <c r="O26" s="401" t="s">
        <v>45</v>
      </c>
      <c r="P26" s="402" t="s">
        <v>46</v>
      </c>
      <c r="R26" s="401" t="s">
        <v>45</v>
      </c>
      <c r="S26" s="402" t="s">
        <v>46</v>
      </c>
      <c r="U26" s="401" t="s">
        <v>45</v>
      </c>
      <c r="V26" s="402" t="s">
        <v>46</v>
      </c>
      <c r="X26" s="401" t="s">
        <v>45</v>
      </c>
      <c r="Y26" s="402" t="s">
        <v>46</v>
      </c>
      <c r="AA26" s="401" t="s">
        <v>45</v>
      </c>
      <c r="AB26" s="402" t="s">
        <v>46</v>
      </c>
    </row>
    <row r="27" spans="3:28">
      <c r="C27" s="9"/>
      <c r="F27" s="406" t="s">
        <v>47</v>
      </c>
      <c r="G27" s="403" t="b">
        <v>1</v>
      </c>
      <c r="H27" s="95">
        <v>1</v>
      </c>
      <c r="L27" s="403" t="b">
        <v>1</v>
      </c>
      <c r="M27" s="95">
        <v>1</v>
      </c>
      <c r="O27" s="403" t="b">
        <v>1</v>
      </c>
      <c r="P27" s="95">
        <v>1</v>
      </c>
      <c r="R27" s="403" t="b">
        <v>1</v>
      </c>
      <c r="S27" s="95">
        <v>1</v>
      </c>
      <c r="U27" s="403" t="b">
        <v>1</v>
      </c>
      <c r="V27" s="95">
        <v>1</v>
      </c>
      <c r="X27" s="403" t="b">
        <v>1</v>
      </c>
      <c r="Y27" s="95">
        <v>1</v>
      </c>
      <c r="AA27" s="403" t="b">
        <v>1</v>
      </c>
      <c r="AB27" s="95">
        <v>1</v>
      </c>
    </row>
    <row r="28" spans="3:28">
      <c r="C28" s="9"/>
      <c r="E28" s="56"/>
      <c r="F28" s="406" t="s">
        <v>48</v>
      </c>
      <c r="G28" s="403" t="b">
        <v>1</v>
      </c>
      <c r="H28" s="95">
        <v>2</v>
      </c>
      <c r="L28" s="403" t="b">
        <v>0</v>
      </c>
      <c r="M28" s="95"/>
      <c r="O28" s="403" t="b">
        <v>0</v>
      </c>
      <c r="P28" s="95">
        <v>2</v>
      </c>
      <c r="R28" s="403" t="b">
        <v>1</v>
      </c>
      <c r="S28" s="95">
        <v>2</v>
      </c>
      <c r="U28" s="403" t="b">
        <v>1</v>
      </c>
      <c r="V28" s="95">
        <v>2</v>
      </c>
      <c r="X28" s="403" t="b">
        <v>1</v>
      </c>
      <c r="Y28" s="95">
        <v>2</v>
      </c>
      <c r="AA28" s="403" t="b">
        <v>1</v>
      </c>
      <c r="AB28" s="95">
        <v>2</v>
      </c>
    </row>
    <row r="29" spans="3:28">
      <c r="C29" s="9"/>
      <c r="E29" s="56"/>
      <c r="F29" s="406" t="s">
        <v>49</v>
      </c>
      <c r="G29" s="403" t="b">
        <v>1</v>
      </c>
      <c r="H29" s="95">
        <v>3</v>
      </c>
      <c r="L29" s="403" t="b">
        <v>0</v>
      </c>
      <c r="M29" s="95"/>
      <c r="O29" s="403" t="b">
        <v>0</v>
      </c>
      <c r="P29" s="95">
        <v>3</v>
      </c>
      <c r="R29" s="403" t="b">
        <v>0</v>
      </c>
      <c r="S29" s="95">
        <v>3</v>
      </c>
      <c r="U29" s="403" t="b">
        <v>1</v>
      </c>
      <c r="V29" s="95">
        <v>3</v>
      </c>
      <c r="X29" s="403" t="b">
        <v>1</v>
      </c>
      <c r="Y29" s="95">
        <v>3</v>
      </c>
      <c r="AA29" s="403" t="b">
        <v>1</v>
      </c>
      <c r="AB29" s="95">
        <v>3</v>
      </c>
    </row>
    <row r="30" spans="3:28">
      <c r="C30" s="9"/>
      <c r="E30" s="56"/>
      <c r="F30" s="406" t="s">
        <v>50</v>
      </c>
      <c r="G30" s="403" t="b">
        <v>1</v>
      </c>
      <c r="H30" s="95">
        <v>4</v>
      </c>
      <c r="L30" s="403" t="b">
        <v>0</v>
      </c>
      <c r="M30" s="95"/>
      <c r="O30" s="403" t="b">
        <v>0</v>
      </c>
      <c r="P30" s="95">
        <v>4</v>
      </c>
      <c r="R30" s="403" t="b">
        <v>0</v>
      </c>
      <c r="S30" s="95">
        <v>4</v>
      </c>
      <c r="U30" s="403" t="b">
        <v>1</v>
      </c>
      <c r="V30" s="95">
        <v>4</v>
      </c>
      <c r="X30" s="403" t="b">
        <v>1</v>
      </c>
      <c r="Y30" s="95">
        <v>4</v>
      </c>
      <c r="AA30" s="403" t="b">
        <v>1</v>
      </c>
      <c r="AB30" s="95">
        <v>4</v>
      </c>
    </row>
    <row r="31" spans="3:28">
      <c r="C31" s="9"/>
      <c r="E31" s="56"/>
      <c r="F31" s="406" t="s">
        <v>51</v>
      </c>
      <c r="G31" s="403" t="b">
        <v>1</v>
      </c>
      <c r="H31" s="95">
        <v>5</v>
      </c>
      <c r="L31" s="403" t="b">
        <v>0</v>
      </c>
      <c r="M31" s="95"/>
      <c r="O31" s="403" t="b">
        <v>0</v>
      </c>
      <c r="P31" s="95">
        <v>5</v>
      </c>
      <c r="R31" s="403" t="b">
        <v>0</v>
      </c>
      <c r="S31" s="95">
        <v>5</v>
      </c>
      <c r="U31" s="403" t="b">
        <v>0</v>
      </c>
      <c r="V31" s="95">
        <v>5</v>
      </c>
      <c r="X31" s="403" t="b">
        <v>1</v>
      </c>
      <c r="Y31" s="95">
        <v>5</v>
      </c>
      <c r="AA31" s="403" t="b">
        <v>1</v>
      </c>
      <c r="AB31" s="95">
        <v>5</v>
      </c>
    </row>
    <row r="32" spans="3:28">
      <c r="C32" s="9"/>
      <c r="E32" s="56"/>
      <c r="F32" s="406" t="s">
        <v>1287</v>
      </c>
      <c r="G32" s="403" t="b">
        <v>0</v>
      </c>
      <c r="H32" s="95">
        <v>6</v>
      </c>
      <c r="L32" s="403" t="b">
        <v>0</v>
      </c>
      <c r="M32" s="95"/>
      <c r="O32" s="403" t="b">
        <v>0</v>
      </c>
      <c r="P32" s="95">
        <v>6</v>
      </c>
      <c r="R32" s="403" t="b">
        <v>0</v>
      </c>
      <c r="S32" s="95">
        <v>6</v>
      </c>
      <c r="U32" s="403" t="b">
        <v>0</v>
      </c>
      <c r="V32" s="95">
        <v>6</v>
      </c>
      <c r="X32" s="403" t="b">
        <v>0</v>
      </c>
      <c r="Y32" s="95">
        <v>6</v>
      </c>
      <c r="AA32" s="403" t="b">
        <v>1</v>
      </c>
      <c r="AB32" s="95">
        <v>6</v>
      </c>
    </row>
    <row r="33" spans="3:28">
      <c r="C33" s="9"/>
      <c r="E33" s="56"/>
      <c r="F33" s="406"/>
      <c r="G33" s="95"/>
      <c r="H33" s="95"/>
      <c r="L33" s="95"/>
      <c r="M33" s="95"/>
      <c r="O33" s="95"/>
      <c r="P33" s="95"/>
      <c r="R33" s="95"/>
      <c r="S33" s="95"/>
      <c r="U33" s="95"/>
      <c r="V33" s="95"/>
      <c r="X33" s="95"/>
      <c r="Y33" s="95"/>
      <c r="AA33" s="95"/>
      <c r="AB33" s="95"/>
    </row>
    <row r="34" spans="3:28">
      <c r="C34" s="9"/>
      <c r="E34" s="56"/>
      <c r="F34" s="406"/>
      <c r="G34" s="95"/>
      <c r="H34" s="95"/>
      <c r="L34" s="95"/>
      <c r="M34" s="95"/>
      <c r="O34" s="95"/>
      <c r="P34" s="95"/>
      <c r="R34" s="95"/>
      <c r="S34" s="95"/>
      <c r="U34" s="95"/>
      <c r="V34" s="95"/>
      <c r="X34" s="95"/>
      <c r="Y34" s="95"/>
      <c r="AA34" s="95"/>
      <c r="AB34" s="95"/>
    </row>
    <row r="35" spans="3:28">
      <c r="C35" s="9"/>
      <c r="E35" s="56"/>
      <c r="F35" s="406"/>
      <c r="G35" s="95"/>
      <c r="H35" s="95"/>
      <c r="L35" s="95"/>
      <c r="M35" s="95"/>
      <c r="O35" s="95"/>
      <c r="P35" s="95"/>
      <c r="R35" s="95"/>
      <c r="S35" s="95"/>
      <c r="U35" s="95"/>
      <c r="V35" s="95"/>
      <c r="X35" s="95"/>
      <c r="Y35" s="95"/>
      <c r="AA35" s="95"/>
      <c r="AB35" s="95"/>
    </row>
    <row r="36" spans="3:28">
      <c r="C36" s="9"/>
      <c r="E36" s="56"/>
      <c r="F36" s="406"/>
      <c r="G36" s="95"/>
      <c r="H36" s="95"/>
      <c r="L36" s="95"/>
      <c r="M36" s="95"/>
      <c r="O36" s="95"/>
      <c r="P36" s="95"/>
      <c r="R36" s="95"/>
      <c r="S36" s="95"/>
      <c r="U36" s="95"/>
      <c r="V36" s="95"/>
      <c r="X36" s="95"/>
      <c r="Y36" s="95"/>
      <c r="AA36" s="95"/>
      <c r="AB36" s="95"/>
    </row>
    <row r="37" spans="3:28">
      <c r="C37" s="9"/>
      <c r="E37" s="56"/>
      <c r="F37" s="406"/>
      <c r="G37" s="95"/>
      <c r="H37" s="404"/>
      <c r="L37" s="95"/>
      <c r="M37" s="404"/>
      <c r="O37" s="95"/>
      <c r="P37" s="404"/>
      <c r="R37" s="95"/>
      <c r="S37" s="404"/>
      <c r="U37" s="95"/>
      <c r="V37" s="404"/>
      <c r="X37" s="95"/>
      <c r="Y37" s="404"/>
      <c r="AA37" s="95"/>
      <c r="AB37" s="404"/>
    </row>
    <row r="38" spans="3:28">
      <c r="C38" s="9"/>
      <c r="E38" s="56"/>
      <c r="F38" s="407"/>
      <c r="G38" s="95"/>
      <c r="H38" s="404"/>
      <c r="L38" s="95"/>
      <c r="M38" s="404"/>
      <c r="O38" s="95"/>
      <c r="P38" s="404"/>
      <c r="R38" s="95"/>
      <c r="S38" s="404"/>
      <c r="U38" s="95"/>
      <c r="V38" s="404"/>
      <c r="X38" s="95"/>
      <c r="Y38" s="404"/>
      <c r="AA38" s="95"/>
      <c r="AB38" s="404"/>
    </row>
    <row r="39" spans="3:28">
      <c r="C39" s="9"/>
      <c r="E39" s="56"/>
      <c r="F39" s="407"/>
      <c r="G39" s="95"/>
      <c r="H39" s="404"/>
      <c r="L39" s="95"/>
      <c r="M39" s="404"/>
      <c r="O39" s="95"/>
      <c r="P39" s="404"/>
      <c r="R39" s="95"/>
      <c r="S39" s="404"/>
      <c r="U39" s="95"/>
      <c r="V39" s="404"/>
      <c r="X39" s="95"/>
      <c r="Y39" s="404"/>
      <c r="AA39" s="95"/>
      <c r="AB39" s="404"/>
    </row>
    <row r="40" spans="3:28">
      <c r="C40" s="9"/>
      <c r="E40" s="56"/>
      <c r="F40" s="407"/>
      <c r="G40" s="95"/>
      <c r="H40" s="404"/>
      <c r="L40" s="95"/>
      <c r="M40" s="404"/>
      <c r="O40" s="95"/>
      <c r="P40" s="404"/>
      <c r="R40" s="95"/>
      <c r="S40" s="404"/>
      <c r="U40" s="95"/>
      <c r="V40" s="404"/>
      <c r="X40" s="95"/>
      <c r="Y40" s="404"/>
      <c r="AA40" s="95"/>
      <c r="AB40" s="404"/>
    </row>
    <row r="41" spans="3:28">
      <c r="C41" s="9"/>
      <c r="E41" s="56"/>
      <c r="F41" s="407"/>
      <c r="G41" s="95"/>
      <c r="H41" s="404"/>
      <c r="L41" s="95"/>
      <c r="M41" s="404"/>
      <c r="O41" s="95"/>
      <c r="P41" s="404"/>
      <c r="R41" s="95"/>
      <c r="S41" s="404"/>
      <c r="U41" s="95"/>
      <c r="V41" s="404"/>
      <c r="X41" s="95"/>
      <c r="Y41" s="404"/>
      <c r="AA41" s="95"/>
      <c r="AB41" s="404"/>
    </row>
    <row r="42" spans="3:28">
      <c r="F42" s="407"/>
      <c r="G42" s="95"/>
      <c r="H42" s="404"/>
      <c r="L42" s="95"/>
      <c r="M42" s="404"/>
      <c r="O42" s="95"/>
      <c r="P42" s="404"/>
      <c r="R42" s="95"/>
      <c r="S42" s="404"/>
      <c r="U42" s="95"/>
      <c r="V42" s="404"/>
      <c r="X42" s="95"/>
      <c r="Y42" s="404"/>
      <c r="AA42" s="95"/>
      <c r="AB42" s="404"/>
    </row>
    <row r="43" spans="3:28">
      <c r="F43" s="406"/>
      <c r="G43" s="95"/>
      <c r="H43" s="95"/>
      <c r="L43" s="95"/>
      <c r="M43" s="95"/>
      <c r="O43" s="95"/>
      <c r="P43" s="95"/>
      <c r="R43" s="95"/>
      <c r="S43" s="95"/>
      <c r="U43" s="95"/>
      <c r="V43" s="95"/>
      <c r="X43" s="95"/>
      <c r="Y43" s="95"/>
      <c r="AA43" s="95"/>
      <c r="AB43" s="95"/>
    </row>
    <row r="44" spans="3:28">
      <c r="F44" s="406"/>
      <c r="G44" s="95"/>
      <c r="H44" s="95"/>
      <c r="L44" s="95"/>
      <c r="M44" s="95"/>
      <c r="O44" s="95"/>
      <c r="P44" s="95"/>
      <c r="R44" s="95"/>
      <c r="S44" s="95"/>
      <c r="U44" s="95"/>
      <c r="V44" s="95"/>
      <c r="X44" s="95"/>
      <c r="Y44" s="95"/>
      <c r="AA44" s="95"/>
      <c r="AB44" s="95"/>
    </row>
    <row r="45" spans="3:28">
      <c r="F45" s="406"/>
      <c r="G45" s="95"/>
      <c r="H45" s="95"/>
      <c r="L45" s="95"/>
      <c r="M45" s="95"/>
      <c r="O45" s="95"/>
      <c r="P45" s="95"/>
      <c r="R45" s="95"/>
      <c r="S45" s="95"/>
      <c r="U45" s="95"/>
      <c r="V45" s="95"/>
      <c r="X45" s="95"/>
      <c r="Y45" s="95"/>
      <c r="AA45" s="95"/>
      <c r="AB45" s="95"/>
    </row>
    <row r="46" spans="3:28">
      <c r="F46" s="406"/>
      <c r="G46" s="95"/>
      <c r="H46" s="95"/>
      <c r="L46" s="95"/>
      <c r="M46" s="95"/>
      <c r="O46" s="95"/>
      <c r="P46" s="95"/>
      <c r="R46" s="95"/>
      <c r="S46" s="95"/>
      <c r="U46" s="95"/>
      <c r="V46" s="95"/>
      <c r="X46" s="95"/>
      <c r="Y46" s="95"/>
      <c r="AA46" s="95"/>
      <c r="AB46" s="95"/>
    </row>
    <row r="47" spans="3:28">
      <c r="F47" s="408"/>
      <c r="G47" s="95"/>
      <c r="H47" s="95"/>
      <c r="L47" s="95"/>
      <c r="M47" s="95"/>
      <c r="O47" s="95"/>
      <c r="P47" s="95"/>
      <c r="R47" s="95"/>
      <c r="S47" s="95"/>
      <c r="U47" s="95"/>
      <c r="V47" s="95"/>
      <c r="X47" s="95"/>
      <c r="Y47" s="95"/>
      <c r="AA47" s="95"/>
      <c r="AB47" s="95"/>
    </row>
    <row r="51" spans="6:28" ht="15.75" thickBot="1">
      <c r="F51" s="11" t="s">
        <v>52</v>
      </c>
      <c r="G51" s="26"/>
      <c r="H51" s="11"/>
      <c r="L51" s="26"/>
      <c r="M51" s="11"/>
      <c r="O51" s="26"/>
      <c r="P51" s="11"/>
      <c r="Q51" s="11"/>
      <c r="R51" s="26"/>
      <c r="S51" s="11"/>
      <c r="U51" s="26"/>
      <c r="V51" s="11"/>
      <c r="X51" s="26"/>
      <c r="Y51" s="11"/>
      <c r="AA51" s="26"/>
      <c r="AB51" s="11"/>
    </row>
    <row r="52" spans="6:28">
      <c r="G52" s="25"/>
      <c r="L52" s="25"/>
      <c r="O52" s="25"/>
      <c r="R52" s="25"/>
      <c r="U52" s="25"/>
      <c r="X52" s="25"/>
      <c r="AA52" s="25"/>
    </row>
    <row r="53" spans="6:28">
      <c r="G53" s="25"/>
      <c r="L53" s="25"/>
      <c r="O53" s="25"/>
      <c r="R53" s="25"/>
      <c r="U53" s="25"/>
      <c r="X53" s="25"/>
      <c r="AA53" s="25"/>
    </row>
    <row r="54" spans="6:28">
      <c r="F54" s="435" t="s">
        <v>53</v>
      </c>
      <c r="G54" s="415" t="s">
        <v>54</v>
      </c>
      <c r="L54" s="415" t="s">
        <v>54</v>
      </c>
      <c r="O54" s="415" t="s">
        <v>54</v>
      </c>
      <c r="R54" s="415" t="s">
        <v>54</v>
      </c>
      <c r="U54" s="415" t="s">
        <v>54</v>
      </c>
      <c r="X54" s="415" t="s">
        <v>54</v>
      </c>
      <c r="AA54" s="415" t="s">
        <v>54</v>
      </c>
    </row>
    <row r="55" spans="6:28">
      <c r="F55" s="435" t="s">
        <v>55</v>
      </c>
      <c r="G55" s="10" t="s">
        <v>56</v>
      </c>
      <c r="L55" s="10" t="s">
        <v>56</v>
      </c>
      <c r="O55" s="10" t="s">
        <v>56</v>
      </c>
      <c r="R55" s="10" t="s">
        <v>56</v>
      </c>
      <c r="U55" s="10" t="s">
        <v>56</v>
      </c>
      <c r="X55" s="10" t="s">
        <v>56</v>
      </c>
      <c r="AA55" s="10" t="s">
        <v>56</v>
      </c>
    </row>
    <row r="56" spans="6:28">
      <c r="F56" s="435" t="s">
        <v>57</v>
      </c>
      <c r="G56" s="438" t="b">
        <v>0</v>
      </c>
      <c r="L56" s="438" t="b">
        <v>0</v>
      </c>
      <c r="O56" s="438" t="b">
        <v>0</v>
      </c>
      <c r="R56" s="438" t="b">
        <v>0</v>
      </c>
      <c r="U56" s="438" t="b">
        <v>0</v>
      </c>
      <c r="X56" s="438" t="b">
        <v>0</v>
      </c>
      <c r="AA56" s="438" t="b">
        <v>0</v>
      </c>
    </row>
    <row r="57" spans="6:28">
      <c r="G57" s="25"/>
      <c r="L57" s="25"/>
      <c r="O57" s="25"/>
      <c r="R57" s="25"/>
      <c r="U57" s="25"/>
      <c r="X57" s="25"/>
      <c r="AA57" s="25"/>
    </row>
    <row r="58" spans="6:28">
      <c r="F58" s="433" t="s">
        <v>58</v>
      </c>
      <c r="G58" s="434" t="s">
        <v>59</v>
      </c>
      <c r="H58" s="433" t="s">
        <v>60</v>
      </c>
      <c r="L58" s="434" t="s">
        <v>59</v>
      </c>
      <c r="M58" s="433" t="s">
        <v>60</v>
      </c>
      <c r="O58" s="434" t="s">
        <v>59</v>
      </c>
      <c r="P58" s="433" t="s">
        <v>60</v>
      </c>
      <c r="R58" s="434" t="s">
        <v>59</v>
      </c>
      <c r="S58" s="433" t="s">
        <v>60</v>
      </c>
      <c r="U58" s="434" t="s">
        <v>59</v>
      </c>
      <c r="V58" s="433" t="s">
        <v>60</v>
      </c>
      <c r="X58" s="434" t="s">
        <v>59</v>
      </c>
      <c r="Y58" s="433" t="s">
        <v>60</v>
      </c>
      <c r="AA58" s="434" t="s">
        <v>59</v>
      </c>
      <c r="AB58" s="433" t="s">
        <v>60</v>
      </c>
    </row>
    <row r="59" spans="6:28">
      <c r="F59" s="263" t="s">
        <v>61</v>
      </c>
      <c r="G59" s="410"/>
      <c r="H59" s="436"/>
      <c r="L59" s="410"/>
      <c r="M59" s="436"/>
      <c r="O59" s="410"/>
      <c r="P59" s="436"/>
      <c r="R59" s="410"/>
      <c r="S59" s="436"/>
      <c r="U59" s="410"/>
      <c r="V59" s="436"/>
      <c r="X59" s="410"/>
      <c r="Y59" s="436"/>
      <c r="AA59" s="410"/>
      <c r="AB59" s="436"/>
    </row>
    <row r="60" spans="6:28">
      <c r="F60" s="263" t="s">
        <v>62</v>
      </c>
      <c r="G60" s="410"/>
      <c r="H60" s="436"/>
      <c r="L60" s="410"/>
      <c r="M60" s="436"/>
      <c r="O60" s="410"/>
      <c r="P60" s="436"/>
      <c r="R60" s="410"/>
      <c r="S60" s="436"/>
      <c r="U60" s="410"/>
      <c r="V60" s="436"/>
      <c r="X60" s="410"/>
      <c r="Y60" s="436"/>
      <c r="AA60" s="410"/>
      <c r="AB60" s="436"/>
    </row>
    <row r="61" spans="6:28">
      <c r="F61" s="263" t="s">
        <v>63</v>
      </c>
      <c r="G61" s="410"/>
      <c r="H61" s="436"/>
      <c r="L61" s="410"/>
      <c r="M61" s="436"/>
      <c r="O61" s="410"/>
      <c r="P61" s="436"/>
      <c r="R61" s="410"/>
      <c r="S61" s="436"/>
      <c r="U61" s="410"/>
      <c r="V61" s="436"/>
      <c r="X61" s="410"/>
      <c r="Y61" s="436"/>
      <c r="AA61" s="410"/>
      <c r="AB61" s="436"/>
    </row>
    <row r="62" spans="6:28">
      <c r="F62" s="263" t="s">
        <v>64</v>
      </c>
      <c r="G62" s="410"/>
      <c r="H62" s="436"/>
      <c r="L62" s="410"/>
      <c r="M62" s="436"/>
      <c r="O62" s="410"/>
      <c r="P62" s="436"/>
      <c r="R62" s="410"/>
      <c r="S62" s="436"/>
      <c r="U62" s="410"/>
      <c r="V62" s="436"/>
      <c r="X62" s="410"/>
      <c r="Y62" s="436"/>
      <c r="AA62" s="410"/>
      <c r="AB62" s="436"/>
    </row>
    <row r="63" spans="6:28">
      <c r="F63" s="263" t="s">
        <v>65</v>
      </c>
      <c r="G63" s="410"/>
      <c r="H63" s="436"/>
      <c r="L63" s="410"/>
      <c r="M63" s="436"/>
      <c r="O63" s="410"/>
      <c r="P63" s="436"/>
      <c r="R63" s="410"/>
      <c r="S63" s="436"/>
      <c r="U63" s="410"/>
      <c r="V63" s="436"/>
      <c r="X63" s="410"/>
      <c r="Y63" s="436"/>
      <c r="AA63" s="410"/>
      <c r="AB63" s="436"/>
    </row>
    <row r="64" spans="6:28">
      <c r="G64" s="25"/>
      <c r="L64" s="25"/>
      <c r="O64" s="25"/>
      <c r="R64" s="25"/>
      <c r="U64" s="25"/>
      <c r="X64" s="25"/>
      <c r="AA64" s="25"/>
    </row>
    <row r="65" spans="6:28">
      <c r="G65" s="25"/>
      <c r="L65" s="25"/>
      <c r="O65" s="25"/>
      <c r="R65" s="25"/>
      <c r="U65" s="25"/>
      <c r="X65" s="25"/>
      <c r="AA65" s="25"/>
    </row>
    <row r="66" spans="6:28" ht="15.75" thickBot="1">
      <c r="F66" s="93" t="s">
        <v>66</v>
      </c>
      <c r="G66" s="94"/>
      <c r="H66" s="93"/>
      <c r="L66" s="94"/>
      <c r="M66" s="93"/>
      <c r="O66" s="94"/>
      <c r="P66" s="93"/>
      <c r="R66" s="94"/>
      <c r="S66" s="93"/>
      <c r="U66" s="94"/>
      <c r="V66" s="93"/>
      <c r="X66" s="94"/>
      <c r="Y66" s="93"/>
      <c r="AA66" s="94"/>
      <c r="AB66" s="93"/>
    </row>
    <row r="67" spans="6:28">
      <c r="F67" s="79"/>
      <c r="G67" s="80"/>
      <c r="H67" s="79"/>
      <c r="L67" s="80"/>
      <c r="M67" s="79"/>
      <c r="O67" s="80"/>
      <c r="P67" s="79"/>
      <c r="R67" s="80"/>
      <c r="S67" s="79"/>
      <c r="U67" s="80"/>
      <c r="V67" s="79"/>
      <c r="X67" s="80"/>
      <c r="Y67" s="79"/>
      <c r="AA67" s="80"/>
      <c r="AB67" s="79"/>
    </row>
    <row r="68" spans="6:28">
      <c r="F68" s="79"/>
      <c r="G68" s="80"/>
      <c r="H68" s="79"/>
      <c r="L68" s="80"/>
      <c r="M68" s="79"/>
      <c r="O68" s="80"/>
      <c r="P68" s="79"/>
      <c r="R68" s="80"/>
      <c r="S68" s="79"/>
      <c r="U68" s="80"/>
      <c r="V68" s="79"/>
      <c r="X68" s="80"/>
      <c r="Y68" s="79"/>
      <c r="AA68" s="80"/>
      <c r="AB68" s="79"/>
    </row>
    <row r="69" spans="6:28">
      <c r="F69" s="412" t="s">
        <v>67</v>
      </c>
      <c r="G69" s="422" t="s">
        <v>59</v>
      </c>
      <c r="H69" s="423" t="s">
        <v>68</v>
      </c>
      <c r="L69" s="422" t="s">
        <v>59</v>
      </c>
      <c r="M69" s="423" t="s">
        <v>68</v>
      </c>
      <c r="O69" s="422" t="s">
        <v>59</v>
      </c>
      <c r="P69" s="423" t="s">
        <v>68</v>
      </c>
      <c r="R69" s="422" t="s">
        <v>59</v>
      </c>
      <c r="S69" s="423" t="s">
        <v>68</v>
      </c>
      <c r="U69" s="422" t="s">
        <v>59</v>
      </c>
      <c r="V69" s="423" t="s">
        <v>68</v>
      </c>
      <c r="X69" s="422" t="s">
        <v>59</v>
      </c>
      <c r="Y69" s="423" t="s">
        <v>68</v>
      </c>
      <c r="AA69" s="422" t="s">
        <v>59</v>
      </c>
      <c r="AB69" s="423" t="s">
        <v>68</v>
      </c>
    </row>
    <row r="70" spans="6:28">
      <c r="F70" s="409" t="s">
        <v>69</v>
      </c>
      <c r="G70" s="403" t="b">
        <v>1</v>
      </c>
      <c r="H70" s="424" t="s">
        <v>70</v>
      </c>
      <c r="L70" s="403" t="b">
        <v>0</v>
      </c>
      <c r="M70" s="424" t="s">
        <v>70</v>
      </c>
      <c r="O70" s="403" t="b">
        <v>1</v>
      </c>
      <c r="P70" s="424" t="s">
        <v>70</v>
      </c>
      <c r="R70" s="403" t="b">
        <v>1</v>
      </c>
      <c r="S70" s="424" t="s">
        <v>70</v>
      </c>
      <c r="U70" s="403" t="b">
        <v>1</v>
      </c>
      <c r="V70" s="424" t="s">
        <v>70</v>
      </c>
      <c r="X70" s="403" t="b">
        <v>1</v>
      </c>
      <c r="Y70" s="424" t="s">
        <v>70</v>
      </c>
      <c r="AA70" s="403" t="b">
        <v>1</v>
      </c>
      <c r="AB70" s="424" t="s">
        <v>70</v>
      </c>
    </row>
    <row r="71" spans="6:28">
      <c r="F71" s="409" t="s">
        <v>71</v>
      </c>
      <c r="G71" s="403" t="b">
        <v>1</v>
      </c>
      <c r="H71" s="424" t="s">
        <v>72</v>
      </c>
      <c r="L71" s="403" t="b">
        <v>0</v>
      </c>
      <c r="M71" s="424" t="s">
        <v>72</v>
      </c>
      <c r="O71" s="403" t="b">
        <v>0</v>
      </c>
      <c r="P71" s="424" t="s">
        <v>72</v>
      </c>
      <c r="R71" s="403" t="b">
        <v>1</v>
      </c>
      <c r="S71" s="424" t="s">
        <v>72</v>
      </c>
      <c r="U71" s="403" t="b">
        <v>1</v>
      </c>
      <c r="V71" s="424" t="s">
        <v>72</v>
      </c>
      <c r="X71" s="403" t="b">
        <v>1</v>
      </c>
      <c r="Y71" s="424" t="s">
        <v>72</v>
      </c>
      <c r="AA71" s="403" t="b">
        <v>1</v>
      </c>
      <c r="AB71" s="424" t="s">
        <v>72</v>
      </c>
    </row>
    <row r="72" spans="6:28">
      <c r="F72" s="409" t="s">
        <v>73</v>
      </c>
      <c r="G72" s="403" t="b">
        <v>0</v>
      </c>
      <c r="H72" s="424" t="s">
        <v>74</v>
      </c>
      <c r="L72" s="403" t="b">
        <v>0</v>
      </c>
      <c r="M72" s="424" t="s">
        <v>74</v>
      </c>
      <c r="O72" s="403" t="b">
        <v>0</v>
      </c>
      <c r="P72" s="424" t="s">
        <v>74</v>
      </c>
      <c r="R72" s="403" t="b">
        <v>0</v>
      </c>
      <c r="S72" s="424" t="s">
        <v>74</v>
      </c>
      <c r="U72" s="403" t="b">
        <v>0</v>
      </c>
      <c r="V72" s="424" t="s">
        <v>74</v>
      </c>
      <c r="X72" s="403" t="b">
        <v>0</v>
      </c>
      <c r="Y72" s="424" t="s">
        <v>74</v>
      </c>
      <c r="AA72" s="403" t="b">
        <v>0</v>
      </c>
      <c r="AB72" s="424" t="s">
        <v>74</v>
      </c>
    </row>
    <row r="73" spans="6:28">
      <c r="F73" s="411" t="s">
        <v>75</v>
      </c>
      <c r="G73" s="403" t="b">
        <v>0</v>
      </c>
      <c r="H73" s="424" t="s">
        <v>76</v>
      </c>
      <c r="L73" s="403" t="b">
        <v>0</v>
      </c>
      <c r="M73" s="424" t="s">
        <v>76</v>
      </c>
      <c r="O73" s="403" t="b">
        <v>0</v>
      </c>
      <c r="P73" s="424" t="s">
        <v>76</v>
      </c>
      <c r="R73" s="403" t="b">
        <v>0</v>
      </c>
      <c r="S73" s="424" t="s">
        <v>76</v>
      </c>
      <c r="U73" s="403" t="b">
        <v>0</v>
      </c>
      <c r="V73" s="424" t="s">
        <v>76</v>
      </c>
      <c r="X73" s="403" t="b">
        <v>0</v>
      </c>
      <c r="Y73" s="424" t="s">
        <v>76</v>
      </c>
      <c r="AA73" s="403" t="b">
        <v>0</v>
      </c>
      <c r="AB73" s="424" t="s">
        <v>76</v>
      </c>
    </row>
    <row r="74" spans="6:28">
      <c r="G74" s="25"/>
      <c r="L74" s="25"/>
      <c r="O74" s="25"/>
      <c r="R74" s="25"/>
      <c r="U74" s="25"/>
      <c r="X74" s="25"/>
      <c r="AA74" s="25"/>
    </row>
    <row r="75" spans="6:28">
      <c r="G75" s="25"/>
      <c r="L75" s="25"/>
      <c r="O75" s="25"/>
      <c r="R75" s="25"/>
      <c r="U75" s="25"/>
      <c r="X75" s="25"/>
      <c r="AA75" s="25"/>
    </row>
    <row r="76" spans="6:28" ht="15.75" thickBot="1">
      <c r="F76" s="11" t="s">
        <v>77</v>
      </c>
      <c r="G76" s="26"/>
      <c r="H76" s="11"/>
      <c r="L76" s="26"/>
      <c r="M76" s="11"/>
      <c r="O76" s="26"/>
      <c r="P76" s="11"/>
      <c r="Q76" s="11"/>
      <c r="R76" s="26"/>
      <c r="S76" s="11"/>
      <c r="U76" s="26"/>
      <c r="V76" s="11"/>
      <c r="X76" s="26"/>
      <c r="Y76" s="11"/>
      <c r="AA76" s="26"/>
      <c r="AB76" s="11"/>
    </row>
    <row r="77" spans="6:28">
      <c r="G77" s="25"/>
      <c r="L77" s="25"/>
      <c r="O77" s="25"/>
      <c r="R77" s="25"/>
      <c r="U77" s="25"/>
      <c r="X77" s="25"/>
      <c r="AA77" s="25"/>
    </row>
    <row r="78" spans="6:28">
      <c r="G78" s="25"/>
      <c r="L78" s="25"/>
      <c r="O78" s="25"/>
      <c r="R78" s="25"/>
      <c r="U78" s="25"/>
      <c r="X78" s="25"/>
      <c r="AA78" s="25"/>
    </row>
    <row r="79" spans="6:28">
      <c r="F79" s="413" t="s">
        <v>67</v>
      </c>
      <c r="G79" s="425" t="s">
        <v>59</v>
      </c>
      <c r="H79" s="426" t="s">
        <v>68</v>
      </c>
      <c r="L79" s="425" t="s">
        <v>59</v>
      </c>
      <c r="M79" s="426" t="s">
        <v>68</v>
      </c>
      <c r="O79" s="425" t="s">
        <v>59</v>
      </c>
      <c r="P79" s="426" t="s">
        <v>68</v>
      </c>
      <c r="R79" s="425" t="s">
        <v>59</v>
      </c>
      <c r="S79" s="426" t="s">
        <v>68</v>
      </c>
      <c r="U79" s="425" t="s">
        <v>59</v>
      </c>
      <c r="V79" s="426" t="s">
        <v>68</v>
      </c>
      <c r="X79" s="425" t="s">
        <v>59</v>
      </c>
      <c r="Y79" s="426" t="s">
        <v>68</v>
      </c>
      <c r="AA79" s="425" t="s">
        <v>59</v>
      </c>
      <c r="AB79" s="426" t="s">
        <v>68</v>
      </c>
    </row>
    <row r="80" spans="6:28">
      <c r="F80" s="409" t="s">
        <v>78</v>
      </c>
      <c r="G80" s="403" t="b">
        <v>0</v>
      </c>
      <c r="H80" s="427" t="s">
        <v>79</v>
      </c>
      <c r="L80" s="403" t="b">
        <v>0</v>
      </c>
      <c r="M80" s="427" t="s">
        <v>79</v>
      </c>
      <c r="O80" s="403" t="b">
        <v>0</v>
      </c>
      <c r="P80" s="427" t="s">
        <v>79</v>
      </c>
      <c r="R80" s="403" t="b">
        <v>0</v>
      </c>
      <c r="S80" s="427" t="s">
        <v>79</v>
      </c>
      <c r="U80" s="403" t="b">
        <v>0</v>
      </c>
      <c r="V80" s="427" t="s">
        <v>79</v>
      </c>
      <c r="X80" s="403" t="b">
        <v>0</v>
      </c>
      <c r="Y80" s="427" t="s">
        <v>79</v>
      </c>
      <c r="AA80" s="403" t="b">
        <v>0</v>
      </c>
      <c r="AB80" s="427" t="s">
        <v>79</v>
      </c>
    </row>
    <row r="81" spans="6:28">
      <c r="F81" s="409" t="s">
        <v>80</v>
      </c>
      <c r="G81" s="403" t="b">
        <v>0</v>
      </c>
      <c r="H81" s="427" t="s">
        <v>81</v>
      </c>
      <c r="L81" s="403" t="b">
        <v>0</v>
      </c>
      <c r="M81" s="427" t="s">
        <v>81</v>
      </c>
      <c r="O81" s="403" t="b">
        <v>0</v>
      </c>
      <c r="P81" s="427" t="s">
        <v>81</v>
      </c>
      <c r="R81" s="403" t="b">
        <v>0</v>
      </c>
      <c r="S81" s="427" t="s">
        <v>81</v>
      </c>
      <c r="U81" s="403" t="b">
        <v>0</v>
      </c>
      <c r="V81" s="427" t="s">
        <v>81</v>
      </c>
      <c r="X81" s="403" t="b">
        <v>0</v>
      </c>
      <c r="Y81" s="427" t="s">
        <v>81</v>
      </c>
      <c r="AA81" s="403" t="b">
        <v>0</v>
      </c>
      <c r="AB81" s="427" t="s">
        <v>81</v>
      </c>
    </row>
    <row r="82" spans="6:28">
      <c r="F82" s="409" t="s">
        <v>82</v>
      </c>
      <c r="G82" s="410" t="s">
        <v>83</v>
      </c>
      <c r="H82" s="427" t="s">
        <v>84</v>
      </c>
      <c r="L82" s="410" t="s">
        <v>83</v>
      </c>
      <c r="M82" s="427" t="s">
        <v>84</v>
      </c>
      <c r="O82" s="410" t="s">
        <v>83</v>
      </c>
      <c r="P82" s="427" t="s">
        <v>84</v>
      </c>
      <c r="R82" s="410" t="s">
        <v>83</v>
      </c>
      <c r="S82" s="427" t="s">
        <v>84</v>
      </c>
      <c r="U82" s="410" t="s">
        <v>83</v>
      </c>
      <c r="V82" s="427" t="s">
        <v>84</v>
      </c>
      <c r="X82" s="410" t="s">
        <v>83</v>
      </c>
      <c r="Y82" s="427" t="s">
        <v>84</v>
      </c>
      <c r="AA82" s="410" t="s">
        <v>83</v>
      </c>
      <c r="AB82" s="427" t="s">
        <v>84</v>
      </c>
    </row>
    <row r="83" spans="6:28">
      <c r="F83" s="409" t="s">
        <v>85</v>
      </c>
      <c r="G83" s="410"/>
      <c r="H83" s="427" t="s">
        <v>86</v>
      </c>
      <c r="L83" s="410"/>
      <c r="M83" s="427" t="s">
        <v>86</v>
      </c>
      <c r="O83" s="410"/>
      <c r="P83" s="427" t="s">
        <v>86</v>
      </c>
      <c r="R83" s="410"/>
      <c r="S83" s="427" t="s">
        <v>86</v>
      </c>
      <c r="U83" s="410"/>
      <c r="V83" s="427" t="s">
        <v>86</v>
      </c>
      <c r="X83" s="410"/>
      <c r="Y83" s="427" t="s">
        <v>86</v>
      </c>
      <c r="AA83" s="410"/>
      <c r="AB83" s="427" t="s">
        <v>86</v>
      </c>
    </row>
    <row r="84" spans="6:28">
      <c r="F84" s="411" t="s">
        <v>87</v>
      </c>
      <c r="G84" s="410"/>
      <c r="H84" s="427" t="s">
        <v>88</v>
      </c>
      <c r="L84" s="410"/>
      <c r="M84" s="427" t="s">
        <v>88</v>
      </c>
      <c r="O84" s="410"/>
      <c r="P84" s="427" t="s">
        <v>88</v>
      </c>
      <c r="R84" s="410"/>
      <c r="S84" s="427" t="s">
        <v>88</v>
      </c>
      <c r="U84" s="410"/>
      <c r="V84" s="427" t="s">
        <v>88</v>
      </c>
      <c r="X84" s="410"/>
      <c r="Y84" s="427" t="s">
        <v>88</v>
      </c>
      <c r="AA84" s="410"/>
      <c r="AB84" s="427" t="s">
        <v>88</v>
      </c>
    </row>
    <row r="87" spans="6:28" ht="15.75" thickBot="1">
      <c r="F87" s="11" t="s">
        <v>89</v>
      </c>
      <c r="G87" s="26"/>
      <c r="H87" s="11"/>
      <c r="L87" s="26"/>
      <c r="M87" s="11"/>
      <c r="O87" s="26"/>
      <c r="P87" s="11"/>
      <c r="Q87" s="11"/>
      <c r="R87" s="26"/>
      <c r="S87" s="11"/>
      <c r="U87" s="26"/>
      <c r="V87" s="11"/>
      <c r="X87" s="26"/>
      <c r="Y87" s="11"/>
      <c r="AA87" s="26"/>
      <c r="AB87" s="11"/>
    </row>
    <row r="90" spans="6:28">
      <c r="F90" s="414" t="s">
        <v>67</v>
      </c>
      <c r="G90" s="426" t="s">
        <v>59</v>
      </c>
      <c r="H90" s="426" t="s">
        <v>68</v>
      </c>
      <c r="L90" s="426" t="s">
        <v>59</v>
      </c>
      <c r="M90" s="426" t="s">
        <v>68</v>
      </c>
      <c r="O90" s="426" t="s">
        <v>59</v>
      </c>
      <c r="P90" s="426" t="s">
        <v>68</v>
      </c>
      <c r="R90" s="426" t="s">
        <v>59</v>
      </c>
      <c r="S90" s="426" t="s">
        <v>68</v>
      </c>
      <c r="U90" s="426" t="s">
        <v>59</v>
      </c>
      <c r="V90" s="426" t="s">
        <v>68</v>
      </c>
      <c r="X90" s="426" t="s">
        <v>59</v>
      </c>
      <c r="Y90" s="426" t="s">
        <v>68</v>
      </c>
      <c r="AA90" s="426" t="s">
        <v>59</v>
      </c>
      <c r="AB90" s="426" t="s">
        <v>68</v>
      </c>
    </row>
    <row r="91" spans="6:28">
      <c r="F91" s="409" t="s">
        <v>90</v>
      </c>
      <c r="G91" s="415" t="s">
        <v>91</v>
      </c>
      <c r="H91" s="427" t="s">
        <v>92</v>
      </c>
      <c r="L91" s="415"/>
      <c r="M91" s="427" t="s">
        <v>92</v>
      </c>
      <c r="O91" s="415" t="s">
        <v>91</v>
      </c>
      <c r="P91" s="427" t="s">
        <v>92</v>
      </c>
      <c r="R91" s="415" t="s">
        <v>91</v>
      </c>
      <c r="S91" s="427" t="s">
        <v>92</v>
      </c>
      <c r="U91" s="415" t="s">
        <v>91</v>
      </c>
      <c r="V91" s="427" t="s">
        <v>92</v>
      </c>
      <c r="X91" s="415" t="s">
        <v>91</v>
      </c>
      <c r="Y91" s="427" t="s">
        <v>92</v>
      </c>
      <c r="AA91" s="415" t="s">
        <v>91</v>
      </c>
      <c r="AB91" s="427" t="s">
        <v>92</v>
      </c>
    </row>
    <row r="92" spans="6:28">
      <c r="F92" s="409" t="s">
        <v>93</v>
      </c>
      <c r="G92" s="403" t="b">
        <v>0</v>
      </c>
      <c r="H92" s="427" t="s">
        <v>94</v>
      </c>
      <c r="L92" s="403" t="b">
        <v>0</v>
      </c>
      <c r="M92" s="427" t="s">
        <v>94</v>
      </c>
      <c r="O92" s="403" t="b">
        <v>0</v>
      </c>
      <c r="P92" s="427" t="s">
        <v>94</v>
      </c>
      <c r="R92" s="403" t="b">
        <v>0</v>
      </c>
      <c r="S92" s="427" t="s">
        <v>94</v>
      </c>
      <c r="U92" s="403" t="b">
        <v>0</v>
      </c>
      <c r="V92" s="427" t="s">
        <v>94</v>
      </c>
      <c r="X92" s="403" t="b">
        <v>0</v>
      </c>
      <c r="Y92" s="427" t="s">
        <v>94</v>
      </c>
      <c r="AA92" s="403" t="b">
        <v>0</v>
      </c>
      <c r="AB92" s="427" t="s">
        <v>94</v>
      </c>
    </row>
    <row r="93" spans="6:28">
      <c r="F93" s="409" t="s">
        <v>95</v>
      </c>
      <c r="G93" s="415" t="s">
        <v>96</v>
      </c>
      <c r="H93" s="427" t="s">
        <v>97</v>
      </c>
      <c r="L93" s="415"/>
      <c r="M93" s="427" t="s">
        <v>97</v>
      </c>
      <c r="O93" s="415" t="s">
        <v>96</v>
      </c>
      <c r="P93" s="427" t="s">
        <v>97</v>
      </c>
      <c r="R93" s="415" t="s">
        <v>96</v>
      </c>
      <c r="S93" s="427" t="s">
        <v>97</v>
      </c>
      <c r="U93" s="415" t="s">
        <v>96</v>
      </c>
      <c r="V93" s="427" t="s">
        <v>97</v>
      </c>
      <c r="X93" s="415" t="s">
        <v>96</v>
      </c>
      <c r="Y93" s="427" t="s">
        <v>97</v>
      </c>
      <c r="AA93" s="415" t="s">
        <v>96</v>
      </c>
      <c r="AB93" s="427" t="s">
        <v>97</v>
      </c>
    </row>
    <row r="94" spans="6:28">
      <c r="F94" s="409" t="s">
        <v>1564</v>
      </c>
      <c r="G94" s="410">
        <v>2023</v>
      </c>
      <c r="H94" s="427" t="s">
        <v>98</v>
      </c>
      <c r="L94" s="410"/>
      <c r="M94" s="427" t="s">
        <v>98</v>
      </c>
      <c r="O94" s="410">
        <v>2023</v>
      </c>
      <c r="P94" s="427" t="s">
        <v>98</v>
      </c>
      <c r="R94" s="410">
        <v>2023</v>
      </c>
      <c r="S94" s="427" t="s">
        <v>98</v>
      </c>
      <c r="U94" s="410">
        <v>2023</v>
      </c>
      <c r="V94" s="427" t="s">
        <v>98</v>
      </c>
      <c r="X94" s="410">
        <v>2023</v>
      </c>
      <c r="Y94" s="427" t="s">
        <v>98</v>
      </c>
      <c r="AA94" s="410">
        <v>2023</v>
      </c>
      <c r="AB94" s="427" t="s">
        <v>98</v>
      </c>
    </row>
    <row r="95" spans="6:28">
      <c r="F95" s="409" t="s">
        <v>1565</v>
      </c>
      <c r="G95" s="416">
        <v>4.4999999999999998E-2</v>
      </c>
      <c r="H95" s="427" t="s">
        <v>99</v>
      </c>
      <c r="L95" s="416"/>
      <c r="M95" s="427" t="s">
        <v>99</v>
      </c>
      <c r="O95" s="416">
        <v>4.4999999999999998E-2</v>
      </c>
      <c r="P95" s="427" t="s">
        <v>99</v>
      </c>
      <c r="R95" s="416">
        <v>4.4999999999999998E-2</v>
      </c>
      <c r="S95" s="427" t="s">
        <v>99</v>
      </c>
      <c r="U95" s="416">
        <v>4.4999999999999998E-2</v>
      </c>
      <c r="V95" s="427" t="s">
        <v>99</v>
      </c>
      <c r="X95" s="416">
        <v>4.4999999999999998E-2</v>
      </c>
      <c r="Y95" s="427" t="s">
        <v>99</v>
      </c>
      <c r="AA95" s="416">
        <v>4.4999999999999998E-2</v>
      </c>
      <c r="AB95" s="427" t="s">
        <v>99</v>
      </c>
    </row>
    <row r="96" spans="6:28" hidden="1" outlineLevel="1">
      <c r="F96" s="409" t="s">
        <v>1566</v>
      </c>
      <c r="G96" s="416">
        <v>0</v>
      </c>
      <c r="H96" s="427" t="s">
        <v>1567</v>
      </c>
      <c r="L96" s="416">
        <v>0</v>
      </c>
      <c r="M96" s="424" t="s">
        <v>1567</v>
      </c>
      <c r="O96" s="416">
        <v>0</v>
      </c>
      <c r="P96" s="424" t="s">
        <v>1567</v>
      </c>
      <c r="R96" s="416">
        <v>0</v>
      </c>
      <c r="S96" s="424" t="s">
        <v>1567</v>
      </c>
      <c r="U96" s="416">
        <v>0</v>
      </c>
      <c r="V96" s="424" t="s">
        <v>1567</v>
      </c>
      <c r="X96" s="416">
        <v>0</v>
      </c>
      <c r="Y96" s="424" t="s">
        <v>1567</v>
      </c>
      <c r="AA96" s="416">
        <v>0</v>
      </c>
      <c r="AB96" s="424" t="s">
        <v>1567</v>
      </c>
    </row>
    <row r="97" spans="6:28" collapsed="1">
      <c r="F97" s="411" t="s">
        <v>100</v>
      </c>
      <c r="G97" s="410">
        <v>20</v>
      </c>
      <c r="H97" s="427" t="s">
        <v>101</v>
      </c>
      <c r="L97" s="410"/>
      <c r="M97" s="427" t="s">
        <v>101</v>
      </c>
      <c r="O97" s="410">
        <v>20</v>
      </c>
      <c r="P97" s="427" t="s">
        <v>101</v>
      </c>
      <c r="R97" s="410">
        <v>20</v>
      </c>
      <c r="S97" s="427" t="s">
        <v>101</v>
      </c>
      <c r="U97" s="410">
        <v>20</v>
      </c>
      <c r="V97" s="427" t="s">
        <v>101</v>
      </c>
      <c r="X97" s="410">
        <v>20</v>
      </c>
      <c r="Y97" s="427" t="s">
        <v>101</v>
      </c>
      <c r="AA97" s="410">
        <v>20</v>
      </c>
      <c r="AB97" s="427" t="s">
        <v>101</v>
      </c>
    </row>
    <row r="99" spans="6:28">
      <c r="F99" s="414" t="s">
        <v>102</v>
      </c>
      <c r="G99" s="428" t="s">
        <v>45</v>
      </c>
      <c r="H99" s="426" t="s">
        <v>103</v>
      </c>
      <c r="L99" s="428" t="s">
        <v>45</v>
      </c>
      <c r="M99" s="426" t="s">
        <v>103</v>
      </c>
      <c r="O99" s="428" t="s">
        <v>45</v>
      </c>
      <c r="P99" s="426" t="s">
        <v>103</v>
      </c>
      <c r="R99" s="428" t="s">
        <v>45</v>
      </c>
      <c r="S99" s="426" t="s">
        <v>103</v>
      </c>
      <c r="U99" s="428" t="s">
        <v>45</v>
      </c>
      <c r="V99" s="426" t="s">
        <v>103</v>
      </c>
      <c r="X99" s="428" t="s">
        <v>45</v>
      </c>
      <c r="Y99" s="426" t="s">
        <v>103</v>
      </c>
      <c r="AA99" s="428" t="s">
        <v>45</v>
      </c>
      <c r="AB99" s="426" t="s">
        <v>103</v>
      </c>
    </row>
    <row r="100" spans="6:28">
      <c r="F100" s="417">
        <v>45658</v>
      </c>
      <c r="G100" s="403" t="b">
        <v>0</v>
      </c>
      <c r="H100" s="403"/>
      <c r="L100" s="403" t="b">
        <v>0</v>
      </c>
      <c r="M100" s="403"/>
      <c r="O100" s="403" t="b">
        <v>0</v>
      </c>
      <c r="P100" s="403"/>
      <c r="R100" s="403" t="b">
        <v>0</v>
      </c>
      <c r="S100" s="403"/>
      <c r="U100" s="403" t="b">
        <v>0</v>
      </c>
      <c r="V100" s="403"/>
      <c r="X100" s="403" t="b">
        <v>0</v>
      </c>
      <c r="Y100" s="403"/>
      <c r="AA100" s="403" t="b">
        <v>0</v>
      </c>
      <c r="AB100" s="403"/>
    </row>
    <row r="101" spans="6:28">
      <c r="F101" s="417">
        <v>46023</v>
      </c>
      <c r="G101" s="403" t="b">
        <v>0</v>
      </c>
      <c r="H101" s="403"/>
      <c r="L101" s="403" t="b">
        <v>0</v>
      </c>
      <c r="M101" s="403"/>
      <c r="O101" s="403" t="b">
        <v>0</v>
      </c>
      <c r="P101" s="403"/>
      <c r="R101" s="403" t="b">
        <v>0</v>
      </c>
      <c r="S101" s="403"/>
      <c r="U101" s="403" t="b">
        <v>0</v>
      </c>
      <c r="V101" s="403"/>
      <c r="X101" s="403" t="b">
        <v>0</v>
      </c>
      <c r="Y101" s="403"/>
      <c r="AA101" s="403" t="b">
        <v>0</v>
      </c>
      <c r="AB101" s="403"/>
    </row>
    <row r="102" spans="6:28">
      <c r="F102" s="417">
        <v>46388</v>
      </c>
      <c r="G102" s="403" t="b">
        <v>0</v>
      </c>
      <c r="H102" s="403"/>
      <c r="L102" s="403" t="b">
        <v>0</v>
      </c>
      <c r="M102" s="403"/>
      <c r="O102" s="403" t="b">
        <v>0</v>
      </c>
      <c r="P102" s="403"/>
      <c r="R102" s="403" t="b">
        <v>0</v>
      </c>
      <c r="S102" s="403"/>
      <c r="U102" s="403" t="b">
        <v>0</v>
      </c>
      <c r="V102" s="403"/>
      <c r="X102" s="403" t="b">
        <v>0</v>
      </c>
      <c r="Y102" s="403"/>
      <c r="AA102" s="403" t="b">
        <v>0</v>
      </c>
      <c r="AB102" s="403"/>
    </row>
    <row r="103" spans="6:28">
      <c r="F103" s="417">
        <v>46753</v>
      </c>
      <c r="G103" s="403" t="b">
        <v>0</v>
      </c>
      <c r="H103" s="403"/>
      <c r="L103" s="403" t="b">
        <v>0</v>
      </c>
      <c r="M103" s="403"/>
      <c r="O103" s="403" t="b">
        <v>0</v>
      </c>
      <c r="P103" s="403"/>
      <c r="R103" s="403" t="b">
        <v>0</v>
      </c>
      <c r="S103" s="403"/>
      <c r="U103" s="403" t="b">
        <v>0</v>
      </c>
      <c r="V103" s="403"/>
      <c r="X103" s="403" t="b">
        <v>0</v>
      </c>
      <c r="Y103" s="403"/>
      <c r="AA103" s="403" t="b">
        <v>0</v>
      </c>
      <c r="AB103" s="403"/>
    </row>
    <row r="104" spans="6:28">
      <c r="F104" s="417">
        <v>47119</v>
      </c>
      <c r="G104" s="403" t="b">
        <v>0</v>
      </c>
      <c r="H104" s="403"/>
      <c r="L104" s="403" t="b">
        <v>0</v>
      </c>
      <c r="M104" s="403"/>
      <c r="O104" s="403" t="b">
        <v>0</v>
      </c>
      <c r="P104" s="403"/>
      <c r="R104" s="403" t="b">
        <v>0</v>
      </c>
      <c r="S104" s="403"/>
      <c r="U104" s="403" t="b">
        <v>0</v>
      </c>
      <c r="V104" s="403"/>
      <c r="X104" s="403" t="b">
        <v>0</v>
      </c>
      <c r="Y104" s="403"/>
      <c r="AA104" s="403" t="b">
        <v>0</v>
      </c>
      <c r="AB104" s="403"/>
    </row>
    <row r="105" spans="6:28">
      <c r="F105" s="417">
        <v>47484</v>
      </c>
      <c r="G105" s="52" t="b">
        <v>1</v>
      </c>
      <c r="H105" s="403"/>
      <c r="L105" s="403" t="b">
        <v>0</v>
      </c>
      <c r="M105" s="403"/>
      <c r="O105" s="52" t="b">
        <v>1</v>
      </c>
      <c r="P105" s="403"/>
      <c r="R105" s="403" t="b">
        <v>1</v>
      </c>
      <c r="S105" s="403"/>
      <c r="U105" s="52" t="b">
        <v>1</v>
      </c>
      <c r="V105" s="403"/>
      <c r="X105" s="52" t="b">
        <v>1</v>
      </c>
      <c r="Y105" s="403"/>
      <c r="AA105" s="52" t="b">
        <v>1</v>
      </c>
      <c r="AB105" s="403"/>
    </row>
    <row r="106" spans="6:28">
      <c r="F106" s="417">
        <v>47849</v>
      </c>
      <c r="G106" s="52" t="b">
        <v>0</v>
      </c>
      <c r="H106" s="403"/>
      <c r="L106" s="403" t="b">
        <v>0</v>
      </c>
      <c r="M106" s="403"/>
      <c r="O106" s="52" t="b">
        <v>0</v>
      </c>
      <c r="P106" s="403"/>
      <c r="R106" s="403" t="b">
        <v>0</v>
      </c>
      <c r="S106" s="403"/>
      <c r="U106" s="52" t="b">
        <v>0</v>
      </c>
      <c r="V106" s="403"/>
      <c r="X106" s="52" t="b">
        <v>0</v>
      </c>
      <c r="Y106" s="403"/>
      <c r="AA106" s="52" t="b">
        <v>0</v>
      </c>
      <c r="AB106" s="403"/>
    </row>
    <row r="107" spans="6:28">
      <c r="F107" s="417">
        <v>48214</v>
      </c>
      <c r="G107" s="52" t="b">
        <v>0</v>
      </c>
      <c r="H107" s="403"/>
      <c r="L107" s="403" t="b">
        <v>0</v>
      </c>
      <c r="M107" s="403"/>
      <c r="O107" s="52" t="b">
        <v>0</v>
      </c>
      <c r="P107" s="403"/>
      <c r="R107" s="403" t="b">
        <v>0</v>
      </c>
      <c r="S107" s="403"/>
      <c r="U107" s="52" t="b">
        <v>0</v>
      </c>
      <c r="V107" s="403"/>
      <c r="X107" s="52" t="b">
        <v>0</v>
      </c>
      <c r="Y107" s="403"/>
      <c r="AA107" s="52" t="b">
        <v>0</v>
      </c>
      <c r="AB107" s="403"/>
    </row>
    <row r="108" spans="6:28">
      <c r="F108" s="417">
        <v>48580</v>
      </c>
      <c r="G108" s="52" t="b">
        <v>0</v>
      </c>
      <c r="H108" s="403"/>
      <c r="L108" s="403" t="b">
        <v>0</v>
      </c>
      <c r="M108" s="403"/>
      <c r="O108" s="52" t="b">
        <v>0</v>
      </c>
      <c r="P108" s="403"/>
      <c r="R108" s="403" t="b">
        <v>0</v>
      </c>
      <c r="S108" s="403"/>
      <c r="U108" s="52" t="b">
        <v>0</v>
      </c>
      <c r="V108" s="403"/>
      <c r="X108" s="52" t="b">
        <v>0</v>
      </c>
      <c r="Y108" s="403"/>
      <c r="AA108" s="52" t="b">
        <v>0</v>
      </c>
      <c r="AB108" s="403"/>
    </row>
    <row r="109" spans="6:28">
      <c r="F109" s="417">
        <v>48945</v>
      </c>
      <c r="G109" s="52" t="b">
        <v>0</v>
      </c>
      <c r="H109" s="403"/>
      <c r="L109" s="403" t="b">
        <v>0</v>
      </c>
      <c r="M109" s="403"/>
      <c r="O109" s="52" t="b">
        <v>0</v>
      </c>
      <c r="P109" s="403"/>
      <c r="R109" s="403" t="b">
        <v>0</v>
      </c>
      <c r="S109" s="403"/>
      <c r="U109" s="52" t="b">
        <v>0</v>
      </c>
      <c r="V109" s="403"/>
      <c r="X109" s="52" t="b">
        <v>0</v>
      </c>
      <c r="Y109" s="403"/>
      <c r="AA109" s="52" t="b">
        <v>0</v>
      </c>
      <c r="AB109" s="403"/>
    </row>
    <row r="110" spans="6:28">
      <c r="F110" s="417">
        <v>49310</v>
      </c>
      <c r="G110" s="52" t="b">
        <v>1</v>
      </c>
      <c r="H110" s="403"/>
      <c r="L110" s="403" t="b">
        <v>0</v>
      </c>
      <c r="M110" s="403"/>
      <c r="O110" s="52" t="b">
        <v>1</v>
      </c>
      <c r="P110" s="403"/>
      <c r="R110" s="403" t="b">
        <v>1</v>
      </c>
      <c r="S110" s="403"/>
      <c r="U110" s="52" t="b">
        <v>1</v>
      </c>
      <c r="V110" s="403"/>
      <c r="X110" s="52" t="b">
        <v>1</v>
      </c>
      <c r="Y110" s="403"/>
      <c r="AA110" s="52" t="b">
        <v>1</v>
      </c>
      <c r="AB110" s="403"/>
    </row>
    <row r="111" spans="6:28">
      <c r="F111" s="417">
        <v>49675</v>
      </c>
      <c r="G111" s="52" t="b">
        <v>0</v>
      </c>
      <c r="H111" s="403"/>
      <c r="L111" s="403" t="b">
        <v>0</v>
      </c>
      <c r="M111" s="403"/>
      <c r="O111" s="52" t="b">
        <v>0</v>
      </c>
      <c r="P111" s="403"/>
      <c r="R111" s="403" t="b">
        <v>0</v>
      </c>
      <c r="S111" s="403"/>
      <c r="U111" s="52" t="b">
        <v>0</v>
      </c>
      <c r="V111" s="403"/>
      <c r="X111" s="52" t="b">
        <v>0</v>
      </c>
      <c r="Y111" s="403"/>
      <c r="AA111" s="52" t="b">
        <v>0</v>
      </c>
      <c r="AB111" s="403"/>
    </row>
    <row r="112" spans="6:28">
      <c r="F112" s="417">
        <v>50041</v>
      </c>
      <c r="G112" s="52" t="b">
        <v>0</v>
      </c>
      <c r="H112" s="403"/>
      <c r="L112" s="403" t="b">
        <v>0</v>
      </c>
      <c r="M112" s="403"/>
      <c r="O112" s="52" t="b">
        <v>0</v>
      </c>
      <c r="P112" s="403"/>
      <c r="R112" s="403" t="b">
        <v>0</v>
      </c>
      <c r="S112" s="403"/>
      <c r="U112" s="52" t="b">
        <v>0</v>
      </c>
      <c r="V112" s="403"/>
      <c r="X112" s="52" t="b">
        <v>0</v>
      </c>
      <c r="Y112" s="403"/>
      <c r="AA112" s="52" t="b">
        <v>0</v>
      </c>
      <c r="AB112" s="403"/>
    </row>
    <row r="113" spans="6:28">
      <c r="F113" s="417">
        <v>50406</v>
      </c>
      <c r="G113" s="52" t="b">
        <v>0</v>
      </c>
      <c r="H113" s="403"/>
      <c r="L113" s="403" t="b">
        <v>0</v>
      </c>
      <c r="M113" s="403"/>
      <c r="O113" s="52" t="b">
        <v>0</v>
      </c>
      <c r="P113" s="403"/>
      <c r="R113" s="403" t="b">
        <v>0</v>
      </c>
      <c r="S113" s="403"/>
      <c r="U113" s="52" t="b">
        <v>0</v>
      </c>
      <c r="V113" s="403"/>
      <c r="X113" s="52" t="b">
        <v>0</v>
      </c>
      <c r="Y113" s="403"/>
      <c r="AA113" s="52" t="b">
        <v>0</v>
      </c>
      <c r="AB113" s="403"/>
    </row>
    <row r="114" spans="6:28">
      <c r="F114" s="417">
        <v>50771</v>
      </c>
      <c r="G114" s="52" t="b">
        <v>0</v>
      </c>
      <c r="H114" s="403"/>
      <c r="L114" s="403" t="b">
        <v>0</v>
      </c>
      <c r="M114" s="403"/>
      <c r="O114" s="52" t="b">
        <v>0</v>
      </c>
      <c r="P114" s="403"/>
      <c r="R114" s="403" t="b">
        <v>0</v>
      </c>
      <c r="S114" s="403"/>
      <c r="U114" s="52" t="b">
        <v>0</v>
      </c>
      <c r="V114" s="403"/>
      <c r="X114" s="52" t="b">
        <v>0</v>
      </c>
      <c r="Y114" s="403"/>
      <c r="AA114" s="52" t="b">
        <v>0</v>
      </c>
      <c r="AB114" s="403"/>
    </row>
    <row r="115" spans="6:28">
      <c r="F115" s="417">
        <v>51136</v>
      </c>
      <c r="G115" s="52" t="b">
        <v>1</v>
      </c>
      <c r="H115" s="403"/>
      <c r="L115" s="403" t="b">
        <v>0</v>
      </c>
      <c r="M115" s="403"/>
      <c r="O115" s="52" t="b">
        <v>1</v>
      </c>
      <c r="P115" s="403"/>
      <c r="R115" s="403" t="b">
        <v>1</v>
      </c>
      <c r="S115" s="403"/>
      <c r="U115" s="52" t="b">
        <v>1</v>
      </c>
      <c r="V115" s="403"/>
      <c r="X115" s="52" t="b">
        <v>1</v>
      </c>
      <c r="Y115" s="403"/>
      <c r="AA115" s="52" t="b">
        <v>1</v>
      </c>
      <c r="AB115" s="403"/>
    </row>
    <row r="116" spans="6:28">
      <c r="F116" s="417">
        <v>51502</v>
      </c>
      <c r="G116" s="52" t="b">
        <v>0</v>
      </c>
      <c r="H116" s="403"/>
      <c r="L116" s="403" t="b">
        <v>0</v>
      </c>
      <c r="M116" s="403"/>
      <c r="O116" s="52" t="b">
        <v>0</v>
      </c>
      <c r="P116" s="403"/>
      <c r="R116" s="403" t="b">
        <v>0</v>
      </c>
      <c r="S116" s="403"/>
      <c r="U116" s="52" t="b">
        <v>0</v>
      </c>
      <c r="V116" s="403"/>
      <c r="X116" s="52" t="b">
        <v>0</v>
      </c>
      <c r="Y116" s="403"/>
      <c r="AA116" s="52" t="b">
        <v>0</v>
      </c>
      <c r="AB116" s="403"/>
    </row>
    <row r="117" spans="6:28">
      <c r="F117" s="417">
        <v>51867</v>
      </c>
      <c r="G117" s="52" t="b">
        <v>0</v>
      </c>
      <c r="H117" s="403"/>
      <c r="L117" s="403" t="b">
        <v>0</v>
      </c>
      <c r="M117" s="403"/>
      <c r="O117" s="52" t="b">
        <v>0</v>
      </c>
      <c r="P117" s="403"/>
      <c r="R117" s="403" t="b">
        <v>0</v>
      </c>
      <c r="S117" s="403"/>
      <c r="U117" s="52" t="b">
        <v>0</v>
      </c>
      <c r="V117" s="403"/>
      <c r="X117" s="52" t="b">
        <v>0</v>
      </c>
      <c r="Y117" s="403"/>
      <c r="AA117" s="52" t="b">
        <v>0</v>
      </c>
      <c r="AB117" s="403"/>
    </row>
    <row r="118" spans="6:28">
      <c r="F118" s="417">
        <v>52232</v>
      </c>
      <c r="G118" s="52" t="b">
        <v>0</v>
      </c>
      <c r="H118" s="403"/>
      <c r="L118" s="403" t="b">
        <v>0</v>
      </c>
      <c r="M118" s="403"/>
      <c r="O118" s="52" t="b">
        <v>0</v>
      </c>
      <c r="P118" s="403"/>
      <c r="R118" s="403" t="b">
        <v>0</v>
      </c>
      <c r="S118" s="403"/>
      <c r="U118" s="52" t="b">
        <v>0</v>
      </c>
      <c r="V118" s="403"/>
      <c r="X118" s="52" t="b">
        <v>0</v>
      </c>
      <c r="Y118" s="403"/>
      <c r="AA118" s="52" t="b">
        <v>0</v>
      </c>
      <c r="AB118" s="403"/>
    </row>
    <row r="119" spans="6:28">
      <c r="F119" s="417">
        <v>52597</v>
      </c>
      <c r="G119" s="52" t="b">
        <v>0</v>
      </c>
      <c r="H119" s="403"/>
      <c r="L119" s="403" t="b">
        <v>0</v>
      </c>
      <c r="M119" s="403"/>
      <c r="O119" s="52" t="b">
        <v>0</v>
      </c>
      <c r="P119" s="403"/>
      <c r="R119" s="403" t="b">
        <v>0</v>
      </c>
      <c r="S119" s="403"/>
      <c r="U119" s="52" t="b">
        <v>0</v>
      </c>
      <c r="V119" s="403"/>
      <c r="X119" s="52" t="b">
        <v>0</v>
      </c>
      <c r="Y119" s="403"/>
      <c r="AA119" s="52" t="b">
        <v>0</v>
      </c>
      <c r="AB119" s="403"/>
    </row>
    <row r="120" spans="6:28">
      <c r="F120" s="417">
        <v>52963</v>
      </c>
      <c r="G120" s="52" t="b">
        <v>1</v>
      </c>
      <c r="H120" s="403"/>
      <c r="L120" s="403" t="b">
        <v>0</v>
      </c>
      <c r="M120" s="403"/>
      <c r="O120" s="52" t="b">
        <v>1</v>
      </c>
      <c r="P120" s="403"/>
      <c r="R120" s="403" t="b">
        <v>1</v>
      </c>
      <c r="S120" s="403"/>
      <c r="U120" s="52" t="b">
        <v>1</v>
      </c>
      <c r="V120" s="403"/>
      <c r="X120" s="52" t="b">
        <v>1</v>
      </c>
      <c r="Y120" s="403"/>
      <c r="AA120" s="52" t="b">
        <v>1</v>
      </c>
      <c r="AB120" s="403"/>
    </row>
    <row r="121" spans="6:28">
      <c r="F121" s="417">
        <v>53328</v>
      </c>
      <c r="G121" s="20" t="b">
        <v>0</v>
      </c>
      <c r="H121" s="403"/>
      <c r="L121" s="403" t="b">
        <v>0</v>
      </c>
      <c r="M121" s="403"/>
      <c r="O121" s="20" t="b">
        <v>0</v>
      </c>
      <c r="P121" s="403"/>
      <c r="R121" s="403" t="b">
        <v>0</v>
      </c>
      <c r="S121" s="403"/>
      <c r="U121" s="20" t="b">
        <v>0</v>
      </c>
      <c r="V121" s="403"/>
      <c r="X121" s="20" t="b">
        <v>0</v>
      </c>
      <c r="Y121" s="403"/>
      <c r="AA121" s="20" t="b">
        <v>0</v>
      </c>
      <c r="AB121" s="403"/>
    </row>
    <row r="122" spans="6:28">
      <c r="F122" s="417">
        <v>53693</v>
      </c>
      <c r="G122" s="20"/>
      <c r="H122" s="403"/>
      <c r="L122" s="403"/>
      <c r="M122" s="403"/>
      <c r="O122" s="20"/>
      <c r="P122" s="403"/>
      <c r="R122" s="403"/>
      <c r="S122" s="403"/>
      <c r="U122" s="20"/>
      <c r="V122" s="403"/>
      <c r="X122" s="20"/>
      <c r="Y122" s="403"/>
      <c r="AA122" s="20"/>
      <c r="AB122" s="403"/>
    </row>
    <row r="123" spans="6:28">
      <c r="F123" s="417">
        <v>54058</v>
      </c>
      <c r="G123" s="20"/>
      <c r="H123" s="403"/>
      <c r="L123" s="403"/>
      <c r="M123" s="403"/>
      <c r="O123" s="20"/>
      <c r="P123" s="403"/>
      <c r="R123" s="403"/>
      <c r="S123" s="403"/>
      <c r="U123" s="20"/>
      <c r="V123" s="403"/>
      <c r="X123" s="20"/>
      <c r="Y123" s="403"/>
      <c r="AA123" s="20"/>
      <c r="AB123" s="403"/>
    </row>
    <row r="124" spans="6:28">
      <c r="F124" s="417">
        <v>54424</v>
      </c>
      <c r="G124" s="20"/>
      <c r="H124" s="403"/>
      <c r="L124" s="403"/>
      <c r="M124" s="403"/>
      <c r="O124" s="20"/>
      <c r="P124" s="403"/>
      <c r="R124" s="403"/>
      <c r="S124" s="403"/>
      <c r="U124" s="20"/>
      <c r="V124" s="403"/>
      <c r="X124" s="20"/>
      <c r="Y124" s="403"/>
      <c r="AA124" s="20"/>
      <c r="AB124" s="403"/>
    </row>
    <row r="125" spans="6:28">
      <c r="F125" s="418">
        <v>54789</v>
      </c>
      <c r="G125" s="52" t="b">
        <v>1</v>
      </c>
      <c r="H125" s="403"/>
      <c r="L125" s="403" t="b">
        <v>0</v>
      </c>
      <c r="M125" s="403"/>
      <c r="O125" s="52" t="b">
        <v>1</v>
      </c>
      <c r="P125" s="403"/>
      <c r="R125" s="403" t="b">
        <v>1</v>
      </c>
      <c r="S125" s="403"/>
      <c r="U125" s="52" t="b">
        <v>1</v>
      </c>
      <c r="V125" s="403"/>
      <c r="X125" s="52" t="b">
        <v>1</v>
      </c>
      <c r="Y125" s="403"/>
      <c r="AA125" s="52" t="b">
        <v>1</v>
      </c>
      <c r="AB125" s="403"/>
    </row>
    <row r="128" spans="6:28">
      <c r="F128" s="414" t="s">
        <v>104</v>
      </c>
      <c r="G128" s="422" t="s">
        <v>45</v>
      </c>
      <c r="L128" s="422" t="s">
        <v>45</v>
      </c>
      <c r="O128" s="422" t="s">
        <v>45</v>
      </c>
      <c r="R128" s="422" t="s">
        <v>45</v>
      </c>
      <c r="U128" s="422" t="s">
        <v>45</v>
      </c>
      <c r="X128" s="422" t="s">
        <v>45</v>
      </c>
      <c r="AA128" s="422" t="s">
        <v>45</v>
      </c>
    </row>
    <row r="129" spans="6:27">
      <c r="F129" s="417">
        <v>42005</v>
      </c>
      <c r="G129" s="403" t="b">
        <v>1</v>
      </c>
      <c r="L129" s="403" t="b">
        <v>0</v>
      </c>
      <c r="O129" s="403" t="b">
        <v>1</v>
      </c>
      <c r="R129" s="403" t="b">
        <v>1</v>
      </c>
      <c r="U129" s="403" t="b">
        <v>1</v>
      </c>
      <c r="X129" s="403" t="b">
        <v>1</v>
      </c>
      <c r="AA129" s="403" t="b">
        <v>1</v>
      </c>
    </row>
    <row r="130" spans="6:27">
      <c r="F130" s="417">
        <v>42370</v>
      </c>
      <c r="G130" s="403" t="b">
        <v>0</v>
      </c>
      <c r="L130" s="403" t="b">
        <v>0</v>
      </c>
      <c r="O130" s="403" t="b">
        <v>0</v>
      </c>
      <c r="R130" s="403" t="b">
        <v>0</v>
      </c>
      <c r="U130" s="403" t="b">
        <v>0</v>
      </c>
      <c r="X130" s="403" t="b">
        <v>0</v>
      </c>
      <c r="AA130" s="403" t="b">
        <v>0</v>
      </c>
    </row>
    <row r="131" spans="6:27">
      <c r="F131" s="417">
        <v>42736</v>
      </c>
      <c r="G131" s="403" t="b">
        <v>0</v>
      </c>
      <c r="L131" s="403" t="b">
        <v>0</v>
      </c>
      <c r="O131" s="403" t="b">
        <v>0</v>
      </c>
      <c r="R131" s="403" t="b">
        <v>0</v>
      </c>
      <c r="U131" s="403" t="b">
        <v>0</v>
      </c>
      <c r="X131" s="403" t="b">
        <v>0</v>
      </c>
      <c r="AA131" s="403" t="b">
        <v>0</v>
      </c>
    </row>
    <row r="132" spans="6:27">
      <c r="F132" s="418">
        <v>43101</v>
      </c>
      <c r="G132" s="403" t="b">
        <v>0</v>
      </c>
      <c r="L132" s="403" t="b">
        <v>0</v>
      </c>
      <c r="O132" s="403" t="b">
        <v>0</v>
      </c>
      <c r="R132" s="403" t="b">
        <v>0</v>
      </c>
      <c r="U132" s="403" t="b">
        <v>0</v>
      </c>
      <c r="X132" s="403" t="b">
        <v>0</v>
      </c>
      <c r="AA132" s="403" t="b">
        <v>0</v>
      </c>
    </row>
  </sheetData>
  <sheetProtection insertColumns="0" insertRows="0" deleteColumns="0" deleteRows="0" sort="0" autoFilter="0" pivotTables="0"/>
  <phoneticPr fontId="37" type="noConversion"/>
  <dataValidations count="8">
    <dataValidation type="whole" allowBlank="1" showInputMessage="1" showErrorMessage="1" sqref="M27 H27 P27 S27 V27 Y27 AB27" xr:uid="{4A210143-E198-294F-879B-56E320E9ED4A}">
      <formula1>0</formula1>
      <formula2>99999</formula2>
    </dataValidation>
    <dataValidation type="list" allowBlank="1" showInputMessage="1" showErrorMessage="1" sqref="U125 U105:U120 O125 O105:O120 G125 G105:G120 X125 X105:X120 AA125 AA105:AA120"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O91 G91 U91 R91 L91 X91 AA91" xr:uid="{C8DE31A5-9405-3642-A343-CE3224707C6F}">
      <formula1>TimeseriesClusters</formula1>
    </dataValidation>
    <dataValidation type="list" allowBlank="1" showInputMessage="1" showErrorMessage="1" sqref="G93 O93 U93 R93 L93 X93 AA93" xr:uid="{9F71F9CA-4AD4-4548-9E04-007884CEC8D7}">
      <formula1>"loopback, inter-period sharing"</formula1>
    </dataValidation>
    <dataValidation type="list" allowBlank="1" showInputMessage="1" showErrorMessage="1" sqref="H59:H63 P59:P63 V59:V63 S59:S63 M59:M63 Y59:Y63 AB59:AB63" xr:uid="{C7E83878-EBF0-444B-9A69-3A832427A7AA}">
      <formula1>"int,float,bool,str"</formula1>
    </dataValidation>
    <dataValidation type="list" allowBlank="1" showInputMessage="1" showErrorMessage="1" sqref="G55 X55 L55 O55 R55 U55 AA55" xr:uid="{E6EF9AA6-BE75-7845-90DA-6B0683035D95}">
      <formula1>"INFO, DEBUG"</formula1>
    </dataValidation>
  </dataValidations>
  <hyperlinks>
    <hyperlink ref="F26:H26" r:id="rId1" location="understanding-the-scenario-tagging-layer-cake" display="Scenario Tag" xr:uid="{391F4B0B-DE54-3C4B-97EF-4D05D1D37E6E}"/>
    <hyperlink ref="R26:S26" r:id="rId2" location="understanding-the-scenario-tagging-layer-cake" display="Scenario Tag" xr:uid="{1F0B365B-CDC3-9046-B6E3-5A64B86E38E0}"/>
    <hyperlink ref="L26:M26" r:id="rId3" location="understanding-the-scenario-tagging-layer-cake" display="Scenario Tag" xr:uid="{6232C0A3-67D8-8A4E-88FD-91DE78DD673E}"/>
    <hyperlink ref="U26:V26" r:id="rId4" location="understanding-the-scenario-tagging-layer-cake" display="Scenario Tag" xr:uid="{1C34B620-7201-614F-AB5A-4D077614B4A3}"/>
    <hyperlink ref="O26:P26" r:id="rId5" location="understanding-the-scenario-tagging-layer-cake" display="Scenario Tag" xr:uid="{3C79B7B2-79E4-B34D-8D13-CC04CB239B6E}"/>
    <hyperlink ref="X26:Y26" r:id="rId6" location="understanding-the-scenario-tagging-layer-cake" display="Scenario Tag" xr:uid="{E7B1992D-FF59-8444-AC0C-303A04D3ADB2}"/>
    <hyperlink ref="AA26:AB26" r:id="rId7" location="understanding-the-scenario-tagging-layer-cake" display="Scenario Tag" xr:uid="{ABD32623-339F-A447-AA02-8D18FA45AD96}"/>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2059" r:id="rId11"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12" name="Button 39">
              <controlPr defaultSize="0" print="0" autoFill="0" autoPict="0" macro="[0]!Sheet1.ExportCase">
                <anchor moveWithCells="1">
                  <from>
                    <xdr:col>6</xdr:col>
                    <xdr:colOff>371475</xdr:colOff>
                    <xdr:row>16</xdr:row>
                    <xdr:rowOff>28575</xdr:rowOff>
                  </from>
                  <to>
                    <xdr:col>7</xdr:col>
                    <xdr:colOff>981075</xdr:colOff>
                    <xdr:row>18</xdr:row>
                    <xdr:rowOff>28575</xdr:rowOff>
                  </to>
                </anchor>
              </controlPr>
            </control>
          </mc:Choice>
        </mc:AlternateContent>
        <mc:AlternateContent xmlns:mc="http://schemas.openxmlformats.org/markup-compatibility/2006">
          <mc:Choice Requires="x14">
            <control shapeId="2106" r:id="rId13"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14"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5" name="Button 63">
              <controlPr defaultSize="0" print="0" autoFill="0" autoPict="0" macro="[0]!Sheet1.StoreCaseSettingRange">
                <anchor moveWithCells="1">
                  <from>
                    <xdr:col>6</xdr:col>
                    <xdr:colOff>390525</xdr:colOff>
                    <xdr:row>19</xdr:row>
                    <xdr:rowOff>28575</xdr:rowOff>
                  </from>
                  <to>
                    <xdr:col>7</xdr:col>
                    <xdr:colOff>1000125</xdr:colOff>
                    <xdr:row>21</xdr:row>
                    <xdr:rowOff>28575</xdr:rowOff>
                  </to>
                </anchor>
              </controlPr>
            </control>
          </mc:Choice>
        </mc:AlternateContent>
        <mc:AlternateContent xmlns:mc="http://schemas.openxmlformats.org/markup-compatibility/2006">
          <mc:Choice Requires="x14">
            <control shapeId="2136" r:id="rId16" name="Button 88">
              <controlPr defaultSize="0" print="0" autoFill="0" autoPict="0" macro="[0]!Sheet1.RunBatchCases">
                <anchor moveWithCells="1" sizeWithCells="1">
                  <from>
                    <xdr:col>2</xdr:col>
                    <xdr:colOff>47625</xdr:colOff>
                    <xdr:row>45</xdr:row>
                    <xdr:rowOff>104775</xdr:rowOff>
                  </from>
                  <to>
                    <xdr:col>3</xdr:col>
                    <xdr:colOff>9525</xdr:colOff>
                    <xdr:row>48</xdr:row>
                    <xdr:rowOff>85725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R54 O54 L54 X54 U54 AA54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8797"/>
  <sheetViews>
    <sheetView showGridLines="0" topLeftCell="A230" zoomScale="141" workbookViewId="0">
      <selection activeCell="J197" sqref="J197"/>
    </sheetView>
  </sheetViews>
  <sheetFormatPr defaultColWidth="12" defaultRowHeight="12"/>
  <cols>
    <col min="1" max="1" width="12.1640625" bestFit="1" customWidth="1"/>
    <col min="2" max="2" width="19.83203125" bestFit="1" customWidth="1"/>
    <col min="3" max="3" width="22" customWidth="1"/>
    <col min="5" max="5" width="14.83203125" bestFit="1" customWidth="1"/>
    <col min="6" max="6" width="17.1640625" customWidth="1"/>
    <col min="9" max="9" width="19.83203125" bestFit="1" customWidth="1"/>
    <col min="10" max="10" width="17.1640625" customWidth="1"/>
    <col min="12" max="12" width="19" customWidth="1"/>
    <col min="13" max="13" width="24.83203125" customWidth="1"/>
    <col min="15" max="15" width="7" customWidth="1"/>
    <col min="16" max="16" width="21.1640625" bestFit="1" customWidth="1"/>
    <col min="17" max="40" width="16" customWidth="1"/>
  </cols>
  <sheetData>
    <row r="1" spans="1:40" s="1" customFormat="1" ht="29.25" thickBot="1">
      <c r="A1" s="1" t="s">
        <v>105</v>
      </c>
    </row>
    <row r="5" spans="1:40" ht="19.5" thickBot="1">
      <c r="I5" s="2" t="s">
        <v>106</v>
      </c>
      <c r="J5" s="2"/>
      <c r="K5" s="2"/>
      <c r="L5" s="2"/>
      <c r="M5" s="2"/>
      <c r="O5" s="2" t="s">
        <v>107</v>
      </c>
      <c r="P5" s="2"/>
      <c r="Q5" s="2"/>
      <c r="R5" s="2"/>
      <c r="S5" s="2"/>
      <c r="T5" s="2"/>
      <c r="U5" s="2"/>
      <c r="V5" s="2"/>
      <c r="W5" s="2"/>
      <c r="X5" s="2"/>
      <c r="Y5" s="2"/>
      <c r="Z5" s="2"/>
      <c r="AA5" s="2"/>
      <c r="AB5" s="2"/>
      <c r="AC5" s="2"/>
      <c r="AD5" s="2"/>
      <c r="AE5" s="2"/>
      <c r="AF5" s="2"/>
      <c r="AG5" s="2"/>
      <c r="AH5" s="2"/>
      <c r="AI5" s="2"/>
      <c r="AJ5" s="2"/>
      <c r="AK5" s="2"/>
      <c r="AL5" s="2"/>
      <c r="AM5" s="2"/>
      <c r="AN5" s="2"/>
    </row>
    <row r="7" spans="1:40" ht="13.5">
      <c r="C7" s="34" t="s">
        <v>108</v>
      </c>
      <c r="J7" s="21" t="s">
        <v>108</v>
      </c>
      <c r="M7" s="21" t="s">
        <v>108</v>
      </c>
    </row>
    <row r="8" spans="1:40">
      <c r="C8" s="14" t="s">
        <v>91</v>
      </c>
      <c r="J8" s="33" t="s">
        <v>91</v>
      </c>
      <c r="K8" s="25"/>
      <c r="M8" s="33"/>
    </row>
    <row r="10" spans="1:40">
      <c r="B10" s="8" t="s">
        <v>109</v>
      </c>
      <c r="C10" s="28">
        <f>INDEX($J10:$Z10, MATCH($C$8, _xlfn.TOCOL(J$8:Z$8, 3), 0))</f>
        <v>42005</v>
      </c>
      <c r="I10" s="8" t="s">
        <v>109</v>
      </c>
      <c r="J10" s="29">
        <v>42005</v>
      </c>
      <c r="L10" s="8" t="s">
        <v>109</v>
      </c>
      <c r="M10" s="29"/>
    </row>
    <row r="11" spans="1:40">
      <c r="B11" s="8" t="s">
        <v>110</v>
      </c>
      <c r="C11" s="28">
        <f>INDEX($J11:$Z11, MATCH($C$8, _xlfn.TOCOL(J$8:Z$8, 3), 0))</f>
        <v>43465</v>
      </c>
      <c r="I11" s="8" t="s">
        <v>110</v>
      </c>
      <c r="J11" s="29">
        <v>43465</v>
      </c>
      <c r="L11" s="8" t="s">
        <v>110</v>
      </c>
      <c r="M11" s="29"/>
    </row>
    <row r="13" spans="1:40" ht="13.5">
      <c r="B13" s="34" t="s">
        <v>111</v>
      </c>
      <c r="C13" s="34" t="s">
        <v>112</v>
      </c>
      <c r="E13" s="34" t="s">
        <v>113</v>
      </c>
      <c r="F13" s="34" t="s">
        <v>112</v>
      </c>
      <c r="G13" s="34" t="s">
        <v>114</v>
      </c>
      <c r="I13" s="21" t="s">
        <v>111</v>
      </c>
      <c r="J13" s="21" t="s">
        <v>112</v>
      </c>
      <c r="L13" s="21" t="s">
        <v>111</v>
      </c>
      <c r="M13" s="21" t="s">
        <v>112</v>
      </c>
      <c r="O13" s="88" t="s">
        <v>115</v>
      </c>
      <c r="P13" s="21" t="s">
        <v>116</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8" cm="1">
        <f t="array" ref="B14:B1474" xml:space="preserve"> CHOOSE(MATCH($C$8,_xlfn.TOCOL($J$8:$ZZ$8,3),0),_xlfn.ANCHORARRAY(I$14),_xlfn.ANCHORARRAY(L$14))</f>
        <v>42005</v>
      </c>
      <c r="C14" s="28" cm="1">
        <f t="array" ref="C14:C1474">CHOOSE(
  MATCH($C$8, _xlfn.TOCOL(J$8:M$8, 3), 0),
  J$14:INDEX(J$14:J$10000, MATCH(TRUE, J$14:J$10000="", 0)-1),
  M$14:INDEX(M$14:M$10000, MATCH(TRUE, M$14:M$10000="", 0)-1)
)</f>
        <v>43447</v>
      </c>
      <c r="E14" s="28" cm="1">
        <f t="array" ref="E14:E1069">_xlfn.TOCOL(Q14:AN379,3)</f>
        <v>42073</v>
      </c>
      <c r="F14" s="30" cm="1">
        <f t="array" ref="F14:F733">INT(_xlfn._xlws.FILTER(_xlfn.ANCHORARRAY(E14),_xlfn.ANCHORARRAY(E14)&lt;&gt;""))</f>
        <v>42073</v>
      </c>
      <c r="G14" s="31" t="b" cm="1">
        <f t="array" ref="G14:G733">_xlfn.ANCHORARRAY(F14)&lt;&gt;""</f>
        <v>1</v>
      </c>
      <c r="I14" s="30" cm="1">
        <f t="array" ref="I14:I1474">J10+_xlfn.SEQUENCE(1+J11-J10,,0,1)</f>
        <v>42005</v>
      </c>
      <c r="J14" s="430">
        <v>43447</v>
      </c>
      <c r="L14" s="28" cm="1">
        <f t="array" ref="L14">M10+_xlfn.SEQUENCE(1+M11-M10,,0,1)</f>
        <v>0</v>
      </c>
      <c r="M14" s="107"/>
      <c r="O14" s="102">
        <v>1</v>
      </c>
      <c r="P14" s="32" cm="1">
        <f t="array" ref="P14:P43">_xlfn._xlws.SORT(_xlfn.UNIQUE(_xlfn.TOCOL($C$14:$C$10000,3)))</f>
        <v>42073</v>
      </c>
      <c r="Q14" s="28" cm="1">
        <f t="array" ref="Q14:AN14">IF(P14&lt;&gt;"",TRANSPOSE(P14+_xlfn.SEQUENCE(24,,0,1/24)),"")</f>
        <v>42073</v>
      </c>
      <c r="R14" s="28">
        <v>42073.041666666664</v>
      </c>
      <c r="S14" s="28">
        <v>42073.083333333336</v>
      </c>
      <c r="T14" s="28">
        <v>42073.125</v>
      </c>
      <c r="U14" s="28">
        <v>42073.166666666664</v>
      </c>
      <c r="V14" s="28">
        <v>42073.208333333336</v>
      </c>
      <c r="W14" s="28">
        <v>42073.25</v>
      </c>
      <c r="X14" s="28">
        <v>42073.291666666664</v>
      </c>
      <c r="Y14" s="28">
        <v>42073.333333333336</v>
      </c>
      <c r="Z14" s="28">
        <v>42073.375</v>
      </c>
      <c r="AA14" s="28">
        <v>42073.416666666664</v>
      </c>
      <c r="AB14" s="28">
        <v>42073.458333333336</v>
      </c>
      <c r="AC14" s="28">
        <v>42073.5</v>
      </c>
      <c r="AD14" s="28">
        <v>42073.541666666664</v>
      </c>
      <c r="AE14" s="28">
        <v>42073.583333333336</v>
      </c>
      <c r="AF14" s="28">
        <v>42073.625</v>
      </c>
      <c r="AG14" s="28">
        <v>42073.666666666664</v>
      </c>
      <c r="AH14" s="28">
        <v>42073.708333333336</v>
      </c>
      <c r="AI14" s="28">
        <v>42073.75</v>
      </c>
      <c r="AJ14" s="28">
        <v>42073.791666666664</v>
      </c>
      <c r="AK14" s="28">
        <v>42073.833333333336</v>
      </c>
      <c r="AL14" s="28">
        <v>42073.875</v>
      </c>
      <c r="AM14" s="28">
        <v>42073.916666666664</v>
      </c>
      <c r="AN14" s="28">
        <v>42073.958333333336</v>
      </c>
    </row>
    <row r="15" spans="1:40">
      <c r="B15" s="28">
        <v>42006</v>
      </c>
      <c r="C15" s="28">
        <v>43447</v>
      </c>
      <c r="E15" s="28">
        <v>42073.041666666664</v>
      </c>
      <c r="F15" s="30">
        <v>42073</v>
      </c>
      <c r="G15" s="31" t="b">
        <v>1</v>
      </c>
      <c r="I15" s="30">
        <v>42006</v>
      </c>
      <c r="J15" s="430">
        <v>43447</v>
      </c>
      <c r="L15" s="28"/>
      <c r="M15" s="107"/>
      <c r="O15" s="102">
        <f>IF(P15="","",1+O14)</f>
        <v>2</v>
      </c>
      <c r="P15" s="32">
        <v>42155</v>
      </c>
      <c r="Q15" s="28" cm="1">
        <f t="array" ref="Q15:AN15">IF(P15&lt;&gt;"",TRANSPOSE(P15+_xlfn.SEQUENCE(24,,0,1/24)),"")</f>
        <v>42155</v>
      </c>
      <c r="R15" s="28">
        <v>42155.041666666664</v>
      </c>
      <c r="S15" s="28">
        <v>42155.083333333336</v>
      </c>
      <c r="T15" s="28">
        <v>42155.125</v>
      </c>
      <c r="U15" s="28">
        <v>42155.166666666664</v>
      </c>
      <c r="V15" s="28">
        <v>42155.208333333336</v>
      </c>
      <c r="W15" s="28">
        <v>42155.25</v>
      </c>
      <c r="X15" s="28">
        <v>42155.291666666664</v>
      </c>
      <c r="Y15" s="28">
        <v>42155.333333333336</v>
      </c>
      <c r="Z15" s="28">
        <v>42155.375</v>
      </c>
      <c r="AA15" s="28">
        <v>42155.416666666664</v>
      </c>
      <c r="AB15" s="28">
        <v>42155.458333333336</v>
      </c>
      <c r="AC15" s="28">
        <v>42155.5</v>
      </c>
      <c r="AD15" s="28">
        <v>42155.541666666664</v>
      </c>
      <c r="AE15" s="28">
        <v>42155.583333333336</v>
      </c>
      <c r="AF15" s="28">
        <v>42155.625</v>
      </c>
      <c r="AG15" s="28">
        <v>42155.666666666664</v>
      </c>
      <c r="AH15" s="28">
        <v>42155.708333333336</v>
      </c>
      <c r="AI15" s="28">
        <v>42155.75</v>
      </c>
      <c r="AJ15" s="28">
        <v>42155.791666666664</v>
      </c>
      <c r="AK15" s="28">
        <v>42155.833333333336</v>
      </c>
      <c r="AL15" s="28">
        <v>42155.875</v>
      </c>
      <c r="AM15" s="28">
        <v>42155.916666666664</v>
      </c>
      <c r="AN15" s="28">
        <v>42155.958333333336</v>
      </c>
    </row>
    <row r="16" spans="1:40">
      <c r="B16" s="28">
        <v>42007</v>
      </c>
      <c r="C16" s="28">
        <v>43442</v>
      </c>
      <c r="E16" s="28">
        <v>42073.083333333336</v>
      </c>
      <c r="F16" s="30">
        <v>42073</v>
      </c>
      <c r="G16" s="31" t="b">
        <v>1</v>
      </c>
      <c r="I16" s="30">
        <v>42007</v>
      </c>
      <c r="J16" s="430">
        <v>43442</v>
      </c>
      <c r="L16" s="28"/>
      <c r="M16" s="107"/>
      <c r="O16" s="102">
        <f t="shared" ref="O16:O79" si="0">IF(P16="","",1+O15)</f>
        <v>3</v>
      </c>
      <c r="P16" s="32">
        <v>42202</v>
      </c>
      <c r="Q16" s="28" cm="1">
        <f t="array" ref="Q16:AN16">IF(P16&lt;&gt;"",TRANSPOSE(P16+_xlfn.SEQUENCE(24,,0,1/24)),"")</f>
        <v>42202</v>
      </c>
      <c r="R16" s="28">
        <v>42202.041666666664</v>
      </c>
      <c r="S16" s="28">
        <v>42202.083333333336</v>
      </c>
      <c r="T16" s="28">
        <v>42202.125</v>
      </c>
      <c r="U16" s="28">
        <v>42202.166666666664</v>
      </c>
      <c r="V16" s="28">
        <v>42202.208333333336</v>
      </c>
      <c r="W16" s="28">
        <v>42202.25</v>
      </c>
      <c r="X16" s="28">
        <v>42202.291666666664</v>
      </c>
      <c r="Y16" s="28">
        <v>42202.333333333336</v>
      </c>
      <c r="Z16" s="28">
        <v>42202.375</v>
      </c>
      <c r="AA16" s="28">
        <v>42202.416666666664</v>
      </c>
      <c r="AB16" s="28">
        <v>42202.458333333336</v>
      </c>
      <c r="AC16" s="28">
        <v>42202.5</v>
      </c>
      <c r="AD16" s="28">
        <v>42202.541666666664</v>
      </c>
      <c r="AE16" s="28">
        <v>42202.583333333336</v>
      </c>
      <c r="AF16" s="28">
        <v>42202.625</v>
      </c>
      <c r="AG16" s="28">
        <v>42202.666666666664</v>
      </c>
      <c r="AH16" s="28">
        <v>42202.708333333336</v>
      </c>
      <c r="AI16" s="28">
        <v>42202.75</v>
      </c>
      <c r="AJ16" s="28">
        <v>42202.791666666664</v>
      </c>
      <c r="AK16" s="28">
        <v>42202.833333333336</v>
      </c>
      <c r="AL16" s="28">
        <v>42202.875</v>
      </c>
      <c r="AM16" s="28">
        <v>42202.916666666664</v>
      </c>
      <c r="AN16" s="28">
        <v>42202.958333333336</v>
      </c>
    </row>
    <row r="17" spans="2:40">
      <c r="B17" s="28">
        <v>42008</v>
      </c>
      <c r="C17" s="28">
        <v>42386</v>
      </c>
      <c r="E17" s="28">
        <v>42073.125</v>
      </c>
      <c r="F17" s="30">
        <v>42073</v>
      </c>
      <c r="G17" s="31" t="b">
        <v>1</v>
      </c>
      <c r="I17" s="30">
        <v>42008</v>
      </c>
      <c r="J17" s="430">
        <v>42386</v>
      </c>
      <c r="L17" s="28"/>
      <c r="M17" s="107"/>
      <c r="O17" s="102">
        <f t="shared" si="0"/>
        <v>4</v>
      </c>
      <c r="P17" s="32">
        <v>42215</v>
      </c>
      <c r="Q17" s="28" cm="1">
        <f t="array" ref="Q17:AN17">IF(P17&lt;&gt;"",TRANSPOSE(P17+_xlfn.SEQUENCE(24,,0,1/24)),"")</f>
        <v>42215</v>
      </c>
      <c r="R17" s="28">
        <v>42215.041666666664</v>
      </c>
      <c r="S17" s="28">
        <v>42215.083333333336</v>
      </c>
      <c r="T17" s="28">
        <v>42215.125</v>
      </c>
      <c r="U17" s="28">
        <v>42215.166666666664</v>
      </c>
      <c r="V17" s="28">
        <v>42215.208333333336</v>
      </c>
      <c r="W17" s="28">
        <v>42215.25</v>
      </c>
      <c r="X17" s="28">
        <v>42215.291666666664</v>
      </c>
      <c r="Y17" s="28">
        <v>42215.333333333336</v>
      </c>
      <c r="Z17" s="28">
        <v>42215.375</v>
      </c>
      <c r="AA17" s="28">
        <v>42215.416666666664</v>
      </c>
      <c r="AB17" s="28">
        <v>42215.458333333336</v>
      </c>
      <c r="AC17" s="28">
        <v>42215.5</v>
      </c>
      <c r="AD17" s="28">
        <v>42215.541666666664</v>
      </c>
      <c r="AE17" s="28">
        <v>42215.583333333336</v>
      </c>
      <c r="AF17" s="28">
        <v>42215.625</v>
      </c>
      <c r="AG17" s="28">
        <v>42215.666666666664</v>
      </c>
      <c r="AH17" s="28">
        <v>42215.708333333336</v>
      </c>
      <c r="AI17" s="28">
        <v>42215.75</v>
      </c>
      <c r="AJ17" s="28">
        <v>42215.791666666664</v>
      </c>
      <c r="AK17" s="28">
        <v>42215.833333333336</v>
      </c>
      <c r="AL17" s="28">
        <v>42215.875</v>
      </c>
      <c r="AM17" s="28">
        <v>42215.916666666664</v>
      </c>
      <c r="AN17" s="28">
        <v>42215.958333333336</v>
      </c>
    </row>
    <row r="18" spans="2:40">
      <c r="B18" s="28">
        <v>42009</v>
      </c>
      <c r="C18" s="28">
        <v>43424</v>
      </c>
      <c r="E18" s="28">
        <v>42073.166666666664</v>
      </c>
      <c r="F18" s="30">
        <v>42073</v>
      </c>
      <c r="G18" s="31" t="b">
        <v>1</v>
      </c>
      <c r="I18" s="30">
        <v>42009</v>
      </c>
      <c r="J18" s="430">
        <v>43424</v>
      </c>
      <c r="L18" s="28"/>
      <c r="M18" s="107"/>
      <c r="O18" s="102">
        <f t="shared" si="0"/>
        <v>5</v>
      </c>
      <c r="P18" s="32">
        <v>42238</v>
      </c>
      <c r="Q18" s="28" cm="1">
        <f t="array" ref="Q18:AN18">IF(P18&lt;&gt;"",TRANSPOSE(P18+_xlfn.SEQUENCE(24,,0,1/24)),"")</f>
        <v>42238</v>
      </c>
      <c r="R18" s="28">
        <v>42238.041666666664</v>
      </c>
      <c r="S18" s="28">
        <v>42238.083333333336</v>
      </c>
      <c r="T18" s="28">
        <v>42238.125</v>
      </c>
      <c r="U18" s="28">
        <v>42238.166666666664</v>
      </c>
      <c r="V18" s="28">
        <v>42238.208333333336</v>
      </c>
      <c r="W18" s="28">
        <v>42238.25</v>
      </c>
      <c r="X18" s="28">
        <v>42238.291666666664</v>
      </c>
      <c r="Y18" s="28">
        <v>42238.333333333336</v>
      </c>
      <c r="Z18" s="28">
        <v>42238.375</v>
      </c>
      <c r="AA18" s="28">
        <v>42238.416666666664</v>
      </c>
      <c r="AB18" s="28">
        <v>42238.458333333336</v>
      </c>
      <c r="AC18" s="28">
        <v>42238.5</v>
      </c>
      <c r="AD18" s="28">
        <v>42238.541666666664</v>
      </c>
      <c r="AE18" s="28">
        <v>42238.583333333336</v>
      </c>
      <c r="AF18" s="28">
        <v>42238.625</v>
      </c>
      <c r="AG18" s="28">
        <v>42238.666666666664</v>
      </c>
      <c r="AH18" s="28">
        <v>42238.708333333336</v>
      </c>
      <c r="AI18" s="28">
        <v>42238.75</v>
      </c>
      <c r="AJ18" s="28">
        <v>42238.791666666664</v>
      </c>
      <c r="AK18" s="28">
        <v>42238.833333333336</v>
      </c>
      <c r="AL18" s="28">
        <v>42238.875</v>
      </c>
      <c r="AM18" s="28">
        <v>42238.916666666664</v>
      </c>
      <c r="AN18" s="28">
        <v>42238.958333333336</v>
      </c>
    </row>
    <row r="19" spans="2:40">
      <c r="B19" s="28">
        <v>42010</v>
      </c>
      <c r="C19" s="28">
        <v>43424</v>
      </c>
      <c r="E19" s="28">
        <v>42073.208333333336</v>
      </c>
      <c r="F19" s="30">
        <v>42073</v>
      </c>
      <c r="G19" s="31" t="b">
        <v>1</v>
      </c>
      <c r="I19" s="30">
        <v>42010</v>
      </c>
      <c r="J19" s="430">
        <v>43424</v>
      </c>
      <c r="L19" s="28"/>
      <c r="M19" s="107"/>
      <c r="O19" s="102">
        <f t="shared" si="0"/>
        <v>6</v>
      </c>
      <c r="P19" s="32">
        <v>42243</v>
      </c>
      <c r="Q19" s="28" cm="1">
        <f t="array" ref="Q19:AN19">IF(P19&lt;&gt;"",TRANSPOSE(P19+_xlfn.SEQUENCE(24,,0,1/24)),"")</f>
        <v>42243</v>
      </c>
      <c r="R19" s="28">
        <v>42243.041666666664</v>
      </c>
      <c r="S19" s="28">
        <v>42243.083333333336</v>
      </c>
      <c r="T19" s="28">
        <v>42243.125</v>
      </c>
      <c r="U19" s="28">
        <v>42243.166666666664</v>
      </c>
      <c r="V19" s="28">
        <v>42243.208333333336</v>
      </c>
      <c r="W19" s="28">
        <v>42243.25</v>
      </c>
      <c r="X19" s="28">
        <v>42243.291666666664</v>
      </c>
      <c r="Y19" s="28">
        <v>42243.333333333336</v>
      </c>
      <c r="Z19" s="28">
        <v>42243.375</v>
      </c>
      <c r="AA19" s="28">
        <v>42243.416666666664</v>
      </c>
      <c r="AB19" s="28">
        <v>42243.458333333336</v>
      </c>
      <c r="AC19" s="28">
        <v>42243.5</v>
      </c>
      <c r="AD19" s="28">
        <v>42243.541666666664</v>
      </c>
      <c r="AE19" s="28">
        <v>42243.583333333336</v>
      </c>
      <c r="AF19" s="28">
        <v>42243.625</v>
      </c>
      <c r="AG19" s="28">
        <v>42243.666666666664</v>
      </c>
      <c r="AH19" s="28">
        <v>42243.708333333336</v>
      </c>
      <c r="AI19" s="28">
        <v>42243.75</v>
      </c>
      <c r="AJ19" s="28">
        <v>42243.791666666664</v>
      </c>
      <c r="AK19" s="28">
        <v>42243.833333333336</v>
      </c>
      <c r="AL19" s="28">
        <v>42243.875</v>
      </c>
      <c r="AM19" s="28">
        <v>42243.916666666664</v>
      </c>
      <c r="AN19" s="28">
        <v>42243.958333333336</v>
      </c>
    </row>
    <row r="20" spans="2:40">
      <c r="B20" s="28">
        <v>42011</v>
      </c>
      <c r="C20" s="28">
        <v>43424</v>
      </c>
      <c r="E20" s="28">
        <v>42073.25</v>
      </c>
      <c r="F20" s="30">
        <v>42073</v>
      </c>
      <c r="G20" s="31" t="b">
        <v>1</v>
      </c>
      <c r="I20" s="30">
        <v>42011</v>
      </c>
      <c r="J20" s="430">
        <v>43424</v>
      </c>
      <c r="L20" s="28"/>
      <c r="M20" s="107"/>
      <c r="O20" s="102">
        <f t="shared" si="0"/>
        <v>7</v>
      </c>
      <c r="P20" s="32">
        <v>42386</v>
      </c>
      <c r="Q20" s="28" cm="1">
        <f t="array" ref="Q20:AN20">IF(P20&lt;&gt;"",TRANSPOSE(P20+_xlfn.SEQUENCE(24,,0,1/24)),"")</f>
        <v>42386</v>
      </c>
      <c r="R20" s="28">
        <v>42386.041666666664</v>
      </c>
      <c r="S20" s="28">
        <v>42386.083333333336</v>
      </c>
      <c r="T20" s="28">
        <v>42386.125</v>
      </c>
      <c r="U20" s="28">
        <v>42386.166666666664</v>
      </c>
      <c r="V20" s="28">
        <v>42386.208333333336</v>
      </c>
      <c r="W20" s="28">
        <v>42386.25</v>
      </c>
      <c r="X20" s="28">
        <v>42386.291666666664</v>
      </c>
      <c r="Y20" s="28">
        <v>42386.333333333336</v>
      </c>
      <c r="Z20" s="28">
        <v>42386.375</v>
      </c>
      <c r="AA20" s="28">
        <v>42386.416666666664</v>
      </c>
      <c r="AB20" s="28">
        <v>42386.458333333336</v>
      </c>
      <c r="AC20" s="28">
        <v>42386.5</v>
      </c>
      <c r="AD20" s="28">
        <v>42386.541666666664</v>
      </c>
      <c r="AE20" s="28">
        <v>42386.583333333336</v>
      </c>
      <c r="AF20" s="28">
        <v>42386.625</v>
      </c>
      <c r="AG20" s="28">
        <v>42386.666666666664</v>
      </c>
      <c r="AH20" s="28">
        <v>42386.708333333336</v>
      </c>
      <c r="AI20" s="28">
        <v>42386.75</v>
      </c>
      <c r="AJ20" s="28">
        <v>42386.791666666664</v>
      </c>
      <c r="AK20" s="28">
        <v>42386.833333333336</v>
      </c>
      <c r="AL20" s="28">
        <v>42386.875</v>
      </c>
      <c r="AM20" s="28">
        <v>42386.916666666664</v>
      </c>
      <c r="AN20" s="28">
        <v>42386.958333333336</v>
      </c>
    </row>
    <row r="21" spans="2:40">
      <c r="B21" s="28">
        <v>42012</v>
      </c>
      <c r="C21" s="28">
        <v>43424</v>
      </c>
      <c r="E21" s="28">
        <v>42073.291666666664</v>
      </c>
      <c r="F21" s="30">
        <v>42073</v>
      </c>
      <c r="G21" s="31" t="b">
        <v>1</v>
      </c>
      <c r="I21" s="30">
        <v>42012</v>
      </c>
      <c r="J21" s="430">
        <v>43424</v>
      </c>
      <c r="L21" s="28"/>
      <c r="M21" s="107"/>
      <c r="O21" s="102">
        <f t="shared" si="0"/>
        <v>8</v>
      </c>
      <c r="P21" s="32">
        <v>42459</v>
      </c>
      <c r="Q21" s="28" cm="1">
        <f t="array" ref="Q21:AN21">IF(P21&lt;&gt;"",TRANSPOSE(P21+_xlfn.SEQUENCE(24,,0,1/24)),"")</f>
        <v>42459</v>
      </c>
      <c r="R21" s="28">
        <v>42459.041666666664</v>
      </c>
      <c r="S21" s="28">
        <v>42459.083333333336</v>
      </c>
      <c r="T21" s="28">
        <v>42459.125</v>
      </c>
      <c r="U21" s="28">
        <v>42459.166666666664</v>
      </c>
      <c r="V21" s="28">
        <v>42459.208333333336</v>
      </c>
      <c r="W21" s="28">
        <v>42459.25</v>
      </c>
      <c r="X21" s="28">
        <v>42459.291666666664</v>
      </c>
      <c r="Y21" s="28">
        <v>42459.333333333336</v>
      </c>
      <c r="Z21" s="28">
        <v>42459.375</v>
      </c>
      <c r="AA21" s="28">
        <v>42459.416666666664</v>
      </c>
      <c r="AB21" s="28">
        <v>42459.458333333336</v>
      </c>
      <c r="AC21" s="28">
        <v>42459.5</v>
      </c>
      <c r="AD21" s="28">
        <v>42459.541666666664</v>
      </c>
      <c r="AE21" s="28">
        <v>42459.583333333336</v>
      </c>
      <c r="AF21" s="28">
        <v>42459.625</v>
      </c>
      <c r="AG21" s="28">
        <v>42459.666666666664</v>
      </c>
      <c r="AH21" s="28">
        <v>42459.708333333336</v>
      </c>
      <c r="AI21" s="28">
        <v>42459.75</v>
      </c>
      <c r="AJ21" s="28">
        <v>42459.791666666664</v>
      </c>
      <c r="AK21" s="28">
        <v>42459.833333333336</v>
      </c>
      <c r="AL21" s="28">
        <v>42459.875</v>
      </c>
      <c r="AM21" s="28">
        <v>42459.916666666664</v>
      </c>
      <c r="AN21" s="28">
        <v>42459.958333333336</v>
      </c>
    </row>
    <row r="22" spans="2:40">
      <c r="B22" s="28">
        <v>42013</v>
      </c>
      <c r="C22" s="28">
        <v>42073</v>
      </c>
      <c r="E22" s="28">
        <v>42073.333333333336</v>
      </c>
      <c r="F22" s="30">
        <v>42073</v>
      </c>
      <c r="G22" s="31" t="b">
        <v>1</v>
      </c>
      <c r="I22" s="30">
        <v>42013</v>
      </c>
      <c r="J22" s="430">
        <v>42073</v>
      </c>
      <c r="L22" s="28"/>
      <c r="M22" s="107"/>
      <c r="O22" s="102">
        <f t="shared" si="0"/>
        <v>9</v>
      </c>
      <c r="P22" s="32">
        <v>42558</v>
      </c>
      <c r="Q22" s="28" cm="1">
        <f t="array" ref="Q22:AN22">IF(P22&lt;&gt;"",TRANSPOSE(P22+_xlfn.SEQUENCE(24,,0,1/24)),"")</f>
        <v>42558</v>
      </c>
      <c r="R22" s="28">
        <v>42558.041666666664</v>
      </c>
      <c r="S22" s="28">
        <v>42558.083333333336</v>
      </c>
      <c r="T22" s="28">
        <v>42558.125</v>
      </c>
      <c r="U22" s="28">
        <v>42558.166666666664</v>
      </c>
      <c r="V22" s="28">
        <v>42558.208333333336</v>
      </c>
      <c r="W22" s="28">
        <v>42558.25</v>
      </c>
      <c r="X22" s="28">
        <v>42558.291666666664</v>
      </c>
      <c r="Y22" s="28">
        <v>42558.333333333336</v>
      </c>
      <c r="Z22" s="28">
        <v>42558.375</v>
      </c>
      <c r="AA22" s="28">
        <v>42558.416666666664</v>
      </c>
      <c r="AB22" s="28">
        <v>42558.458333333336</v>
      </c>
      <c r="AC22" s="28">
        <v>42558.5</v>
      </c>
      <c r="AD22" s="28">
        <v>42558.541666666664</v>
      </c>
      <c r="AE22" s="28">
        <v>42558.583333333336</v>
      </c>
      <c r="AF22" s="28">
        <v>42558.625</v>
      </c>
      <c r="AG22" s="28">
        <v>42558.666666666664</v>
      </c>
      <c r="AH22" s="28">
        <v>42558.708333333336</v>
      </c>
      <c r="AI22" s="28">
        <v>42558.75</v>
      </c>
      <c r="AJ22" s="28">
        <v>42558.791666666664</v>
      </c>
      <c r="AK22" s="28">
        <v>42558.833333333336</v>
      </c>
      <c r="AL22" s="28">
        <v>42558.875</v>
      </c>
      <c r="AM22" s="28">
        <v>42558.916666666664</v>
      </c>
      <c r="AN22" s="28">
        <v>42558.958333333336</v>
      </c>
    </row>
    <row r="23" spans="2:40">
      <c r="B23" s="28">
        <v>42014</v>
      </c>
      <c r="C23" s="28">
        <v>42386</v>
      </c>
      <c r="E23" s="28">
        <v>42073.375</v>
      </c>
      <c r="F23" s="30">
        <v>42073</v>
      </c>
      <c r="G23" s="31" t="b">
        <v>1</v>
      </c>
      <c r="I23" s="30">
        <v>42014</v>
      </c>
      <c r="J23" s="430">
        <v>42386</v>
      </c>
      <c r="L23" s="28"/>
      <c r="M23" s="107"/>
      <c r="O23" s="102">
        <f t="shared" si="0"/>
        <v>10</v>
      </c>
      <c r="P23" s="32">
        <v>42561</v>
      </c>
      <c r="Q23" s="28" cm="1">
        <f t="array" ref="Q23:AN23">IF(P23&lt;&gt;"",TRANSPOSE(P23+_xlfn.SEQUENCE(24,,0,1/24)),"")</f>
        <v>42561</v>
      </c>
      <c r="R23" s="28">
        <v>42561.041666666664</v>
      </c>
      <c r="S23" s="28">
        <v>42561.083333333336</v>
      </c>
      <c r="T23" s="28">
        <v>42561.125</v>
      </c>
      <c r="U23" s="28">
        <v>42561.166666666664</v>
      </c>
      <c r="V23" s="28">
        <v>42561.208333333336</v>
      </c>
      <c r="W23" s="28">
        <v>42561.25</v>
      </c>
      <c r="X23" s="28">
        <v>42561.291666666664</v>
      </c>
      <c r="Y23" s="28">
        <v>42561.333333333336</v>
      </c>
      <c r="Z23" s="28">
        <v>42561.375</v>
      </c>
      <c r="AA23" s="28">
        <v>42561.416666666664</v>
      </c>
      <c r="AB23" s="28">
        <v>42561.458333333336</v>
      </c>
      <c r="AC23" s="28">
        <v>42561.5</v>
      </c>
      <c r="AD23" s="28">
        <v>42561.541666666664</v>
      </c>
      <c r="AE23" s="28">
        <v>42561.583333333336</v>
      </c>
      <c r="AF23" s="28">
        <v>42561.625</v>
      </c>
      <c r="AG23" s="28">
        <v>42561.666666666664</v>
      </c>
      <c r="AH23" s="28">
        <v>42561.708333333336</v>
      </c>
      <c r="AI23" s="28">
        <v>42561.75</v>
      </c>
      <c r="AJ23" s="28">
        <v>42561.791666666664</v>
      </c>
      <c r="AK23" s="28">
        <v>42561.833333333336</v>
      </c>
      <c r="AL23" s="28">
        <v>42561.875</v>
      </c>
      <c r="AM23" s="28">
        <v>42561.916666666664</v>
      </c>
      <c r="AN23" s="28">
        <v>42561.958333333336</v>
      </c>
    </row>
    <row r="24" spans="2:40">
      <c r="B24" s="28">
        <v>42015</v>
      </c>
      <c r="C24" s="28">
        <v>42386</v>
      </c>
      <c r="E24" s="28">
        <v>42073.416666666664</v>
      </c>
      <c r="F24" s="30">
        <v>42073</v>
      </c>
      <c r="G24" s="31" t="b">
        <v>1</v>
      </c>
      <c r="I24" s="30">
        <v>42015</v>
      </c>
      <c r="J24" s="430">
        <v>42386</v>
      </c>
      <c r="L24" s="28"/>
      <c r="M24" s="107"/>
      <c r="O24" s="102">
        <f t="shared" si="0"/>
        <v>11</v>
      </c>
      <c r="P24" s="32">
        <v>42607</v>
      </c>
      <c r="Q24" s="28" cm="1">
        <f t="array" ref="Q24:AN24">IF(P24&lt;&gt;"",TRANSPOSE(P24+_xlfn.SEQUENCE(24,,0,1/24)),"")</f>
        <v>42607</v>
      </c>
      <c r="R24" s="28">
        <v>42607.041666666664</v>
      </c>
      <c r="S24" s="28">
        <v>42607.083333333336</v>
      </c>
      <c r="T24" s="28">
        <v>42607.125</v>
      </c>
      <c r="U24" s="28">
        <v>42607.166666666664</v>
      </c>
      <c r="V24" s="28">
        <v>42607.208333333336</v>
      </c>
      <c r="W24" s="28">
        <v>42607.25</v>
      </c>
      <c r="X24" s="28">
        <v>42607.291666666664</v>
      </c>
      <c r="Y24" s="28">
        <v>42607.333333333336</v>
      </c>
      <c r="Z24" s="28">
        <v>42607.375</v>
      </c>
      <c r="AA24" s="28">
        <v>42607.416666666664</v>
      </c>
      <c r="AB24" s="28">
        <v>42607.458333333336</v>
      </c>
      <c r="AC24" s="28">
        <v>42607.5</v>
      </c>
      <c r="AD24" s="28">
        <v>42607.541666666664</v>
      </c>
      <c r="AE24" s="28">
        <v>42607.583333333336</v>
      </c>
      <c r="AF24" s="28">
        <v>42607.625</v>
      </c>
      <c r="AG24" s="28">
        <v>42607.666666666664</v>
      </c>
      <c r="AH24" s="28">
        <v>42607.708333333336</v>
      </c>
      <c r="AI24" s="28">
        <v>42607.75</v>
      </c>
      <c r="AJ24" s="28">
        <v>42607.791666666664</v>
      </c>
      <c r="AK24" s="28">
        <v>42607.833333333336</v>
      </c>
      <c r="AL24" s="28">
        <v>42607.875</v>
      </c>
      <c r="AM24" s="28">
        <v>42607.916666666664</v>
      </c>
      <c r="AN24" s="28">
        <v>42607.958333333336</v>
      </c>
    </row>
    <row r="25" spans="2:40">
      <c r="B25" s="28">
        <v>42016</v>
      </c>
      <c r="C25" s="28">
        <v>43424</v>
      </c>
      <c r="E25" s="28">
        <v>42073.458333333336</v>
      </c>
      <c r="F25" s="30">
        <v>42073</v>
      </c>
      <c r="G25" s="31" t="b">
        <v>1</v>
      </c>
      <c r="I25" s="30">
        <v>42016</v>
      </c>
      <c r="J25" s="430">
        <v>43424</v>
      </c>
      <c r="L25" s="28"/>
      <c r="M25" s="107"/>
      <c r="O25" s="102">
        <f t="shared" si="0"/>
        <v>12</v>
      </c>
      <c r="P25" s="32">
        <v>42770</v>
      </c>
      <c r="Q25" s="28" cm="1">
        <f t="array" ref="Q25:AN25">IF(P25&lt;&gt;"",TRANSPOSE(P25+_xlfn.SEQUENCE(24,,0,1/24)),"")</f>
        <v>42770</v>
      </c>
      <c r="R25" s="28">
        <v>42770.041666666664</v>
      </c>
      <c r="S25" s="28">
        <v>42770.083333333336</v>
      </c>
      <c r="T25" s="28">
        <v>42770.125</v>
      </c>
      <c r="U25" s="28">
        <v>42770.166666666664</v>
      </c>
      <c r="V25" s="28">
        <v>42770.208333333336</v>
      </c>
      <c r="W25" s="28">
        <v>42770.25</v>
      </c>
      <c r="X25" s="28">
        <v>42770.291666666664</v>
      </c>
      <c r="Y25" s="28">
        <v>42770.333333333336</v>
      </c>
      <c r="Z25" s="28">
        <v>42770.375</v>
      </c>
      <c r="AA25" s="28">
        <v>42770.416666666664</v>
      </c>
      <c r="AB25" s="28">
        <v>42770.458333333336</v>
      </c>
      <c r="AC25" s="28">
        <v>42770.5</v>
      </c>
      <c r="AD25" s="28">
        <v>42770.541666666664</v>
      </c>
      <c r="AE25" s="28">
        <v>42770.583333333336</v>
      </c>
      <c r="AF25" s="28">
        <v>42770.625</v>
      </c>
      <c r="AG25" s="28">
        <v>42770.666666666664</v>
      </c>
      <c r="AH25" s="28">
        <v>42770.708333333336</v>
      </c>
      <c r="AI25" s="28">
        <v>42770.75</v>
      </c>
      <c r="AJ25" s="28">
        <v>42770.791666666664</v>
      </c>
      <c r="AK25" s="28">
        <v>42770.833333333336</v>
      </c>
      <c r="AL25" s="28">
        <v>42770.875</v>
      </c>
      <c r="AM25" s="28">
        <v>42770.916666666664</v>
      </c>
      <c r="AN25" s="28">
        <v>42770.958333333336</v>
      </c>
    </row>
    <row r="26" spans="2:40">
      <c r="B26" s="28">
        <v>42017</v>
      </c>
      <c r="C26" s="28">
        <v>43424</v>
      </c>
      <c r="E26" s="28">
        <v>42073.5</v>
      </c>
      <c r="F26" s="30">
        <v>42073</v>
      </c>
      <c r="G26" s="31" t="b">
        <v>1</v>
      </c>
      <c r="I26" s="30">
        <v>42017</v>
      </c>
      <c r="J26" s="430">
        <v>43424</v>
      </c>
      <c r="L26" s="28"/>
      <c r="M26" s="107"/>
      <c r="O26" s="102">
        <f t="shared" si="0"/>
        <v>13</v>
      </c>
      <c r="P26" s="32">
        <v>42853</v>
      </c>
      <c r="Q26" s="28" cm="1">
        <f t="array" ref="Q26:AN26">IF(P26&lt;&gt;"",TRANSPOSE(P26+_xlfn.SEQUENCE(24,,0,1/24)),"")</f>
        <v>42853</v>
      </c>
      <c r="R26" s="28">
        <v>42853.041666666664</v>
      </c>
      <c r="S26" s="28">
        <v>42853.083333333336</v>
      </c>
      <c r="T26" s="28">
        <v>42853.125</v>
      </c>
      <c r="U26" s="28">
        <v>42853.166666666664</v>
      </c>
      <c r="V26" s="28">
        <v>42853.208333333336</v>
      </c>
      <c r="W26" s="28">
        <v>42853.25</v>
      </c>
      <c r="X26" s="28">
        <v>42853.291666666664</v>
      </c>
      <c r="Y26" s="28">
        <v>42853.333333333336</v>
      </c>
      <c r="Z26" s="28">
        <v>42853.375</v>
      </c>
      <c r="AA26" s="28">
        <v>42853.416666666664</v>
      </c>
      <c r="AB26" s="28">
        <v>42853.458333333336</v>
      </c>
      <c r="AC26" s="28">
        <v>42853.5</v>
      </c>
      <c r="AD26" s="28">
        <v>42853.541666666664</v>
      </c>
      <c r="AE26" s="28">
        <v>42853.583333333336</v>
      </c>
      <c r="AF26" s="28">
        <v>42853.625</v>
      </c>
      <c r="AG26" s="28">
        <v>42853.666666666664</v>
      </c>
      <c r="AH26" s="28">
        <v>42853.708333333336</v>
      </c>
      <c r="AI26" s="28">
        <v>42853.75</v>
      </c>
      <c r="AJ26" s="28">
        <v>42853.791666666664</v>
      </c>
      <c r="AK26" s="28">
        <v>42853.833333333336</v>
      </c>
      <c r="AL26" s="28">
        <v>42853.875</v>
      </c>
      <c r="AM26" s="28">
        <v>42853.916666666664</v>
      </c>
      <c r="AN26" s="28">
        <v>42853.958333333336</v>
      </c>
    </row>
    <row r="27" spans="2:40">
      <c r="B27" s="28">
        <v>42018</v>
      </c>
      <c r="C27" s="28">
        <v>43424</v>
      </c>
      <c r="E27" s="28">
        <v>42073.541666666664</v>
      </c>
      <c r="F27" s="30">
        <v>42073</v>
      </c>
      <c r="G27" s="31" t="b">
        <v>1</v>
      </c>
      <c r="I27" s="30">
        <v>42018</v>
      </c>
      <c r="J27" s="430">
        <v>43424</v>
      </c>
      <c r="L27" s="28"/>
      <c r="M27" s="107"/>
      <c r="O27" s="102">
        <f t="shared" si="0"/>
        <v>14</v>
      </c>
      <c r="P27" s="32">
        <v>42868</v>
      </c>
      <c r="Q27" s="28" cm="1">
        <f t="array" ref="Q27:AN27">IF(P27&lt;&gt;"",TRANSPOSE(P27+_xlfn.SEQUENCE(24,,0,1/24)),"")</f>
        <v>42868</v>
      </c>
      <c r="R27" s="28">
        <v>42868.041666666664</v>
      </c>
      <c r="S27" s="28">
        <v>42868.083333333336</v>
      </c>
      <c r="T27" s="28">
        <v>42868.125</v>
      </c>
      <c r="U27" s="28">
        <v>42868.166666666664</v>
      </c>
      <c r="V27" s="28">
        <v>42868.208333333336</v>
      </c>
      <c r="W27" s="28">
        <v>42868.25</v>
      </c>
      <c r="X27" s="28">
        <v>42868.291666666664</v>
      </c>
      <c r="Y27" s="28">
        <v>42868.333333333336</v>
      </c>
      <c r="Z27" s="28">
        <v>42868.375</v>
      </c>
      <c r="AA27" s="28">
        <v>42868.416666666664</v>
      </c>
      <c r="AB27" s="28">
        <v>42868.458333333336</v>
      </c>
      <c r="AC27" s="28">
        <v>42868.5</v>
      </c>
      <c r="AD27" s="28">
        <v>42868.541666666664</v>
      </c>
      <c r="AE27" s="28">
        <v>42868.583333333336</v>
      </c>
      <c r="AF27" s="28">
        <v>42868.625</v>
      </c>
      <c r="AG27" s="28">
        <v>42868.666666666664</v>
      </c>
      <c r="AH27" s="28">
        <v>42868.708333333336</v>
      </c>
      <c r="AI27" s="28">
        <v>42868.75</v>
      </c>
      <c r="AJ27" s="28">
        <v>42868.791666666664</v>
      </c>
      <c r="AK27" s="28">
        <v>42868.833333333336</v>
      </c>
      <c r="AL27" s="28">
        <v>42868.875</v>
      </c>
      <c r="AM27" s="28">
        <v>42868.916666666664</v>
      </c>
      <c r="AN27" s="28">
        <v>42868.958333333336</v>
      </c>
    </row>
    <row r="28" spans="2:40">
      <c r="B28" s="28">
        <v>42019</v>
      </c>
      <c r="C28" s="28">
        <v>43424</v>
      </c>
      <c r="E28" s="28">
        <v>42073.583333333336</v>
      </c>
      <c r="F28" s="30">
        <v>42073</v>
      </c>
      <c r="G28" s="31" t="b">
        <v>1</v>
      </c>
      <c r="I28" s="30">
        <v>42019</v>
      </c>
      <c r="J28" s="430">
        <v>43424</v>
      </c>
      <c r="L28" s="28"/>
      <c r="M28" s="107"/>
      <c r="O28" s="102">
        <f t="shared" si="0"/>
        <v>15</v>
      </c>
      <c r="P28" s="32">
        <v>42873</v>
      </c>
      <c r="Q28" s="28" cm="1">
        <f t="array" ref="Q28:AN28">IF(P28&lt;&gt;"",TRANSPOSE(P28+_xlfn.SEQUENCE(24,,0,1/24)),"")</f>
        <v>42873</v>
      </c>
      <c r="R28" s="28">
        <v>42873.041666666664</v>
      </c>
      <c r="S28" s="28">
        <v>42873.083333333336</v>
      </c>
      <c r="T28" s="28">
        <v>42873.125</v>
      </c>
      <c r="U28" s="28">
        <v>42873.166666666664</v>
      </c>
      <c r="V28" s="28">
        <v>42873.208333333336</v>
      </c>
      <c r="W28" s="28">
        <v>42873.25</v>
      </c>
      <c r="X28" s="28">
        <v>42873.291666666664</v>
      </c>
      <c r="Y28" s="28">
        <v>42873.333333333336</v>
      </c>
      <c r="Z28" s="28">
        <v>42873.375</v>
      </c>
      <c r="AA28" s="28">
        <v>42873.416666666664</v>
      </c>
      <c r="AB28" s="28">
        <v>42873.458333333336</v>
      </c>
      <c r="AC28" s="28">
        <v>42873.5</v>
      </c>
      <c r="AD28" s="28">
        <v>42873.541666666664</v>
      </c>
      <c r="AE28" s="28">
        <v>42873.583333333336</v>
      </c>
      <c r="AF28" s="28">
        <v>42873.625</v>
      </c>
      <c r="AG28" s="28">
        <v>42873.666666666664</v>
      </c>
      <c r="AH28" s="28">
        <v>42873.708333333336</v>
      </c>
      <c r="AI28" s="28">
        <v>42873.75</v>
      </c>
      <c r="AJ28" s="28">
        <v>42873.791666666664</v>
      </c>
      <c r="AK28" s="28">
        <v>42873.833333333336</v>
      </c>
      <c r="AL28" s="28">
        <v>42873.875</v>
      </c>
      <c r="AM28" s="28">
        <v>42873.916666666664</v>
      </c>
      <c r="AN28" s="28">
        <v>42873.958333333336</v>
      </c>
    </row>
    <row r="29" spans="2:40">
      <c r="B29" s="28">
        <v>42020</v>
      </c>
      <c r="C29" s="28">
        <v>42073</v>
      </c>
      <c r="E29" s="28">
        <v>42073.625</v>
      </c>
      <c r="F29" s="30">
        <v>42073</v>
      </c>
      <c r="G29" s="31" t="b">
        <v>1</v>
      </c>
      <c r="I29" s="30">
        <v>42020</v>
      </c>
      <c r="J29" s="430">
        <v>42073</v>
      </c>
      <c r="L29" s="28"/>
      <c r="M29" s="107"/>
      <c r="O29" s="102">
        <f t="shared" si="0"/>
        <v>16</v>
      </c>
      <c r="P29" s="32">
        <v>42928</v>
      </c>
      <c r="Q29" s="28" cm="1">
        <f t="array" ref="Q29:AN29">IF(P29&lt;&gt;"",TRANSPOSE(P29+_xlfn.SEQUENCE(24,,0,1/24)),"")</f>
        <v>42928</v>
      </c>
      <c r="R29" s="28">
        <v>42928.041666666664</v>
      </c>
      <c r="S29" s="28">
        <v>42928.083333333336</v>
      </c>
      <c r="T29" s="28">
        <v>42928.125</v>
      </c>
      <c r="U29" s="28">
        <v>42928.166666666664</v>
      </c>
      <c r="V29" s="28">
        <v>42928.208333333336</v>
      </c>
      <c r="W29" s="28">
        <v>42928.25</v>
      </c>
      <c r="X29" s="28">
        <v>42928.291666666664</v>
      </c>
      <c r="Y29" s="28">
        <v>42928.333333333336</v>
      </c>
      <c r="Z29" s="28">
        <v>42928.375</v>
      </c>
      <c r="AA29" s="28">
        <v>42928.416666666664</v>
      </c>
      <c r="AB29" s="28">
        <v>42928.458333333336</v>
      </c>
      <c r="AC29" s="28">
        <v>42928.5</v>
      </c>
      <c r="AD29" s="28">
        <v>42928.541666666664</v>
      </c>
      <c r="AE29" s="28">
        <v>42928.583333333336</v>
      </c>
      <c r="AF29" s="28">
        <v>42928.625</v>
      </c>
      <c r="AG29" s="28">
        <v>42928.666666666664</v>
      </c>
      <c r="AH29" s="28">
        <v>42928.708333333336</v>
      </c>
      <c r="AI29" s="28">
        <v>42928.75</v>
      </c>
      <c r="AJ29" s="28">
        <v>42928.791666666664</v>
      </c>
      <c r="AK29" s="28">
        <v>42928.833333333336</v>
      </c>
      <c r="AL29" s="28">
        <v>42928.875</v>
      </c>
      <c r="AM29" s="28">
        <v>42928.916666666664</v>
      </c>
      <c r="AN29" s="28">
        <v>42928.958333333336</v>
      </c>
    </row>
    <row r="30" spans="2:40">
      <c r="B30" s="28">
        <v>42021</v>
      </c>
      <c r="C30" s="28">
        <v>42770</v>
      </c>
      <c r="E30" s="28">
        <v>42073.666666666664</v>
      </c>
      <c r="F30" s="30">
        <v>42073</v>
      </c>
      <c r="G30" s="31" t="b">
        <v>1</v>
      </c>
      <c r="I30" s="30">
        <v>42021</v>
      </c>
      <c r="J30" s="430">
        <v>42770</v>
      </c>
      <c r="L30" s="28"/>
      <c r="M30" s="107"/>
      <c r="O30" s="102">
        <f t="shared" si="0"/>
        <v>17</v>
      </c>
      <c r="P30" s="32">
        <v>42932</v>
      </c>
      <c r="Q30" s="28" cm="1">
        <f t="array" ref="Q30:AN30">IF(P30&lt;&gt;"",TRANSPOSE(P30+_xlfn.SEQUENCE(24,,0,1/24)),"")</f>
        <v>42932</v>
      </c>
      <c r="R30" s="28">
        <v>42932.041666666664</v>
      </c>
      <c r="S30" s="28">
        <v>42932.083333333336</v>
      </c>
      <c r="T30" s="28">
        <v>42932.125</v>
      </c>
      <c r="U30" s="28">
        <v>42932.166666666664</v>
      </c>
      <c r="V30" s="28">
        <v>42932.208333333336</v>
      </c>
      <c r="W30" s="28">
        <v>42932.25</v>
      </c>
      <c r="X30" s="28">
        <v>42932.291666666664</v>
      </c>
      <c r="Y30" s="28">
        <v>42932.333333333336</v>
      </c>
      <c r="Z30" s="28">
        <v>42932.375</v>
      </c>
      <c r="AA30" s="28">
        <v>42932.416666666664</v>
      </c>
      <c r="AB30" s="28">
        <v>42932.458333333336</v>
      </c>
      <c r="AC30" s="28">
        <v>42932.5</v>
      </c>
      <c r="AD30" s="28">
        <v>42932.541666666664</v>
      </c>
      <c r="AE30" s="28">
        <v>42932.583333333336</v>
      </c>
      <c r="AF30" s="28">
        <v>42932.625</v>
      </c>
      <c r="AG30" s="28">
        <v>42932.666666666664</v>
      </c>
      <c r="AH30" s="28">
        <v>42932.708333333336</v>
      </c>
      <c r="AI30" s="28">
        <v>42932.75</v>
      </c>
      <c r="AJ30" s="28">
        <v>42932.791666666664</v>
      </c>
      <c r="AK30" s="28">
        <v>42932.833333333336</v>
      </c>
      <c r="AL30" s="28">
        <v>42932.875</v>
      </c>
      <c r="AM30" s="28">
        <v>42932.916666666664</v>
      </c>
      <c r="AN30" s="28">
        <v>42932.958333333336</v>
      </c>
    </row>
    <row r="31" spans="2:40">
      <c r="B31" s="28">
        <v>42022</v>
      </c>
      <c r="C31" s="28">
        <v>42386</v>
      </c>
      <c r="E31" s="28">
        <v>42073.708333333336</v>
      </c>
      <c r="F31" s="30">
        <v>42073</v>
      </c>
      <c r="G31" s="31" t="b">
        <v>1</v>
      </c>
      <c r="I31" s="30">
        <v>42022</v>
      </c>
      <c r="J31" s="430">
        <v>42386</v>
      </c>
      <c r="L31" s="28"/>
      <c r="M31" s="107"/>
      <c r="O31" s="102">
        <f t="shared" si="0"/>
        <v>18</v>
      </c>
      <c r="P31" s="32">
        <v>42936</v>
      </c>
      <c r="Q31" s="28" cm="1">
        <f t="array" ref="Q31:AN31">IF(P31&lt;&gt;"",TRANSPOSE(P31+_xlfn.SEQUENCE(24,,0,1/24)),"")</f>
        <v>42936</v>
      </c>
      <c r="R31" s="28">
        <v>42936.041666666664</v>
      </c>
      <c r="S31" s="28">
        <v>42936.083333333336</v>
      </c>
      <c r="T31" s="28">
        <v>42936.125</v>
      </c>
      <c r="U31" s="28">
        <v>42936.166666666664</v>
      </c>
      <c r="V31" s="28">
        <v>42936.208333333336</v>
      </c>
      <c r="W31" s="28">
        <v>42936.25</v>
      </c>
      <c r="X31" s="28">
        <v>42936.291666666664</v>
      </c>
      <c r="Y31" s="28">
        <v>42936.333333333336</v>
      </c>
      <c r="Z31" s="28">
        <v>42936.375</v>
      </c>
      <c r="AA31" s="28">
        <v>42936.416666666664</v>
      </c>
      <c r="AB31" s="28">
        <v>42936.458333333336</v>
      </c>
      <c r="AC31" s="28">
        <v>42936.5</v>
      </c>
      <c r="AD31" s="28">
        <v>42936.541666666664</v>
      </c>
      <c r="AE31" s="28">
        <v>42936.583333333336</v>
      </c>
      <c r="AF31" s="28">
        <v>42936.625</v>
      </c>
      <c r="AG31" s="28">
        <v>42936.666666666664</v>
      </c>
      <c r="AH31" s="28">
        <v>42936.708333333336</v>
      </c>
      <c r="AI31" s="28">
        <v>42936.75</v>
      </c>
      <c r="AJ31" s="28">
        <v>42936.791666666664</v>
      </c>
      <c r="AK31" s="28">
        <v>42936.833333333336</v>
      </c>
      <c r="AL31" s="28">
        <v>42936.875</v>
      </c>
      <c r="AM31" s="28">
        <v>42936.916666666664</v>
      </c>
      <c r="AN31" s="28">
        <v>42936.958333333336</v>
      </c>
    </row>
    <row r="32" spans="2:40">
      <c r="B32" s="28">
        <v>42023</v>
      </c>
      <c r="C32" s="28">
        <v>43442</v>
      </c>
      <c r="E32" s="28">
        <v>42073.75</v>
      </c>
      <c r="F32" s="30">
        <v>42073</v>
      </c>
      <c r="G32" s="31" t="b">
        <v>1</v>
      </c>
      <c r="I32" s="30">
        <v>42023</v>
      </c>
      <c r="J32" s="430">
        <v>43442</v>
      </c>
      <c r="L32" s="28"/>
      <c r="M32" s="107"/>
      <c r="O32" s="102">
        <f t="shared" si="0"/>
        <v>19</v>
      </c>
      <c r="P32" s="32">
        <v>42993</v>
      </c>
      <c r="Q32" s="28" cm="1">
        <f t="array" ref="Q32:AN32">IF(P32&lt;&gt;"",TRANSPOSE(P32+_xlfn.SEQUENCE(24,,0,1/24)),"")</f>
        <v>42993</v>
      </c>
      <c r="R32" s="28">
        <v>42993.041666666664</v>
      </c>
      <c r="S32" s="28">
        <v>42993.083333333336</v>
      </c>
      <c r="T32" s="28">
        <v>42993.125</v>
      </c>
      <c r="U32" s="28">
        <v>42993.166666666664</v>
      </c>
      <c r="V32" s="28">
        <v>42993.208333333336</v>
      </c>
      <c r="W32" s="28">
        <v>42993.25</v>
      </c>
      <c r="X32" s="28">
        <v>42993.291666666664</v>
      </c>
      <c r="Y32" s="28">
        <v>42993.333333333336</v>
      </c>
      <c r="Z32" s="28">
        <v>42993.375</v>
      </c>
      <c r="AA32" s="28">
        <v>42993.416666666664</v>
      </c>
      <c r="AB32" s="28">
        <v>42993.458333333336</v>
      </c>
      <c r="AC32" s="28">
        <v>42993.5</v>
      </c>
      <c r="AD32" s="28">
        <v>42993.541666666664</v>
      </c>
      <c r="AE32" s="28">
        <v>42993.583333333336</v>
      </c>
      <c r="AF32" s="28">
        <v>42993.625</v>
      </c>
      <c r="AG32" s="28">
        <v>42993.666666666664</v>
      </c>
      <c r="AH32" s="28">
        <v>42993.708333333336</v>
      </c>
      <c r="AI32" s="28">
        <v>42993.75</v>
      </c>
      <c r="AJ32" s="28">
        <v>42993.791666666664</v>
      </c>
      <c r="AK32" s="28">
        <v>42993.833333333336</v>
      </c>
      <c r="AL32" s="28">
        <v>42993.875</v>
      </c>
      <c r="AM32" s="28">
        <v>42993.916666666664</v>
      </c>
      <c r="AN32" s="28">
        <v>42993.958333333336</v>
      </c>
    </row>
    <row r="33" spans="2:40">
      <c r="B33" s="28">
        <v>42024</v>
      </c>
      <c r="C33" s="28">
        <v>43424</v>
      </c>
      <c r="E33" s="28">
        <v>42073.791666666664</v>
      </c>
      <c r="F33" s="30">
        <v>42073</v>
      </c>
      <c r="G33" s="31" t="b">
        <v>1</v>
      </c>
      <c r="I33" s="30">
        <v>42024</v>
      </c>
      <c r="J33" s="430">
        <v>43424</v>
      </c>
      <c r="L33" s="28"/>
      <c r="M33" s="107"/>
      <c r="O33" s="102">
        <f t="shared" si="0"/>
        <v>20</v>
      </c>
      <c r="P33" s="32">
        <v>43170</v>
      </c>
      <c r="Q33" s="28" cm="1">
        <f t="array" ref="Q33:AN33">IF(P33&lt;&gt;"",TRANSPOSE(P33+_xlfn.SEQUENCE(24,,0,1/24)),"")</f>
        <v>43170</v>
      </c>
      <c r="R33" s="28">
        <v>43170.041666666664</v>
      </c>
      <c r="S33" s="28">
        <v>43170.083333333336</v>
      </c>
      <c r="T33" s="28">
        <v>43170.125</v>
      </c>
      <c r="U33" s="28">
        <v>43170.166666666664</v>
      </c>
      <c r="V33" s="28">
        <v>43170.208333333336</v>
      </c>
      <c r="W33" s="28">
        <v>43170.25</v>
      </c>
      <c r="X33" s="28">
        <v>43170.291666666664</v>
      </c>
      <c r="Y33" s="28">
        <v>43170.333333333336</v>
      </c>
      <c r="Z33" s="28">
        <v>43170.375</v>
      </c>
      <c r="AA33" s="28">
        <v>43170.416666666664</v>
      </c>
      <c r="AB33" s="28">
        <v>43170.458333333336</v>
      </c>
      <c r="AC33" s="28">
        <v>43170.5</v>
      </c>
      <c r="AD33" s="28">
        <v>43170.541666666664</v>
      </c>
      <c r="AE33" s="28">
        <v>43170.583333333336</v>
      </c>
      <c r="AF33" s="28">
        <v>43170.625</v>
      </c>
      <c r="AG33" s="28">
        <v>43170.666666666664</v>
      </c>
      <c r="AH33" s="28">
        <v>43170.708333333336</v>
      </c>
      <c r="AI33" s="28">
        <v>43170.75</v>
      </c>
      <c r="AJ33" s="28">
        <v>43170.791666666664</v>
      </c>
      <c r="AK33" s="28">
        <v>43170.833333333336</v>
      </c>
      <c r="AL33" s="28">
        <v>43170.875</v>
      </c>
      <c r="AM33" s="28">
        <v>43170.916666666664</v>
      </c>
      <c r="AN33" s="28">
        <v>43170.958333333336</v>
      </c>
    </row>
    <row r="34" spans="2:40">
      <c r="B34" s="28">
        <v>42025</v>
      </c>
      <c r="C34" s="28">
        <v>43424</v>
      </c>
      <c r="E34" s="28">
        <v>42073.833333333336</v>
      </c>
      <c r="F34" s="30">
        <v>42073</v>
      </c>
      <c r="G34" s="31" t="b">
        <v>1</v>
      </c>
      <c r="I34" s="30">
        <v>42025</v>
      </c>
      <c r="J34" s="430">
        <v>43424</v>
      </c>
      <c r="L34" s="28"/>
      <c r="M34" s="107"/>
      <c r="O34" s="102">
        <f t="shared" si="0"/>
        <v>21</v>
      </c>
      <c r="P34" s="32">
        <v>43225</v>
      </c>
      <c r="Q34" s="28" cm="1">
        <f t="array" ref="Q34:AN34">IF(P34&lt;&gt;"",TRANSPOSE(P34+_xlfn.SEQUENCE(24,,0,1/24)),"")</f>
        <v>43225</v>
      </c>
      <c r="R34" s="28">
        <v>43225.041666666664</v>
      </c>
      <c r="S34" s="28">
        <v>43225.083333333336</v>
      </c>
      <c r="T34" s="28">
        <v>43225.125</v>
      </c>
      <c r="U34" s="28">
        <v>43225.166666666664</v>
      </c>
      <c r="V34" s="28">
        <v>43225.208333333336</v>
      </c>
      <c r="W34" s="28">
        <v>43225.25</v>
      </c>
      <c r="X34" s="28">
        <v>43225.291666666664</v>
      </c>
      <c r="Y34" s="28">
        <v>43225.333333333336</v>
      </c>
      <c r="Z34" s="28">
        <v>43225.375</v>
      </c>
      <c r="AA34" s="28">
        <v>43225.416666666664</v>
      </c>
      <c r="AB34" s="28">
        <v>43225.458333333336</v>
      </c>
      <c r="AC34" s="28">
        <v>43225.5</v>
      </c>
      <c r="AD34" s="28">
        <v>43225.541666666664</v>
      </c>
      <c r="AE34" s="28">
        <v>43225.583333333336</v>
      </c>
      <c r="AF34" s="28">
        <v>43225.625</v>
      </c>
      <c r="AG34" s="28">
        <v>43225.666666666664</v>
      </c>
      <c r="AH34" s="28">
        <v>43225.708333333336</v>
      </c>
      <c r="AI34" s="28">
        <v>43225.75</v>
      </c>
      <c r="AJ34" s="28">
        <v>43225.791666666664</v>
      </c>
      <c r="AK34" s="28">
        <v>43225.833333333336</v>
      </c>
      <c r="AL34" s="28">
        <v>43225.875</v>
      </c>
      <c r="AM34" s="28">
        <v>43225.916666666664</v>
      </c>
      <c r="AN34" s="28">
        <v>43225.958333333336</v>
      </c>
    </row>
    <row r="35" spans="2:40">
      <c r="B35" s="28">
        <v>42026</v>
      </c>
      <c r="C35" s="28">
        <v>43424</v>
      </c>
      <c r="E35" s="28">
        <v>42073.875</v>
      </c>
      <c r="F35" s="30">
        <v>42073</v>
      </c>
      <c r="G35" s="31" t="b">
        <v>1</v>
      </c>
      <c r="I35" s="30">
        <v>42026</v>
      </c>
      <c r="J35" s="430">
        <v>43424</v>
      </c>
      <c r="L35" s="28"/>
      <c r="M35" s="107"/>
      <c r="O35" s="102">
        <f t="shared" si="0"/>
        <v>22</v>
      </c>
      <c r="P35" s="32">
        <v>43235</v>
      </c>
      <c r="Q35" s="28" cm="1">
        <f t="array" ref="Q35:AN35">IF(P35&lt;&gt;"",TRANSPOSE(P35+_xlfn.SEQUENCE(24,,0,1/24)),"")</f>
        <v>43235</v>
      </c>
      <c r="R35" s="28">
        <v>43235.041666666664</v>
      </c>
      <c r="S35" s="28">
        <v>43235.083333333336</v>
      </c>
      <c r="T35" s="28">
        <v>43235.125</v>
      </c>
      <c r="U35" s="28">
        <v>43235.166666666664</v>
      </c>
      <c r="V35" s="28">
        <v>43235.208333333336</v>
      </c>
      <c r="W35" s="28">
        <v>43235.25</v>
      </c>
      <c r="X35" s="28">
        <v>43235.291666666664</v>
      </c>
      <c r="Y35" s="28">
        <v>43235.333333333336</v>
      </c>
      <c r="Z35" s="28">
        <v>43235.375</v>
      </c>
      <c r="AA35" s="28">
        <v>43235.416666666664</v>
      </c>
      <c r="AB35" s="28">
        <v>43235.458333333336</v>
      </c>
      <c r="AC35" s="28">
        <v>43235.5</v>
      </c>
      <c r="AD35" s="28">
        <v>43235.541666666664</v>
      </c>
      <c r="AE35" s="28">
        <v>43235.583333333336</v>
      </c>
      <c r="AF35" s="28">
        <v>43235.625</v>
      </c>
      <c r="AG35" s="28">
        <v>43235.666666666664</v>
      </c>
      <c r="AH35" s="28">
        <v>43235.708333333336</v>
      </c>
      <c r="AI35" s="28">
        <v>43235.75</v>
      </c>
      <c r="AJ35" s="28">
        <v>43235.791666666664</v>
      </c>
      <c r="AK35" s="28">
        <v>43235.833333333336</v>
      </c>
      <c r="AL35" s="28">
        <v>43235.875</v>
      </c>
      <c r="AM35" s="28">
        <v>43235.916666666664</v>
      </c>
      <c r="AN35" s="28">
        <v>43235.958333333336</v>
      </c>
    </row>
    <row r="36" spans="2:40">
      <c r="B36" s="28">
        <v>42027</v>
      </c>
      <c r="C36" s="28">
        <v>42073</v>
      </c>
      <c r="E36" s="28">
        <v>42073.916666666664</v>
      </c>
      <c r="F36" s="30">
        <v>42073</v>
      </c>
      <c r="G36" s="31" t="b">
        <v>1</v>
      </c>
      <c r="I36" s="30">
        <v>42027</v>
      </c>
      <c r="J36" s="430">
        <v>42073</v>
      </c>
      <c r="L36" s="28"/>
      <c r="M36" s="107"/>
      <c r="O36" s="102">
        <f t="shared" si="0"/>
        <v>23</v>
      </c>
      <c r="P36" s="32">
        <v>43259</v>
      </c>
      <c r="Q36" s="28" cm="1">
        <f t="array" ref="Q36:AN36">IF(P36&lt;&gt;"",TRANSPOSE(P36+_xlfn.SEQUENCE(24,,0,1/24)),"")</f>
        <v>43259</v>
      </c>
      <c r="R36" s="28">
        <v>43259.041666666664</v>
      </c>
      <c r="S36" s="28">
        <v>43259.083333333336</v>
      </c>
      <c r="T36" s="28">
        <v>43259.125</v>
      </c>
      <c r="U36" s="28">
        <v>43259.166666666664</v>
      </c>
      <c r="V36" s="28">
        <v>43259.208333333336</v>
      </c>
      <c r="W36" s="28">
        <v>43259.25</v>
      </c>
      <c r="X36" s="28">
        <v>43259.291666666664</v>
      </c>
      <c r="Y36" s="28">
        <v>43259.333333333336</v>
      </c>
      <c r="Z36" s="28">
        <v>43259.375</v>
      </c>
      <c r="AA36" s="28">
        <v>43259.416666666664</v>
      </c>
      <c r="AB36" s="28">
        <v>43259.458333333336</v>
      </c>
      <c r="AC36" s="28">
        <v>43259.5</v>
      </c>
      <c r="AD36" s="28">
        <v>43259.541666666664</v>
      </c>
      <c r="AE36" s="28">
        <v>43259.583333333336</v>
      </c>
      <c r="AF36" s="28">
        <v>43259.625</v>
      </c>
      <c r="AG36" s="28">
        <v>43259.666666666664</v>
      </c>
      <c r="AH36" s="28">
        <v>43259.708333333336</v>
      </c>
      <c r="AI36" s="28">
        <v>43259.75</v>
      </c>
      <c r="AJ36" s="28">
        <v>43259.791666666664</v>
      </c>
      <c r="AK36" s="28">
        <v>43259.833333333336</v>
      </c>
      <c r="AL36" s="28">
        <v>43259.875</v>
      </c>
      <c r="AM36" s="28">
        <v>43259.916666666664</v>
      </c>
      <c r="AN36" s="28">
        <v>43259.958333333336</v>
      </c>
    </row>
    <row r="37" spans="2:40">
      <c r="B37" s="28">
        <v>42028</v>
      </c>
      <c r="C37" s="28">
        <v>42770</v>
      </c>
      <c r="E37" s="28">
        <v>42073.958333333336</v>
      </c>
      <c r="F37" s="30">
        <v>42073</v>
      </c>
      <c r="G37" s="31" t="b">
        <v>1</v>
      </c>
      <c r="I37" s="30">
        <v>42028</v>
      </c>
      <c r="J37" s="430">
        <v>42770</v>
      </c>
      <c r="L37" s="28"/>
      <c r="M37" s="107"/>
      <c r="O37" s="102">
        <f t="shared" si="0"/>
        <v>24</v>
      </c>
      <c r="P37" s="32">
        <v>43345</v>
      </c>
      <c r="Q37" s="28" cm="1">
        <f t="array" ref="Q37:AN37">IF(P37&lt;&gt;"",TRANSPOSE(P37+_xlfn.SEQUENCE(24,,0,1/24)),"")</f>
        <v>43345</v>
      </c>
      <c r="R37" s="28">
        <v>43345.041666666664</v>
      </c>
      <c r="S37" s="28">
        <v>43345.083333333336</v>
      </c>
      <c r="T37" s="28">
        <v>43345.125</v>
      </c>
      <c r="U37" s="28">
        <v>43345.166666666664</v>
      </c>
      <c r="V37" s="28">
        <v>43345.208333333336</v>
      </c>
      <c r="W37" s="28">
        <v>43345.25</v>
      </c>
      <c r="X37" s="28">
        <v>43345.291666666664</v>
      </c>
      <c r="Y37" s="28">
        <v>43345.333333333336</v>
      </c>
      <c r="Z37" s="28">
        <v>43345.375</v>
      </c>
      <c r="AA37" s="28">
        <v>43345.416666666664</v>
      </c>
      <c r="AB37" s="28">
        <v>43345.458333333336</v>
      </c>
      <c r="AC37" s="28">
        <v>43345.5</v>
      </c>
      <c r="AD37" s="28">
        <v>43345.541666666664</v>
      </c>
      <c r="AE37" s="28">
        <v>43345.583333333336</v>
      </c>
      <c r="AF37" s="28">
        <v>43345.625</v>
      </c>
      <c r="AG37" s="28">
        <v>43345.666666666664</v>
      </c>
      <c r="AH37" s="28">
        <v>43345.708333333336</v>
      </c>
      <c r="AI37" s="28">
        <v>43345.75</v>
      </c>
      <c r="AJ37" s="28">
        <v>43345.791666666664</v>
      </c>
      <c r="AK37" s="28">
        <v>43345.833333333336</v>
      </c>
      <c r="AL37" s="28">
        <v>43345.875</v>
      </c>
      <c r="AM37" s="28">
        <v>43345.916666666664</v>
      </c>
      <c r="AN37" s="28">
        <v>43345.958333333336</v>
      </c>
    </row>
    <row r="38" spans="2:40">
      <c r="B38" s="28">
        <v>42029</v>
      </c>
      <c r="C38" s="28">
        <v>42386</v>
      </c>
      <c r="E38" s="28">
        <v>42155</v>
      </c>
      <c r="F38" s="30">
        <v>42155</v>
      </c>
      <c r="G38" s="31" t="b">
        <v>1</v>
      </c>
      <c r="I38" s="30">
        <v>42029</v>
      </c>
      <c r="J38" s="430">
        <v>42386</v>
      </c>
      <c r="L38" s="28"/>
      <c r="M38" s="107"/>
      <c r="O38" s="102">
        <f t="shared" si="0"/>
        <v>25</v>
      </c>
      <c r="P38" s="32">
        <v>43361</v>
      </c>
      <c r="Q38" s="28" cm="1">
        <f t="array" ref="Q38:AN38">IF(P38&lt;&gt;"",TRANSPOSE(P38+_xlfn.SEQUENCE(24,,0,1/24)),"")</f>
        <v>43361</v>
      </c>
      <c r="R38" s="28">
        <v>43361.041666666664</v>
      </c>
      <c r="S38" s="28">
        <v>43361.083333333336</v>
      </c>
      <c r="T38" s="28">
        <v>43361.125</v>
      </c>
      <c r="U38" s="28">
        <v>43361.166666666664</v>
      </c>
      <c r="V38" s="28">
        <v>43361.208333333336</v>
      </c>
      <c r="W38" s="28">
        <v>43361.25</v>
      </c>
      <c r="X38" s="28">
        <v>43361.291666666664</v>
      </c>
      <c r="Y38" s="28">
        <v>43361.333333333336</v>
      </c>
      <c r="Z38" s="28">
        <v>43361.375</v>
      </c>
      <c r="AA38" s="28">
        <v>43361.416666666664</v>
      </c>
      <c r="AB38" s="28">
        <v>43361.458333333336</v>
      </c>
      <c r="AC38" s="28">
        <v>43361.5</v>
      </c>
      <c r="AD38" s="28">
        <v>43361.541666666664</v>
      </c>
      <c r="AE38" s="28">
        <v>43361.583333333336</v>
      </c>
      <c r="AF38" s="28">
        <v>43361.625</v>
      </c>
      <c r="AG38" s="28">
        <v>43361.666666666664</v>
      </c>
      <c r="AH38" s="28">
        <v>43361.708333333336</v>
      </c>
      <c r="AI38" s="28">
        <v>43361.75</v>
      </c>
      <c r="AJ38" s="28">
        <v>43361.791666666664</v>
      </c>
      <c r="AK38" s="28">
        <v>43361.833333333336</v>
      </c>
      <c r="AL38" s="28">
        <v>43361.875</v>
      </c>
      <c r="AM38" s="28">
        <v>43361.916666666664</v>
      </c>
      <c r="AN38" s="28">
        <v>43361.958333333336</v>
      </c>
    </row>
    <row r="39" spans="2:40">
      <c r="B39" s="28">
        <v>42030</v>
      </c>
      <c r="C39" s="28">
        <v>43424</v>
      </c>
      <c r="E39" s="28">
        <v>42155.041666666664</v>
      </c>
      <c r="F39" s="30">
        <v>42155</v>
      </c>
      <c r="G39" s="31" t="b">
        <v>1</v>
      </c>
      <c r="I39" s="30">
        <v>42030</v>
      </c>
      <c r="J39" s="430">
        <v>43424</v>
      </c>
      <c r="L39" s="28"/>
      <c r="M39" s="107"/>
      <c r="O39" s="102">
        <f t="shared" si="0"/>
        <v>26</v>
      </c>
      <c r="P39" s="32">
        <v>43383</v>
      </c>
      <c r="Q39" s="28" cm="1">
        <f t="array" ref="Q39:AN39">IF(P39&lt;&gt;"",TRANSPOSE(P39+_xlfn.SEQUENCE(24,,0,1/24)),"")</f>
        <v>43383</v>
      </c>
      <c r="R39" s="28">
        <v>43383.041666666664</v>
      </c>
      <c r="S39" s="28">
        <v>43383.083333333336</v>
      </c>
      <c r="T39" s="28">
        <v>43383.125</v>
      </c>
      <c r="U39" s="28">
        <v>43383.166666666664</v>
      </c>
      <c r="V39" s="28">
        <v>43383.208333333336</v>
      </c>
      <c r="W39" s="28">
        <v>43383.25</v>
      </c>
      <c r="X39" s="28">
        <v>43383.291666666664</v>
      </c>
      <c r="Y39" s="28">
        <v>43383.333333333336</v>
      </c>
      <c r="Z39" s="28">
        <v>43383.375</v>
      </c>
      <c r="AA39" s="28">
        <v>43383.416666666664</v>
      </c>
      <c r="AB39" s="28">
        <v>43383.458333333336</v>
      </c>
      <c r="AC39" s="28">
        <v>43383.5</v>
      </c>
      <c r="AD39" s="28">
        <v>43383.541666666664</v>
      </c>
      <c r="AE39" s="28">
        <v>43383.583333333336</v>
      </c>
      <c r="AF39" s="28">
        <v>43383.625</v>
      </c>
      <c r="AG39" s="28">
        <v>43383.666666666664</v>
      </c>
      <c r="AH39" s="28">
        <v>43383.708333333336</v>
      </c>
      <c r="AI39" s="28">
        <v>43383.75</v>
      </c>
      <c r="AJ39" s="28">
        <v>43383.791666666664</v>
      </c>
      <c r="AK39" s="28">
        <v>43383.833333333336</v>
      </c>
      <c r="AL39" s="28">
        <v>43383.875</v>
      </c>
      <c r="AM39" s="28">
        <v>43383.916666666664</v>
      </c>
      <c r="AN39" s="28">
        <v>43383.958333333336</v>
      </c>
    </row>
    <row r="40" spans="2:40">
      <c r="B40" s="28">
        <v>42031</v>
      </c>
      <c r="C40" s="28">
        <v>43424</v>
      </c>
      <c r="E40" s="28">
        <v>42155.083333333336</v>
      </c>
      <c r="F40" s="30">
        <v>42155</v>
      </c>
      <c r="G40" s="31" t="b">
        <v>1</v>
      </c>
      <c r="I40" s="30">
        <v>42031</v>
      </c>
      <c r="J40" s="430">
        <v>43424</v>
      </c>
      <c r="L40" s="28"/>
      <c r="M40" s="107"/>
      <c r="O40" s="102">
        <f t="shared" si="0"/>
        <v>27</v>
      </c>
      <c r="P40" s="32">
        <v>43391</v>
      </c>
      <c r="Q40" s="28" cm="1">
        <f t="array" ref="Q40:AN40">IF(P40&lt;&gt;"",TRANSPOSE(P40+_xlfn.SEQUENCE(24,,0,1/24)),"")</f>
        <v>43391</v>
      </c>
      <c r="R40" s="28">
        <v>43391.041666666664</v>
      </c>
      <c r="S40" s="28">
        <v>43391.083333333336</v>
      </c>
      <c r="T40" s="28">
        <v>43391.125</v>
      </c>
      <c r="U40" s="28">
        <v>43391.166666666664</v>
      </c>
      <c r="V40" s="28">
        <v>43391.208333333336</v>
      </c>
      <c r="W40" s="28">
        <v>43391.25</v>
      </c>
      <c r="X40" s="28">
        <v>43391.291666666664</v>
      </c>
      <c r="Y40" s="28">
        <v>43391.333333333336</v>
      </c>
      <c r="Z40" s="28">
        <v>43391.375</v>
      </c>
      <c r="AA40" s="28">
        <v>43391.416666666664</v>
      </c>
      <c r="AB40" s="28">
        <v>43391.458333333336</v>
      </c>
      <c r="AC40" s="28">
        <v>43391.5</v>
      </c>
      <c r="AD40" s="28">
        <v>43391.541666666664</v>
      </c>
      <c r="AE40" s="28">
        <v>43391.583333333336</v>
      </c>
      <c r="AF40" s="28">
        <v>43391.625</v>
      </c>
      <c r="AG40" s="28">
        <v>43391.666666666664</v>
      </c>
      <c r="AH40" s="28">
        <v>43391.708333333336</v>
      </c>
      <c r="AI40" s="28">
        <v>43391.75</v>
      </c>
      <c r="AJ40" s="28">
        <v>43391.791666666664</v>
      </c>
      <c r="AK40" s="28">
        <v>43391.833333333336</v>
      </c>
      <c r="AL40" s="28">
        <v>43391.875</v>
      </c>
      <c r="AM40" s="28">
        <v>43391.916666666664</v>
      </c>
      <c r="AN40" s="28">
        <v>43391.958333333336</v>
      </c>
    </row>
    <row r="41" spans="2:40">
      <c r="B41" s="28">
        <v>42032</v>
      </c>
      <c r="C41" s="28">
        <v>43424</v>
      </c>
      <c r="E41" s="28">
        <v>42155.125</v>
      </c>
      <c r="F41" s="30">
        <v>42155</v>
      </c>
      <c r="G41" s="31" t="b">
        <v>1</v>
      </c>
      <c r="I41" s="30">
        <v>42032</v>
      </c>
      <c r="J41" s="430">
        <v>43424</v>
      </c>
      <c r="L41" s="28"/>
      <c r="M41" s="107"/>
      <c r="O41" s="102">
        <f t="shared" si="0"/>
        <v>28</v>
      </c>
      <c r="P41" s="32">
        <v>43424</v>
      </c>
      <c r="Q41" s="28" cm="1">
        <f t="array" ref="Q41:AN41">IF(P41&lt;&gt;"",TRANSPOSE(P41+_xlfn.SEQUENCE(24,,0,1/24)),"")</f>
        <v>43424</v>
      </c>
      <c r="R41" s="28">
        <v>43424.041666666664</v>
      </c>
      <c r="S41" s="28">
        <v>43424.083333333336</v>
      </c>
      <c r="T41" s="28">
        <v>43424.125</v>
      </c>
      <c r="U41" s="28">
        <v>43424.166666666664</v>
      </c>
      <c r="V41" s="28">
        <v>43424.208333333336</v>
      </c>
      <c r="W41" s="28">
        <v>43424.25</v>
      </c>
      <c r="X41" s="28">
        <v>43424.291666666664</v>
      </c>
      <c r="Y41" s="28">
        <v>43424.333333333336</v>
      </c>
      <c r="Z41" s="28">
        <v>43424.375</v>
      </c>
      <c r="AA41" s="28">
        <v>43424.416666666664</v>
      </c>
      <c r="AB41" s="28">
        <v>43424.458333333336</v>
      </c>
      <c r="AC41" s="28">
        <v>43424.5</v>
      </c>
      <c r="AD41" s="28">
        <v>43424.541666666664</v>
      </c>
      <c r="AE41" s="28">
        <v>43424.583333333336</v>
      </c>
      <c r="AF41" s="28">
        <v>43424.625</v>
      </c>
      <c r="AG41" s="28">
        <v>43424.666666666664</v>
      </c>
      <c r="AH41" s="28">
        <v>43424.708333333336</v>
      </c>
      <c r="AI41" s="28">
        <v>43424.75</v>
      </c>
      <c r="AJ41" s="28">
        <v>43424.791666666664</v>
      </c>
      <c r="AK41" s="28">
        <v>43424.833333333336</v>
      </c>
      <c r="AL41" s="28">
        <v>43424.875</v>
      </c>
      <c r="AM41" s="28">
        <v>43424.916666666664</v>
      </c>
      <c r="AN41" s="28">
        <v>43424.958333333336</v>
      </c>
    </row>
    <row r="42" spans="2:40">
      <c r="B42" s="28">
        <v>42033</v>
      </c>
      <c r="C42" s="28">
        <v>43424</v>
      </c>
      <c r="E42" s="28">
        <v>42155.166666666664</v>
      </c>
      <c r="F42" s="30">
        <v>42155</v>
      </c>
      <c r="G42" s="31" t="b">
        <v>1</v>
      </c>
      <c r="I42" s="30">
        <v>42033</v>
      </c>
      <c r="J42" s="430">
        <v>43424</v>
      </c>
      <c r="L42" s="28"/>
      <c r="M42" s="107"/>
      <c r="O42" s="102">
        <f t="shared" si="0"/>
        <v>29</v>
      </c>
      <c r="P42" s="32">
        <v>43442</v>
      </c>
      <c r="Q42" s="28" cm="1">
        <f t="array" ref="Q42:AN42">IF(P42&lt;&gt;"",TRANSPOSE(P42+_xlfn.SEQUENCE(24,,0,1/24)),"")</f>
        <v>43442</v>
      </c>
      <c r="R42" s="28">
        <v>43442.041666666664</v>
      </c>
      <c r="S42" s="28">
        <v>43442.083333333336</v>
      </c>
      <c r="T42" s="28">
        <v>43442.125</v>
      </c>
      <c r="U42" s="28">
        <v>43442.166666666664</v>
      </c>
      <c r="V42" s="28">
        <v>43442.208333333336</v>
      </c>
      <c r="W42" s="28">
        <v>43442.25</v>
      </c>
      <c r="X42" s="28">
        <v>43442.291666666664</v>
      </c>
      <c r="Y42" s="28">
        <v>43442.333333333336</v>
      </c>
      <c r="Z42" s="28">
        <v>43442.375</v>
      </c>
      <c r="AA42" s="28">
        <v>43442.416666666664</v>
      </c>
      <c r="AB42" s="28">
        <v>43442.458333333336</v>
      </c>
      <c r="AC42" s="28">
        <v>43442.5</v>
      </c>
      <c r="AD42" s="28">
        <v>43442.541666666664</v>
      </c>
      <c r="AE42" s="28">
        <v>43442.583333333336</v>
      </c>
      <c r="AF42" s="28">
        <v>43442.625</v>
      </c>
      <c r="AG42" s="28">
        <v>43442.666666666664</v>
      </c>
      <c r="AH42" s="28">
        <v>43442.708333333336</v>
      </c>
      <c r="AI42" s="28">
        <v>43442.75</v>
      </c>
      <c r="AJ42" s="28">
        <v>43442.791666666664</v>
      </c>
      <c r="AK42" s="28">
        <v>43442.833333333336</v>
      </c>
      <c r="AL42" s="28">
        <v>43442.875</v>
      </c>
      <c r="AM42" s="28">
        <v>43442.916666666664</v>
      </c>
      <c r="AN42" s="28">
        <v>43442.958333333336</v>
      </c>
    </row>
    <row r="43" spans="2:40">
      <c r="B43" s="28">
        <v>42034</v>
      </c>
      <c r="C43" s="28">
        <v>42073</v>
      </c>
      <c r="E43" s="28">
        <v>42155.208333333336</v>
      </c>
      <c r="F43" s="30">
        <v>42155</v>
      </c>
      <c r="G43" s="31" t="b">
        <v>1</v>
      </c>
      <c r="I43" s="30">
        <v>42034</v>
      </c>
      <c r="J43" s="430">
        <v>42073</v>
      </c>
      <c r="L43" s="28"/>
      <c r="M43" s="107"/>
      <c r="O43" s="102">
        <f t="shared" si="0"/>
        <v>30</v>
      </c>
      <c r="P43" s="32">
        <v>43447</v>
      </c>
      <c r="Q43" s="28" cm="1">
        <f t="array" ref="Q43:AN43">IF(P43&lt;&gt;"",TRANSPOSE(P43+_xlfn.SEQUENCE(24,,0,1/24)),"")</f>
        <v>43447</v>
      </c>
      <c r="R43" s="28">
        <v>43447.041666666664</v>
      </c>
      <c r="S43" s="28">
        <v>43447.083333333336</v>
      </c>
      <c r="T43" s="28">
        <v>43447.125</v>
      </c>
      <c r="U43" s="28">
        <v>43447.166666666664</v>
      </c>
      <c r="V43" s="28">
        <v>43447.208333333336</v>
      </c>
      <c r="W43" s="28">
        <v>43447.25</v>
      </c>
      <c r="X43" s="28">
        <v>43447.291666666664</v>
      </c>
      <c r="Y43" s="28">
        <v>43447.333333333336</v>
      </c>
      <c r="Z43" s="28">
        <v>43447.375</v>
      </c>
      <c r="AA43" s="28">
        <v>43447.416666666664</v>
      </c>
      <c r="AB43" s="28">
        <v>43447.458333333336</v>
      </c>
      <c r="AC43" s="28">
        <v>43447.5</v>
      </c>
      <c r="AD43" s="28">
        <v>43447.541666666664</v>
      </c>
      <c r="AE43" s="28">
        <v>43447.583333333336</v>
      </c>
      <c r="AF43" s="28">
        <v>43447.625</v>
      </c>
      <c r="AG43" s="28">
        <v>43447.666666666664</v>
      </c>
      <c r="AH43" s="28">
        <v>43447.708333333336</v>
      </c>
      <c r="AI43" s="28">
        <v>43447.75</v>
      </c>
      <c r="AJ43" s="28">
        <v>43447.791666666664</v>
      </c>
      <c r="AK43" s="28">
        <v>43447.833333333336</v>
      </c>
      <c r="AL43" s="28">
        <v>43447.875</v>
      </c>
      <c r="AM43" s="28">
        <v>43447.916666666664</v>
      </c>
      <c r="AN43" s="28">
        <v>43447.958333333336</v>
      </c>
    </row>
    <row r="44" spans="2:40">
      <c r="B44" s="28">
        <v>42035</v>
      </c>
      <c r="C44" s="28">
        <v>42770</v>
      </c>
      <c r="E44" s="28">
        <v>42155.25</v>
      </c>
      <c r="F44" s="30">
        <v>42155</v>
      </c>
      <c r="G44" s="31" t="b">
        <v>1</v>
      </c>
      <c r="I44" s="30">
        <v>42035</v>
      </c>
      <c r="J44" s="430">
        <v>42770</v>
      </c>
      <c r="L44" s="28"/>
      <c r="M44" s="107"/>
      <c r="O44" s="102" t="str">
        <f t="shared" si="0"/>
        <v/>
      </c>
      <c r="P44" s="32"/>
      <c r="Q44" s="28" t="str" cm="1">
        <f t="array" ref="Q44">IF(P44&lt;&gt;"",TRANSPOSE(P44+_xlfn.SEQUENCE(24,,0,1/24)),"")</f>
        <v/>
      </c>
      <c r="R44" s="28"/>
      <c r="S44" s="28"/>
      <c r="T44" s="28"/>
      <c r="U44" s="28"/>
      <c r="V44" s="28"/>
      <c r="W44" s="28"/>
      <c r="X44" s="28"/>
      <c r="Y44" s="28"/>
      <c r="Z44" s="28"/>
      <c r="AA44" s="28"/>
      <c r="AB44" s="28"/>
      <c r="AC44" s="28"/>
      <c r="AD44" s="28"/>
      <c r="AE44" s="28"/>
      <c r="AF44" s="28"/>
      <c r="AG44" s="28"/>
      <c r="AH44" s="28"/>
      <c r="AI44" s="28"/>
      <c r="AJ44" s="28"/>
      <c r="AK44" s="28"/>
      <c r="AL44" s="28"/>
      <c r="AM44" s="28"/>
      <c r="AN44" s="28"/>
    </row>
    <row r="45" spans="2:40">
      <c r="B45" s="28">
        <v>42036</v>
      </c>
      <c r="C45" s="28">
        <v>43170</v>
      </c>
      <c r="E45" s="28">
        <v>42155.291666666664</v>
      </c>
      <c r="F45" s="30">
        <v>42155</v>
      </c>
      <c r="G45" s="31" t="b">
        <v>1</v>
      </c>
      <c r="I45" s="30">
        <v>42036</v>
      </c>
      <c r="J45" s="430">
        <v>43170</v>
      </c>
      <c r="L45" s="28"/>
      <c r="M45" s="107"/>
      <c r="O45" s="102" t="str">
        <f t="shared" si="0"/>
        <v/>
      </c>
      <c r="P45" s="32"/>
      <c r="Q45" s="28" t="str" cm="1">
        <f t="array" ref="Q45">IF(P45&lt;&gt;"",TRANSPOSE(P45+_xlfn.SEQUENCE(24,,0,1/24)),"")</f>
        <v/>
      </c>
      <c r="R45" s="28"/>
      <c r="S45" s="28"/>
      <c r="T45" s="28"/>
      <c r="U45" s="28"/>
      <c r="V45" s="28"/>
      <c r="W45" s="28"/>
      <c r="X45" s="28"/>
      <c r="Y45" s="28"/>
      <c r="Z45" s="28"/>
      <c r="AA45" s="28"/>
      <c r="AB45" s="28"/>
      <c r="AC45" s="28"/>
      <c r="AD45" s="28"/>
      <c r="AE45" s="28"/>
      <c r="AF45" s="28"/>
      <c r="AG45" s="28"/>
      <c r="AH45" s="28"/>
      <c r="AI45" s="28"/>
      <c r="AJ45" s="28"/>
      <c r="AK45" s="28"/>
      <c r="AL45" s="28"/>
      <c r="AM45" s="28"/>
      <c r="AN45" s="28"/>
    </row>
    <row r="46" spans="2:40">
      <c r="B46" s="28">
        <v>42037</v>
      </c>
      <c r="C46" s="28">
        <v>42073</v>
      </c>
      <c r="E46" s="28">
        <v>42155.333333333336</v>
      </c>
      <c r="F46" s="30">
        <v>42155</v>
      </c>
      <c r="G46" s="31" t="b">
        <v>1</v>
      </c>
      <c r="I46" s="30">
        <v>42037</v>
      </c>
      <c r="J46" s="430">
        <v>42073</v>
      </c>
      <c r="L46" s="28"/>
      <c r="M46" s="107"/>
      <c r="O46" s="102" t="str">
        <f t="shared" si="0"/>
        <v/>
      </c>
      <c r="P46" s="32"/>
      <c r="Q46" s="28" t="str" cm="1">
        <f t="array" ref="Q46">IF(P46&lt;&gt;"",TRANSPOSE(P46+_xlfn.SEQUENCE(24,,0,1/24)),"")</f>
        <v/>
      </c>
      <c r="R46" s="28"/>
      <c r="S46" s="28"/>
      <c r="T46" s="28"/>
      <c r="U46" s="28"/>
      <c r="V46" s="28"/>
      <c r="W46" s="28"/>
      <c r="X46" s="28"/>
      <c r="Y46" s="28"/>
      <c r="Z46" s="28"/>
      <c r="AA46" s="28"/>
      <c r="AB46" s="28"/>
      <c r="AC46" s="28"/>
      <c r="AD46" s="28"/>
      <c r="AE46" s="28"/>
      <c r="AF46" s="28"/>
      <c r="AG46" s="28"/>
      <c r="AH46" s="28"/>
      <c r="AI46" s="28"/>
      <c r="AJ46" s="28"/>
      <c r="AK46" s="28"/>
      <c r="AL46" s="28"/>
      <c r="AM46" s="28"/>
      <c r="AN46" s="28"/>
    </row>
    <row r="47" spans="2:40">
      <c r="B47" s="28">
        <v>42038</v>
      </c>
      <c r="C47" s="28">
        <v>42073</v>
      </c>
      <c r="E47" s="28">
        <v>42155.375</v>
      </c>
      <c r="F47" s="30">
        <v>42155</v>
      </c>
      <c r="G47" s="31" t="b">
        <v>1</v>
      </c>
      <c r="I47" s="30">
        <v>42038</v>
      </c>
      <c r="J47" s="430">
        <v>42073</v>
      </c>
      <c r="L47" s="28"/>
      <c r="M47" s="107"/>
      <c r="O47" s="102" t="str">
        <f t="shared" si="0"/>
        <v/>
      </c>
      <c r="P47" s="32"/>
      <c r="Q47" s="28" t="str" cm="1">
        <f t="array" ref="Q47">IF(P47&lt;&gt;"",TRANSPOSE(P47+_xlfn.SEQUENCE(24,,0,1/24)),"")</f>
        <v/>
      </c>
      <c r="R47" s="28"/>
      <c r="S47" s="28"/>
      <c r="T47" s="28"/>
      <c r="U47" s="28"/>
      <c r="V47" s="28"/>
      <c r="W47" s="28"/>
      <c r="X47" s="28"/>
      <c r="Y47" s="28"/>
      <c r="Z47" s="28"/>
      <c r="AA47" s="28"/>
      <c r="AB47" s="28"/>
      <c r="AC47" s="28"/>
      <c r="AD47" s="28"/>
      <c r="AE47" s="28"/>
      <c r="AF47" s="28"/>
      <c r="AG47" s="28"/>
      <c r="AH47" s="28"/>
      <c r="AI47" s="28"/>
      <c r="AJ47" s="28"/>
      <c r="AK47" s="28"/>
      <c r="AL47" s="28"/>
      <c r="AM47" s="28"/>
      <c r="AN47" s="28"/>
    </row>
    <row r="48" spans="2:40">
      <c r="B48" s="28">
        <v>42039</v>
      </c>
      <c r="C48" s="28">
        <v>42459</v>
      </c>
      <c r="E48" s="28">
        <v>42155.416666666664</v>
      </c>
      <c r="F48" s="30">
        <v>42155</v>
      </c>
      <c r="G48" s="31" t="b">
        <v>1</v>
      </c>
      <c r="I48" s="30">
        <v>42039</v>
      </c>
      <c r="J48" s="430">
        <v>42459</v>
      </c>
      <c r="L48" s="28"/>
      <c r="M48" s="107"/>
      <c r="O48" s="102" t="str">
        <f t="shared" si="0"/>
        <v/>
      </c>
      <c r="P48" s="32"/>
      <c r="Q48" s="28" t="str" cm="1">
        <f t="array" ref="Q48">IF(P48&lt;&gt;"",TRANSPOSE(P48+_xlfn.SEQUENCE(24,,0,1/24)),"")</f>
        <v/>
      </c>
      <c r="R48" s="28"/>
      <c r="S48" s="28"/>
      <c r="T48" s="28"/>
      <c r="U48" s="28"/>
      <c r="V48" s="28"/>
      <c r="W48" s="28"/>
      <c r="X48" s="28"/>
      <c r="Y48" s="28"/>
      <c r="Z48" s="28"/>
      <c r="AA48" s="28"/>
      <c r="AB48" s="28"/>
      <c r="AC48" s="28"/>
      <c r="AD48" s="28"/>
      <c r="AE48" s="28"/>
      <c r="AF48" s="28"/>
      <c r="AG48" s="28"/>
      <c r="AH48" s="28"/>
      <c r="AI48" s="28"/>
      <c r="AJ48" s="28"/>
      <c r="AK48" s="28"/>
      <c r="AL48" s="28"/>
      <c r="AM48" s="28"/>
      <c r="AN48" s="28"/>
    </row>
    <row r="49" spans="2:40">
      <c r="B49" s="28">
        <v>42040</v>
      </c>
      <c r="C49" s="28">
        <v>42459</v>
      </c>
      <c r="E49" s="28">
        <v>42155.458333333336</v>
      </c>
      <c r="F49" s="30">
        <v>42155</v>
      </c>
      <c r="G49" s="31" t="b">
        <v>1</v>
      </c>
      <c r="I49" s="30">
        <v>42040</v>
      </c>
      <c r="J49" s="430">
        <v>42459</v>
      </c>
      <c r="L49" s="28"/>
      <c r="M49" s="107"/>
      <c r="O49" s="102" t="str">
        <f t="shared" si="0"/>
        <v/>
      </c>
      <c r="P49" s="32"/>
      <c r="Q49" s="28" t="str" cm="1">
        <f t="array" ref="Q49">IF(P49&lt;&gt;"",TRANSPOSE(P49+_xlfn.SEQUENCE(24,,0,1/24)),"")</f>
        <v/>
      </c>
      <c r="R49" s="28"/>
      <c r="S49" s="28"/>
      <c r="T49" s="28"/>
      <c r="U49" s="28"/>
      <c r="V49" s="28"/>
      <c r="W49" s="28"/>
      <c r="X49" s="28"/>
      <c r="Y49" s="28"/>
      <c r="Z49" s="28"/>
      <c r="AA49" s="28"/>
      <c r="AB49" s="28"/>
      <c r="AC49" s="28"/>
      <c r="AD49" s="28"/>
      <c r="AE49" s="28"/>
      <c r="AF49" s="28"/>
      <c r="AG49" s="28"/>
      <c r="AH49" s="28"/>
      <c r="AI49" s="28"/>
      <c r="AJ49" s="28"/>
      <c r="AK49" s="28"/>
      <c r="AL49" s="28"/>
      <c r="AM49" s="28"/>
      <c r="AN49" s="28"/>
    </row>
    <row r="50" spans="2:40">
      <c r="B50" s="28">
        <v>42041</v>
      </c>
      <c r="C50" s="28">
        <v>42073</v>
      </c>
      <c r="E50" s="28">
        <v>42155.5</v>
      </c>
      <c r="F50" s="30">
        <v>42155</v>
      </c>
      <c r="G50" s="31" t="b">
        <v>1</v>
      </c>
      <c r="I50" s="30">
        <v>42041</v>
      </c>
      <c r="J50" s="430">
        <v>42073</v>
      </c>
      <c r="L50" s="28"/>
      <c r="M50" s="107"/>
      <c r="O50" s="102" t="str">
        <f t="shared" si="0"/>
        <v/>
      </c>
      <c r="P50" s="32"/>
      <c r="Q50" s="28" t="str" cm="1">
        <f t="array" ref="Q50">IF(P50&lt;&gt;"",TRANSPOSE(P50+_xlfn.SEQUENCE(24,,0,1/24)),"")</f>
        <v/>
      </c>
      <c r="R50" s="28"/>
      <c r="S50" s="28"/>
      <c r="T50" s="28"/>
      <c r="U50" s="28"/>
      <c r="V50" s="28"/>
      <c r="W50" s="28"/>
      <c r="X50" s="28"/>
      <c r="Y50" s="28"/>
      <c r="Z50" s="28"/>
      <c r="AA50" s="28"/>
      <c r="AB50" s="28"/>
      <c r="AC50" s="28"/>
      <c r="AD50" s="28"/>
      <c r="AE50" s="28"/>
      <c r="AF50" s="28"/>
      <c r="AG50" s="28"/>
      <c r="AH50" s="28"/>
      <c r="AI50" s="28"/>
      <c r="AJ50" s="28"/>
      <c r="AK50" s="28"/>
      <c r="AL50" s="28"/>
      <c r="AM50" s="28"/>
      <c r="AN50" s="28"/>
    </row>
    <row r="51" spans="2:40">
      <c r="B51" s="28">
        <v>42042</v>
      </c>
      <c r="C51" s="28">
        <v>42770</v>
      </c>
      <c r="E51" s="28">
        <v>42155.541666666664</v>
      </c>
      <c r="F51" s="30">
        <v>42155</v>
      </c>
      <c r="G51" s="31" t="b">
        <v>1</v>
      </c>
      <c r="I51" s="30">
        <v>42042</v>
      </c>
      <c r="J51" s="430">
        <v>42770</v>
      </c>
      <c r="L51" s="28"/>
      <c r="M51" s="107"/>
      <c r="O51" s="102" t="str">
        <f t="shared" si="0"/>
        <v/>
      </c>
      <c r="P51" s="32"/>
      <c r="Q51" s="28" t="str" cm="1">
        <f t="array" ref="Q51">IF(P51&lt;&gt;"",TRANSPOSE(P51+_xlfn.SEQUENCE(24,,0,1/24)),"")</f>
        <v/>
      </c>
      <c r="R51" s="28"/>
      <c r="S51" s="28"/>
      <c r="T51" s="28"/>
      <c r="U51" s="28"/>
      <c r="V51" s="28"/>
      <c r="W51" s="28"/>
      <c r="X51" s="28"/>
      <c r="Y51" s="28"/>
      <c r="Z51" s="28"/>
      <c r="AA51" s="28"/>
      <c r="AB51" s="28"/>
      <c r="AC51" s="28"/>
      <c r="AD51" s="28"/>
      <c r="AE51" s="28"/>
      <c r="AF51" s="28"/>
      <c r="AG51" s="28"/>
      <c r="AH51" s="28"/>
      <c r="AI51" s="28"/>
      <c r="AJ51" s="28"/>
      <c r="AK51" s="28"/>
      <c r="AL51" s="28"/>
      <c r="AM51" s="28"/>
      <c r="AN51" s="28"/>
    </row>
    <row r="52" spans="2:40">
      <c r="B52" s="28">
        <v>42043</v>
      </c>
      <c r="C52" s="28">
        <v>43170</v>
      </c>
      <c r="E52" s="28">
        <v>42155.583333333336</v>
      </c>
      <c r="F52" s="30">
        <v>42155</v>
      </c>
      <c r="G52" s="31" t="b">
        <v>1</v>
      </c>
      <c r="I52" s="30">
        <v>42043</v>
      </c>
      <c r="J52" s="430">
        <v>43170</v>
      </c>
      <c r="L52" s="28"/>
      <c r="M52" s="107"/>
      <c r="O52" s="102" t="str">
        <f t="shared" si="0"/>
        <v/>
      </c>
      <c r="P52" s="32"/>
      <c r="Q52" s="28" t="str" cm="1">
        <f t="array" ref="Q52">IF(P52&lt;&gt;"",TRANSPOSE(P52+_xlfn.SEQUENCE(24,,0,1/24)),"")</f>
        <v/>
      </c>
      <c r="R52" s="28"/>
      <c r="S52" s="28"/>
      <c r="T52" s="28"/>
      <c r="U52" s="28"/>
      <c r="V52" s="28"/>
      <c r="W52" s="28"/>
      <c r="X52" s="28"/>
      <c r="Y52" s="28"/>
      <c r="Z52" s="28"/>
      <c r="AA52" s="28"/>
      <c r="AB52" s="28"/>
      <c r="AC52" s="28"/>
      <c r="AD52" s="28"/>
      <c r="AE52" s="28"/>
      <c r="AF52" s="28"/>
      <c r="AG52" s="28"/>
      <c r="AH52" s="28"/>
      <c r="AI52" s="28"/>
      <c r="AJ52" s="28"/>
      <c r="AK52" s="28"/>
      <c r="AL52" s="28"/>
      <c r="AM52" s="28"/>
      <c r="AN52" s="28"/>
    </row>
    <row r="53" spans="2:40">
      <c r="B53" s="28">
        <v>42044</v>
      </c>
      <c r="C53" s="28">
        <v>42853</v>
      </c>
      <c r="E53" s="28">
        <v>42155.625</v>
      </c>
      <c r="F53" s="30">
        <v>42155</v>
      </c>
      <c r="G53" s="31" t="b">
        <v>1</v>
      </c>
      <c r="I53" s="30">
        <v>42044</v>
      </c>
      <c r="J53" s="430">
        <v>42853</v>
      </c>
      <c r="L53" s="28"/>
      <c r="M53" s="107"/>
      <c r="O53" s="102" t="str">
        <f t="shared" si="0"/>
        <v/>
      </c>
      <c r="P53" s="32"/>
      <c r="Q53" s="28" t="str" cm="1">
        <f t="array" ref="Q53">IF(P53&lt;&gt;"",TRANSPOSE(P53+_xlfn.SEQUENCE(24,,0,1/24)),"")</f>
        <v/>
      </c>
      <c r="R53" s="28"/>
      <c r="S53" s="28"/>
      <c r="T53" s="28"/>
      <c r="U53" s="28"/>
      <c r="V53" s="28"/>
      <c r="W53" s="28"/>
      <c r="X53" s="28"/>
      <c r="Y53" s="28"/>
      <c r="Z53" s="28"/>
      <c r="AA53" s="28"/>
      <c r="AB53" s="28"/>
      <c r="AC53" s="28"/>
      <c r="AD53" s="28"/>
      <c r="AE53" s="28"/>
      <c r="AF53" s="28"/>
      <c r="AG53" s="28"/>
      <c r="AH53" s="28"/>
      <c r="AI53" s="28"/>
      <c r="AJ53" s="28"/>
      <c r="AK53" s="28"/>
      <c r="AL53" s="28"/>
      <c r="AM53" s="28"/>
      <c r="AN53" s="28"/>
    </row>
    <row r="54" spans="2:40">
      <c r="B54" s="28">
        <v>42045</v>
      </c>
      <c r="C54" s="28">
        <v>42853</v>
      </c>
      <c r="E54" s="28">
        <v>42155.666666666664</v>
      </c>
      <c r="F54" s="30">
        <v>42155</v>
      </c>
      <c r="G54" s="31" t="b">
        <v>1</v>
      </c>
      <c r="I54" s="30">
        <v>42045</v>
      </c>
      <c r="J54" s="430">
        <v>42853</v>
      </c>
      <c r="L54" s="28"/>
      <c r="M54" s="107"/>
      <c r="O54" s="102" t="str">
        <f t="shared" si="0"/>
        <v/>
      </c>
      <c r="P54" s="32"/>
      <c r="Q54" s="28" t="str" cm="1">
        <f t="array" ref="Q54">IF(P54&lt;&gt;"",TRANSPOSE(P54+_xlfn.SEQUENCE(24,,0,1/24)),"")</f>
        <v/>
      </c>
      <c r="R54" s="28"/>
      <c r="S54" s="28"/>
      <c r="T54" s="28"/>
      <c r="U54" s="28"/>
      <c r="V54" s="28"/>
      <c r="W54" s="28"/>
      <c r="X54" s="28"/>
      <c r="Y54" s="28"/>
      <c r="Z54" s="28"/>
      <c r="AA54" s="28"/>
      <c r="AB54" s="28"/>
      <c r="AC54" s="28"/>
      <c r="AD54" s="28"/>
      <c r="AE54" s="28"/>
      <c r="AF54" s="28"/>
      <c r="AG54" s="28"/>
      <c r="AH54" s="28"/>
      <c r="AI54" s="28"/>
      <c r="AJ54" s="28"/>
      <c r="AK54" s="28"/>
      <c r="AL54" s="28"/>
      <c r="AM54" s="28"/>
      <c r="AN54" s="28"/>
    </row>
    <row r="55" spans="2:40">
      <c r="B55" s="28">
        <v>42046</v>
      </c>
      <c r="C55" s="28">
        <v>43235</v>
      </c>
      <c r="E55" s="28">
        <v>42155.708333333336</v>
      </c>
      <c r="F55" s="30">
        <v>42155</v>
      </c>
      <c r="G55" s="31" t="b">
        <v>1</v>
      </c>
      <c r="I55" s="30">
        <v>42046</v>
      </c>
      <c r="J55" s="430">
        <v>43235</v>
      </c>
      <c r="L55" s="28"/>
      <c r="M55" s="107"/>
      <c r="O55" s="102" t="str">
        <f t="shared" si="0"/>
        <v/>
      </c>
      <c r="P55" s="32"/>
      <c r="Q55" s="28" t="str" cm="1">
        <f t="array" ref="Q55">IF(P55&lt;&gt;"",TRANSPOSE(P55+_xlfn.SEQUENCE(24,,0,1/24)),"")</f>
        <v/>
      </c>
      <c r="R55" s="28"/>
      <c r="S55" s="28"/>
      <c r="T55" s="28"/>
      <c r="U55" s="28"/>
      <c r="V55" s="28"/>
      <c r="W55" s="28"/>
      <c r="X55" s="28"/>
      <c r="Y55" s="28"/>
      <c r="Z55" s="28"/>
      <c r="AA55" s="28"/>
      <c r="AB55" s="28"/>
      <c r="AC55" s="28"/>
      <c r="AD55" s="28"/>
      <c r="AE55" s="28"/>
      <c r="AF55" s="28"/>
      <c r="AG55" s="28"/>
      <c r="AH55" s="28"/>
      <c r="AI55" s="28"/>
      <c r="AJ55" s="28"/>
      <c r="AK55" s="28"/>
      <c r="AL55" s="28"/>
      <c r="AM55" s="28"/>
      <c r="AN55" s="28"/>
    </row>
    <row r="56" spans="2:40">
      <c r="B56" s="28">
        <v>42047</v>
      </c>
      <c r="C56" s="28">
        <v>42873</v>
      </c>
      <c r="E56" s="28">
        <v>42155.75</v>
      </c>
      <c r="F56" s="30">
        <v>42155</v>
      </c>
      <c r="G56" s="31" t="b">
        <v>1</v>
      </c>
      <c r="I56" s="30">
        <v>42047</v>
      </c>
      <c r="J56" s="430">
        <v>42873</v>
      </c>
      <c r="L56" s="28"/>
      <c r="M56" s="107"/>
      <c r="O56" s="102" t="str">
        <f t="shared" si="0"/>
        <v/>
      </c>
      <c r="P56" s="32"/>
      <c r="Q56" s="28" t="str" cm="1">
        <f t="array" ref="Q56">IF(P56&lt;&gt;"",TRANSPOSE(P56+_xlfn.SEQUENCE(24,,0,1/24)),"")</f>
        <v/>
      </c>
      <c r="R56" s="28"/>
      <c r="S56" s="28"/>
      <c r="T56" s="28"/>
      <c r="U56" s="28"/>
      <c r="V56" s="28"/>
      <c r="W56" s="28"/>
      <c r="X56" s="28"/>
      <c r="Y56" s="28"/>
      <c r="Z56" s="28"/>
      <c r="AA56" s="28"/>
      <c r="AB56" s="28"/>
      <c r="AC56" s="28"/>
      <c r="AD56" s="28"/>
      <c r="AE56" s="28"/>
      <c r="AF56" s="28"/>
      <c r="AG56" s="28"/>
      <c r="AH56" s="28"/>
      <c r="AI56" s="28"/>
      <c r="AJ56" s="28"/>
      <c r="AK56" s="28"/>
      <c r="AL56" s="28"/>
      <c r="AM56" s="28"/>
      <c r="AN56" s="28"/>
    </row>
    <row r="57" spans="2:40">
      <c r="B57" s="28">
        <v>42048</v>
      </c>
      <c r="C57" s="28">
        <v>42873</v>
      </c>
      <c r="E57" s="28">
        <v>42155.791666666664</v>
      </c>
      <c r="F57" s="30">
        <v>42155</v>
      </c>
      <c r="G57" s="31" t="b">
        <v>1</v>
      </c>
      <c r="I57" s="30">
        <v>42048</v>
      </c>
      <c r="J57" s="430">
        <v>42873</v>
      </c>
      <c r="L57" s="28"/>
      <c r="M57" s="107"/>
      <c r="O57" s="102" t="str">
        <f t="shared" si="0"/>
        <v/>
      </c>
      <c r="P57" s="32"/>
      <c r="Q57" s="28" t="str" cm="1">
        <f t="array" ref="Q57">IF(P57&lt;&gt;"",TRANSPOSE(P57+_xlfn.SEQUENCE(24,,0,1/24)),"")</f>
        <v/>
      </c>
      <c r="R57" s="28"/>
      <c r="S57" s="28"/>
      <c r="T57" s="28"/>
      <c r="U57" s="28"/>
      <c r="V57" s="28"/>
      <c r="W57" s="28"/>
      <c r="X57" s="28"/>
      <c r="Y57" s="28"/>
      <c r="Z57" s="28"/>
      <c r="AA57" s="28"/>
      <c r="AB57" s="28"/>
      <c r="AC57" s="28"/>
      <c r="AD57" s="28"/>
      <c r="AE57" s="28"/>
      <c r="AF57" s="28"/>
      <c r="AG57" s="28"/>
      <c r="AH57" s="28"/>
      <c r="AI57" s="28"/>
      <c r="AJ57" s="28"/>
      <c r="AK57" s="28"/>
      <c r="AL57" s="28"/>
      <c r="AM57" s="28"/>
      <c r="AN57" s="28"/>
    </row>
    <row r="58" spans="2:40">
      <c r="B58" s="28">
        <v>42049</v>
      </c>
      <c r="C58" s="28">
        <v>42155</v>
      </c>
      <c r="E58" s="28">
        <v>42155.833333333336</v>
      </c>
      <c r="F58" s="30">
        <v>42155</v>
      </c>
      <c r="G58" s="31" t="b">
        <v>1</v>
      </c>
      <c r="I58" s="30">
        <v>42049</v>
      </c>
      <c r="J58" s="430">
        <v>42155</v>
      </c>
      <c r="L58" s="28"/>
      <c r="M58" s="107"/>
      <c r="O58" s="102" t="str">
        <f t="shared" si="0"/>
        <v/>
      </c>
      <c r="P58" s="32"/>
      <c r="Q58" s="28" t="str" cm="1">
        <f t="array" ref="Q58">IF(P58&lt;&gt;"",TRANSPOSE(P58+_xlfn.SEQUENCE(24,,0,1/24)),"")</f>
        <v/>
      </c>
      <c r="R58" s="28"/>
      <c r="S58" s="28"/>
      <c r="T58" s="28"/>
      <c r="U58" s="28"/>
      <c r="V58" s="28"/>
      <c r="W58" s="28"/>
      <c r="X58" s="28"/>
      <c r="Y58" s="28"/>
      <c r="Z58" s="28"/>
      <c r="AA58" s="28"/>
      <c r="AB58" s="28"/>
      <c r="AC58" s="28"/>
      <c r="AD58" s="28"/>
      <c r="AE58" s="28"/>
      <c r="AF58" s="28"/>
      <c r="AG58" s="28"/>
      <c r="AH58" s="28"/>
      <c r="AI58" s="28"/>
      <c r="AJ58" s="28"/>
      <c r="AK58" s="28"/>
      <c r="AL58" s="28"/>
      <c r="AM58" s="28"/>
      <c r="AN58" s="28"/>
    </row>
    <row r="59" spans="2:40">
      <c r="B59" s="28">
        <v>42050</v>
      </c>
      <c r="C59" s="28">
        <v>43170</v>
      </c>
      <c r="E59" s="28">
        <v>42155.875</v>
      </c>
      <c r="F59" s="30">
        <v>42155</v>
      </c>
      <c r="G59" s="31" t="b">
        <v>1</v>
      </c>
      <c r="I59" s="30">
        <v>42050</v>
      </c>
      <c r="J59" s="430">
        <v>43170</v>
      </c>
      <c r="L59" s="28"/>
      <c r="M59" s="107"/>
      <c r="O59" s="102" t="str">
        <f t="shared" si="0"/>
        <v/>
      </c>
      <c r="P59" s="32"/>
      <c r="Q59" s="28" t="str" cm="1">
        <f t="array" ref="Q59">IF(P59&lt;&gt;"",TRANSPOSE(P59+_xlfn.SEQUENCE(24,,0,1/24)),"")</f>
        <v/>
      </c>
      <c r="R59" s="28"/>
      <c r="S59" s="28"/>
      <c r="T59" s="28"/>
      <c r="U59" s="28"/>
      <c r="V59" s="28"/>
      <c r="W59" s="28"/>
      <c r="X59" s="28"/>
      <c r="Y59" s="28"/>
      <c r="Z59" s="28"/>
      <c r="AA59" s="28"/>
      <c r="AB59" s="28"/>
      <c r="AC59" s="28"/>
      <c r="AD59" s="28"/>
      <c r="AE59" s="28"/>
      <c r="AF59" s="28"/>
      <c r="AG59" s="28"/>
      <c r="AH59" s="28"/>
      <c r="AI59" s="28"/>
      <c r="AJ59" s="28"/>
      <c r="AK59" s="28"/>
      <c r="AL59" s="28"/>
      <c r="AM59" s="28"/>
      <c r="AN59" s="28"/>
    </row>
    <row r="60" spans="2:40">
      <c r="B60" s="28">
        <v>42051</v>
      </c>
      <c r="C60" s="28">
        <v>42868</v>
      </c>
      <c r="E60" s="28">
        <v>42155.916666666664</v>
      </c>
      <c r="F60" s="30">
        <v>42155</v>
      </c>
      <c r="G60" s="31" t="b">
        <v>1</v>
      </c>
      <c r="I60" s="30">
        <v>42051</v>
      </c>
      <c r="J60" s="430">
        <v>42868</v>
      </c>
      <c r="L60" s="28"/>
      <c r="M60" s="107"/>
      <c r="O60" s="102" t="str">
        <f t="shared" si="0"/>
        <v/>
      </c>
      <c r="P60" s="32"/>
      <c r="Q60" s="28" t="str" cm="1">
        <f t="array" ref="Q60">IF(P60&lt;&gt;"",TRANSPOSE(P60+_xlfn.SEQUENCE(24,,0,1/24)),"")</f>
        <v/>
      </c>
      <c r="R60" s="28"/>
      <c r="S60" s="28"/>
      <c r="T60" s="28"/>
      <c r="U60" s="28"/>
      <c r="V60" s="28"/>
      <c r="W60" s="28"/>
      <c r="X60" s="28"/>
      <c r="Y60" s="28"/>
      <c r="Z60" s="28"/>
      <c r="AA60" s="28"/>
      <c r="AB60" s="28"/>
      <c r="AC60" s="28"/>
      <c r="AD60" s="28"/>
      <c r="AE60" s="28"/>
      <c r="AF60" s="28"/>
      <c r="AG60" s="28"/>
      <c r="AH60" s="28"/>
      <c r="AI60" s="28"/>
      <c r="AJ60" s="28"/>
      <c r="AK60" s="28"/>
      <c r="AL60" s="28"/>
      <c r="AM60" s="28"/>
      <c r="AN60" s="28"/>
    </row>
    <row r="61" spans="2:40">
      <c r="B61" s="28">
        <v>42052</v>
      </c>
      <c r="C61" s="28">
        <v>42459</v>
      </c>
      <c r="E61" s="28">
        <v>42155.958333333336</v>
      </c>
      <c r="F61" s="30">
        <v>42155</v>
      </c>
      <c r="G61" s="31" t="b">
        <v>1</v>
      </c>
      <c r="I61" s="30">
        <v>42052</v>
      </c>
      <c r="J61" s="430">
        <v>42459</v>
      </c>
      <c r="L61" s="28"/>
      <c r="M61" s="107"/>
      <c r="O61" s="102" t="str">
        <f t="shared" si="0"/>
        <v/>
      </c>
      <c r="P61" s="32"/>
      <c r="Q61" s="28" t="str" cm="1">
        <f t="array" ref="Q61">IF(P61&lt;&gt;"",TRANSPOSE(P61+_xlfn.SEQUENCE(24,,0,1/24)),"")</f>
        <v/>
      </c>
      <c r="R61" s="28"/>
      <c r="S61" s="28"/>
      <c r="T61" s="28"/>
      <c r="U61" s="28"/>
      <c r="V61" s="28"/>
      <c r="W61" s="28"/>
      <c r="X61" s="28"/>
      <c r="Y61" s="28"/>
      <c r="Z61" s="28"/>
      <c r="AA61" s="28"/>
      <c r="AB61" s="28"/>
      <c r="AC61" s="28"/>
      <c r="AD61" s="28"/>
      <c r="AE61" s="28"/>
      <c r="AF61" s="28"/>
      <c r="AG61" s="28"/>
      <c r="AH61" s="28"/>
      <c r="AI61" s="28"/>
      <c r="AJ61" s="28"/>
      <c r="AK61" s="28"/>
      <c r="AL61" s="28"/>
      <c r="AM61" s="28"/>
      <c r="AN61" s="28"/>
    </row>
    <row r="62" spans="2:40">
      <c r="B62" s="28">
        <v>42053</v>
      </c>
      <c r="C62" s="28">
        <v>42459</v>
      </c>
      <c r="E62" s="28">
        <v>42202</v>
      </c>
      <c r="F62" s="30">
        <v>42202</v>
      </c>
      <c r="G62" s="31" t="b">
        <v>1</v>
      </c>
      <c r="I62" s="30">
        <v>42053</v>
      </c>
      <c r="J62" s="430">
        <v>42459</v>
      </c>
      <c r="L62" s="28"/>
      <c r="M62" s="107"/>
      <c r="O62" s="102" t="str">
        <f t="shared" si="0"/>
        <v/>
      </c>
      <c r="P62" s="32"/>
      <c r="Q62" s="28" t="str" cm="1">
        <f t="array" ref="Q62">IF(P62&lt;&gt;"",TRANSPOSE(P62+_xlfn.SEQUENCE(24,,0,1/24)),"")</f>
        <v/>
      </c>
      <c r="R62" s="28"/>
      <c r="S62" s="28"/>
      <c r="T62" s="28"/>
      <c r="U62" s="28"/>
      <c r="V62" s="28"/>
      <c r="W62" s="28"/>
      <c r="X62" s="28"/>
      <c r="Y62" s="28"/>
      <c r="Z62" s="28"/>
      <c r="AA62" s="28"/>
      <c r="AB62" s="28"/>
      <c r="AC62" s="28"/>
      <c r="AD62" s="28"/>
      <c r="AE62" s="28"/>
      <c r="AF62" s="28"/>
      <c r="AG62" s="28"/>
      <c r="AH62" s="28"/>
      <c r="AI62" s="28"/>
      <c r="AJ62" s="28"/>
      <c r="AK62" s="28"/>
      <c r="AL62" s="28"/>
      <c r="AM62" s="28"/>
      <c r="AN62" s="28"/>
    </row>
    <row r="63" spans="2:40">
      <c r="B63" s="28">
        <v>42054</v>
      </c>
      <c r="C63" s="28">
        <v>42459</v>
      </c>
      <c r="E63" s="28">
        <v>42202.041666666664</v>
      </c>
      <c r="F63" s="30">
        <v>42202</v>
      </c>
      <c r="G63" s="31" t="b">
        <v>1</v>
      </c>
      <c r="I63" s="30">
        <v>42054</v>
      </c>
      <c r="J63" s="430">
        <v>42459</v>
      </c>
      <c r="L63" s="28"/>
      <c r="M63" s="107"/>
      <c r="O63" s="102" t="str">
        <f t="shared" si="0"/>
        <v/>
      </c>
      <c r="P63" s="32"/>
      <c r="Q63" s="28" t="str" cm="1">
        <f t="array" ref="Q63">IF(P63&lt;&gt;"",TRANSPOSE(P63+_xlfn.SEQUENCE(24,,0,1/24)),"")</f>
        <v/>
      </c>
      <c r="R63" s="28"/>
      <c r="S63" s="28"/>
      <c r="T63" s="28"/>
      <c r="U63" s="28"/>
      <c r="V63" s="28"/>
      <c r="W63" s="28"/>
      <c r="X63" s="28"/>
      <c r="Y63" s="28"/>
      <c r="Z63" s="28"/>
      <c r="AA63" s="28"/>
      <c r="AB63" s="28"/>
      <c r="AC63" s="28"/>
      <c r="AD63" s="28"/>
      <c r="AE63" s="28"/>
      <c r="AF63" s="28"/>
      <c r="AG63" s="28"/>
      <c r="AH63" s="28"/>
      <c r="AI63" s="28"/>
      <c r="AJ63" s="28"/>
      <c r="AK63" s="28"/>
      <c r="AL63" s="28"/>
      <c r="AM63" s="28"/>
      <c r="AN63" s="28"/>
    </row>
    <row r="64" spans="2:40">
      <c r="B64" s="28">
        <v>42055</v>
      </c>
      <c r="C64" s="28">
        <v>42073</v>
      </c>
      <c r="E64" s="28">
        <v>42202.083333333336</v>
      </c>
      <c r="F64" s="30">
        <v>42202</v>
      </c>
      <c r="G64" s="31" t="b">
        <v>1</v>
      </c>
      <c r="I64" s="30">
        <v>42055</v>
      </c>
      <c r="J64" s="430">
        <v>42073</v>
      </c>
      <c r="L64" s="28"/>
      <c r="M64" s="107"/>
      <c r="O64" s="102" t="str">
        <f t="shared" si="0"/>
        <v/>
      </c>
      <c r="P64" s="32"/>
      <c r="Q64" s="28" t="str" cm="1">
        <f t="array" ref="Q64">IF(P64&lt;&gt;"",TRANSPOSE(P64+_xlfn.SEQUENCE(24,,0,1/24)),"")</f>
        <v/>
      </c>
      <c r="R64" s="28"/>
      <c r="S64" s="28"/>
      <c r="T64" s="28"/>
      <c r="U64" s="28"/>
      <c r="V64" s="28"/>
      <c r="W64" s="28"/>
      <c r="X64" s="28"/>
      <c r="Y64" s="28"/>
      <c r="Z64" s="28"/>
      <c r="AA64" s="28"/>
      <c r="AB64" s="28"/>
      <c r="AC64" s="28"/>
      <c r="AD64" s="28"/>
      <c r="AE64" s="28"/>
      <c r="AF64" s="28"/>
      <c r="AG64" s="28"/>
      <c r="AH64" s="28"/>
      <c r="AI64" s="28"/>
      <c r="AJ64" s="28"/>
      <c r="AK64" s="28"/>
      <c r="AL64" s="28"/>
      <c r="AM64" s="28"/>
      <c r="AN64" s="28"/>
    </row>
    <row r="65" spans="2:40">
      <c r="B65" s="28">
        <v>42056</v>
      </c>
      <c r="C65" s="28">
        <v>42770</v>
      </c>
      <c r="E65" s="28">
        <v>42202.125</v>
      </c>
      <c r="F65" s="30">
        <v>42202</v>
      </c>
      <c r="G65" s="31" t="b">
        <v>1</v>
      </c>
      <c r="I65" s="30">
        <v>42056</v>
      </c>
      <c r="J65" s="430">
        <v>42770</v>
      </c>
      <c r="L65" s="28"/>
      <c r="M65" s="107"/>
      <c r="O65" s="102" t="str">
        <f t="shared" si="0"/>
        <v/>
      </c>
      <c r="P65" s="32"/>
      <c r="Q65" s="28" t="str" cm="1">
        <f t="array" ref="Q65">IF(P65&lt;&gt;"",TRANSPOSE(P65+_xlfn.SEQUENCE(24,,0,1/24)),"")</f>
        <v/>
      </c>
      <c r="R65" s="28"/>
      <c r="S65" s="28"/>
      <c r="T65" s="28"/>
      <c r="U65" s="28"/>
      <c r="V65" s="28"/>
      <c r="W65" s="28"/>
      <c r="X65" s="28"/>
      <c r="Y65" s="28"/>
      <c r="Z65" s="28"/>
      <c r="AA65" s="28"/>
      <c r="AB65" s="28"/>
      <c r="AC65" s="28"/>
      <c r="AD65" s="28"/>
      <c r="AE65" s="28"/>
      <c r="AF65" s="28"/>
      <c r="AG65" s="28"/>
      <c r="AH65" s="28"/>
      <c r="AI65" s="28"/>
      <c r="AJ65" s="28"/>
      <c r="AK65" s="28"/>
      <c r="AL65" s="28"/>
      <c r="AM65" s="28"/>
      <c r="AN65" s="28"/>
    </row>
    <row r="66" spans="2:40">
      <c r="B66" s="28">
        <v>42057</v>
      </c>
      <c r="C66" s="28">
        <v>43170</v>
      </c>
      <c r="E66" s="28">
        <v>42202.166666666664</v>
      </c>
      <c r="F66" s="30">
        <v>42202</v>
      </c>
      <c r="G66" s="31" t="b">
        <v>1</v>
      </c>
      <c r="I66" s="30">
        <v>42057</v>
      </c>
      <c r="J66" s="430">
        <v>43170</v>
      </c>
      <c r="L66" s="28"/>
      <c r="M66" s="107"/>
      <c r="O66" s="102" t="str">
        <f t="shared" si="0"/>
        <v/>
      </c>
      <c r="P66" s="32"/>
      <c r="Q66" s="28" t="str" cm="1">
        <f t="array" ref="Q66">IF(P66&lt;&gt;"",TRANSPOSE(P66+_xlfn.SEQUENCE(24,,0,1/24)),"")</f>
        <v/>
      </c>
      <c r="R66" s="28"/>
      <c r="S66" s="28"/>
      <c r="T66" s="28"/>
      <c r="U66" s="28"/>
      <c r="V66" s="28"/>
      <c r="W66" s="28"/>
      <c r="X66" s="28"/>
      <c r="Y66" s="28"/>
      <c r="Z66" s="28"/>
      <c r="AA66" s="28"/>
      <c r="AB66" s="28"/>
      <c r="AC66" s="28"/>
      <c r="AD66" s="28"/>
      <c r="AE66" s="28"/>
      <c r="AF66" s="28"/>
      <c r="AG66" s="28"/>
      <c r="AH66" s="28"/>
      <c r="AI66" s="28"/>
      <c r="AJ66" s="28"/>
      <c r="AK66" s="28"/>
      <c r="AL66" s="28"/>
      <c r="AM66" s="28"/>
      <c r="AN66" s="28"/>
    </row>
    <row r="67" spans="2:40">
      <c r="B67" s="28">
        <v>42058</v>
      </c>
      <c r="C67" s="28">
        <v>42073</v>
      </c>
      <c r="E67" s="28">
        <v>42202.208333333336</v>
      </c>
      <c r="F67" s="30">
        <v>42202</v>
      </c>
      <c r="G67" s="31" t="b">
        <v>1</v>
      </c>
      <c r="I67" s="30">
        <v>42058</v>
      </c>
      <c r="J67" s="430">
        <v>42073</v>
      </c>
      <c r="L67" s="28"/>
      <c r="M67" s="107"/>
      <c r="O67" s="102" t="str">
        <f t="shared" si="0"/>
        <v/>
      </c>
      <c r="P67" s="32"/>
      <c r="Q67" s="28" t="str" cm="1">
        <f t="array" ref="Q67">IF(P67&lt;&gt;"",TRANSPOSE(P67+_xlfn.SEQUENCE(24,,0,1/24)),"")</f>
        <v/>
      </c>
      <c r="R67" s="28"/>
      <c r="S67" s="28"/>
      <c r="T67" s="28"/>
      <c r="U67" s="28"/>
      <c r="V67" s="28"/>
      <c r="W67" s="28"/>
      <c r="X67" s="28"/>
      <c r="Y67" s="28"/>
      <c r="Z67" s="28"/>
      <c r="AA67" s="28"/>
      <c r="AB67" s="28"/>
      <c r="AC67" s="28"/>
      <c r="AD67" s="28"/>
      <c r="AE67" s="28"/>
      <c r="AF67" s="28"/>
      <c r="AG67" s="28"/>
      <c r="AH67" s="28"/>
      <c r="AI67" s="28"/>
      <c r="AJ67" s="28"/>
      <c r="AK67" s="28"/>
      <c r="AL67" s="28"/>
      <c r="AM67" s="28"/>
      <c r="AN67" s="28"/>
    </row>
    <row r="68" spans="2:40">
      <c r="B68" s="28">
        <v>42059</v>
      </c>
      <c r="C68" s="28">
        <v>42459</v>
      </c>
      <c r="E68" s="28">
        <v>42202.25</v>
      </c>
      <c r="F68" s="30">
        <v>42202</v>
      </c>
      <c r="G68" s="31" t="b">
        <v>1</v>
      </c>
      <c r="I68" s="30">
        <v>42059</v>
      </c>
      <c r="J68" s="430">
        <v>42459</v>
      </c>
      <c r="L68" s="28"/>
      <c r="M68" s="107"/>
      <c r="O68" s="102" t="str">
        <f t="shared" si="0"/>
        <v/>
      </c>
      <c r="P68" s="32"/>
      <c r="Q68" s="28" t="str" cm="1">
        <f t="array" ref="Q68">IF(P68&lt;&gt;"",TRANSPOSE(P68+_xlfn.SEQUENCE(24,,0,1/24)),"")</f>
        <v/>
      </c>
      <c r="R68" s="28"/>
      <c r="S68" s="28"/>
      <c r="T68" s="28"/>
      <c r="U68" s="28"/>
      <c r="V68" s="28"/>
      <c r="W68" s="28"/>
      <c r="X68" s="28"/>
      <c r="Y68" s="28"/>
      <c r="Z68" s="28"/>
      <c r="AA68" s="28"/>
      <c r="AB68" s="28"/>
      <c r="AC68" s="28"/>
      <c r="AD68" s="28"/>
      <c r="AE68" s="28"/>
      <c r="AF68" s="28"/>
      <c r="AG68" s="28"/>
      <c r="AH68" s="28"/>
      <c r="AI68" s="28"/>
      <c r="AJ68" s="28"/>
      <c r="AK68" s="28"/>
      <c r="AL68" s="28"/>
      <c r="AM68" s="28"/>
      <c r="AN68" s="28"/>
    </row>
    <row r="69" spans="2:40">
      <c r="B69" s="28">
        <v>42060</v>
      </c>
      <c r="C69" s="28">
        <v>42459</v>
      </c>
      <c r="E69" s="28">
        <v>42202.291666666664</v>
      </c>
      <c r="F69" s="30">
        <v>42202</v>
      </c>
      <c r="G69" s="31" t="b">
        <v>1</v>
      </c>
      <c r="I69" s="30">
        <v>42060</v>
      </c>
      <c r="J69" s="430">
        <v>42459</v>
      </c>
      <c r="L69" s="28"/>
      <c r="M69" s="107"/>
      <c r="O69" s="102" t="str">
        <f t="shared" si="0"/>
        <v/>
      </c>
      <c r="P69" s="32"/>
      <c r="Q69" s="28" t="str" cm="1">
        <f t="array" ref="Q69">IF(P69&lt;&gt;"",TRANSPOSE(P69+_xlfn.SEQUENCE(24,,0,1/24)),"")</f>
        <v/>
      </c>
      <c r="R69" s="28"/>
      <c r="S69" s="28"/>
      <c r="T69" s="28"/>
      <c r="U69" s="28"/>
      <c r="V69" s="28"/>
      <c r="W69" s="28"/>
      <c r="X69" s="28"/>
      <c r="Y69" s="28"/>
      <c r="Z69" s="28"/>
      <c r="AA69" s="28"/>
      <c r="AB69" s="28"/>
      <c r="AC69" s="28"/>
      <c r="AD69" s="28"/>
      <c r="AE69" s="28"/>
      <c r="AF69" s="28"/>
      <c r="AG69" s="28"/>
      <c r="AH69" s="28"/>
      <c r="AI69" s="28"/>
      <c r="AJ69" s="28"/>
      <c r="AK69" s="28"/>
      <c r="AL69" s="28"/>
      <c r="AM69" s="28"/>
      <c r="AN69" s="28"/>
    </row>
    <row r="70" spans="2:40">
      <c r="B70" s="28">
        <v>42061</v>
      </c>
      <c r="C70" s="28">
        <v>42459</v>
      </c>
      <c r="E70" s="28">
        <v>42202.333333333336</v>
      </c>
      <c r="F70" s="30">
        <v>42202</v>
      </c>
      <c r="G70" s="31" t="b">
        <v>1</v>
      </c>
      <c r="I70" s="30">
        <v>42061</v>
      </c>
      <c r="J70" s="430">
        <v>42459</v>
      </c>
      <c r="L70" s="28"/>
      <c r="M70" s="107"/>
      <c r="O70" s="102" t="str">
        <f t="shared" si="0"/>
        <v/>
      </c>
      <c r="P70" s="32"/>
      <c r="Q70" s="28" t="str" cm="1">
        <f t="array" ref="Q70">IF(P70&lt;&gt;"",TRANSPOSE(P70+_xlfn.SEQUENCE(24,,0,1/24)),"")</f>
        <v/>
      </c>
      <c r="R70" s="28"/>
      <c r="S70" s="28"/>
      <c r="T70" s="28"/>
      <c r="U70" s="28"/>
      <c r="V70" s="28"/>
      <c r="W70" s="28"/>
      <c r="X70" s="28"/>
      <c r="Y70" s="28"/>
      <c r="Z70" s="28"/>
      <c r="AA70" s="28"/>
      <c r="AB70" s="28"/>
      <c r="AC70" s="28"/>
      <c r="AD70" s="28"/>
      <c r="AE70" s="28"/>
      <c r="AF70" s="28"/>
      <c r="AG70" s="28"/>
      <c r="AH70" s="28"/>
      <c r="AI70" s="28"/>
      <c r="AJ70" s="28"/>
      <c r="AK70" s="28"/>
      <c r="AL70" s="28"/>
      <c r="AM70" s="28"/>
      <c r="AN70" s="28"/>
    </row>
    <row r="71" spans="2:40">
      <c r="B71" s="28">
        <v>42062</v>
      </c>
      <c r="C71" s="28">
        <v>42073</v>
      </c>
      <c r="E71" s="28">
        <v>42202.375</v>
      </c>
      <c r="F71" s="30">
        <v>42202</v>
      </c>
      <c r="G71" s="31" t="b">
        <v>1</v>
      </c>
      <c r="I71" s="30">
        <v>42062</v>
      </c>
      <c r="J71" s="430">
        <v>42073</v>
      </c>
      <c r="L71" s="28"/>
      <c r="M71" s="107"/>
      <c r="O71" s="102" t="str">
        <f t="shared" si="0"/>
        <v/>
      </c>
      <c r="P71" s="32"/>
      <c r="Q71" s="28" t="str" cm="1">
        <f t="array" ref="Q71">IF(P71&lt;&gt;"",TRANSPOSE(P71+_xlfn.SEQUENCE(24,,0,1/24)),"")</f>
        <v/>
      </c>
      <c r="R71" s="28"/>
      <c r="S71" s="28"/>
      <c r="T71" s="28"/>
      <c r="U71" s="28"/>
      <c r="V71" s="28"/>
      <c r="W71" s="28"/>
      <c r="X71" s="28"/>
      <c r="Y71" s="28"/>
      <c r="Z71" s="28"/>
      <c r="AA71" s="28"/>
      <c r="AB71" s="28"/>
      <c r="AC71" s="28"/>
      <c r="AD71" s="28"/>
      <c r="AE71" s="28"/>
      <c r="AF71" s="28"/>
      <c r="AG71" s="28"/>
      <c r="AH71" s="28"/>
      <c r="AI71" s="28"/>
      <c r="AJ71" s="28"/>
      <c r="AK71" s="28"/>
      <c r="AL71" s="28"/>
      <c r="AM71" s="28"/>
      <c r="AN71" s="28"/>
    </row>
    <row r="72" spans="2:40">
      <c r="B72" s="28">
        <v>42063</v>
      </c>
      <c r="C72" s="28">
        <v>42770</v>
      </c>
      <c r="E72" s="28">
        <v>42202.416666666664</v>
      </c>
      <c r="F72" s="30">
        <v>42202</v>
      </c>
      <c r="G72" s="31" t="b">
        <v>1</v>
      </c>
      <c r="I72" s="30">
        <v>42063</v>
      </c>
      <c r="J72" s="430">
        <v>42770</v>
      </c>
      <c r="L72" s="28"/>
      <c r="M72" s="107"/>
      <c r="O72" s="102" t="str">
        <f t="shared" si="0"/>
        <v/>
      </c>
      <c r="P72" s="32"/>
      <c r="Q72" s="28" t="str" cm="1">
        <f t="array" ref="Q72">IF(P72&lt;&gt;"",TRANSPOSE(P72+_xlfn.SEQUENCE(24,,0,1/24)),"")</f>
        <v/>
      </c>
      <c r="R72" s="28"/>
      <c r="S72" s="28"/>
      <c r="T72" s="28"/>
      <c r="U72" s="28"/>
      <c r="V72" s="28"/>
      <c r="W72" s="28"/>
      <c r="X72" s="28"/>
      <c r="Y72" s="28"/>
      <c r="Z72" s="28"/>
      <c r="AA72" s="28"/>
      <c r="AB72" s="28"/>
      <c r="AC72" s="28"/>
      <c r="AD72" s="28"/>
      <c r="AE72" s="28"/>
      <c r="AF72" s="28"/>
      <c r="AG72" s="28"/>
      <c r="AH72" s="28"/>
      <c r="AI72" s="28"/>
      <c r="AJ72" s="28"/>
      <c r="AK72" s="28"/>
      <c r="AL72" s="28"/>
      <c r="AM72" s="28"/>
      <c r="AN72" s="28"/>
    </row>
    <row r="73" spans="2:40">
      <c r="B73" s="28">
        <v>42064</v>
      </c>
      <c r="C73" s="28">
        <v>43170</v>
      </c>
      <c r="E73" s="28">
        <v>42202.458333333336</v>
      </c>
      <c r="F73" s="30">
        <v>42202</v>
      </c>
      <c r="G73" s="31" t="b">
        <v>1</v>
      </c>
      <c r="I73" s="30">
        <v>42064</v>
      </c>
      <c r="J73" s="430">
        <v>43170</v>
      </c>
      <c r="L73" s="28"/>
      <c r="M73" s="107"/>
      <c r="O73" s="102" t="str">
        <f t="shared" si="0"/>
        <v/>
      </c>
      <c r="P73" s="32"/>
      <c r="Q73" s="28" t="str" cm="1">
        <f t="array" ref="Q73">IF(P73&lt;&gt;"",TRANSPOSE(P73+_xlfn.SEQUENCE(24,,0,1/24)),"")</f>
        <v/>
      </c>
      <c r="R73" s="28"/>
      <c r="S73" s="28"/>
      <c r="T73" s="28"/>
      <c r="U73" s="28"/>
      <c r="V73" s="28"/>
      <c r="W73" s="28"/>
      <c r="X73" s="28"/>
      <c r="Y73" s="28"/>
      <c r="Z73" s="28"/>
      <c r="AA73" s="28"/>
      <c r="AB73" s="28"/>
      <c r="AC73" s="28"/>
      <c r="AD73" s="28"/>
      <c r="AE73" s="28"/>
      <c r="AF73" s="28"/>
      <c r="AG73" s="28"/>
      <c r="AH73" s="28"/>
      <c r="AI73" s="28"/>
      <c r="AJ73" s="28"/>
      <c r="AK73" s="28"/>
      <c r="AL73" s="28"/>
      <c r="AM73" s="28"/>
      <c r="AN73" s="28"/>
    </row>
    <row r="74" spans="2:40">
      <c r="B74" s="28">
        <v>42065</v>
      </c>
      <c r="C74" s="28">
        <v>42073</v>
      </c>
      <c r="E74" s="28">
        <v>42202.5</v>
      </c>
      <c r="F74" s="30">
        <v>42202</v>
      </c>
      <c r="G74" s="31" t="b">
        <v>1</v>
      </c>
      <c r="I74" s="30">
        <v>42065</v>
      </c>
      <c r="J74" s="430">
        <v>42073</v>
      </c>
      <c r="L74" s="28"/>
      <c r="M74" s="107"/>
      <c r="O74" s="102" t="str">
        <f t="shared" si="0"/>
        <v/>
      </c>
      <c r="P74" s="32"/>
      <c r="Q74" s="28" t="str" cm="1">
        <f t="array" ref="Q74">IF(P74&lt;&gt;"",TRANSPOSE(P74+_xlfn.SEQUENCE(24,,0,1/24)),"")</f>
        <v/>
      </c>
      <c r="R74" s="28"/>
      <c r="S74" s="28"/>
      <c r="T74" s="28"/>
      <c r="U74" s="28"/>
      <c r="V74" s="28"/>
      <c r="W74" s="28"/>
      <c r="X74" s="28"/>
      <c r="Y74" s="28"/>
      <c r="Z74" s="28"/>
      <c r="AA74" s="28"/>
      <c r="AB74" s="28"/>
      <c r="AC74" s="28"/>
      <c r="AD74" s="28"/>
      <c r="AE74" s="28"/>
      <c r="AF74" s="28"/>
      <c r="AG74" s="28"/>
      <c r="AH74" s="28"/>
      <c r="AI74" s="28"/>
      <c r="AJ74" s="28"/>
      <c r="AK74" s="28"/>
      <c r="AL74" s="28"/>
      <c r="AM74" s="28"/>
      <c r="AN74" s="28"/>
    </row>
    <row r="75" spans="2:40">
      <c r="B75" s="28">
        <v>42066</v>
      </c>
      <c r="C75" s="28">
        <v>42073</v>
      </c>
      <c r="E75" s="28">
        <v>42202.541666666664</v>
      </c>
      <c r="F75" s="30">
        <v>42202</v>
      </c>
      <c r="G75" s="31" t="b">
        <v>1</v>
      </c>
      <c r="I75" s="30">
        <v>42066</v>
      </c>
      <c r="J75" s="430">
        <v>42073</v>
      </c>
      <c r="L75" s="28"/>
      <c r="M75" s="107"/>
      <c r="O75" s="102" t="str">
        <f t="shared" si="0"/>
        <v/>
      </c>
      <c r="P75" s="32"/>
      <c r="Q75" s="28" t="str" cm="1">
        <f t="array" ref="Q75">IF(P75&lt;&gt;"",TRANSPOSE(P75+_xlfn.SEQUENCE(24,,0,1/24)),"")</f>
        <v/>
      </c>
      <c r="R75" s="28"/>
      <c r="S75" s="28"/>
      <c r="T75" s="28"/>
      <c r="U75" s="28"/>
      <c r="V75" s="28"/>
      <c r="W75" s="28"/>
      <c r="X75" s="28"/>
      <c r="Y75" s="28"/>
      <c r="Z75" s="28"/>
      <c r="AA75" s="28"/>
      <c r="AB75" s="28"/>
      <c r="AC75" s="28"/>
      <c r="AD75" s="28"/>
      <c r="AE75" s="28"/>
      <c r="AF75" s="28"/>
      <c r="AG75" s="28"/>
      <c r="AH75" s="28"/>
      <c r="AI75" s="28"/>
      <c r="AJ75" s="28"/>
      <c r="AK75" s="28"/>
      <c r="AL75" s="28"/>
      <c r="AM75" s="28"/>
      <c r="AN75" s="28"/>
    </row>
    <row r="76" spans="2:40">
      <c r="B76" s="28">
        <v>42067</v>
      </c>
      <c r="C76" s="28">
        <v>42073</v>
      </c>
      <c r="E76" s="28">
        <v>42202.583333333336</v>
      </c>
      <c r="F76" s="30">
        <v>42202</v>
      </c>
      <c r="G76" s="31" t="b">
        <v>1</v>
      </c>
      <c r="I76" s="30">
        <v>42067</v>
      </c>
      <c r="J76" s="430">
        <v>42073</v>
      </c>
      <c r="L76" s="28"/>
      <c r="M76" s="107"/>
      <c r="O76" s="102" t="str">
        <f t="shared" si="0"/>
        <v/>
      </c>
      <c r="P76" s="32"/>
      <c r="Q76" s="28" t="str" cm="1">
        <f t="array" ref="Q76">IF(P76&lt;&gt;"",TRANSPOSE(P76+_xlfn.SEQUENCE(24,,0,1/24)),"")</f>
        <v/>
      </c>
      <c r="R76" s="28"/>
      <c r="S76" s="28"/>
      <c r="T76" s="28"/>
      <c r="U76" s="28"/>
      <c r="V76" s="28"/>
      <c r="W76" s="28"/>
      <c r="X76" s="28"/>
      <c r="Y76" s="28"/>
      <c r="Z76" s="28"/>
      <c r="AA76" s="28"/>
      <c r="AB76" s="28"/>
      <c r="AC76" s="28"/>
      <c r="AD76" s="28"/>
      <c r="AE76" s="28"/>
      <c r="AF76" s="28"/>
      <c r="AG76" s="28"/>
      <c r="AH76" s="28"/>
      <c r="AI76" s="28"/>
      <c r="AJ76" s="28"/>
      <c r="AK76" s="28"/>
      <c r="AL76" s="28"/>
      <c r="AM76" s="28"/>
      <c r="AN76" s="28"/>
    </row>
    <row r="77" spans="2:40">
      <c r="B77" s="28">
        <v>42068</v>
      </c>
      <c r="C77" s="28">
        <v>42073</v>
      </c>
      <c r="E77" s="28">
        <v>42202.625</v>
      </c>
      <c r="F77" s="30">
        <v>42202</v>
      </c>
      <c r="G77" s="31" t="b">
        <v>1</v>
      </c>
      <c r="I77" s="30">
        <v>42068</v>
      </c>
      <c r="J77" s="430">
        <v>42073</v>
      </c>
      <c r="L77" s="28"/>
      <c r="M77" s="107"/>
      <c r="O77" s="102" t="str">
        <f t="shared" si="0"/>
        <v/>
      </c>
      <c r="P77" s="32"/>
      <c r="Q77" s="28" t="str" cm="1">
        <f t="array" ref="Q77">IF(P77&lt;&gt;"",TRANSPOSE(P77+_xlfn.SEQUENCE(24,,0,1/24)),"")</f>
        <v/>
      </c>
      <c r="R77" s="28"/>
      <c r="S77" s="28"/>
      <c r="T77" s="28"/>
      <c r="U77" s="28"/>
      <c r="V77" s="28"/>
      <c r="W77" s="28"/>
      <c r="X77" s="28"/>
      <c r="Y77" s="28"/>
      <c r="Z77" s="28"/>
      <c r="AA77" s="28"/>
      <c r="AB77" s="28"/>
      <c r="AC77" s="28"/>
      <c r="AD77" s="28"/>
      <c r="AE77" s="28"/>
      <c r="AF77" s="28"/>
      <c r="AG77" s="28"/>
      <c r="AH77" s="28"/>
      <c r="AI77" s="28"/>
      <c r="AJ77" s="28"/>
      <c r="AK77" s="28"/>
      <c r="AL77" s="28"/>
      <c r="AM77" s="28"/>
      <c r="AN77" s="28"/>
    </row>
    <row r="78" spans="2:40">
      <c r="B78" s="28">
        <v>42069</v>
      </c>
      <c r="C78" s="28">
        <v>42073</v>
      </c>
      <c r="E78" s="28">
        <v>42202.666666666664</v>
      </c>
      <c r="F78" s="30">
        <v>42202</v>
      </c>
      <c r="G78" s="31" t="b">
        <v>1</v>
      </c>
      <c r="I78" s="30">
        <v>42069</v>
      </c>
      <c r="J78" s="430">
        <v>42073</v>
      </c>
      <c r="L78" s="28"/>
      <c r="M78" s="107"/>
      <c r="O78" s="102" t="str">
        <f t="shared" si="0"/>
        <v/>
      </c>
      <c r="P78" s="32"/>
      <c r="Q78" s="28" t="str" cm="1">
        <f t="array" ref="Q78">IF(P78&lt;&gt;"",TRANSPOSE(P78+_xlfn.SEQUENCE(24,,0,1/24)),"")</f>
        <v/>
      </c>
      <c r="R78" s="28"/>
      <c r="S78" s="28"/>
      <c r="T78" s="28"/>
      <c r="U78" s="28"/>
      <c r="V78" s="28"/>
      <c r="W78" s="28"/>
      <c r="X78" s="28"/>
      <c r="Y78" s="28"/>
      <c r="Z78" s="28"/>
      <c r="AA78" s="28"/>
      <c r="AB78" s="28"/>
      <c r="AC78" s="28"/>
      <c r="AD78" s="28"/>
      <c r="AE78" s="28"/>
      <c r="AF78" s="28"/>
      <c r="AG78" s="28"/>
      <c r="AH78" s="28"/>
      <c r="AI78" s="28"/>
      <c r="AJ78" s="28"/>
      <c r="AK78" s="28"/>
      <c r="AL78" s="28"/>
      <c r="AM78" s="28"/>
      <c r="AN78" s="28"/>
    </row>
    <row r="79" spans="2:40">
      <c r="B79" s="28">
        <v>42070</v>
      </c>
      <c r="C79" s="28">
        <v>42868</v>
      </c>
      <c r="E79" s="28">
        <v>42202.708333333336</v>
      </c>
      <c r="F79" s="30">
        <v>42202</v>
      </c>
      <c r="G79" s="31" t="b">
        <v>1</v>
      </c>
      <c r="I79" s="30">
        <v>42070</v>
      </c>
      <c r="J79" s="430">
        <v>42868</v>
      </c>
      <c r="L79" s="28"/>
      <c r="M79" s="107"/>
      <c r="O79" s="102" t="str">
        <f t="shared" si="0"/>
        <v/>
      </c>
      <c r="P79" s="32"/>
      <c r="Q79" s="28" t="str" cm="1">
        <f t="array" ref="Q79">IF(P79&lt;&gt;"",TRANSPOSE(P79+_xlfn.SEQUENCE(24,,0,1/24)),"")</f>
        <v/>
      </c>
      <c r="R79" s="28"/>
      <c r="S79" s="28"/>
      <c r="T79" s="28"/>
      <c r="U79" s="28"/>
      <c r="V79" s="28"/>
      <c r="W79" s="28"/>
      <c r="X79" s="28"/>
      <c r="Y79" s="28"/>
      <c r="Z79" s="28"/>
      <c r="AA79" s="28"/>
      <c r="AB79" s="28"/>
      <c r="AC79" s="28"/>
      <c r="AD79" s="28"/>
      <c r="AE79" s="28"/>
      <c r="AF79" s="28"/>
      <c r="AG79" s="28"/>
      <c r="AH79" s="28"/>
      <c r="AI79" s="28"/>
      <c r="AJ79" s="28"/>
      <c r="AK79" s="28"/>
      <c r="AL79" s="28"/>
      <c r="AM79" s="28"/>
      <c r="AN79" s="28"/>
    </row>
    <row r="80" spans="2:40">
      <c r="B80" s="28">
        <v>42071</v>
      </c>
      <c r="C80" s="28">
        <v>43170</v>
      </c>
      <c r="E80" s="28">
        <v>42202.75</v>
      </c>
      <c r="F80" s="30">
        <v>42202</v>
      </c>
      <c r="G80" s="31" t="b">
        <v>1</v>
      </c>
      <c r="I80" s="30">
        <v>42071</v>
      </c>
      <c r="J80" s="430">
        <v>43170</v>
      </c>
      <c r="L80" s="28"/>
      <c r="M80" s="107"/>
      <c r="O80" s="102" t="str">
        <f t="shared" ref="O80:O143" si="1">IF(P80="","",1+O79)</f>
        <v/>
      </c>
      <c r="P80" s="32"/>
      <c r="Q80" s="28" t="str" cm="1">
        <f t="array" ref="Q80">IF(P80&lt;&gt;"",TRANSPOSE(P80+_xlfn.SEQUENCE(24,,0,1/24)),"")</f>
        <v/>
      </c>
      <c r="R80" s="28"/>
      <c r="S80" s="28"/>
      <c r="T80" s="28"/>
      <c r="U80" s="28"/>
      <c r="V80" s="28"/>
      <c r="W80" s="28"/>
      <c r="X80" s="28"/>
      <c r="Y80" s="28"/>
      <c r="Z80" s="28"/>
      <c r="AA80" s="28"/>
      <c r="AB80" s="28"/>
      <c r="AC80" s="28"/>
      <c r="AD80" s="28"/>
      <c r="AE80" s="28"/>
      <c r="AF80" s="28"/>
      <c r="AG80" s="28"/>
      <c r="AH80" s="28"/>
      <c r="AI80" s="28"/>
      <c r="AJ80" s="28"/>
      <c r="AK80" s="28"/>
      <c r="AL80" s="28"/>
      <c r="AM80" s="28"/>
      <c r="AN80" s="28"/>
    </row>
    <row r="81" spans="2:40">
      <c r="B81" s="28">
        <v>42072</v>
      </c>
      <c r="C81" s="28">
        <v>42073</v>
      </c>
      <c r="E81" s="28">
        <v>42202.791666666664</v>
      </c>
      <c r="F81" s="30">
        <v>42202</v>
      </c>
      <c r="G81" s="31" t="b">
        <v>1</v>
      </c>
      <c r="I81" s="30">
        <v>42072</v>
      </c>
      <c r="J81" s="430">
        <v>42073</v>
      </c>
      <c r="L81" s="28"/>
      <c r="M81" s="107"/>
      <c r="O81" s="102" t="str">
        <f t="shared" si="1"/>
        <v/>
      </c>
      <c r="P81" s="32"/>
      <c r="Q81" s="28" t="str" cm="1">
        <f t="array" ref="Q81">IF(P81&lt;&gt;"",TRANSPOSE(P81+_xlfn.SEQUENCE(24,,0,1/24)),"")</f>
        <v/>
      </c>
      <c r="R81" s="28"/>
      <c r="S81" s="28"/>
      <c r="T81" s="28"/>
      <c r="U81" s="28"/>
      <c r="V81" s="28"/>
      <c r="W81" s="28"/>
      <c r="X81" s="28"/>
      <c r="Y81" s="28"/>
      <c r="Z81" s="28"/>
      <c r="AA81" s="28"/>
      <c r="AB81" s="28"/>
      <c r="AC81" s="28"/>
      <c r="AD81" s="28"/>
      <c r="AE81" s="28"/>
      <c r="AF81" s="28"/>
      <c r="AG81" s="28"/>
      <c r="AH81" s="28"/>
      <c r="AI81" s="28"/>
      <c r="AJ81" s="28"/>
      <c r="AK81" s="28"/>
      <c r="AL81" s="28"/>
      <c r="AM81" s="28"/>
      <c r="AN81" s="28"/>
    </row>
    <row r="82" spans="2:40">
      <c r="B82" s="28">
        <v>42073</v>
      </c>
      <c r="C82" s="28">
        <v>42073</v>
      </c>
      <c r="E82" s="28">
        <v>42202.833333333336</v>
      </c>
      <c r="F82" s="30">
        <v>42202</v>
      </c>
      <c r="G82" s="31" t="b">
        <v>1</v>
      </c>
      <c r="I82" s="30">
        <v>42073</v>
      </c>
      <c r="J82" s="430">
        <v>42073</v>
      </c>
      <c r="L82" s="28"/>
      <c r="M82" s="107"/>
      <c r="O82" s="102" t="str">
        <f t="shared" si="1"/>
        <v/>
      </c>
      <c r="P82" s="32"/>
      <c r="Q82" s="28" t="str" cm="1">
        <f t="array" ref="Q82">IF(P82&lt;&gt;"",TRANSPOSE(P82+_xlfn.SEQUENCE(24,,0,1/24)),"")</f>
        <v/>
      </c>
      <c r="R82" s="28"/>
      <c r="S82" s="28"/>
      <c r="T82" s="28"/>
      <c r="U82" s="28"/>
      <c r="V82" s="28"/>
      <c r="W82" s="28"/>
      <c r="X82" s="28"/>
      <c r="Y82" s="28"/>
      <c r="Z82" s="28"/>
      <c r="AA82" s="28"/>
      <c r="AB82" s="28"/>
      <c r="AC82" s="28"/>
      <c r="AD82" s="28"/>
      <c r="AE82" s="28"/>
      <c r="AF82" s="28"/>
      <c r="AG82" s="28"/>
      <c r="AH82" s="28"/>
      <c r="AI82" s="28"/>
      <c r="AJ82" s="28"/>
      <c r="AK82" s="28"/>
      <c r="AL82" s="28"/>
      <c r="AM82" s="28"/>
      <c r="AN82" s="28"/>
    </row>
    <row r="83" spans="2:40">
      <c r="B83" s="28">
        <v>42074</v>
      </c>
      <c r="C83" s="28">
        <v>42073</v>
      </c>
      <c r="E83" s="28">
        <v>42202.875</v>
      </c>
      <c r="F83" s="30">
        <v>42202</v>
      </c>
      <c r="G83" s="31" t="b">
        <v>1</v>
      </c>
      <c r="I83" s="30">
        <v>42074</v>
      </c>
      <c r="J83" s="430">
        <v>42073</v>
      </c>
      <c r="L83" s="28"/>
      <c r="M83" s="107"/>
      <c r="O83" s="102" t="str">
        <f t="shared" si="1"/>
        <v/>
      </c>
      <c r="P83" s="32"/>
      <c r="Q83" s="28" t="str" cm="1">
        <f t="array" ref="Q83">IF(P83&lt;&gt;"",TRANSPOSE(P83+_xlfn.SEQUENCE(24,,0,1/24)),"")</f>
        <v/>
      </c>
      <c r="R83" s="28"/>
      <c r="S83" s="28"/>
      <c r="T83" s="28"/>
      <c r="U83" s="28"/>
      <c r="V83" s="28"/>
      <c r="W83" s="28"/>
      <c r="X83" s="28"/>
      <c r="Y83" s="28"/>
      <c r="Z83" s="28"/>
      <c r="AA83" s="28"/>
      <c r="AB83" s="28"/>
      <c r="AC83" s="28"/>
      <c r="AD83" s="28"/>
      <c r="AE83" s="28"/>
      <c r="AF83" s="28"/>
      <c r="AG83" s="28"/>
      <c r="AH83" s="28"/>
      <c r="AI83" s="28"/>
      <c r="AJ83" s="28"/>
      <c r="AK83" s="28"/>
      <c r="AL83" s="28"/>
      <c r="AM83" s="28"/>
      <c r="AN83" s="28"/>
    </row>
    <row r="84" spans="2:40">
      <c r="B84" s="28">
        <v>42075</v>
      </c>
      <c r="C84" s="28">
        <v>42853</v>
      </c>
      <c r="E84" s="28">
        <v>42202.916666666664</v>
      </c>
      <c r="F84" s="30">
        <v>42202</v>
      </c>
      <c r="G84" s="31" t="b">
        <v>1</v>
      </c>
      <c r="I84" s="30">
        <v>42075</v>
      </c>
      <c r="J84" s="430">
        <v>42853</v>
      </c>
      <c r="L84" s="28"/>
      <c r="M84" s="107"/>
      <c r="O84" s="102" t="str">
        <f t="shared" si="1"/>
        <v/>
      </c>
      <c r="P84" s="32"/>
      <c r="Q84" s="28" t="str" cm="1">
        <f t="array" ref="Q84">IF(P84&lt;&gt;"",TRANSPOSE(P84+_xlfn.SEQUENCE(24,,0,1/24)),"")</f>
        <v/>
      </c>
      <c r="R84" s="28"/>
      <c r="S84" s="28"/>
      <c r="T84" s="28"/>
      <c r="U84" s="28"/>
      <c r="V84" s="28"/>
      <c r="W84" s="28"/>
      <c r="X84" s="28"/>
      <c r="Y84" s="28"/>
      <c r="Z84" s="28"/>
      <c r="AA84" s="28"/>
      <c r="AB84" s="28"/>
      <c r="AC84" s="28"/>
      <c r="AD84" s="28"/>
      <c r="AE84" s="28"/>
      <c r="AF84" s="28"/>
      <c r="AG84" s="28"/>
      <c r="AH84" s="28"/>
      <c r="AI84" s="28"/>
      <c r="AJ84" s="28"/>
      <c r="AK84" s="28"/>
      <c r="AL84" s="28"/>
      <c r="AM84" s="28"/>
      <c r="AN84" s="28"/>
    </row>
    <row r="85" spans="2:40">
      <c r="B85" s="28">
        <v>42076</v>
      </c>
      <c r="C85" s="28">
        <v>42873</v>
      </c>
      <c r="E85" s="28">
        <v>42202.958333333336</v>
      </c>
      <c r="F85" s="30">
        <v>42202</v>
      </c>
      <c r="G85" s="31" t="b">
        <v>1</v>
      </c>
      <c r="I85" s="30">
        <v>42076</v>
      </c>
      <c r="J85" s="430">
        <v>42873</v>
      </c>
      <c r="L85" s="28"/>
      <c r="M85" s="107"/>
      <c r="O85" s="102" t="str">
        <f t="shared" si="1"/>
        <v/>
      </c>
      <c r="P85" s="32"/>
      <c r="Q85" s="28" t="str" cm="1">
        <f t="array" ref="Q85">IF(P85&lt;&gt;"",TRANSPOSE(P85+_xlfn.SEQUENCE(24,,0,1/24)),"")</f>
        <v/>
      </c>
      <c r="R85" s="28"/>
      <c r="S85" s="28"/>
      <c r="T85" s="28"/>
      <c r="U85" s="28"/>
      <c r="V85" s="28"/>
      <c r="W85" s="28"/>
      <c r="X85" s="28"/>
      <c r="Y85" s="28"/>
      <c r="Z85" s="28"/>
      <c r="AA85" s="28"/>
      <c r="AB85" s="28"/>
      <c r="AC85" s="28"/>
      <c r="AD85" s="28"/>
      <c r="AE85" s="28"/>
      <c r="AF85" s="28"/>
      <c r="AG85" s="28"/>
      <c r="AH85" s="28"/>
      <c r="AI85" s="28"/>
      <c r="AJ85" s="28"/>
      <c r="AK85" s="28"/>
      <c r="AL85" s="28"/>
      <c r="AM85" s="28"/>
      <c r="AN85" s="28"/>
    </row>
    <row r="86" spans="2:40">
      <c r="B86" s="28">
        <v>42077</v>
      </c>
      <c r="C86" s="28">
        <v>43225</v>
      </c>
      <c r="E86" s="28">
        <v>42215</v>
      </c>
      <c r="F86" s="30">
        <v>42215</v>
      </c>
      <c r="G86" s="31" t="b">
        <v>1</v>
      </c>
      <c r="I86" s="30">
        <v>42077</v>
      </c>
      <c r="J86" s="430">
        <v>43225</v>
      </c>
      <c r="L86" s="28"/>
      <c r="M86" s="107"/>
      <c r="O86" s="102" t="str">
        <f t="shared" si="1"/>
        <v/>
      </c>
      <c r="P86" s="32"/>
      <c r="Q86" s="28" t="str" cm="1">
        <f t="array" ref="Q86">IF(P86&lt;&gt;"",TRANSPOSE(P86+_xlfn.SEQUENCE(24,,0,1/24)),"")</f>
        <v/>
      </c>
      <c r="R86" s="28"/>
      <c r="S86" s="28"/>
      <c r="T86" s="28"/>
      <c r="U86" s="28"/>
      <c r="V86" s="28"/>
      <c r="W86" s="28"/>
      <c r="X86" s="28"/>
      <c r="Y86" s="28"/>
      <c r="Z86" s="28"/>
      <c r="AA86" s="28"/>
      <c r="AB86" s="28"/>
      <c r="AC86" s="28"/>
      <c r="AD86" s="28"/>
      <c r="AE86" s="28"/>
      <c r="AF86" s="28"/>
      <c r="AG86" s="28"/>
      <c r="AH86" s="28"/>
      <c r="AI86" s="28"/>
      <c r="AJ86" s="28"/>
      <c r="AK86" s="28"/>
      <c r="AL86" s="28"/>
      <c r="AM86" s="28"/>
      <c r="AN86" s="28"/>
    </row>
    <row r="87" spans="2:40">
      <c r="B87" s="28">
        <v>42078</v>
      </c>
      <c r="C87" s="28">
        <v>43225</v>
      </c>
      <c r="E87" s="28">
        <v>42215.041666666664</v>
      </c>
      <c r="F87" s="30">
        <v>42215</v>
      </c>
      <c r="G87" s="31" t="b">
        <v>1</v>
      </c>
      <c r="I87" s="30">
        <v>42078</v>
      </c>
      <c r="J87" s="430">
        <v>43225</v>
      </c>
      <c r="L87" s="28"/>
      <c r="M87" s="107"/>
      <c r="O87" s="102" t="str">
        <f t="shared" si="1"/>
        <v/>
      </c>
      <c r="P87" s="32"/>
      <c r="Q87" s="28" t="str" cm="1">
        <f t="array" ref="Q87">IF(P87&lt;&gt;"",TRANSPOSE(P87+_xlfn.SEQUENCE(24,,0,1/24)),"")</f>
        <v/>
      </c>
      <c r="R87" s="28"/>
      <c r="S87" s="28"/>
      <c r="T87" s="28"/>
      <c r="U87" s="28"/>
      <c r="V87" s="28"/>
      <c r="W87" s="28"/>
      <c r="X87" s="28"/>
      <c r="Y87" s="28"/>
      <c r="Z87" s="28"/>
      <c r="AA87" s="28"/>
      <c r="AB87" s="28"/>
      <c r="AC87" s="28"/>
      <c r="AD87" s="28"/>
      <c r="AE87" s="28"/>
      <c r="AF87" s="28"/>
      <c r="AG87" s="28"/>
      <c r="AH87" s="28"/>
      <c r="AI87" s="28"/>
      <c r="AJ87" s="28"/>
      <c r="AK87" s="28"/>
      <c r="AL87" s="28"/>
      <c r="AM87" s="28"/>
      <c r="AN87" s="28"/>
    </row>
    <row r="88" spans="2:40">
      <c r="B88" s="28">
        <v>42079</v>
      </c>
      <c r="C88" s="28">
        <v>43391</v>
      </c>
      <c r="E88" s="28">
        <v>42215.083333333336</v>
      </c>
      <c r="F88" s="30">
        <v>42215</v>
      </c>
      <c r="G88" s="31" t="b">
        <v>1</v>
      </c>
      <c r="I88" s="30">
        <v>42079</v>
      </c>
      <c r="J88" s="430">
        <v>43391</v>
      </c>
      <c r="L88" s="28"/>
      <c r="M88" s="107"/>
      <c r="O88" s="102" t="str">
        <f t="shared" si="1"/>
        <v/>
      </c>
      <c r="P88" s="32"/>
      <c r="Q88" s="28" t="str" cm="1">
        <f t="array" ref="Q88">IF(P88&lt;&gt;"",TRANSPOSE(P88+_xlfn.SEQUENCE(24,,0,1/24)),"")</f>
        <v/>
      </c>
      <c r="R88" s="28"/>
      <c r="S88" s="28"/>
      <c r="T88" s="28"/>
      <c r="U88" s="28"/>
      <c r="V88" s="28"/>
      <c r="W88" s="28"/>
      <c r="X88" s="28"/>
      <c r="Y88" s="28"/>
      <c r="Z88" s="28"/>
      <c r="AA88" s="28"/>
      <c r="AB88" s="28"/>
      <c r="AC88" s="28"/>
      <c r="AD88" s="28"/>
      <c r="AE88" s="28"/>
      <c r="AF88" s="28"/>
      <c r="AG88" s="28"/>
      <c r="AH88" s="28"/>
      <c r="AI88" s="28"/>
      <c r="AJ88" s="28"/>
      <c r="AK88" s="28"/>
      <c r="AL88" s="28"/>
      <c r="AM88" s="28"/>
      <c r="AN88" s="28"/>
    </row>
    <row r="89" spans="2:40">
      <c r="B89" s="28">
        <v>42080</v>
      </c>
      <c r="C89" s="28">
        <v>42873</v>
      </c>
      <c r="E89" s="28">
        <v>42215.125</v>
      </c>
      <c r="F89" s="30">
        <v>42215</v>
      </c>
      <c r="G89" s="31" t="b">
        <v>1</v>
      </c>
      <c r="I89" s="30">
        <v>42080</v>
      </c>
      <c r="J89" s="430">
        <v>42873</v>
      </c>
      <c r="L89" s="28"/>
      <c r="M89" s="107"/>
      <c r="O89" s="102" t="str">
        <f t="shared" si="1"/>
        <v/>
      </c>
      <c r="P89" s="32"/>
      <c r="Q89" s="28" t="str" cm="1">
        <f t="array" ref="Q89">IF(P89&lt;&gt;"",TRANSPOSE(P89+_xlfn.SEQUENCE(24,,0,1/24)),"")</f>
        <v/>
      </c>
      <c r="R89" s="28"/>
      <c r="S89" s="28"/>
      <c r="T89" s="28"/>
      <c r="U89" s="28"/>
      <c r="V89" s="28"/>
      <c r="W89" s="28"/>
      <c r="X89" s="28"/>
      <c r="Y89" s="28"/>
      <c r="Z89" s="28"/>
      <c r="AA89" s="28"/>
      <c r="AB89" s="28"/>
      <c r="AC89" s="28"/>
      <c r="AD89" s="28"/>
      <c r="AE89" s="28"/>
      <c r="AF89" s="28"/>
      <c r="AG89" s="28"/>
      <c r="AH89" s="28"/>
      <c r="AI89" s="28"/>
      <c r="AJ89" s="28"/>
      <c r="AK89" s="28"/>
      <c r="AL89" s="28"/>
      <c r="AM89" s="28"/>
      <c r="AN89" s="28"/>
    </row>
    <row r="90" spans="2:40">
      <c r="B90" s="28">
        <v>42081</v>
      </c>
      <c r="C90" s="28">
        <v>43235</v>
      </c>
      <c r="E90" s="28">
        <v>42215.166666666664</v>
      </c>
      <c r="F90" s="30">
        <v>42215</v>
      </c>
      <c r="G90" s="31" t="b">
        <v>1</v>
      </c>
      <c r="I90" s="30">
        <v>42081</v>
      </c>
      <c r="J90" s="430">
        <v>43235</v>
      </c>
      <c r="L90" s="28"/>
      <c r="M90" s="107"/>
      <c r="O90" s="102" t="str">
        <f t="shared" si="1"/>
        <v/>
      </c>
      <c r="P90" s="32"/>
      <c r="Q90" s="28" t="str" cm="1">
        <f t="array" ref="Q90">IF(P90&lt;&gt;"",TRANSPOSE(P90+_xlfn.SEQUENCE(24,,0,1/24)),"")</f>
        <v/>
      </c>
      <c r="R90" s="28"/>
      <c r="S90" s="28"/>
      <c r="T90" s="28"/>
      <c r="U90" s="28"/>
      <c r="V90" s="28"/>
      <c r="W90" s="28"/>
      <c r="X90" s="28"/>
      <c r="Y90" s="28"/>
      <c r="Z90" s="28"/>
      <c r="AA90" s="28"/>
      <c r="AB90" s="28"/>
      <c r="AC90" s="28"/>
      <c r="AD90" s="28"/>
      <c r="AE90" s="28"/>
      <c r="AF90" s="28"/>
      <c r="AG90" s="28"/>
      <c r="AH90" s="28"/>
      <c r="AI90" s="28"/>
      <c r="AJ90" s="28"/>
      <c r="AK90" s="28"/>
      <c r="AL90" s="28"/>
      <c r="AM90" s="28"/>
      <c r="AN90" s="28"/>
    </row>
    <row r="91" spans="2:40">
      <c r="B91" s="28">
        <v>42082</v>
      </c>
      <c r="C91" s="28">
        <v>42853</v>
      </c>
      <c r="E91" s="28">
        <v>42215.208333333336</v>
      </c>
      <c r="F91" s="30">
        <v>42215</v>
      </c>
      <c r="G91" s="31" t="b">
        <v>1</v>
      </c>
      <c r="I91" s="30">
        <v>42082</v>
      </c>
      <c r="J91" s="430">
        <v>42853</v>
      </c>
      <c r="L91" s="28"/>
      <c r="M91" s="107"/>
      <c r="O91" s="102" t="str">
        <f t="shared" si="1"/>
        <v/>
      </c>
      <c r="P91" s="32"/>
      <c r="Q91" s="28" t="str" cm="1">
        <f t="array" ref="Q91">IF(P91&lt;&gt;"",TRANSPOSE(P91+_xlfn.SEQUENCE(24,,0,1/24)),"")</f>
        <v/>
      </c>
      <c r="R91" s="28"/>
      <c r="S91" s="28"/>
      <c r="T91" s="28"/>
      <c r="U91" s="28"/>
      <c r="V91" s="28"/>
      <c r="W91" s="28"/>
      <c r="X91" s="28"/>
      <c r="Y91" s="28"/>
      <c r="Z91" s="28"/>
      <c r="AA91" s="28"/>
      <c r="AB91" s="28"/>
      <c r="AC91" s="28"/>
      <c r="AD91" s="28"/>
      <c r="AE91" s="28"/>
      <c r="AF91" s="28"/>
      <c r="AG91" s="28"/>
      <c r="AH91" s="28"/>
      <c r="AI91" s="28"/>
      <c r="AJ91" s="28"/>
      <c r="AK91" s="28"/>
      <c r="AL91" s="28"/>
      <c r="AM91" s="28"/>
      <c r="AN91" s="28"/>
    </row>
    <row r="92" spans="2:40">
      <c r="B92" s="28">
        <v>42083</v>
      </c>
      <c r="C92" s="28">
        <v>42853</v>
      </c>
      <c r="E92" s="28">
        <v>42215.25</v>
      </c>
      <c r="F92" s="30">
        <v>42215</v>
      </c>
      <c r="G92" s="31" t="b">
        <v>1</v>
      </c>
      <c r="I92" s="30">
        <v>42083</v>
      </c>
      <c r="J92" s="430">
        <v>42853</v>
      </c>
      <c r="L92" s="28"/>
      <c r="M92" s="107"/>
      <c r="O92" s="102" t="str">
        <f t="shared" si="1"/>
        <v/>
      </c>
      <c r="P92" s="32"/>
      <c r="Q92" s="28" t="str" cm="1">
        <f t="array" ref="Q92">IF(P92&lt;&gt;"",TRANSPOSE(P92+_xlfn.SEQUENCE(24,,0,1/24)),"")</f>
        <v/>
      </c>
      <c r="R92" s="28"/>
      <c r="S92" s="28"/>
      <c r="T92" s="28"/>
      <c r="U92" s="28"/>
      <c r="V92" s="28"/>
      <c r="W92" s="28"/>
      <c r="X92" s="28"/>
      <c r="Y92" s="28"/>
      <c r="Z92" s="28"/>
      <c r="AA92" s="28"/>
      <c r="AB92" s="28"/>
      <c r="AC92" s="28"/>
      <c r="AD92" s="28"/>
      <c r="AE92" s="28"/>
      <c r="AF92" s="28"/>
      <c r="AG92" s="28"/>
      <c r="AH92" s="28"/>
      <c r="AI92" s="28"/>
      <c r="AJ92" s="28"/>
      <c r="AK92" s="28"/>
      <c r="AL92" s="28"/>
      <c r="AM92" s="28"/>
      <c r="AN92" s="28"/>
    </row>
    <row r="93" spans="2:40">
      <c r="B93" s="28">
        <v>42084</v>
      </c>
      <c r="C93" s="28">
        <v>42868</v>
      </c>
      <c r="E93" s="28">
        <v>42215.291666666664</v>
      </c>
      <c r="F93" s="30">
        <v>42215</v>
      </c>
      <c r="G93" s="31" t="b">
        <v>1</v>
      </c>
      <c r="I93" s="30">
        <v>42084</v>
      </c>
      <c r="J93" s="430">
        <v>42868</v>
      </c>
      <c r="L93" s="28"/>
      <c r="M93" s="107"/>
      <c r="O93" s="102" t="str">
        <f t="shared" si="1"/>
        <v/>
      </c>
      <c r="P93" s="32"/>
      <c r="Q93" s="28" t="str" cm="1">
        <f t="array" ref="Q93">IF(P93&lt;&gt;"",TRANSPOSE(P93+_xlfn.SEQUENCE(24,,0,1/24)),"")</f>
        <v/>
      </c>
      <c r="R93" s="28"/>
      <c r="S93" s="28"/>
      <c r="T93" s="28"/>
      <c r="U93" s="28"/>
      <c r="V93" s="28"/>
      <c r="W93" s="28"/>
      <c r="X93" s="28"/>
      <c r="Y93" s="28"/>
      <c r="Z93" s="28"/>
      <c r="AA93" s="28"/>
      <c r="AB93" s="28"/>
      <c r="AC93" s="28"/>
      <c r="AD93" s="28"/>
      <c r="AE93" s="28"/>
      <c r="AF93" s="28"/>
      <c r="AG93" s="28"/>
      <c r="AH93" s="28"/>
      <c r="AI93" s="28"/>
      <c r="AJ93" s="28"/>
      <c r="AK93" s="28"/>
      <c r="AL93" s="28"/>
      <c r="AM93" s="28"/>
      <c r="AN93" s="28"/>
    </row>
    <row r="94" spans="2:40">
      <c r="B94" s="28">
        <v>42085</v>
      </c>
      <c r="C94" s="28">
        <v>43170</v>
      </c>
      <c r="E94" s="28">
        <v>42215.333333333336</v>
      </c>
      <c r="F94" s="30">
        <v>42215</v>
      </c>
      <c r="G94" s="31" t="b">
        <v>1</v>
      </c>
      <c r="I94" s="30">
        <v>42085</v>
      </c>
      <c r="J94" s="430">
        <v>43170</v>
      </c>
      <c r="L94" s="28"/>
      <c r="M94" s="107"/>
      <c r="O94" s="102" t="str">
        <f t="shared" si="1"/>
        <v/>
      </c>
      <c r="P94" s="32"/>
      <c r="Q94" s="28" t="str" cm="1">
        <f t="array" ref="Q94">IF(P94&lt;&gt;"",TRANSPOSE(P94+_xlfn.SEQUENCE(24,,0,1/24)),"")</f>
        <v/>
      </c>
      <c r="R94" s="28"/>
      <c r="S94" s="28"/>
      <c r="T94" s="28"/>
      <c r="U94" s="28"/>
      <c r="V94" s="28"/>
      <c r="W94" s="28"/>
      <c r="X94" s="28"/>
      <c r="Y94" s="28"/>
      <c r="Z94" s="28"/>
      <c r="AA94" s="28"/>
      <c r="AB94" s="28"/>
      <c r="AC94" s="28"/>
      <c r="AD94" s="28"/>
      <c r="AE94" s="28"/>
      <c r="AF94" s="28"/>
      <c r="AG94" s="28"/>
      <c r="AH94" s="28"/>
      <c r="AI94" s="28"/>
      <c r="AJ94" s="28"/>
      <c r="AK94" s="28"/>
      <c r="AL94" s="28"/>
      <c r="AM94" s="28"/>
      <c r="AN94" s="28"/>
    </row>
    <row r="95" spans="2:40">
      <c r="B95" s="28">
        <v>42086</v>
      </c>
      <c r="C95" s="28">
        <v>42073</v>
      </c>
      <c r="E95" s="28">
        <v>42215.375</v>
      </c>
      <c r="F95" s="30">
        <v>42215</v>
      </c>
      <c r="G95" s="31" t="b">
        <v>1</v>
      </c>
      <c r="I95" s="30">
        <v>42086</v>
      </c>
      <c r="J95" s="430">
        <v>42073</v>
      </c>
      <c r="L95" s="28"/>
      <c r="M95" s="107"/>
      <c r="O95" s="102" t="str">
        <f t="shared" si="1"/>
        <v/>
      </c>
      <c r="P95" s="32"/>
      <c r="Q95" s="28" t="str" cm="1">
        <f t="array" ref="Q95">IF(P95&lt;&gt;"",TRANSPOSE(P95+_xlfn.SEQUENCE(24,,0,1/24)),"")</f>
        <v/>
      </c>
      <c r="R95" s="28"/>
      <c r="S95" s="28"/>
      <c r="T95" s="28"/>
      <c r="U95" s="28"/>
      <c r="V95" s="28"/>
      <c r="W95" s="28"/>
      <c r="X95" s="28"/>
      <c r="Y95" s="28"/>
      <c r="Z95" s="28"/>
      <c r="AA95" s="28"/>
      <c r="AB95" s="28"/>
      <c r="AC95" s="28"/>
      <c r="AD95" s="28"/>
      <c r="AE95" s="28"/>
      <c r="AF95" s="28"/>
      <c r="AG95" s="28"/>
      <c r="AH95" s="28"/>
      <c r="AI95" s="28"/>
      <c r="AJ95" s="28"/>
      <c r="AK95" s="28"/>
      <c r="AL95" s="28"/>
      <c r="AM95" s="28"/>
      <c r="AN95" s="28"/>
    </row>
    <row r="96" spans="2:40">
      <c r="B96" s="28">
        <v>42087</v>
      </c>
      <c r="C96" s="28">
        <v>42073</v>
      </c>
      <c r="E96" s="28">
        <v>42215.416666666664</v>
      </c>
      <c r="F96" s="30">
        <v>42215</v>
      </c>
      <c r="G96" s="31" t="b">
        <v>1</v>
      </c>
      <c r="I96" s="30">
        <v>42087</v>
      </c>
      <c r="J96" s="430">
        <v>42073</v>
      </c>
      <c r="L96" s="28"/>
      <c r="M96" s="107"/>
      <c r="O96" s="102" t="str">
        <f t="shared" si="1"/>
        <v/>
      </c>
      <c r="P96" s="32"/>
      <c r="Q96" s="28" t="str" cm="1">
        <f t="array" ref="Q96">IF(P96&lt;&gt;"",TRANSPOSE(P96+_xlfn.SEQUENCE(24,,0,1/24)),"")</f>
        <v/>
      </c>
      <c r="R96" s="28"/>
      <c r="S96" s="28"/>
      <c r="T96" s="28"/>
      <c r="U96" s="28"/>
      <c r="V96" s="28"/>
      <c r="W96" s="28"/>
      <c r="X96" s="28"/>
      <c r="Y96" s="28"/>
      <c r="Z96" s="28"/>
      <c r="AA96" s="28"/>
      <c r="AB96" s="28"/>
      <c r="AC96" s="28"/>
      <c r="AD96" s="28"/>
      <c r="AE96" s="28"/>
      <c r="AF96" s="28"/>
      <c r="AG96" s="28"/>
      <c r="AH96" s="28"/>
      <c r="AI96" s="28"/>
      <c r="AJ96" s="28"/>
      <c r="AK96" s="28"/>
      <c r="AL96" s="28"/>
      <c r="AM96" s="28"/>
      <c r="AN96" s="28"/>
    </row>
    <row r="97" spans="2:40">
      <c r="B97" s="28">
        <v>42088</v>
      </c>
      <c r="C97" s="28">
        <v>43235</v>
      </c>
      <c r="E97" s="28">
        <v>42215.458333333336</v>
      </c>
      <c r="F97" s="30">
        <v>42215</v>
      </c>
      <c r="G97" s="31" t="b">
        <v>1</v>
      </c>
      <c r="I97" s="30">
        <v>42088</v>
      </c>
      <c r="J97" s="430">
        <v>43235</v>
      </c>
      <c r="L97" s="28"/>
      <c r="M97" s="107"/>
      <c r="O97" s="102" t="str">
        <f t="shared" si="1"/>
        <v/>
      </c>
      <c r="P97" s="32"/>
      <c r="Q97" s="28" t="str" cm="1">
        <f t="array" ref="Q97">IF(P97&lt;&gt;"",TRANSPOSE(P97+_xlfn.SEQUENCE(24,,0,1/24)),"")</f>
        <v/>
      </c>
      <c r="R97" s="28"/>
      <c r="S97" s="28"/>
      <c r="T97" s="28"/>
      <c r="U97" s="28"/>
      <c r="V97" s="28"/>
      <c r="W97" s="28"/>
      <c r="X97" s="28"/>
      <c r="Y97" s="28"/>
      <c r="Z97" s="28"/>
      <c r="AA97" s="28"/>
      <c r="AB97" s="28"/>
      <c r="AC97" s="28"/>
      <c r="AD97" s="28"/>
      <c r="AE97" s="28"/>
      <c r="AF97" s="28"/>
      <c r="AG97" s="28"/>
      <c r="AH97" s="28"/>
      <c r="AI97" s="28"/>
      <c r="AJ97" s="28"/>
      <c r="AK97" s="28"/>
      <c r="AL97" s="28"/>
      <c r="AM97" s="28"/>
      <c r="AN97" s="28"/>
    </row>
    <row r="98" spans="2:40">
      <c r="B98" s="28">
        <v>42089</v>
      </c>
      <c r="C98" s="28">
        <v>43391</v>
      </c>
      <c r="E98" s="28">
        <v>42215.5</v>
      </c>
      <c r="F98" s="30">
        <v>42215</v>
      </c>
      <c r="G98" s="31" t="b">
        <v>1</v>
      </c>
      <c r="I98" s="30">
        <v>42089</v>
      </c>
      <c r="J98" s="430">
        <v>43391</v>
      </c>
      <c r="L98" s="28"/>
      <c r="M98" s="107"/>
      <c r="O98" s="102" t="str">
        <f t="shared" si="1"/>
        <v/>
      </c>
      <c r="P98" s="32"/>
      <c r="Q98" s="28" t="str" cm="1">
        <f t="array" ref="Q98">IF(P98&lt;&gt;"",TRANSPOSE(P98+_xlfn.SEQUENCE(24,,0,1/24)),"")</f>
        <v/>
      </c>
      <c r="R98" s="28"/>
      <c r="S98" s="28"/>
      <c r="T98" s="28"/>
      <c r="U98" s="28"/>
      <c r="V98" s="28"/>
      <c r="W98" s="28"/>
      <c r="X98" s="28"/>
      <c r="Y98" s="28"/>
      <c r="Z98" s="28"/>
      <c r="AA98" s="28"/>
      <c r="AB98" s="28"/>
      <c r="AC98" s="28"/>
      <c r="AD98" s="28"/>
      <c r="AE98" s="28"/>
      <c r="AF98" s="28"/>
      <c r="AG98" s="28"/>
      <c r="AH98" s="28"/>
      <c r="AI98" s="28"/>
      <c r="AJ98" s="28"/>
      <c r="AK98" s="28"/>
      <c r="AL98" s="28"/>
      <c r="AM98" s="28"/>
      <c r="AN98" s="28"/>
    </row>
    <row r="99" spans="2:40">
      <c r="B99" s="28">
        <v>42090</v>
      </c>
      <c r="C99" s="28">
        <v>43391</v>
      </c>
      <c r="E99" s="28">
        <v>42215.541666666664</v>
      </c>
      <c r="F99" s="30">
        <v>42215</v>
      </c>
      <c r="G99" s="31" t="b">
        <v>1</v>
      </c>
      <c r="I99" s="30">
        <v>42090</v>
      </c>
      <c r="J99" s="430">
        <v>43391</v>
      </c>
      <c r="L99" s="28"/>
      <c r="M99" s="107"/>
      <c r="O99" s="102" t="str">
        <f t="shared" si="1"/>
        <v/>
      </c>
      <c r="P99" s="32"/>
      <c r="Q99" s="28" t="str" cm="1">
        <f t="array" ref="Q99">IF(P99&lt;&gt;"",TRANSPOSE(P99+_xlfn.SEQUENCE(24,,0,1/24)),"")</f>
        <v/>
      </c>
      <c r="R99" s="28"/>
      <c r="S99" s="28"/>
      <c r="T99" s="28"/>
      <c r="U99" s="28"/>
      <c r="V99" s="28"/>
      <c r="W99" s="28"/>
      <c r="X99" s="28"/>
      <c r="Y99" s="28"/>
      <c r="Z99" s="28"/>
      <c r="AA99" s="28"/>
      <c r="AB99" s="28"/>
      <c r="AC99" s="28"/>
      <c r="AD99" s="28"/>
      <c r="AE99" s="28"/>
      <c r="AF99" s="28"/>
      <c r="AG99" s="28"/>
      <c r="AH99" s="28"/>
      <c r="AI99" s="28"/>
      <c r="AJ99" s="28"/>
      <c r="AK99" s="28"/>
      <c r="AL99" s="28"/>
      <c r="AM99" s="28"/>
      <c r="AN99" s="28"/>
    </row>
    <row r="100" spans="2:40">
      <c r="B100" s="28">
        <v>42091</v>
      </c>
      <c r="C100" s="28">
        <v>42155</v>
      </c>
      <c r="E100" s="28">
        <v>42215.583333333336</v>
      </c>
      <c r="F100" s="30">
        <v>42215</v>
      </c>
      <c r="G100" s="31" t="b">
        <v>1</v>
      </c>
      <c r="I100" s="30">
        <v>42091</v>
      </c>
      <c r="J100" s="430">
        <v>42155</v>
      </c>
      <c r="L100" s="28"/>
      <c r="M100" s="107"/>
      <c r="O100" s="102" t="str">
        <f t="shared" si="1"/>
        <v/>
      </c>
      <c r="P100" s="32"/>
      <c r="Q100" s="28" t="str" cm="1">
        <f t="array" ref="Q100">IF(P100&lt;&gt;"",TRANSPOSE(P100+_xlfn.SEQUENCE(24,,0,1/24)),"")</f>
        <v/>
      </c>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row>
    <row r="101" spans="2:40">
      <c r="B101" s="28">
        <v>42092</v>
      </c>
      <c r="C101" s="28">
        <v>42155</v>
      </c>
      <c r="E101" s="28">
        <v>42215.625</v>
      </c>
      <c r="F101" s="30">
        <v>42215</v>
      </c>
      <c r="G101" s="31" t="b">
        <v>1</v>
      </c>
      <c r="I101" s="30">
        <v>42092</v>
      </c>
      <c r="J101" s="430">
        <v>42155</v>
      </c>
      <c r="L101" s="28"/>
      <c r="M101" s="107"/>
      <c r="O101" s="102" t="str">
        <f t="shared" si="1"/>
        <v/>
      </c>
      <c r="P101" s="32"/>
      <c r="Q101" s="28" t="str" cm="1">
        <f t="array" ref="Q101">IF(P101&lt;&gt;"",TRANSPOSE(P101+_xlfn.SEQUENCE(24,,0,1/24)),"")</f>
        <v/>
      </c>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row>
    <row r="102" spans="2:40">
      <c r="B102" s="28">
        <v>42093</v>
      </c>
      <c r="C102" s="28">
        <v>42873</v>
      </c>
      <c r="E102" s="28">
        <v>42215.666666666664</v>
      </c>
      <c r="F102" s="30">
        <v>42215</v>
      </c>
      <c r="G102" s="31" t="b">
        <v>1</v>
      </c>
      <c r="I102" s="30">
        <v>42093</v>
      </c>
      <c r="J102" s="430">
        <v>42873</v>
      </c>
      <c r="L102" s="28"/>
      <c r="M102" s="107"/>
      <c r="O102" s="102" t="str">
        <f t="shared" si="1"/>
        <v/>
      </c>
      <c r="P102" s="32"/>
      <c r="Q102" s="28" t="str" cm="1">
        <f t="array" ref="Q102">IF(P102&lt;&gt;"",TRANSPOSE(P102+_xlfn.SEQUENCE(24,,0,1/24)),"")</f>
        <v/>
      </c>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row>
    <row r="103" spans="2:40">
      <c r="B103" s="28">
        <v>42094</v>
      </c>
      <c r="C103" s="28">
        <v>42853</v>
      </c>
      <c r="E103" s="28">
        <v>42215.708333333336</v>
      </c>
      <c r="F103" s="30">
        <v>42215</v>
      </c>
      <c r="G103" s="31" t="b">
        <v>1</v>
      </c>
      <c r="I103" s="30">
        <v>42094</v>
      </c>
      <c r="J103" s="430">
        <v>42853</v>
      </c>
      <c r="L103" s="28"/>
      <c r="M103" s="107"/>
      <c r="O103" s="102" t="str">
        <f t="shared" si="1"/>
        <v/>
      </c>
      <c r="P103" s="32"/>
      <c r="Q103" s="28" t="str" cm="1">
        <f t="array" ref="Q103">IF(P103&lt;&gt;"",TRANSPOSE(P103+_xlfn.SEQUENCE(24,,0,1/24)),"")</f>
        <v/>
      </c>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row>
    <row r="104" spans="2:40">
      <c r="B104" s="28">
        <v>42095</v>
      </c>
      <c r="C104" s="28">
        <v>42073</v>
      </c>
      <c r="E104" s="28">
        <v>42215.75</v>
      </c>
      <c r="F104" s="30">
        <v>42215</v>
      </c>
      <c r="G104" s="31" t="b">
        <v>1</v>
      </c>
      <c r="I104" s="30">
        <v>42095</v>
      </c>
      <c r="J104" s="430">
        <v>42073</v>
      </c>
      <c r="L104" s="28"/>
      <c r="M104" s="107"/>
      <c r="O104" s="102" t="str">
        <f t="shared" si="1"/>
        <v/>
      </c>
      <c r="P104" s="32"/>
      <c r="Q104" s="28" t="str" cm="1">
        <f t="array" ref="Q104">IF(P104&lt;&gt;"",TRANSPOSE(P104+_xlfn.SEQUENCE(24,,0,1/24)),"")</f>
        <v/>
      </c>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row>
    <row r="105" spans="2:40">
      <c r="B105" s="28">
        <v>42096</v>
      </c>
      <c r="C105" s="28">
        <v>42073</v>
      </c>
      <c r="E105" s="28">
        <v>42215.791666666664</v>
      </c>
      <c r="F105" s="30">
        <v>42215</v>
      </c>
      <c r="G105" s="31" t="b">
        <v>1</v>
      </c>
      <c r="I105" s="30">
        <v>42096</v>
      </c>
      <c r="J105" s="430">
        <v>42073</v>
      </c>
      <c r="L105" s="28"/>
      <c r="M105" s="107"/>
      <c r="O105" s="102" t="str">
        <f t="shared" si="1"/>
        <v/>
      </c>
      <c r="P105" s="32"/>
      <c r="Q105" s="28" t="str" cm="1">
        <f t="array" ref="Q105">IF(P105&lt;&gt;"",TRANSPOSE(P105+_xlfn.SEQUENCE(24,,0,1/24)),"")</f>
        <v/>
      </c>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row>
    <row r="106" spans="2:40">
      <c r="B106" s="28">
        <v>42097</v>
      </c>
      <c r="C106" s="28">
        <v>42868</v>
      </c>
      <c r="E106" s="28">
        <v>42215.833333333336</v>
      </c>
      <c r="F106" s="30">
        <v>42215</v>
      </c>
      <c r="G106" s="31" t="b">
        <v>1</v>
      </c>
      <c r="I106" s="30">
        <v>42097</v>
      </c>
      <c r="J106" s="430">
        <v>42868</v>
      </c>
      <c r="L106" s="28"/>
      <c r="M106" s="107"/>
      <c r="O106" s="102" t="str">
        <f t="shared" si="1"/>
        <v/>
      </c>
      <c r="P106" s="32"/>
      <c r="Q106" s="28" t="str" cm="1">
        <f t="array" ref="Q106">IF(P106&lt;&gt;"",TRANSPOSE(P106+_xlfn.SEQUENCE(24,,0,1/24)),"")</f>
        <v/>
      </c>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row>
    <row r="107" spans="2:40">
      <c r="B107" s="28">
        <v>42098</v>
      </c>
      <c r="C107" s="28">
        <v>42868</v>
      </c>
      <c r="E107" s="28">
        <v>42215.875</v>
      </c>
      <c r="F107" s="30">
        <v>42215</v>
      </c>
      <c r="G107" s="31" t="b">
        <v>1</v>
      </c>
      <c r="I107" s="30">
        <v>42098</v>
      </c>
      <c r="J107" s="430">
        <v>42868</v>
      </c>
      <c r="L107" s="28"/>
      <c r="M107" s="107"/>
      <c r="O107" s="102" t="str">
        <f t="shared" si="1"/>
        <v/>
      </c>
      <c r="P107" s="32"/>
      <c r="Q107" s="28" t="str" cm="1">
        <f t="array" ref="Q107">IF(P107&lt;&gt;"",TRANSPOSE(P107+_xlfn.SEQUENCE(24,,0,1/24)),"")</f>
        <v/>
      </c>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row>
    <row r="108" spans="2:40">
      <c r="B108" s="28">
        <v>42099</v>
      </c>
      <c r="C108" s="28">
        <v>43170</v>
      </c>
      <c r="E108" s="28">
        <v>42215.916666666664</v>
      </c>
      <c r="F108" s="30">
        <v>42215</v>
      </c>
      <c r="G108" s="31" t="b">
        <v>1</v>
      </c>
      <c r="I108" s="30">
        <v>42099</v>
      </c>
      <c r="J108" s="430">
        <v>43170</v>
      </c>
      <c r="L108" s="28"/>
      <c r="M108" s="107"/>
      <c r="O108" s="102" t="str">
        <f t="shared" si="1"/>
        <v/>
      </c>
      <c r="P108" s="32"/>
      <c r="Q108" s="28" t="str" cm="1">
        <f t="array" ref="Q108">IF(P108&lt;&gt;"",TRANSPOSE(P108+_xlfn.SEQUENCE(24,,0,1/24)),"")</f>
        <v/>
      </c>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row>
    <row r="109" spans="2:40">
      <c r="B109" s="28">
        <v>42100</v>
      </c>
      <c r="C109" s="28">
        <v>42073</v>
      </c>
      <c r="E109" s="28">
        <v>42215.958333333336</v>
      </c>
      <c r="F109" s="30">
        <v>42215</v>
      </c>
      <c r="G109" s="31" t="b">
        <v>1</v>
      </c>
      <c r="I109" s="30">
        <v>42100</v>
      </c>
      <c r="J109" s="430">
        <v>42073</v>
      </c>
      <c r="L109" s="28"/>
      <c r="M109" s="107"/>
      <c r="O109" s="102" t="str">
        <f t="shared" si="1"/>
        <v/>
      </c>
      <c r="P109" s="32"/>
      <c r="Q109" s="28" t="str" cm="1">
        <f t="array" ref="Q109">IF(P109&lt;&gt;"",TRANSPOSE(P109+_xlfn.SEQUENCE(24,,0,1/24)),"")</f>
        <v/>
      </c>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row>
    <row r="110" spans="2:40">
      <c r="B110" s="28">
        <v>42101</v>
      </c>
      <c r="C110" s="28">
        <v>42073</v>
      </c>
      <c r="E110" s="28">
        <v>42238</v>
      </c>
      <c r="F110" s="30">
        <v>42238</v>
      </c>
      <c r="G110" s="31" t="b">
        <v>1</v>
      </c>
      <c r="I110" s="30">
        <v>42101</v>
      </c>
      <c r="J110" s="430">
        <v>42073</v>
      </c>
      <c r="L110" s="28"/>
      <c r="M110" s="107"/>
      <c r="O110" s="102" t="str">
        <f t="shared" si="1"/>
        <v/>
      </c>
      <c r="P110" s="32"/>
      <c r="Q110" s="28" t="str" cm="1">
        <f t="array" ref="Q110">IF(P110&lt;&gt;"",TRANSPOSE(P110+_xlfn.SEQUENCE(24,,0,1/24)),"")</f>
        <v/>
      </c>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row>
    <row r="111" spans="2:40">
      <c r="B111" s="28">
        <v>42102</v>
      </c>
      <c r="C111" s="28">
        <v>42073</v>
      </c>
      <c r="E111" s="28">
        <v>42238.041666666664</v>
      </c>
      <c r="F111" s="30">
        <v>42238</v>
      </c>
      <c r="G111" s="31" t="b">
        <v>1</v>
      </c>
      <c r="I111" s="30">
        <v>42102</v>
      </c>
      <c r="J111" s="430">
        <v>42073</v>
      </c>
      <c r="L111" s="28"/>
      <c r="M111" s="107"/>
      <c r="O111" s="102" t="str">
        <f t="shared" si="1"/>
        <v/>
      </c>
      <c r="P111" s="32"/>
      <c r="Q111" s="28" t="str" cm="1">
        <f t="array" ref="Q111">IF(P111&lt;&gt;"",TRANSPOSE(P111+_xlfn.SEQUENCE(24,,0,1/24)),"")</f>
        <v/>
      </c>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row>
    <row r="112" spans="2:40">
      <c r="B112" s="28">
        <v>42103</v>
      </c>
      <c r="C112" s="28">
        <v>42073</v>
      </c>
      <c r="E112" s="28">
        <v>42238.083333333336</v>
      </c>
      <c r="F112" s="30">
        <v>42238</v>
      </c>
      <c r="G112" s="31" t="b">
        <v>1</v>
      </c>
      <c r="I112" s="30">
        <v>42103</v>
      </c>
      <c r="J112" s="430">
        <v>42073</v>
      </c>
      <c r="L112" s="28"/>
      <c r="M112" s="107"/>
      <c r="O112" s="102" t="str">
        <f t="shared" si="1"/>
        <v/>
      </c>
      <c r="P112" s="32"/>
      <c r="Q112" s="28" t="str" cm="1">
        <f t="array" ref="Q112">IF(P112&lt;&gt;"",TRANSPOSE(P112+_xlfn.SEQUENCE(24,,0,1/24)),"")</f>
        <v/>
      </c>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row>
    <row r="113" spans="2:40">
      <c r="B113" s="28">
        <v>42104</v>
      </c>
      <c r="C113" s="28">
        <v>42073</v>
      </c>
      <c r="E113" s="28">
        <v>42238.125</v>
      </c>
      <c r="F113" s="30">
        <v>42238</v>
      </c>
      <c r="G113" s="31" t="b">
        <v>1</v>
      </c>
      <c r="I113" s="30">
        <v>42104</v>
      </c>
      <c r="J113" s="430">
        <v>42073</v>
      </c>
      <c r="L113" s="28"/>
      <c r="M113" s="107"/>
      <c r="O113" s="102" t="str">
        <f t="shared" si="1"/>
        <v/>
      </c>
      <c r="P113" s="32"/>
      <c r="Q113" s="28" t="str" cm="1">
        <f t="array" ref="Q113">IF(P113&lt;&gt;"",TRANSPOSE(P113+_xlfn.SEQUENCE(24,,0,1/24)),"")</f>
        <v/>
      </c>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row>
    <row r="114" spans="2:40">
      <c r="B114" s="28">
        <v>42105</v>
      </c>
      <c r="C114" s="28">
        <v>43170</v>
      </c>
      <c r="E114" s="28">
        <v>42238.166666666664</v>
      </c>
      <c r="F114" s="30">
        <v>42238</v>
      </c>
      <c r="G114" s="31" t="b">
        <v>1</v>
      </c>
      <c r="I114" s="30">
        <v>42105</v>
      </c>
      <c r="J114" s="430">
        <v>43170</v>
      </c>
      <c r="L114" s="28"/>
      <c r="M114" s="107"/>
      <c r="O114" s="102" t="str">
        <f t="shared" si="1"/>
        <v/>
      </c>
      <c r="P114" s="32"/>
      <c r="Q114" s="28" t="str" cm="1">
        <f t="array" ref="Q114">IF(P114&lt;&gt;"",TRANSPOSE(P114+_xlfn.SEQUENCE(24,,0,1/24)),"")</f>
        <v/>
      </c>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row>
    <row r="115" spans="2:40">
      <c r="B115" s="28">
        <v>42106</v>
      </c>
      <c r="C115" s="28">
        <v>43170</v>
      </c>
      <c r="E115" s="28">
        <v>42238.208333333336</v>
      </c>
      <c r="F115" s="30">
        <v>42238</v>
      </c>
      <c r="G115" s="31" t="b">
        <v>1</v>
      </c>
      <c r="I115" s="30">
        <v>42106</v>
      </c>
      <c r="J115" s="430">
        <v>43170</v>
      </c>
      <c r="L115" s="28"/>
      <c r="M115" s="107"/>
      <c r="O115" s="102" t="str">
        <f t="shared" si="1"/>
        <v/>
      </c>
      <c r="P115" s="32"/>
      <c r="Q115" s="28" t="str" cm="1">
        <f t="array" ref="Q115">IF(P115&lt;&gt;"",TRANSPOSE(P115+_xlfn.SEQUENCE(24,,0,1/24)),"")</f>
        <v/>
      </c>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row>
    <row r="116" spans="2:40">
      <c r="B116" s="28">
        <v>42107</v>
      </c>
      <c r="C116" s="28">
        <v>42853</v>
      </c>
      <c r="E116" s="28">
        <v>42238.25</v>
      </c>
      <c r="F116" s="30">
        <v>42238</v>
      </c>
      <c r="G116" s="31" t="b">
        <v>1</v>
      </c>
      <c r="I116" s="30">
        <v>42107</v>
      </c>
      <c r="J116" s="430">
        <v>42853</v>
      </c>
      <c r="L116" s="28"/>
      <c r="M116" s="107"/>
      <c r="O116" s="102" t="str">
        <f t="shared" si="1"/>
        <v/>
      </c>
      <c r="P116" s="32"/>
      <c r="Q116" s="28" t="str" cm="1">
        <f t="array" ref="Q116">IF(P116&lt;&gt;"",TRANSPOSE(P116+_xlfn.SEQUENCE(24,,0,1/24)),"")</f>
        <v/>
      </c>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row>
    <row r="117" spans="2:40">
      <c r="B117" s="28">
        <v>42108</v>
      </c>
      <c r="C117" s="28">
        <v>42073</v>
      </c>
      <c r="E117" s="28">
        <v>42238.291666666664</v>
      </c>
      <c r="F117" s="30">
        <v>42238</v>
      </c>
      <c r="G117" s="31" t="b">
        <v>1</v>
      </c>
      <c r="I117" s="30">
        <v>42108</v>
      </c>
      <c r="J117" s="430">
        <v>42073</v>
      </c>
      <c r="L117" s="28"/>
      <c r="M117" s="107"/>
      <c r="O117" s="102" t="str">
        <f t="shared" si="1"/>
        <v/>
      </c>
      <c r="P117" s="32"/>
      <c r="Q117" s="28" t="str" cm="1">
        <f t="array" ref="Q117">IF(P117&lt;&gt;"",TRANSPOSE(P117+_xlfn.SEQUENCE(24,,0,1/24)),"")</f>
        <v/>
      </c>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row>
    <row r="118" spans="2:40">
      <c r="B118" s="28">
        <v>42109</v>
      </c>
      <c r="C118" s="28">
        <v>42073</v>
      </c>
      <c r="E118" s="28">
        <v>42238.333333333336</v>
      </c>
      <c r="F118" s="30">
        <v>42238</v>
      </c>
      <c r="G118" s="31" t="b">
        <v>1</v>
      </c>
      <c r="I118" s="30">
        <v>42109</v>
      </c>
      <c r="J118" s="430">
        <v>42073</v>
      </c>
      <c r="L118" s="28"/>
      <c r="M118" s="107"/>
      <c r="O118" s="102" t="str">
        <f t="shared" si="1"/>
        <v/>
      </c>
      <c r="P118" s="32"/>
      <c r="Q118" s="28" t="str" cm="1">
        <f t="array" ref="Q118">IF(P118&lt;&gt;"",TRANSPOSE(P118+_xlfn.SEQUENCE(24,,0,1/24)),"")</f>
        <v/>
      </c>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row>
    <row r="119" spans="2:40">
      <c r="B119" s="28">
        <v>42110</v>
      </c>
      <c r="C119" s="28">
        <v>42873</v>
      </c>
      <c r="E119" s="28">
        <v>42238.375</v>
      </c>
      <c r="F119" s="30">
        <v>42238</v>
      </c>
      <c r="G119" s="31" t="b">
        <v>1</v>
      </c>
      <c r="I119" s="30">
        <v>42110</v>
      </c>
      <c r="J119" s="430">
        <v>42873</v>
      </c>
      <c r="L119" s="28"/>
      <c r="M119" s="107"/>
      <c r="O119" s="102" t="str">
        <f t="shared" si="1"/>
        <v/>
      </c>
      <c r="P119" s="32"/>
      <c r="Q119" s="28" t="str" cm="1">
        <f t="array" ref="Q119">IF(P119&lt;&gt;"",TRANSPOSE(P119+_xlfn.SEQUENCE(24,,0,1/24)),"")</f>
        <v/>
      </c>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row>
    <row r="120" spans="2:40">
      <c r="B120" s="28">
        <v>42111</v>
      </c>
      <c r="C120" s="28">
        <v>42873</v>
      </c>
      <c r="E120" s="28">
        <v>42238.416666666664</v>
      </c>
      <c r="F120" s="30">
        <v>42238</v>
      </c>
      <c r="G120" s="31" t="b">
        <v>1</v>
      </c>
      <c r="I120" s="30">
        <v>42111</v>
      </c>
      <c r="J120" s="430">
        <v>42873</v>
      </c>
      <c r="L120" s="28"/>
      <c r="M120" s="107"/>
      <c r="O120" s="102" t="str">
        <f t="shared" si="1"/>
        <v/>
      </c>
      <c r="P120" s="32"/>
      <c r="Q120" s="28" t="str" cm="1">
        <f t="array" ref="Q120">IF(P120&lt;&gt;"",TRANSPOSE(P120+_xlfn.SEQUENCE(24,,0,1/24)),"")</f>
        <v/>
      </c>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row>
    <row r="121" spans="2:40">
      <c r="B121" s="28">
        <v>42112</v>
      </c>
      <c r="C121" s="28">
        <v>42155</v>
      </c>
      <c r="E121" s="28">
        <v>42238.458333333336</v>
      </c>
      <c r="F121" s="30">
        <v>42238</v>
      </c>
      <c r="G121" s="31" t="b">
        <v>1</v>
      </c>
      <c r="I121" s="30">
        <v>42112</v>
      </c>
      <c r="J121" s="430">
        <v>42155</v>
      </c>
      <c r="L121" s="28"/>
      <c r="M121" s="107"/>
      <c r="O121" s="102" t="str">
        <f t="shared" si="1"/>
        <v/>
      </c>
      <c r="P121" s="32"/>
      <c r="Q121" s="28" t="str" cm="1">
        <f t="array" ref="Q121">IF(P121&lt;&gt;"",TRANSPOSE(P121+_xlfn.SEQUENCE(24,,0,1/24)),"")</f>
        <v/>
      </c>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row>
    <row r="122" spans="2:40">
      <c r="B122" s="28">
        <v>42113</v>
      </c>
      <c r="C122" s="28">
        <v>42868</v>
      </c>
      <c r="E122" s="28">
        <v>42238.5</v>
      </c>
      <c r="F122" s="30">
        <v>42238</v>
      </c>
      <c r="G122" s="31" t="b">
        <v>1</v>
      </c>
      <c r="I122" s="30">
        <v>42113</v>
      </c>
      <c r="J122" s="430">
        <v>42868</v>
      </c>
      <c r="L122" s="28"/>
      <c r="M122" s="107"/>
      <c r="O122" s="102" t="str">
        <f t="shared" si="1"/>
        <v/>
      </c>
      <c r="P122" s="32"/>
      <c r="Q122" s="28" t="str" cm="1">
        <f t="array" ref="Q122">IF(P122&lt;&gt;"",TRANSPOSE(P122+_xlfn.SEQUENCE(24,,0,1/24)),"")</f>
        <v/>
      </c>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row>
    <row r="123" spans="2:40">
      <c r="B123" s="28">
        <v>42114</v>
      </c>
      <c r="C123" s="28">
        <v>42853</v>
      </c>
      <c r="E123" s="28">
        <v>42238.541666666664</v>
      </c>
      <c r="F123" s="30">
        <v>42238</v>
      </c>
      <c r="G123" s="31" t="b">
        <v>1</v>
      </c>
      <c r="I123" s="30">
        <v>42114</v>
      </c>
      <c r="J123" s="430">
        <v>42853</v>
      </c>
      <c r="L123" s="28"/>
      <c r="M123" s="107"/>
      <c r="O123" s="102" t="str">
        <f t="shared" si="1"/>
        <v/>
      </c>
      <c r="P123" s="32"/>
      <c r="Q123" s="28" t="str" cm="1">
        <f t="array" ref="Q123">IF(P123&lt;&gt;"",TRANSPOSE(P123+_xlfn.SEQUENCE(24,,0,1/24)),"")</f>
        <v/>
      </c>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row>
    <row r="124" spans="2:40">
      <c r="B124" s="28">
        <v>42115</v>
      </c>
      <c r="C124" s="28">
        <v>42073</v>
      </c>
      <c r="E124" s="28">
        <v>42238.583333333336</v>
      </c>
      <c r="F124" s="30">
        <v>42238</v>
      </c>
      <c r="G124" s="31" t="b">
        <v>1</v>
      </c>
      <c r="I124" s="30">
        <v>42115</v>
      </c>
      <c r="J124" s="430">
        <v>42073</v>
      </c>
      <c r="L124" s="28"/>
      <c r="M124" s="107"/>
      <c r="O124" s="102" t="str">
        <f t="shared" si="1"/>
        <v/>
      </c>
      <c r="P124" s="32"/>
      <c r="Q124" s="28" t="str" cm="1">
        <f t="array" ref="Q124">IF(P124&lt;&gt;"",TRANSPOSE(P124+_xlfn.SEQUENCE(24,,0,1/24)),"")</f>
        <v/>
      </c>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row>
    <row r="125" spans="2:40">
      <c r="B125" s="28">
        <v>42116</v>
      </c>
      <c r="C125" s="28">
        <v>42073</v>
      </c>
      <c r="E125" s="28">
        <v>42238.625</v>
      </c>
      <c r="F125" s="30">
        <v>42238</v>
      </c>
      <c r="G125" s="31" t="b">
        <v>1</v>
      </c>
      <c r="I125" s="30">
        <v>42116</v>
      </c>
      <c r="J125" s="430">
        <v>42073</v>
      </c>
      <c r="L125" s="28"/>
      <c r="M125" s="107"/>
      <c r="O125" s="102" t="str">
        <f t="shared" si="1"/>
        <v/>
      </c>
      <c r="P125" s="32"/>
      <c r="Q125" s="28" t="str" cm="1">
        <f t="array" ref="Q125">IF(P125&lt;&gt;"",TRANSPOSE(P125+_xlfn.SEQUENCE(24,,0,1/24)),"")</f>
        <v/>
      </c>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row>
    <row r="126" spans="2:40">
      <c r="B126" s="28">
        <v>42117</v>
      </c>
      <c r="C126" s="28">
        <v>42073</v>
      </c>
      <c r="E126" s="28">
        <v>42238.666666666664</v>
      </c>
      <c r="F126" s="30">
        <v>42238</v>
      </c>
      <c r="G126" s="31" t="b">
        <v>1</v>
      </c>
      <c r="I126" s="30">
        <v>42117</v>
      </c>
      <c r="J126" s="430">
        <v>42073</v>
      </c>
      <c r="L126" s="28"/>
      <c r="M126" s="107"/>
      <c r="O126" s="102" t="str">
        <f t="shared" si="1"/>
        <v/>
      </c>
      <c r="P126" s="32"/>
      <c r="Q126" s="28" t="str" cm="1">
        <f t="array" ref="Q126">IF(P126&lt;&gt;"",TRANSPOSE(P126+_xlfn.SEQUENCE(24,,0,1/24)),"")</f>
        <v/>
      </c>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row>
    <row r="127" spans="2:40">
      <c r="B127" s="28">
        <v>42118</v>
      </c>
      <c r="C127" s="28">
        <v>42073</v>
      </c>
      <c r="E127" s="28">
        <v>42238.708333333336</v>
      </c>
      <c r="F127" s="30">
        <v>42238</v>
      </c>
      <c r="G127" s="31" t="b">
        <v>1</v>
      </c>
      <c r="I127" s="30">
        <v>42118</v>
      </c>
      <c r="J127" s="430">
        <v>42073</v>
      </c>
      <c r="L127" s="28"/>
      <c r="M127" s="107"/>
      <c r="O127" s="102" t="str">
        <f t="shared" si="1"/>
        <v/>
      </c>
      <c r="P127" s="32"/>
      <c r="Q127" s="28" t="str" cm="1">
        <f t="array" ref="Q127">IF(P127&lt;&gt;"",TRANSPOSE(P127+_xlfn.SEQUENCE(24,,0,1/24)),"")</f>
        <v/>
      </c>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row>
    <row r="128" spans="2:40">
      <c r="B128" s="28">
        <v>42119</v>
      </c>
      <c r="C128" s="28">
        <v>43170</v>
      </c>
      <c r="E128" s="28">
        <v>42238.75</v>
      </c>
      <c r="F128" s="30">
        <v>42238</v>
      </c>
      <c r="G128" s="31" t="b">
        <v>1</v>
      </c>
      <c r="I128" s="30">
        <v>42119</v>
      </c>
      <c r="J128" s="430">
        <v>43170</v>
      </c>
      <c r="L128" s="28"/>
      <c r="M128" s="107"/>
      <c r="O128" s="102" t="str">
        <f t="shared" si="1"/>
        <v/>
      </c>
      <c r="P128" s="32"/>
      <c r="Q128" s="28" t="str" cm="1">
        <f t="array" ref="Q128">IF(P128&lt;&gt;"",TRANSPOSE(P128+_xlfn.SEQUENCE(24,,0,1/24)),"")</f>
        <v/>
      </c>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row>
    <row r="129" spans="2:40">
      <c r="B129" s="28">
        <v>42120</v>
      </c>
      <c r="C129" s="28">
        <v>43170</v>
      </c>
      <c r="E129" s="28">
        <v>42238.791666666664</v>
      </c>
      <c r="F129" s="30">
        <v>42238</v>
      </c>
      <c r="G129" s="31" t="b">
        <v>1</v>
      </c>
      <c r="I129" s="30">
        <v>42120</v>
      </c>
      <c r="J129" s="430">
        <v>43170</v>
      </c>
      <c r="L129" s="28"/>
      <c r="M129" s="107"/>
      <c r="O129" s="102" t="str">
        <f t="shared" si="1"/>
        <v/>
      </c>
      <c r="P129" s="32"/>
      <c r="Q129" s="28" t="str" cm="1">
        <f t="array" ref="Q129">IF(P129&lt;&gt;"",TRANSPOSE(P129+_xlfn.SEQUENCE(24,,0,1/24)),"")</f>
        <v/>
      </c>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row>
    <row r="130" spans="2:40">
      <c r="B130" s="28">
        <v>42121</v>
      </c>
      <c r="C130" s="28">
        <v>42873</v>
      </c>
      <c r="E130" s="28">
        <v>42238.833333333336</v>
      </c>
      <c r="F130" s="30">
        <v>42238</v>
      </c>
      <c r="G130" s="31" t="b">
        <v>1</v>
      </c>
      <c r="I130" s="30">
        <v>42121</v>
      </c>
      <c r="J130" s="430">
        <v>42873</v>
      </c>
      <c r="L130" s="28"/>
      <c r="M130" s="107"/>
      <c r="O130" s="102" t="str">
        <f t="shared" si="1"/>
        <v/>
      </c>
      <c r="P130" s="32"/>
      <c r="Q130" s="28" t="str" cm="1">
        <f t="array" ref="Q130">IF(P130&lt;&gt;"",TRANSPOSE(P130+_xlfn.SEQUENCE(24,,0,1/24)),"")</f>
        <v/>
      </c>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row>
    <row r="131" spans="2:40">
      <c r="B131" s="28">
        <v>42122</v>
      </c>
      <c r="C131" s="28">
        <v>43391</v>
      </c>
      <c r="E131" s="28">
        <v>42238.875</v>
      </c>
      <c r="F131" s="30">
        <v>42238</v>
      </c>
      <c r="G131" s="31" t="b">
        <v>1</v>
      </c>
      <c r="I131" s="30">
        <v>42122</v>
      </c>
      <c r="J131" s="430">
        <v>43391</v>
      </c>
      <c r="L131" s="28"/>
      <c r="M131" s="107"/>
      <c r="O131" s="102" t="str">
        <f t="shared" si="1"/>
        <v/>
      </c>
      <c r="P131" s="32"/>
      <c r="Q131" s="28" t="str" cm="1">
        <f t="array" ref="Q131">IF(P131&lt;&gt;"",TRANSPOSE(P131+_xlfn.SEQUENCE(24,,0,1/24)),"")</f>
        <v/>
      </c>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row>
    <row r="132" spans="2:40">
      <c r="B132" s="28">
        <v>42123</v>
      </c>
      <c r="C132" s="28">
        <v>43391</v>
      </c>
      <c r="E132" s="28">
        <v>42238.916666666664</v>
      </c>
      <c r="F132" s="30">
        <v>42238</v>
      </c>
      <c r="G132" s="31" t="b">
        <v>1</v>
      </c>
      <c r="I132" s="30">
        <v>42123</v>
      </c>
      <c r="J132" s="430">
        <v>43391</v>
      </c>
      <c r="L132" s="28"/>
      <c r="M132" s="107"/>
      <c r="O132" s="102" t="str">
        <f t="shared" si="1"/>
        <v/>
      </c>
      <c r="P132" s="32"/>
      <c r="Q132" s="28" t="str" cm="1">
        <f t="array" ref="Q132">IF(P132&lt;&gt;"",TRANSPOSE(P132+_xlfn.SEQUENCE(24,,0,1/24)),"")</f>
        <v/>
      </c>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row>
    <row r="133" spans="2:40">
      <c r="B133" s="28">
        <v>42124</v>
      </c>
      <c r="C133" s="28">
        <v>43259</v>
      </c>
      <c r="E133" s="28">
        <v>42238.958333333336</v>
      </c>
      <c r="F133" s="30">
        <v>42238</v>
      </c>
      <c r="G133" s="31" t="b">
        <v>1</v>
      </c>
      <c r="I133" s="30">
        <v>42124</v>
      </c>
      <c r="J133" s="430">
        <v>43259</v>
      </c>
      <c r="L133" s="28"/>
      <c r="M133" s="107"/>
      <c r="O133" s="102" t="str">
        <f t="shared" si="1"/>
        <v/>
      </c>
      <c r="P133" s="32"/>
      <c r="Q133" s="28" t="str" cm="1">
        <f t="array" ref="Q133">IF(P133&lt;&gt;"",TRANSPOSE(P133+_xlfn.SEQUENCE(24,,0,1/24)),"")</f>
        <v/>
      </c>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row>
    <row r="134" spans="2:40">
      <c r="B134" s="28">
        <v>42125</v>
      </c>
      <c r="C134" s="28">
        <v>43361</v>
      </c>
      <c r="E134" s="28">
        <v>42243</v>
      </c>
      <c r="F134" s="30">
        <v>42243</v>
      </c>
      <c r="G134" s="31" t="b">
        <v>1</v>
      </c>
      <c r="I134" s="30">
        <v>42125</v>
      </c>
      <c r="J134" s="430">
        <v>43361</v>
      </c>
      <c r="L134" s="28"/>
      <c r="M134" s="107"/>
      <c r="O134" s="102" t="str">
        <f t="shared" si="1"/>
        <v/>
      </c>
      <c r="P134" s="32"/>
      <c r="Q134" s="28" t="str" cm="1">
        <f t="array" ref="Q134">IF(P134&lt;&gt;"",TRANSPOSE(P134+_xlfn.SEQUENCE(24,,0,1/24)),"")</f>
        <v/>
      </c>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row>
    <row r="135" spans="2:40">
      <c r="B135" s="28">
        <v>42126</v>
      </c>
      <c r="C135" s="28">
        <v>43225</v>
      </c>
      <c r="E135" s="28">
        <v>42243.041666666664</v>
      </c>
      <c r="F135" s="30">
        <v>42243</v>
      </c>
      <c r="G135" s="31" t="b">
        <v>1</v>
      </c>
      <c r="I135" s="30">
        <v>42126</v>
      </c>
      <c r="J135" s="430">
        <v>43225</v>
      </c>
      <c r="L135" s="28"/>
      <c r="M135" s="107"/>
      <c r="O135" s="102" t="str">
        <f t="shared" si="1"/>
        <v/>
      </c>
      <c r="P135" s="32"/>
      <c r="Q135" s="28" t="str" cm="1">
        <f t="array" ref="Q135">IF(P135&lt;&gt;"",TRANSPOSE(P135+_xlfn.SEQUENCE(24,,0,1/24)),"")</f>
        <v/>
      </c>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row>
    <row r="136" spans="2:40">
      <c r="B136" s="28">
        <v>42127</v>
      </c>
      <c r="C136" s="28">
        <v>42868</v>
      </c>
      <c r="E136" s="28">
        <v>42243.083333333336</v>
      </c>
      <c r="F136" s="30">
        <v>42243</v>
      </c>
      <c r="G136" s="31" t="b">
        <v>1</v>
      </c>
      <c r="I136" s="30">
        <v>42127</v>
      </c>
      <c r="J136" s="430">
        <v>42868</v>
      </c>
      <c r="L136" s="28"/>
      <c r="M136" s="107"/>
      <c r="O136" s="102" t="str">
        <f t="shared" si="1"/>
        <v/>
      </c>
      <c r="P136" s="32"/>
      <c r="Q136" s="28" t="str" cm="1">
        <f t="array" ref="Q136">IF(P136&lt;&gt;"",TRANSPOSE(P136+_xlfn.SEQUENCE(24,,0,1/24)),"")</f>
        <v/>
      </c>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row>
    <row r="137" spans="2:40">
      <c r="B137" s="28">
        <v>42128</v>
      </c>
      <c r="C137" s="28">
        <v>42853</v>
      </c>
      <c r="E137" s="28">
        <v>42243.125</v>
      </c>
      <c r="F137" s="30">
        <v>42243</v>
      </c>
      <c r="G137" s="31" t="b">
        <v>1</v>
      </c>
      <c r="I137" s="30">
        <v>42128</v>
      </c>
      <c r="J137" s="430">
        <v>42853</v>
      </c>
      <c r="L137" s="28"/>
      <c r="M137" s="107"/>
      <c r="O137" s="102" t="str">
        <f t="shared" si="1"/>
        <v/>
      </c>
      <c r="P137" s="32"/>
      <c r="Q137" s="28" t="str" cm="1">
        <f t="array" ref="Q137">IF(P137&lt;&gt;"",TRANSPOSE(P137+_xlfn.SEQUENCE(24,,0,1/24)),"")</f>
        <v/>
      </c>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row>
    <row r="138" spans="2:40">
      <c r="B138" s="28">
        <v>42129</v>
      </c>
      <c r="C138" s="28">
        <v>42853</v>
      </c>
      <c r="E138" s="28">
        <v>42243.166666666664</v>
      </c>
      <c r="F138" s="30">
        <v>42243</v>
      </c>
      <c r="G138" s="31" t="b">
        <v>1</v>
      </c>
      <c r="I138" s="30">
        <v>42129</v>
      </c>
      <c r="J138" s="430">
        <v>42853</v>
      </c>
      <c r="L138" s="28"/>
      <c r="M138" s="107"/>
      <c r="O138" s="102" t="str">
        <f t="shared" si="1"/>
        <v/>
      </c>
      <c r="P138" s="32"/>
      <c r="Q138" s="28" t="str" cm="1">
        <f t="array" ref="Q138">IF(P138&lt;&gt;"",TRANSPOSE(P138+_xlfn.SEQUENCE(24,,0,1/24)),"")</f>
        <v/>
      </c>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row>
    <row r="139" spans="2:40">
      <c r="B139" s="28">
        <v>42130</v>
      </c>
      <c r="C139" s="28">
        <v>42853</v>
      </c>
      <c r="E139" s="28">
        <v>42243.208333333336</v>
      </c>
      <c r="F139" s="30">
        <v>42243</v>
      </c>
      <c r="G139" s="31" t="b">
        <v>1</v>
      </c>
      <c r="I139" s="30">
        <v>42130</v>
      </c>
      <c r="J139" s="430">
        <v>42853</v>
      </c>
      <c r="L139" s="28"/>
      <c r="M139" s="107"/>
      <c r="O139" s="102" t="str">
        <f t="shared" si="1"/>
        <v/>
      </c>
      <c r="P139" s="32"/>
      <c r="Q139" s="28" t="str" cm="1">
        <f t="array" ref="Q139">IF(P139&lt;&gt;"",TRANSPOSE(P139+_xlfn.SEQUENCE(24,,0,1/24)),"")</f>
        <v/>
      </c>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row>
    <row r="140" spans="2:40">
      <c r="B140" s="28">
        <v>42131</v>
      </c>
      <c r="C140" s="28">
        <v>42459</v>
      </c>
      <c r="E140" s="28">
        <v>42243.25</v>
      </c>
      <c r="F140" s="30">
        <v>42243</v>
      </c>
      <c r="G140" s="31" t="b">
        <v>1</v>
      </c>
      <c r="I140" s="30">
        <v>42131</v>
      </c>
      <c r="J140" s="430">
        <v>42459</v>
      </c>
      <c r="L140" s="28"/>
      <c r="M140" s="107"/>
      <c r="O140" s="102" t="str">
        <f t="shared" si="1"/>
        <v/>
      </c>
      <c r="P140" s="32"/>
      <c r="Q140" s="28" t="str" cm="1">
        <f t="array" ref="Q140">IF(P140&lt;&gt;"",TRANSPOSE(P140+_xlfn.SEQUENCE(24,,0,1/24)),"")</f>
        <v/>
      </c>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row>
    <row r="141" spans="2:40">
      <c r="B141" s="28">
        <v>42132</v>
      </c>
      <c r="C141" s="28">
        <v>42073</v>
      </c>
      <c r="E141" s="28">
        <v>42243.291666666664</v>
      </c>
      <c r="F141" s="30">
        <v>42243</v>
      </c>
      <c r="G141" s="31" t="b">
        <v>1</v>
      </c>
      <c r="I141" s="30">
        <v>42132</v>
      </c>
      <c r="J141" s="430">
        <v>42073</v>
      </c>
      <c r="L141" s="28"/>
      <c r="M141" s="107"/>
      <c r="O141" s="102" t="str">
        <f t="shared" si="1"/>
        <v/>
      </c>
      <c r="P141" s="32"/>
      <c r="Q141" s="28" t="str" cm="1">
        <f t="array" ref="Q141">IF(P141&lt;&gt;"",TRANSPOSE(P141+_xlfn.SEQUENCE(24,,0,1/24)),"")</f>
        <v/>
      </c>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row>
    <row r="142" spans="2:40">
      <c r="B142" s="28">
        <v>42133</v>
      </c>
      <c r="C142" s="28">
        <v>42868</v>
      </c>
      <c r="E142" s="28">
        <v>42243.333333333336</v>
      </c>
      <c r="F142" s="30">
        <v>42243</v>
      </c>
      <c r="G142" s="31" t="b">
        <v>1</v>
      </c>
      <c r="I142" s="30">
        <v>42133</v>
      </c>
      <c r="J142" s="430">
        <v>42868</v>
      </c>
      <c r="L142" s="28"/>
      <c r="M142" s="107"/>
      <c r="O142" s="102" t="str">
        <f t="shared" si="1"/>
        <v/>
      </c>
      <c r="P142" s="32"/>
      <c r="Q142" s="28" t="str" cm="1">
        <f t="array" ref="Q142">IF(P142&lt;&gt;"",TRANSPOSE(P142+_xlfn.SEQUENCE(24,,0,1/24)),"")</f>
        <v/>
      </c>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row>
    <row r="143" spans="2:40">
      <c r="B143" s="28">
        <v>42134</v>
      </c>
      <c r="C143" s="28">
        <v>42868</v>
      </c>
      <c r="E143" s="28">
        <v>42243.375</v>
      </c>
      <c r="F143" s="30">
        <v>42243</v>
      </c>
      <c r="G143" s="31" t="b">
        <v>1</v>
      </c>
      <c r="I143" s="30">
        <v>42134</v>
      </c>
      <c r="J143" s="430">
        <v>42868</v>
      </c>
      <c r="L143" s="28"/>
      <c r="M143" s="107"/>
      <c r="O143" s="102" t="str">
        <f t="shared" si="1"/>
        <v/>
      </c>
      <c r="P143" s="32"/>
      <c r="Q143" s="28" t="str" cm="1">
        <f t="array" ref="Q143">IF(P143&lt;&gt;"",TRANSPOSE(P143+_xlfn.SEQUENCE(24,,0,1/24)),"")</f>
        <v/>
      </c>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row>
    <row r="144" spans="2:40">
      <c r="B144" s="28">
        <v>42135</v>
      </c>
      <c r="C144" s="28">
        <v>42853</v>
      </c>
      <c r="E144" s="28">
        <v>42243.416666666664</v>
      </c>
      <c r="F144" s="30">
        <v>42243</v>
      </c>
      <c r="G144" s="31" t="b">
        <v>1</v>
      </c>
      <c r="I144" s="30">
        <v>42135</v>
      </c>
      <c r="J144" s="430">
        <v>42853</v>
      </c>
      <c r="L144" s="28"/>
      <c r="M144" s="107"/>
      <c r="O144" s="102" t="str">
        <f t="shared" ref="O144:O207" si="2">IF(P144="","",1+O143)</f>
        <v/>
      </c>
      <c r="P144" s="32"/>
      <c r="Q144" s="28" t="str" cm="1">
        <f t="array" ref="Q144">IF(P144&lt;&gt;"",TRANSPOSE(P144+_xlfn.SEQUENCE(24,,0,1/24)),"")</f>
        <v/>
      </c>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row>
    <row r="145" spans="2:40">
      <c r="B145" s="28">
        <v>42136</v>
      </c>
      <c r="C145" s="28">
        <v>42853</v>
      </c>
      <c r="E145" s="28">
        <v>42243.458333333336</v>
      </c>
      <c r="F145" s="30">
        <v>42243</v>
      </c>
      <c r="G145" s="31" t="b">
        <v>1</v>
      </c>
      <c r="I145" s="30">
        <v>42136</v>
      </c>
      <c r="J145" s="430">
        <v>42853</v>
      </c>
      <c r="L145" s="28"/>
      <c r="M145" s="107"/>
      <c r="O145" s="102" t="str">
        <f t="shared" si="2"/>
        <v/>
      </c>
      <c r="P145" s="32"/>
      <c r="Q145" s="28" t="str" cm="1">
        <f t="array" ref="Q145">IF(P145&lt;&gt;"",TRANSPOSE(P145+_xlfn.SEQUENCE(24,,0,1/24)),"")</f>
        <v/>
      </c>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row>
    <row r="146" spans="2:40">
      <c r="B146" s="28">
        <v>42137</v>
      </c>
      <c r="C146" s="28">
        <v>42459</v>
      </c>
      <c r="E146" s="28">
        <v>42243.5</v>
      </c>
      <c r="F146" s="30">
        <v>42243</v>
      </c>
      <c r="G146" s="31" t="b">
        <v>1</v>
      </c>
      <c r="I146" s="30">
        <v>42137</v>
      </c>
      <c r="J146" s="430">
        <v>42459</v>
      </c>
      <c r="L146" s="28"/>
      <c r="M146" s="107"/>
      <c r="O146" s="102" t="str">
        <f t="shared" si="2"/>
        <v/>
      </c>
      <c r="P146" s="32"/>
      <c r="Q146" s="28" t="str" cm="1">
        <f t="array" ref="Q146">IF(P146&lt;&gt;"",TRANSPOSE(P146+_xlfn.SEQUENCE(24,,0,1/24)),"")</f>
        <v/>
      </c>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row>
    <row r="147" spans="2:40">
      <c r="B147" s="28">
        <v>42138</v>
      </c>
      <c r="C147" s="28">
        <v>42459</v>
      </c>
      <c r="E147" s="28">
        <v>42243.541666666664</v>
      </c>
      <c r="F147" s="30">
        <v>42243</v>
      </c>
      <c r="G147" s="31" t="b">
        <v>1</v>
      </c>
      <c r="I147" s="30">
        <v>42138</v>
      </c>
      <c r="J147" s="430">
        <v>42459</v>
      </c>
      <c r="L147" s="28"/>
      <c r="M147" s="107"/>
      <c r="O147" s="102" t="str">
        <f t="shared" si="2"/>
        <v/>
      </c>
      <c r="P147" s="32"/>
      <c r="Q147" s="28" t="str" cm="1">
        <f t="array" ref="Q147">IF(P147&lt;&gt;"",TRANSPOSE(P147+_xlfn.SEQUENCE(24,,0,1/24)),"")</f>
        <v/>
      </c>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row>
    <row r="148" spans="2:40">
      <c r="B148" s="28">
        <v>42139</v>
      </c>
      <c r="C148" s="28">
        <v>42073</v>
      </c>
      <c r="E148" s="28">
        <v>42243.583333333336</v>
      </c>
      <c r="F148" s="30">
        <v>42243</v>
      </c>
      <c r="G148" s="31" t="b">
        <v>1</v>
      </c>
      <c r="I148" s="30">
        <v>42139</v>
      </c>
      <c r="J148" s="430">
        <v>42073</v>
      </c>
      <c r="L148" s="28"/>
      <c r="M148" s="107"/>
      <c r="O148" s="102" t="str">
        <f t="shared" si="2"/>
        <v/>
      </c>
      <c r="P148" s="32"/>
      <c r="Q148" s="28" t="str" cm="1">
        <f t="array" ref="Q148">IF(P148&lt;&gt;"",TRANSPOSE(P148+_xlfn.SEQUENCE(24,,0,1/24)),"")</f>
        <v/>
      </c>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row>
    <row r="149" spans="2:40">
      <c r="B149" s="28">
        <v>42140</v>
      </c>
      <c r="C149" s="28">
        <v>42868</v>
      </c>
      <c r="E149" s="28">
        <v>42243.625</v>
      </c>
      <c r="F149" s="30">
        <v>42243</v>
      </c>
      <c r="G149" s="31" t="b">
        <v>1</v>
      </c>
      <c r="I149" s="30">
        <v>42140</v>
      </c>
      <c r="J149" s="430">
        <v>42868</v>
      </c>
      <c r="L149" s="28"/>
      <c r="M149" s="107"/>
      <c r="O149" s="102" t="str">
        <f t="shared" si="2"/>
        <v/>
      </c>
      <c r="P149" s="32"/>
      <c r="Q149" s="28" t="str" cm="1">
        <f t="array" ref="Q149">IF(P149&lt;&gt;"",TRANSPOSE(P149+_xlfn.SEQUENCE(24,,0,1/24)),"")</f>
        <v/>
      </c>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row>
    <row r="150" spans="2:40">
      <c r="B150" s="28">
        <v>42141</v>
      </c>
      <c r="C150" s="28">
        <v>43170</v>
      </c>
      <c r="E150" s="28">
        <v>42243.666666666664</v>
      </c>
      <c r="F150" s="30">
        <v>42243</v>
      </c>
      <c r="G150" s="31" t="b">
        <v>1</v>
      </c>
      <c r="I150" s="30">
        <v>42141</v>
      </c>
      <c r="J150" s="430">
        <v>43170</v>
      </c>
      <c r="L150" s="28"/>
      <c r="M150" s="107"/>
      <c r="O150" s="102" t="str">
        <f t="shared" si="2"/>
        <v/>
      </c>
      <c r="P150" s="32"/>
      <c r="Q150" s="28" t="str" cm="1">
        <f t="array" ref="Q150">IF(P150&lt;&gt;"",TRANSPOSE(P150+_xlfn.SEQUENCE(24,,0,1/24)),"")</f>
        <v/>
      </c>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row>
    <row r="151" spans="2:40">
      <c r="B151" s="28">
        <v>42142</v>
      </c>
      <c r="C151" s="28">
        <v>42853</v>
      </c>
      <c r="E151" s="28">
        <v>42243.708333333336</v>
      </c>
      <c r="F151" s="30">
        <v>42243</v>
      </c>
      <c r="G151" s="31" t="b">
        <v>1</v>
      </c>
      <c r="I151" s="30">
        <v>42142</v>
      </c>
      <c r="J151" s="430">
        <v>42853</v>
      </c>
      <c r="L151" s="28"/>
      <c r="M151" s="107"/>
      <c r="O151" s="102" t="str">
        <f t="shared" si="2"/>
        <v/>
      </c>
      <c r="P151" s="32"/>
      <c r="Q151" s="28" t="str" cm="1">
        <f t="array" ref="Q151">IF(P151&lt;&gt;"",TRANSPOSE(P151+_xlfn.SEQUENCE(24,,0,1/24)),"")</f>
        <v/>
      </c>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row>
    <row r="152" spans="2:40">
      <c r="B152" s="28">
        <v>42143</v>
      </c>
      <c r="C152" s="28">
        <v>42853</v>
      </c>
      <c r="E152" s="28">
        <v>42243.75</v>
      </c>
      <c r="F152" s="30">
        <v>42243</v>
      </c>
      <c r="G152" s="31" t="b">
        <v>1</v>
      </c>
      <c r="I152" s="30">
        <v>42143</v>
      </c>
      <c r="J152" s="430">
        <v>42853</v>
      </c>
      <c r="L152" s="28"/>
      <c r="M152" s="107"/>
      <c r="O152" s="102" t="str">
        <f t="shared" si="2"/>
        <v/>
      </c>
      <c r="P152" s="32"/>
      <c r="Q152" s="28" t="str" cm="1">
        <f t="array" ref="Q152">IF(P152&lt;&gt;"",TRANSPOSE(P152+_xlfn.SEQUENCE(24,,0,1/24)),"")</f>
        <v/>
      </c>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row>
    <row r="153" spans="2:40">
      <c r="B153" s="28">
        <v>42144</v>
      </c>
      <c r="C153" s="28">
        <v>42853</v>
      </c>
      <c r="E153" s="28">
        <v>42243.791666666664</v>
      </c>
      <c r="F153" s="30">
        <v>42243</v>
      </c>
      <c r="G153" s="31" t="b">
        <v>1</v>
      </c>
      <c r="I153" s="30">
        <v>42144</v>
      </c>
      <c r="J153" s="430">
        <v>42853</v>
      </c>
      <c r="L153" s="28"/>
      <c r="M153" s="107"/>
      <c r="O153" s="102" t="str">
        <f t="shared" si="2"/>
        <v/>
      </c>
      <c r="P153" s="32"/>
      <c r="Q153" s="28" t="str" cm="1">
        <f t="array" ref="Q153">IF(P153&lt;&gt;"",TRANSPOSE(P153+_xlfn.SEQUENCE(24,,0,1/24)),"")</f>
        <v/>
      </c>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row>
    <row r="154" spans="2:40">
      <c r="B154" s="28">
        <v>42145</v>
      </c>
      <c r="C154" s="28">
        <v>42853</v>
      </c>
      <c r="E154" s="28">
        <v>42243.833333333336</v>
      </c>
      <c r="F154" s="30">
        <v>42243</v>
      </c>
      <c r="G154" s="31" t="b">
        <v>1</v>
      </c>
      <c r="I154" s="30">
        <v>42145</v>
      </c>
      <c r="J154" s="430">
        <v>42853</v>
      </c>
      <c r="L154" s="28"/>
      <c r="M154" s="107"/>
      <c r="O154" s="102" t="str">
        <f t="shared" si="2"/>
        <v/>
      </c>
      <c r="P154" s="32"/>
      <c r="Q154" s="28" t="str" cm="1">
        <f t="array" ref="Q154">IF(P154&lt;&gt;"",TRANSPOSE(P154+_xlfn.SEQUENCE(24,,0,1/24)),"")</f>
        <v/>
      </c>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row>
    <row r="155" spans="2:40">
      <c r="B155" s="28">
        <v>42146</v>
      </c>
      <c r="C155" s="28">
        <v>42853</v>
      </c>
      <c r="E155" s="28">
        <v>42243.875</v>
      </c>
      <c r="F155" s="30">
        <v>42243</v>
      </c>
      <c r="G155" s="31" t="b">
        <v>1</v>
      </c>
      <c r="I155" s="30">
        <v>42146</v>
      </c>
      <c r="J155" s="430">
        <v>42853</v>
      </c>
      <c r="L155" s="28"/>
      <c r="M155" s="107"/>
      <c r="O155" s="102" t="str">
        <f t="shared" si="2"/>
        <v/>
      </c>
      <c r="P155" s="32"/>
      <c r="Q155" s="28" t="str" cm="1">
        <f t="array" ref="Q155">IF(P155&lt;&gt;"",TRANSPOSE(P155+_xlfn.SEQUENCE(24,,0,1/24)),"")</f>
        <v/>
      </c>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row>
    <row r="156" spans="2:40">
      <c r="B156" s="28">
        <v>42147</v>
      </c>
      <c r="C156" s="28">
        <v>42868</v>
      </c>
      <c r="E156" s="28">
        <v>42243.916666666664</v>
      </c>
      <c r="F156" s="30">
        <v>42243</v>
      </c>
      <c r="G156" s="31" t="b">
        <v>1</v>
      </c>
      <c r="I156" s="30">
        <v>42147</v>
      </c>
      <c r="J156" s="430">
        <v>42868</v>
      </c>
      <c r="L156" s="28"/>
      <c r="M156" s="107"/>
      <c r="O156" s="102" t="str">
        <f t="shared" si="2"/>
        <v/>
      </c>
      <c r="P156" s="32"/>
      <c r="Q156" s="28" t="str" cm="1">
        <f t="array" ref="Q156">IF(P156&lt;&gt;"",TRANSPOSE(P156+_xlfn.SEQUENCE(24,,0,1/24)),"")</f>
        <v/>
      </c>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row>
    <row r="157" spans="2:40">
      <c r="B157" s="28">
        <v>42148</v>
      </c>
      <c r="C157" s="28">
        <v>42868</v>
      </c>
      <c r="E157" s="28">
        <v>42243.958333333336</v>
      </c>
      <c r="F157" s="30">
        <v>42243</v>
      </c>
      <c r="G157" s="31" t="b">
        <v>1</v>
      </c>
      <c r="I157" s="30">
        <v>42148</v>
      </c>
      <c r="J157" s="430">
        <v>42868</v>
      </c>
      <c r="L157" s="28"/>
      <c r="M157" s="107"/>
      <c r="O157" s="102" t="str">
        <f t="shared" si="2"/>
        <v/>
      </c>
      <c r="P157" s="32"/>
      <c r="Q157" s="28" t="str" cm="1">
        <f t="array" ref="Q157">IF(P157&lt;&gt;"",TRANSPOSE(P157+_xlfn.SEQUENCE(24,,0,1/24)),"")</f>
        <v/>
      </c>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row>
    <row r="158" spans="2:40">
      <c r="B158" s="28">
        <v>42149</v>
      </c>
      <c r="C158" s="28">
        <v>42155</v>
      </c>
      <c r="E158" s="28">
        <v>42386</v>
      </c>
      <c r="F158" s="30">
        <v>42386</v>
      </c>
      <c r="G158" s="31" t="b">
        <v>1</v>
      </c>
      <c r="I158" s="30">
        <v>42149</v>
      </c>
      <c r="J158" s="430">
        <v>42155</v>
      </c>
      <c r="L158" s="28"/>
      <c r="M158" s="107"/>
      <c r="O158" s="102" t="str">
        <f t="shared" si="2"/>
        <v/>
      </c>
      <c r="P158" s="32"/>
      <c r="Q158" s="28" t="str" cm="1">
        <f t="array" ref="Q158">IF(P158&lt;&gt;"",TRANSPOSE(P158+_xlfn.SEQUENCE(24,,0,1/24)),"")</f>
        <v/>
      </c>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row>
    <row r="159" spans="2:40">
      <c r="B159" s="28">
        <v>42150</v>
      </c>
      <c r="C159" s="28">
        <v>43235</v>
      </c>
      <c r="E159" s="28">
        <v>42386.041666666664</v>
      </c>
      <c r="F159" s="30">
        <v>42386</v>
      </c>
      <c r="G159" s="31" t="b">
        <v>1</v>
      </c>
      <c r="I159" s="30">
        <v>42150</v>
      </c>
      <c r="J159" s="430">
        <v>43235</v>
      </c>
      <c r="L159" s="28"/>
      <c r="M159" s="107"/>
      <c r="O159" s="102" t="str">
        <f t="shared" si="2"/>
        <v/>
      </c>
      <c r="P159" s="32"/>
      <c r="Q159" s="28" t="str" cm="1">
        <f t="array" ref="Q159">IF(P159&lt;&gt;"",TRANSPOSE(P159+_xlfn.SEQUENCE(24,,0,1/24)),"")</f>
        <v/>
      </c>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row>
    <row r="160" spans="2:40">
      <c r="B160" s="28">
        <v>42151</v>
      </c>
      <c r="C160" s="28">
        <v>43235</v>
      </c>
      <c r="E160" s="28">
        <v>42386.083333333336</v>
      </c>
      <c r="F160" s="30">
        <v>42386</v>
      </c>
      <c r="G160" s="31" t="b">
        <v>1</v>
      </c>
      <c r="I160" s="30">
        <v>42151</v>
      </c>
      <c r="J160" s="430">
        <v>43235</v>
      </c>
      <c r="L160" s="28"/>
      <c r="M160" s="107"/>
      <c r="O160" s="102" t="str">
        <f t="shared" si="2"/>
        <v/>
      </c>
      <c r="P160" s="32"/>
      <c r="Q160" s="28" t="str" cm="1">
        <f t="array" ref="Q160">IF(P160&lt;&gt;"",TRANSPOSE(P160+_xlfn.SEQUENCE(24,,0,1/24)),"")</f>
        <v/>
      </c>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row>
    <row r="161" spans="2:40">
      <c r="B161" s="28">
        <v>42152</v>
      </c>
      <c r="C161" s="28">
        <v>42873</v>
      </c>
      <c r="E161" s="28">
        <v>42386.125</v>
      </c>
      <c r="F161" s="30">
        <v>42386</v>
      </c>
      <c r="G161" s="31" t="b">
        <v>1</v>
      </c>
      <c r="I161" s="30">
        <v>42152</v>
      </c>
      <c r="J161" s="430">
        <v>42873</v>
      </c>
      <c r="L161" s="28"/>
      <c r="M161" s="107"/>
      <c r="O161" s="102" t="str">
        <f t="shared" si="2"/>
        <v/>
      </c>
      <c r="P161" s="32"/>
      <c r="Q161" s="28" t="str" cm="1">
        <f t="array" ref="Q161">IF(P161&lt;&gt;"",TRANSPOSE(P161+_xlfn.SEQUENCE(24,,0,1/24)),"")</f>
        <v/>
      </c>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row>
    <row r="162" spans="2:40">
      <c r="B162" s="28">
        <v>42153</v>
      </c>
      <c r="C162" s="28">
        <v>42873</v>
      </c>
      <c r="E162" s="28">
        <v>42386.166666666664</v>
      </c>
      <c r="F162" s="30">
        <v>42386</v>
      </c>
      <c r="G162" s="31" t="b">
        <v>1</v>
      </c>
      <c r="I162" s="30">
        <v>42153</v>
      </c>
      <c r="J162" s="430">
        <v>42873</v>
      </c>
      <c r="L162" s="28"/>
      <c r="M162" s="107"/>
      <c r="O162" s="102" t="str">
        <f t="shared" si="2"/>
        <v/>
      </c>
      <c r="P162" s="32"/>
      <c r="Q162" s="28" t="str" cm="1">
        <f t="array" ref="Q162">IF(P162&lt;&gt;"",TRANSPOSE(P162+_xlfn.SEQUENCE(24,,0,1/24)),"")</f>
        <v/>
      </c>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row>
    <row r="163" spans="2:40">
      <c r="B163" s="28">
        <v>42154</v>
      </c>
      <c r="C163" s="28">
        <v>43225</v>
      </c>
      <c r="E163" s="28">
        <v>42386.208333333336</v>
      </c>
      <c r="F163" s="30">
        <v>42386</v>
      </c>
      <c r="G163" s="31" t="b">
        <v>1</v>
      </c>
      <c r="I163" s="30">
        <v>42154</v>
      </c>
      <c r="J163" s="430">
        <v>43225</v>
      </c>
      <c r="L163" s="28"/>
      <c r="M163" s="107"/>
      <c r="O163" s="102" t="str">
        <f t="shared" si="2"/>
        <v/>
      </c>
      <c r="P163" s="32"/>
      <c r="Q163" s="28" t="str" cm="1">
        <f t="array" ref="Q163">IF(P163&lt;&gt;"",TRANSPOSE(P163+_xlfn.SEQUENCE(24,,0,1/24)),"")</f>
        <v/>
      </c>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row>
    <row r="164" spans="2:40">
      <c r="B164" s="28">
        <v>42155</v>
      </c>
      <c r="C164" s="28">
        <v>42155</v>
      </c>
      <c r="E164" s="28">
        <v>42386.25</v>
      </c>
      <c r="F164" s="30">
        <v>42386</v>
      </c>
      <c r="G164" s="31" t="b">
        <v>1</v>
      </c>
      <c r="I164" s="30">
        <v>42155</v>
      </c>
      <c r="J164" s="430">
        <v>42155</v>
      </c>
      <c r="L164" s="28"/>
      <c r="M164" s="107"/>
      <c r="O164" s="102" t="str">
        <f t="shared" si="2"/>
        <v/>
      </c>
      <c r="P164" s="32"/>
      <c r="Q164" s="28" t="str" cm="1">
        <f t="array" ref="Q164">IF(P164&lt;&gt;"",TRANSPOSE(P164+_xlfn.SEQUENCE(24,,0,1/24)),"")</f>
        <v/>
      </c>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row>
    <row r="165" spans="2:40">
      <c r="B165" s="28">
        <v>42156</v>
      </c>
      <c r="C165" s="28">
        <v>43391</v>
      </c>
      <c r="E165" s="28">
        <v>42386.291666666664</v>
      </c>
      <c r="F165" s="30">
        <v>42386</v>
      </c>
      <c r="G165" s="31" t="b">
        <v>1</v>
      </c>
      <c r="I165" s="30">
        <v>42156</v>
      </c>
      <c r="J165" s="430">
        <v>43391</v>
      </c>
      <c r="L165" s="28"/>
      <c r="M165" s="107"/>
      <c r="O165" s="102" t="str">
        <f t="shared" si="2"/>
        <v/>
      </c>
      <c r="P165" s="32"/>
      <c r="Q165" s="28" t="str" cm="1">
        <f t="array" ref="Q165">IF(P165&lt;&gt;"",TRANSPOSE(P165+_xlfn.SEQUENCE(24,,0,1/24)),"")</f>
        <v/>
      </c>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row>
    <row r="166" spans="2:40">
      <c r="B166" s="28">
        <v>42157</v>
      </c>
      <c r="C166" s="28">
        <v>43391</v>
      </c>
      <c r="E166" s="28">
        <v>42386.333333333336</v>
      </c>
      <c r="F166" s="30">
        <v>42386</v>
      </c>
      <c r="G166" s="31" t="b">
        <v>1</v>
      </c>
      <c r="I166" s="30">
        <v>42157</v>
      </c>
      <c r="J166" s="430">
        <v>43391</v>
      </c>
      <c r="L166" s="28"/>
      <c r="M166" s="107"/>
      <c r="O166" s="102" t="str">
        <f t="shared" si="2"/>
        <v/>
      </c>
      <c r="P166" s="32"/>
      <c r="Q166" s="28" t="str" cm="1">
        <f t="array" ref="Q166">IF(P166&lt;&gt;"",TRANSPOSE(P166+_xlfn.SEQUENCE(24,,0,1/24)),"")</f>
        <v/>
      </c>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row>
    <row r="167" spans="2:40">
      <c r="B167" s="28">
        <v>42158</v>
      </c>
      <c r="C167" s="28">
        <v>43391</v>
      </c>
      <c r="E167" s="28">
        <v>42386.375</v>
      </c>
      <c r="F167" s="30">
        <v>42386</v>
      </c>
      <c r="G167" s="31" t="b">
        <v>1</v>
      </c>
      <c r="I167" s="30">
        <v>42158</v>
      </c>
      <c r="J167" s="430">
        <v>43391</v>
      </c>
      <c r="L167" s="28"/>
      <c r="M167" s="107"/>
      <c r="O167" s="102" t="str">
        <f t="shared" si="2"/>
        <v/>
      </c>
      <c r="P167" s="32"/>
      <c r="Q167" s="28" t="str" cm="1">
        <f t="array" ref="Q167">IF(P167&lt;&gt;"",TRANSPOSE(P167+_xlfn.SEQUENCE(24,,0,1/24)),"")</f>
        <v/>
      </c>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row>
    <row r="168" spans="2:40">
      <c r="B168" s="28">
        <v>42159</v>
      </c>
      <c r="C168" s="28">
        <v>43391</v>
      </c>
      <c r="E168" s="28">
        <v>42386.416666666664</v>
      </c>
      <c r="F168" s="30">
        <v>42386</v>
      </c>
      <c r="G168" s="31" t="b">
        <v>1</v>
      </c>
      <c r="I168" s="30">
        <v>42159</v>
      </c>
      <c r="J168" s="430">
        <v>43391</v>
      </c>
      <c r="L168" s="28"/>
      <c r="M168" s="107"/>
      <c r="O168" s="102" t="str">
        <f t="shared" si="2"/>
        <v/>
      </c>
      <c r="P168" s="32"/>
      <c r="Q168" s="28" t="str" cm="1">
        <f t="array" ref="Q168">IF(P168&lt;&gt;"",TRANSPOSE(P168+_xlfn.SEQUENCE(24,,0,1/24)),"")</f>
        <v/>
      </c>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row>
    <row r="169" spans="2:40">
      <c r="B169" s="28">
        <v>42160</v>
      </c>
      <c r="C169" s="28">
        <v>43391</v>
      </c>
      <c r="E169" s="28">
        <v>42386.458333333336</v>
      </c>
      <c r="F169" s="30">
        <v>42386</v>
      </c>
      <c r="G169" s="31" t="b">
        <v>1</v>
      </c>
      <c r="I169" s="30">
        <v>42160</v>
      </c>
      <c r="J169" s="430">
        <v>43391</v>
      </c>
      <c r="L169" s="28"/>
      <c r="M169" s="107"/>
      <c r="O169" s="102" t="str">
        <f t="shared" si="2"/>
        <v/>
      </c>
      <c r="P169" s="32"/>
      <c r="Q169" s="28" t="str" cm="1">
        <f t="array" ref="Q169">IF(P169&lt;&gt;"",TRANSPOSE(P169+_xlfn.SEQUENCE(24,,0,1/24)),"")</f>
        <v/>
      </c>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row>
    <row r="170" spans="2:40">
      <c r="B170" s="28">
        <v>42161</v>
      </c>
      <c r="C170" s="28">
        <v>43225</v>
      </c>
      <c r="E170" s="28">
        <v>42386.5</v>
      </c>
      <c r="F170" s="30">
        <v>42386</v>
      </c>
      <c r="G170" s="31" t="b">
        <v>1</v>
      </c>
      <c r="I170" s="30">
        <v>42161</v>
      </c>
      <c r="J170" s="430">
        <v>43225</v>
      </c>
      <c r="L170" s="28"/>
      <c r="M170" s="107"/>
      <c r="O170" s="102" t="str">
        <f t="shared" si="2"/>
        <v/>
      </c>
      <c r="P170" s="32"/>
      <c r="Q170" s="28" t="str" cm="1">
        <f t="array" ref="Q170">IF(P170&lt;&gt;"",TRANSPOSE(P170+_xlfn.SEQUENCE(24,,0,1/24)),"")</f>
        <v/>
      </c>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row>
    <row r="171" spans="2:40">
      <c r="B171" s="28">
        <v>42162</v>
      </c>
      <c r="C171" s="28">
        <v>42561</v>
      </c>
      <c r="E171" s="28">
        <v>42386.541666666664</v>
      </c>
      <c r="F171" s="30">
        <v>42386</v>
      </c>
      <c r="G171" s="31" t="b">
        <v>1</v>
      </c>
      <c r="I171" s="30">
        <v>42162</v>
      </c>
      <c r="J171" s="430">
        <v>42561</v>
      </c>
      <c r="L171" s="28"/>
      <c r="M171" s="107"/>
      <c r="O171" s="102" t="str">
        <f t="shared" si="2"/>
        <v/>
      </c>
      <c r="P171" s="32"/>
      <c r="Q171" s="28" t="str" cm="1">
        <f t="array" ref="Q171">IF(P171&lt;&gt;"",TRANSPOSE(P171+_xlfn.SEQUENCE(24,,0,1/24)),"")</f>
        <v/>
      </c>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row>
    <row r="172" spans="2:40">
      <c r="B172" s="28">
        <v>42163</v>
      </c>
      <c r="C172" s="28">
        <v>42202</v>
      </c>
      <c r="E172" s="28">
        <v>42386.583333333336</v>
      </c>
      <c r="F172" s="30">
        <v>42386</v>
      </c>
      <c r="G172" s="31" t="b">
        <v>1</v>
      </c>
      <c r="I172" s="30">
        <v>42163</v>
      </c>
      <c r="J172" s="430">
        <v>42202</v>
      </c>
      <c r="L172" s="28"/>
      <c r="M172" s="107"/>
      <c r="O172" s="102" t="str">
        <f t="shared" si="2"/>
        <v/>
      </c>
      <c r="P172" s="32"/>
      <c r="Q172" s="28" t="str" cm="1">
        <f t="array" ref="Q172">IF(P172&lt;&gt;"",TRANSPOSE(P172+_xlfn.SEQUENCE(24,,0,1/24)),"")</f>
        <v/>
      </c>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row>
    <row r="173" spans="2:40">
      <c r="B173" s="28">
        <v>42164</v>
      </c>
      <c r="C173" s="28">
        <v>42607</v>
      </c>
      <c r="E173" s="28">
        <v>42386.625</v>
      </c>
      <c r="F173" s="30">
        <v>42386</v>
      </c>
      <c r="G173" s="31" t="b">
        <v>1</v>
      </c>
      <c r="I173" s="30">
        <v>42164</v>
      </c>
      <c r="J173" s="430">
        <v>42607</v>
      </c>
      <c r="L173" s="28"/>
      <c r="M173" s="107"/>
      <c r="O173" s="102" t="str">
        <f t="shared" si="2"/>
        <v/>
      </c>
      <c r="P173" s="32"/>
      <c r="Q173" s="28" t="str" cm="1">
        <f t="array" ref="Q173">IF(P173&lt;&gt;"",TRANSPOSE(P173+_xlfn.SEQUENCE(24,,0,1/24)),"")</f>
        <v/>
      </c>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row>
    <row r="174" spans="2:40">
      <c r="B174" s="28">
        <v>42165</v>
      </c>
      <c r="C174" s="28">
        <v>42993</v>
      </c>
      <c r="E174" s="28">
        <v>42386.666666666664</v>
      </c>
      <c r="F174" s="30">
        <v>42386</v>
      </c>
      <c r="G174" s="31" t="b">
        <v>1</v>
      </c>
      <c r="I174" s="30">
        <v>42165</v>
      </c>
      <c r="J174" s="430">
        <v>42993</v>
      </c>
      <c r="L174" s="28"/>
      <c r="M174" s="107"/>
      <c r="O174" s="102" t="str">
        <f t="shared" si="2"/>
        <v/>
      </c>
      <c r="P174" s="32"/>
      <c r="Q174" s="28" t="str" cm="1">
        <f t="array" ref="Q174">IF(P174&lt;&gt;"",TRANSPOSE(P174+_xlfn.SEQUENCE(24,,0,1/24)),"")</f>
        <v/>
      </c>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row>
    <row r="175" spans="2:40">
      <c r="B175" s="28">
        <v>42166</v>
      </c>
      <c r="C175" s="28">
        <v>43259</v>
      </c>
      <c r="E175" s="28">
        <v>42386.708333333336</v>
      </c>
      <c r="F175" s="30">
        <v>42386</v>
      </c>
      <c r="G175" s="31" t="b">
        <v>1</v>
      </c>
      <c r="I175" s="30">
        <v>42166</v>
      </c>
      <c r="J175" s="430">
        <v>43259</v>
      </c>
      <c r="L175" s="28"/>
      <c r="M175" s="107"/>
      <c r="O175" s="102" t="str">
        <f t="shared" si="2"/>
        <v/>
      </c>
      <c r="P175" s="32"/>
      <c r="Q175" s="28" t="str" cm="1">
        <f t="array" ref="Q175">IF(P175&lt;&gt;"",TRANSPOSE(P175+_xlfn.SEQUENCE(24,,0,1/24)),"")</f>
        <v/>
      </c>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row>
    <row r="176" spans="2:40">
      <c r="B176" s="28">
        <v>42167</v>
      </c>
      <c r="C176" s="28">
        <v>43361</v>
      </c>
      <c r="E176" s="28">
        <v>42386.75</v>
      </c>
      <c r="F176" s="30">
        <v>42386</v>
      </c>
      <c r="G176" s="31" t="b">
        <v>1</v>
      </c>
      <c r="I176" s="30">
        <v>42167</v>
      </c>
      <c r="J176" s="430">
        <v>43361</v>
      </c>
      <c r="L176" s="28"/>
      <c r="M176" s="107"/>
      <c r="O176" s="102" t="str">
        <f t="shared" si="2"/>
        <v/>
      </c>
      <c r="P176" s="32"/>
      <c r="Q176" s="28" t="str" cm="1">
        <f t="array" ref="Q176">IF(P176&lt;&gt;"",TRANSPOSE(P176+_xlfn.SEQUENCE(24,,0,1/24)),"")</f>
        <v/>
      </c>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row>
    <row r="177" spans="2:40">
      <c r="B177" s="28">
        <v>42168</v>
      </c>
      <c r="C177" s="28">
        <v>42561</v>
      </c>
      <c r="E177" s="28">
        <v>42386.791666666664</v>
      </c>
      <c r="F177" s="30">
        <v>42386</v>
      </c>
      <c r="G177" s="31" t="b">
        <v>1</v>
      </c>
      <c r="I177" s="30">
        <v>42168</v>
      </c>
      <c r="J177" s="430">
        <v>42561</v>
      </c>
      <c r="L177" s="28"/>
      <c r="M177" s="107"/>
      <c r="O177" s="102" t="str">
        <f t="shared" si="2"/>
        <v/>
      </c>
      <c r="P177" s="32"/>
      <c r="Q177" s="28" t="str" cm="1">
        <f t="array" ref="Q177">IF(P177&lt;&gt;"",TRANSPOSE(P177+_xlfn.SEQUENCE(24,,0,1/24)),"")</f>
        <v/>
      </c>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row>
    <row r="178" spans="2:40">
      <c r="B178" s="28">
        <v>42169</v>
      </c>
      <c r="C178" s="28">
        <v>43225</v>
      </c>
      <c r="E178" s="28">
        <v>42386.833333333336</v>
      </c>
      <c r="F178" s="30">
        <v>42386</v>
      </c>
      <c r="G178" s="31" t="b">
        <v>1</v>
      </c>
      <c r="I178" s="30">
        <v>42169</v>
      </c>
      <c r="J178" s="430">
        <v>43225</v>
      </c>
      <c r="L178" s="28"/>
      <c r="M178" s="107"/>
      <c r="O178" s="102" t="str">
        <f t="shared" si="2"/>
        <v/>
      </c>
      <c r="P178" s="32"/>
      <c r="Q178" s="28" t="str" cm="1">
        <f t="array" ref="Q178">IF(P178&lt;&gt;"",TRANSPOSE(P178+_xlfn.SEQUENCE(24,,0,1/24)),"")</f>
        <v/>
      </c>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row>
    <row r="179" spans="2:40">
      <c r="B179" s="28">
        <v>42170</v>
      </c>
      <c r="C179" s="28">
        <v>43259</v>
      </c>
      <c r="E179" s="28">
        <v>42386.875</v>
      </c>
      <c r="F179" s="30">
        <v>42386</v>
      </c>
      <c r="G179" s="31" t="b">
        <v>1</v>
      </c>
      <c r="I179" s="30">
        <v>42170</v>
      </c>
      <c r="J179" s="430">
        <v>43259</v>
      </c>
      <c r="L179" s="28"/>
      <c r="M179" s="107"/>
      <c r="O179" s="102" t="str">
        <f t="shared" si="2"/>
        <v/>
      </c>
      <c r="P179" s="32"/>
      <c r="Q179" s="28" t="str" cm="1">
        <f t="array" ref="Q179">IF(P179&lt;&gt;"",TRANSPOSE(P179+_xlfn.SEQUENCE(24,,0,1/24)),"")</f>
        <v/>
      </c>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row>
    <row r="180" spans="2:40">
      <c r="B180" s="28">
        <v>42171</v>
      </c>
      <c r="C180" s="28">
        <v>43259</v>
      </c>
      <c r="E180" s="28">
        <v>42386.916666666664</v>
      </c>
      <c r="F180" s="30">
        <v>42386</v>
      </c>
      <c r="G180" s="31" t="b">
        <v>1</v>
      </c>
      <c r="I180" s="30">
        <v>42171</v>
      </c>
      <c r="J180" s="430">
        <v>43259</v>
      </c>
      <c r="L180" s="28"/>
      <c r="M180" s="107"/>
      <c r="O180" s="102" t="str">
        <f t="shared" si="2"/>
        <v/>
      </c>
      <c r="P180" s="32"/>
      <c r="Q180" s="28" t="str" cm="1">
        <f t="array" ref="Q180">IF(P180&lt;&gt;"",TRANSPOSE(P180+_xlfn.SEQUENCE(24,,0,1/24)),"")</f>
        <v/>
      </c>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row>
    <row r="181" spans="2:40">
      <c r="B181" s="28">
        <v>42172</v>
      </c>
      <c r="C181" s="28">
        <v>43361</v>
      </c>
      <c r="E181" s="28">
        <v>42386.958333333336</v>
      </c>
      <c r="F181" s="30">
        <v>42386</v>
      </c>
      <c r="G181" s="31" t="b">
        <v>1</v>
      </c>
      <c r="I181" s="30">
        <v>42172</v>
      </c>
      <c r="J181" s="430">
        <v>43361</v>
      </c>
      <c r="L181" s="28"/>
      <c r="M181" s="107"/>
      <c r="O181" s="102" t="str">
        <f t="shared" si="2"/>
        <v/>
      </c>
      <c r="P181" s="32"/>
      <c r="Q181" s="28" t="str" cm="1">
        <f t="array" ref="Q181">IF(P181&lt;&gt;"",TRANSPOSE(P181+_xlfn.SEQUENCE(24,,0,1/24)),"")</f>
        <v/>
      </c>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row>
    <row r="182" spans="2:40">
      <c r="B182" s="28">
        <v>42173</v>
      </c>
      <c r="C182" s="28">
        <v>43361</v>
      </c>
      <c r="E182" s="28">
        <v>42459</v>
      </c>
      <c r="F182" s="30">
        <v>42459</v>
      </c>
      <c r="G182" s="31" t="b">
        <v>1</v>
      </c>
      <c r="I182" s="30">
        <v>42173</v>
      </c>
      <c r="J182" s="430">
        <v>43361</v>
      </c>
      <c r="L182" s="28"/>
      <c r="M182" s="107"/>
      <c r="O182" s="102" t="str">
        <f t="shared" si="2"/>
        <v/>
      </c>
      <c r="P182" s="32"/>
      <c r="Q182" s="28" t="str" cm="1">
        <f t="array" ref="Q182">IF(P182&lt;&gt;"",TRANSPOSE(P182+_xlfn.SEQUENCE(24,,0,1/24)),"")</f>
        <v/>
      </c>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row>
    <row r="183" spans="2:40">
      <c r="B183" s="28">
        <v>42174</v>
      </c>
      <c r="C183" s="28">
        <v>42238</v>
      </c>
      <c r="E183" s="28">
        <v>42459.041666666664</v>
      </c>
      <c r="F183" s="30">
        <v>42459</v>
      </c>
      <c r="G183" s="31" t="b">
        <v>1</v>
      </c>
      <c r="I183" s="30">
        <v>42174</v>
      </c>
      <c r="J183" s="430">
        <v>42238</v>
      </c>
      <c r="L183" s="28"/>
      <c r="M183" s="107"/>
      <c r="O183" s="102" t="str">
        <f t="shared" si="2"/>
        <v/>
      </c>
      <c r="P183" s="32"/>
      <c r="Q183" s="28" t="str" cm="1">
        <f t="array" ref="Q183">IF(P183&lt;&gt;"",TRANSPOSE(P183+_xlfn.SEQUENCE(24,,0,1/24)),"")</f>
        <v/>
      </c>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row>
    <row r="184" spans="2:40">
      <c r="B184" s="28">
        <v>42175</v>
      </c>
      <c r="C184" s="28">
        <v>43345</v>
      </c>
      <c r="E184" s="28">
        <v>42459.083333333336</v>
      </c>
      <c r="F184" s="30">
        <v>42459</v>
      </c>
      <c r="G184" s="31" t="b">
        <v>1</v>
      </c>
      <c r="I184" s="30">
        <v>42175</v>
      </c>
      <c r="J184" s="430">
        <v>43345</v>
      </c>
      <c r="L184" s="28"/>
      <c r="M184" s="107"/>
      <c r="O184" s="102" t="str">
        <f t="shared" si="2"/>
        <v/>
      </c>
      <c r="P184" s="32"/>
      <c r="Q184" s="28" t="str" cm="1">
        <f t="array" ref="Q184">IF(P184&lt;&gt;"",TRANSPOSE(P184+_xlfn.SEQUENCE(24,,0,1/24)),"")</f>
        <v/>
      </c>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row>
    <row r="185" spans="2:40">
      <c r="B185" s="28">
        <v>42176</v>
      </c>
      <c r="C185" s="28">
        <v>42561</v>
      </c>
      <c r="E185" s="28">
        <v>42459.125</v>
      </c>
      <c r="F185" s="30">
        <v>42459</v>
      </c>
      <c r="G185" s="31" t="b">
        <v>1</v>
      </c>
      <c r="I185" s="30">
        <v>42176</v>
      </c>
      <c r="J185" s="430">
        <v>42561</v>
      </c>
      <c r="L185" s="28"/>
      <c r="M185" s="107"/>
      <c r="O185" s="102" t="str">
        <f t="shared" si="2"/>
        <v/>
      </c>
      <c r="P185" s="32"/>
      <c r="Q185" s="28" t="str" cm="1">
        <f t="array" ref="Q185">IF(P185&lt;&gt;"",TRANSPOSE(P185+_xlfn.SEQUENCE(24,,0,1/24)),"")</f>
        <v/>
      </c>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row>
    <row r="186" spans="2:40">
      <c r="B186" s="28">
        <v>42177</v>
      </c>
      <c r="C186" s="28">
        <v>43361</v>
      </c>
      <c r="E186" s="28">
        <v>42459.166666666664</v>
      </c>
      <c r="F186" s="30">
        <v>42459</v>
      </c>
      <c r="G186" s="31" t="b">
        <v>1</v>
      </c>
      <c r="I186" s="30">
        <v>42177</v>
      </c>
      <c r="J186" s="430">
        <v>43361</v>
      </c>
      <c r="L186" s="28"/>
      <c r="M186" s="107"/>
      <c r="O186" s="102" t="str">
        <f t="shared" si="2"/>
        <v/>
      </c>
      <c r="P186" s="32"/>
      <c r="Q186" s="28" t="str" cm="1">
        <f t="array" ref="Q186">IF(P186&lt;&gt;"",TRANSPOSE(P186+_xlfn.SEQUENCE(24,,0,1/24)),"")</f>
        <v/>
      </c>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row>
    <row r="187" spans="2:40">
      <c r="B187" s="28">
        <v>42178</v>
      </c>
      <c r="C187" s="28">
        <v>42558</v>
      </c>
      <c r="E187" s="28">
        <v>42459.208333333336</v>
      </c>
      <c r="F187" s="30">
        <v>42459</v>
      </c>
      <c r="G187" s="31" t="b">
        <v>1</v>
      </c>
      <c r="I187" s="30">
        <v>42178</v>
      </c>
      <c r="J187" s="430">
        <v>42558</v>
      </c>
      <c r="L187" s="28"/>
      <c r="M187" s="107"/>
      <c r="O187" s="102" t="str">
        <f t="shared" si="2"/>
        <v/>
      </c>
      <c r="P187" s="32"/>
      <c r="Q187" s="28" t="str" cm="1">
        <f t="array" ref="Q187">IF(P187&lt;&gt;"",TRANSPOSE(P187+_xlfn.SEQUENCE(24,,0,1/24)),"")</f>
        <v/>
      </c>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row>
    <row r="188" spans="2:40">
      <c r="B188" s="28">
        <v>42179</v>
      </c>
      <c r="C188" s="28">
        <v>42202</v>
      </c>
      <c r="E188" s="28">
        <v>42459.25</v>
      </c>
      <c r="F188" s="30">
        <v>42459</v>
      </c>
      <c r="G188" s="31" t="b">
        <v>1</v>
      </c>
      <c r="I188" s="30">
        <v>42179</v>
      </c>
      <c r="J188" s="430">
        <v>42202</v>
      </c>
      <c r="L188" s="28"/>
      <c r="M188" s="107"/>
      <c r="O188" s="102" t="str">
        <f t="shared" si="2"/>
        <v/>
      </c>
      <c r="P188" s="32"/>
      <c r="Q188" s="28" t="str" cm="1">
        <f t="array" ref="Q188">IF(P188&lt;&gt;"",TRANSPOSE(P188+_xlfn.SEQUENCE(24,,0,1/24)),"")</f>
        <v/>
      </c>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row>
    <row r="189" spans="2:40">
      <c r="B189" s="28">
        <v>42180</v>
      </c>
      <c r="C189" s="28">
        <v>42202</v>
      </c>
      <c r="E189" s="28">
        <v>42459.291666666664</v>
      </c>
      <c r="F189" s="30">
        <v>42459</v>
      </c>
      <c r="G189" s="31" t="b">
        <v>1</v>
      </c>
      <c r="I189" s="30">
        <v>42180</v>
      </c>
      <c r="J189" s="430">
        <v>42202</v>
      </c>
      <c r="L189" s="28"/>
      <c r="M189" s="107"/>
      <c r="O189" s="102" t="str">
        <f t="shared" si="2"/>
        <v/>
      </c>
      <c r="P189" s="32"/>
      <c r="Q189" s="28" t="str" cm="1">
        <f t="array" ref="Q189">IF(P189&lt;&gt;"",TRANSPOSE(P189+_xlfn.SEQUENCE(24,,0,1/24)),"")</f>
        <v/>
      </c>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row>
    <row r="190" spans="2:40">
      <c r="B190" s="28">
        <v>42181</v>
      </c>
      <c r="C190" s="28">
        <v>42202</v>
      </c>
      <c r="E190" s="28">
        <v>42459.333333333336</v>
      </c>
      <c r="F190" s="30">
        <v>42459</v>
      </c>
      <c r="G190" s="31" t="b">
        <v>1</v>
      </c>
      <c r="I190" s="30">
        <v>42181</v>
      </c>
      <c r="J190" s="430">
        <v>42202</v>
      </c>
      <c r="L190" s="28"/>
      <c r="M190" s="107"/>
      <c r="O190" s="102" t="str">
        <f t="shared" si="2"/>
        <v/>
      </c>
      <c r="P190" s="32"/>
      <c r="Q190" s="28" t="str" cm="1">
        <f t="array" ref="Q190">IF(P190&lt;&gt;"",TRANSPOSE(P190+_xlfn.SEQUENCE(24,,0,1/24)),"")</f>
        <v/>
      </c>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row>
    <row r="191" spans="2:40">
      <c r="B191" s="28">
        <v>42182</v>
      </c>
      <c r="C191" s="28">
        <v>43345</v>
      </c>
      <c r="E191" s="28">
        <v>42459.375</v>
      </c>
      <c r="F191" s="30">
        <v>42459</v>
      </c>
      <c r="G191" s="31" t="b">
        <v>1</v>
      </c>
      <c r="I191" s="30">
        <v>42182</v>
      </c>
      <c r="J191" s="430">
        <v>43345</v>
      </c>
      <c r="L191" s="28"/>
      <c r="M191" s="107"/>
      <c r="O191" s="102" t="str">
        <f t="shared" si="2"/>
        <v/>
      </c>
      <c r="P191" s="32"/>
      <c r="Q191" s="28" t="str" cm="1">
        <f t="array" ref="Q191">IF(P191&lt;&gt;"",TRANSPOSE(P191+_xlfn.SEQUENCE(24,,0,1/24)),"")</f>
        <v/>
      </c>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row>
    <row r="192" spans="2:40">
      <c r="B192" s="28">
        <v>42183</v>
      </c>
      <c r="C192" s="28">
        <v>43345</v>
      </c>
      <c r="E192" s="28">
        <v>42459.416666666664</v>
      </c>
      <c r="F192" s="30">
        <v>42459</v>
      </c>
      <c r="G192" s="31" t="b">
        <v>1</v>
      </c>
      <c r="I192" s="30">
        <v>42183</v>
      </c>
      <c r="J192" s="430">
        <v>43345</v>
      </c>
      <c r="L192" s="28"/>
      <c r="M192" s="107"/>
      <c r="O192" s="102" t="str">
        <f t="shared" si="2"/>
        <v/>
      </c>
      <c r="P192" s="32"/>
      <c r="Q192" s="28" t="str" cm="1">
        <f t="array" ref="Q192">IF(P192&lt;&gt;"",TRANSPOSE(P192+_xlfn.SEQUENCE(24,,0,1/24)),"")</f>
        <v/>
      </c>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row>
    <row r="193" spans="2:40">
      <c r="B193" s="28">
        <v>42184</v>
      </c>
      <c r="C193" s="28">
        <v>42202</v>
      </c>
      <c r="E193" s="28">
        <v>42459.458333333336</v>
      </c>
      <c r="F193" s="30">
        <v>42459</v>
      </c>
      <c r="G193" s="31" t="b">
        <v>1</v>
      </c>
      <c r="I193" s="30">
        <v>42184</v>
      </c>
      <c r="J193" s="430">
        <v>42202</v>
      </c>
      <c r="L193" s="28"/>
      <c r="M193" s="107"/>
      <c r="O193" s="102" t="str">
        <f t="shared" si="2"/>
        <v/>
      </c>
      <c r="P193" s="32"/>
      <c r="Q193" s="28" t="str" cm="1">
        <f t="array" ref="Q193">IF(P193&lt;&gt;"",TRANSPOSE(P193+_xlfn.SEQUENCE(24,,0,1/24)),"")</f>
        <v/>
      </c>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row>
    <row r="194" spans="2:40">
      <c r="B194" s="28">
        <v>42185</v>
      </c>
      <c r="C194" s="28">
        <v>42928</v>
      </c>
      <c r="E194" s="28">
        <v>42459.5</v>
      </c>
      <c r="F194" s="30">
        <v>42459</v>
      </c>
      <c r="G194" s="31" t="b">
        <v>1</v>
      </c>
      <c r="I194" s="30">
        <v>42185</v>
      </c>
      <c r="J194" s="430">
        <v>42928</v>
      </c>
      <c r="L194" s="28"/>
      <c r="M194" s="107"/>
      <c r="O194" s="102" t="str">
        <f t="shared" si="2"/>
        <v/>
      </c>
      <c r="P194" s="32"/>
      <c r="Q194" s="28" t="str" cm="1">
        <f t="array" ref="Q194">IF(P194&lt;&gt;"",TRANSPOSE(P194+_xlfn.SEQUENCE(24,,0,1/24)),"")</f>
        <v/>
      </c>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row>
    <row r="195" spans="2:40">
      <c r="B195" s="28">
        <v>42186</v>
      </c>
      <c r="C195" s="28">
        <v>42215</v>
      </c>
      <c r="E195" s="28">
        <v>42459.541666666664</v>
      </c>
      <c r="F195" s="30">
        <v>42459</v>
      </c>
      <c r="G195" s="31" t="b">
        <v>1</v>
      </c>
      <c r="I195" s="30">
        <v>42186</v>
      </c>
      <c r="J195" s="430">
        <v>42215</v>
      </c>
      <c r="L195" s="28"/>
      <c r="M195" s="107"/>
      <c r="O195" s="102" t="str">
        <f t="shared" si="2"/>
        <v/>
      </c>
      <c r="P195" s="32"/>
      <c r="Q195" s="28" t="str" cm="1">
        <f t="array" ref="Q195">IF(P195&lt;&gt;"",TRANSPOSE(P195+_xlfn.SEQUENCE(24,,0,1/24)),"")</f>
        <v/>
      </c>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row>
    <row r="196" spans="2:40">
      <c r="B196" s="28">
        <v>42187</v>
      </c>
      <c r="C196" s="28">
        <v>42928</v>
      </c>
      <c r="E196" s="28">
        <v>42459.583333333336</v>
      </c>
      <c r="F196" s="30">
        <v>42459</v>
      </c>
      <c r="G196" s="31" t="b">
        <v>1</v>
      </c>
      <c r="I196" s="30">
        <v>42187</v>
      </c>
      <c r="J196" s="430">
        <v>42928</v>
      </c>
      <c r="L196" s="28"/>
      <c r="M196" s="107"/>
      <c r="O196" s="102" t="str">
        <f t="shared" si="2"/>
        <v/>
      </c>
      <c r="P196" s="32"/>
      <c r="Q196" s="28" t="str" cm="1">
        <f t="array" ref="Q196">IF(P196&lt;&gt;"",TRANSPOSE(P196+_xlfn.SEQUENCE(24,,0,1/24)),"")</f>
        <v/>
      </c>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row>
    <row r="197" spans="2:40">
      <c r="B197" s="28">
        <v>42188</v>
      </c>
      <c r="C197" s="28">
        <v>42607</v>
      </c>
      <c r="E197" s="28">
        <v>42459.625</v>
      </c>
      <c r="F197" s="30">
        <v>42459</v>
      </c>
      <c r="G197" s="31" t="b">
        <v>1</v>
      </c>
      <c r="I197" s="30">
        <v>42188</v>
      </c>
      <c r="J197" s="430">
        <v>42607</v>
      </c>
      <c r="L197" s="28"/>
      <c r="M197" s="107"/>
      <c r="O197" s="102" t="str">
        <f t="shared" si="2"/>
        <v/>
      </c>
      <c r="P197" s="32"/>
      <c r="Q197" s="28" t="str" cm="1">
        <f t="array" ref="Q197">IF(P197&lt;&gt;"",TRANSPOSE(P197+_xlfn.SEQUENCE(24,,0,1/24)),"")</f>
        <v/>
      </c>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row>
    <row r="198" spans="2:40">
      <c r="B198" s="28">
        <v>42189</v>
      </c>
      <c r="C198" s="28">
        <v>42238</v>
      </c>
      <c r="E198" s="28">
        <v>42459.666666666664</v>
      </c>
      <c r="F198" s="30">
        <v>42459</v>
      </c>
      <c r="G198" s="31" t="b">
        <v>1</v>
      </c>
      <c r="I198" s="30">
        <v>42189</v>
      </c>
      <c r="J198" s="430">
        <v>42238</v>
      </c>
      <c r="L198" s="28"/>
      <c r="M198" s="107"/>
      <c r="O198" s="102" t="str">
        <f t="shared" si="2"/>
        <v/>
      </c>
      <c r="P198" s="32"/>
      <c r="Q198" s="28" t="str" cm="1">
        <f t="array" ref="Q198">IF(P198&lt;&gt;"",TRANSPOSE(P198+_xlfn.SEQUENCE(24,,0,1/24)),"")</f>
        <v/>
      </c>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row>
    <row r="199" spans="2:40">
      <c r="B199" s="28">
        <v>42190</v>
      </c>
      <c r="C199" s="28">
        <v>43345</v>
      </c>
      <c r="E199" s="28">
        <v>42459.708333333336</v>
      </c>
      <c r="F199" s="30">
        <v>42459</v>
      </c>
      <c r="G199" s="31" t="b">
        <v>1</v>
      </c>
      <c r="I199" s="30">
        <v>42190</v>
      </c>
      <c r="J199" s="430">
        <v>43345</v>
      </c>
      <c r="L199" s="28"/>
      <c r="M199" s="107"/>
      <c r="O199" s="102" t="str">
        <f t="shared" si="2"/>
        <v/>
      </c>
      <c r="P199" s="32"/>
      <c r="Q199" s="28" t="str" cm="1">
        <f t="array" ref="Q199">IF(P199&lt;&gt;"",TRANSPOSE(P199+_xlfn.SEQUENCE(24,,0,1/24)),"")</f>
        <v/>
      </c>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row>
    <row r="200" spans="2:40">
      <c r="B200" s="28">
        <v>42191</v>
      </c>
      <c r="C200" s="28">
        <v>42558</v>
      </c>
      <c r="E200" s="28">
        <v>42459.75</v>
      </c>
      <c r="F200" s="30">
        <v>42459</v>
      </c>
      <c r="G200" s="31" t="b">
        <v>1</v>
      </c>
      <c r="I200" s="30">
        <v>42191</v>
      </c>
      <c r="J200" s="430">
        <v>42558</v>
      </c>
      <c r="L200" s="28"/>
      <c r="M200" s="107"/>
      <c r="O200" s="102" t="str">
        <f t="shared" si="2"/>
        <v/>
      </c>
      <c r="P200" s="32"/>
      <c r="Q200" s="28" t="str" cm="1">
        <f t="array" ref="Q200">IF(P200&lt;&gt;"",TRANSPOSE(P200+_xlfn.SEQUENCE(24,,0,1/24)),"")</f>
        <v/>
      </c>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row>
    <row r="201" spans="2:40">
      <c r="B201" s="28">
        <v>42192</v>
      </c>
      <c r="C201" s="28">
        <v>42558</v>
      </c>
      <c r="E201" s="28">
        <v>42459.791666666664</v>
      </c>
      <c r="F201" s="30">
        <v>42459</v>
      </c>
      <c r="G201" s="31" t="b">
        <v>1</v>
      </c>
      <c r="I201" s="30">
        <v>42192</v>
      </c>
      <c r="J201" s="430">
        <v>42558</v>
      </c>
      <c r="L201" s="28"/>
      <c r="M201" s="107"/>
      <c r="O201" s="102" t="str">
        <f t="shared" si="2"/>
        <v/>
      </c>
      <c r="P201" s="32"/>
      <c r="Q201" s="28" t="str" cm="1">
        <f t="array" ref="Q201">IF(P201&lt;&gt;"",TRANSPOSE(P201+_xlfn.SEQUENCE(24,,0,1/24)),"")</f>
        <v/>
      </c>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row>
    <row r="202" spans="2:40">
      <c r="B202" s="28">
        <v>42193</v>
      </c>
      <c r="C202" s="28">
        <v>42558</v>
      </c>
      <c r="E202" s="28">
        <v>42459.833333333336</v>
      </c>
      <c r="F202" s="30">
        <v>42459</v>
      </c>
      <c r="G202" s="31" t="b">
        <v>1</v>
      </c>
      <c r="I202" s="30">
        <v>42193</v>
      </c>
      <c r="J202" s="430">
        <v>42558</v>
      </c>
      <c r="L202" s="28"/>
      <c r="M202" s="107"/>
      <c r="O202" s="102" t="str">
        <f t="shared" si="2"/>
        <v/>
      </c>
      <c r="P202" s="32"/>
      <c r="Q202" s="28" t="str" cm="1">
        <f t="array" ref="Q202">IF(P202&lt;&gt;"",TRANSPOSE(P202+_xlfn.SEQUENCE(24,,0,1/24)),"")</f>
        <v/>
      </c>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row>
    <row r="203" spans="2:40">
      <c r="B203" s="28">
        <v>42194</v>
      </c>
      <c r="C203" s="28">
        <v>42993</v>
      </c>
      <c r="E203" s="28">
        <v>42459.875</v>
      </c>
      <c r="F203" s="30">
        <v>42459</v>
      </c>
      <c r="G203" s="31" t="b">
        <v>1</v>
      </c>
      <c r="I203" s="30">
        <v>42194</v>
      </c>
      <c r="J203" s="430">
        <v>42993</v>
      </c>
      <c r="L203" s="28"/>
      <c r="M203" s="107"/>
      <c r="O203" s="102" t="str">
        <f t="shared" si="2"/>
        <v/>
      </c>
      <c r="P203" s="32"/>
      <c r="Q203" s="28" t="str" cm="1">
        <f t="array" ref="Q203">IF(P203&lt;&gt;"",TRANSPOSE(P203+_xlfn.SEQUENCE(24,,0,1/24)),"")</f>
        <v/>
      </c>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row>
    <row r="204" spans="2:40">
      <c r="B204" s="28">
        <v>42195</v>
      </c>
      <c r="C204" s="28">
        <v>42993</v>
      </c>
      <c r="E204" s="28">
        <v>42459.916666666664</v>
      </c>
      <c r="F204" s="30">
        <v>42459</v>
      </c>
      <c r="G204" s="31" t="b">
        <v>1</v>
      </c>
      <c r="I204" s="30">
        <v>42195</v>
      </c>
      <c r="J204" s="430">
        <v>42993</v>
      </c>
      <c r="L204" s="28"/>
      <c r="M204" s="107"/>
      <c r="O204" s="102" t="str">
        <f t="shared" si="2"/>
        <v/>
      </c>
      <c r="P204" s="32"/>
      <c r="Q204" s="28" t="str" cm="1">
        <f t="array" ref="Q204">IF(P204&lt;&gt;"",TRANSPOSE(P204+_xlfn.SEQUENCE(24,,0,1/24)),"")</f>
        <v/>
      </c>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row>
    <row r="205" spans="2:40">
      <c r="B205" s="28">
        <v>42196</v>
      </c>
      <c r="C205" s="28">
        <v>42561</v>
      </c>
      <c r="E205" s="28">
        <v>42459.958333333336</v>
      </c>
      <c r="F205" s="30">
        <v>42459</v>
      </c>
      <c r="G205" s="31" t="b">
        <v>1</v>
      </c>
      <c r="I205" s="30">
        <v>42196</v>
      </c>
      <c r="J205" s="430">
        <v>42561</v>
      </c>
      <c r="L205" s="28"/>
      <c r="M205" s="107"/>
      <c r="O205" s="102" t="str">
        <f t="shared" si="2"/>
        <v/>
      </c>
      <c r="P205" s="32"/>
      <c r="Q205" s="28" t="str" cm="1">
        <f t="array" ref="Q205">IF(P205&lt;&gt;"",TRANSPOSE(P205+_xlfn.SEQUENCE(24,,0,1/24)),"")</f>
        <v/>
      </c>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row>
    <row r="206" spans="2:40">
      <c r="B206" s="28">
        <v>42197</v>
      </c>
      <c r="C206" s="28">
        <v>43345</v>
      </c>
      <c r="E206" s="28">
        <v>42558</v>
      </c>
      <c r="F206" s="30">
        <v>42558</v>
      </c>
      <c r="G206" s="31" t="b">
        <v>1</v>
      </c>
      <c r="I206" s="30">
        <v>42197</v>
      </c>
      <c r="J206" s="430">
        <v>43345</v>
      </c>
      <c r="L206" s="28"/>
      <c r="M206" s="107"/>
      <c r="O206" s="102" t="str">
        <f t="shared" si="2"/>
        <v/>
      </c>
      <c r="P206" s="32"/>
      <c r="Q206" s="28" t="str" cm="1">
        <f t="array" ref="Q206">IF(P206&lt;&gt;"",TRANSPOSE(P206+_xlfn.SEQUENCE(24,,0,1/24)),"")</f>
        <v/>
      </c>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row>
    <row r="207" spans="2:40">
      <c r="B207" s="28">
        <v>42198</v>
      </c>
      <c r="C207" s="28">
        <v>42202</v>
      </c>
      <c r="E207" s="28">
        <v>42558.041666666664</v>
      </c>
      <c r="F207" s="30">
        <v>42558</v>
      </c>
      <c r="G207" s="31" t="b">
        <v>1</v>
      </c>
      <c r="I207" s="30">
        <v>42198</v>
      </c>
      <c r="J207" s="430">
        <v>42202</v>
      </c>
      <c r="L207" s="28"/>
      <c r="M207" s="107"/>
      <c r="O207" s="102" t="str">
        <f t="shared" si="2"/>
        <v/>
      </c>
      <c r="P207" s="32"/>
      <c r="Q207" s="28" t="str" cm="1">
        <f t="array" ref="Q207">IF(P207&lt;&gt;"",TRANSPOSE(P207+_xlfn.SEQUENCE(24,,0,1/24)),"")</f>
        <v/>
      </c>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row>
    <row r="208" spans="2:40">
      <c r="B208" s="28">
        <v>42199</v>
      </c>
      <c r="C208" s="28">
        <v>42607</v>
      </c>
      <c r="E208" s="28">
        <v>42558.083333333336</v>
      </c>
      <c r="F208" s="30">
        <v>42558</v>
      </c>
      <c r="G208" s="31" t="b">
        <v>1</v>
      </c>
      <c r="I208" s="30">
        <v>42199</v>
      </c>
      <c r="J208" s="430">
        <v>42607</v>
      </c>
      <c r="L208" s="28"/>
      <c r="M208" s="107"/>
      <c r="O208" s="102" t="str">
        <f t="shared" ref="O208:O271" si="3">IF(P208="","",1+O207)</f>
        <v/>
      </c>
      <c r="P208" s="32"/>
      <c r="Q208" s="28" t="str" cm="1">
        <f t="array" ref="Q208">IF(P208&lt;&gt;"",TRANSPOSE(P208+_xlfn.SEQUENCE(24,,0,1/24)),"")</f>
        <v/>
      </c>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row>
    <row r="209" spans="2:40">
      <c r="B209" s="28">
        <v>42200</v>
      </c>
      <c r="C209" s="28">
        <v>42202</v>
      </c>
      <c r="E209" s="28">
        <v>42558.125</v>
      </c>
      <c r="F209" s="30">
        <v>42558</v>
      </c>
      <c r="G209" s="31" t="b">
        <v>1</v>
      </c>
      <c r="I209" s="30">
        <v>42200</v>
      </c>
      <c r="J209" s="430">
        <v>42202</v>
      </c>
      <c r="L209" s="28"/>
      <c r="M209" s="107"/>
      <c r="O209" s="102" t="str">
        <f t="shared" si="3"/>
        <v/>
      </c>
      <c r="P209" s="32"/>
      <c r="Q209" s="28" t="str" cm="1">
        <f t="array" ref="Q209">IF(P209&lt;&gt;"",TRANSPOSE(P209+_xlfn.SEQUENCE(24,,0,1/24)),"")</f>
        <v/>
      </c>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row>
    <row r="210" spans="2:40">
      <c r="B210" s="28">
        <v>42201</v>
      </c>
      <c r="C210" s="28">
        <v>42202</v>
      </c>
      <c r="E210" s="28">
        <v>42558.166666666664</v>
      </c>
      <c r="F210" s="30">
        <v>42558</v>
      </c>
      <c r="G210" s="31" t="b">
        <v>1</v>
      </c>
      <c r="I210" s="30">
        <v>42201</v>
      </c>
      <c r="J210" s="430">
        <v>42202</v>
      </c>
      <c r="L210" s="28"/>
      <c r="M210" s="107"/>
      <c r="O210" s="102" t="str">
        <f t="shared" si="3"/>
        <v/>
      </c>
      <c r="P210" s="32"/>
      <c r="Q210" s="28" t="str" cm="1">
        <f t="array" ref="Q210">IF(P210&lt;&gt;"",TRANSPOSE(P210+_xlfn.SEQUENCE(24,,0,1/24)),"")</f>
        <v/>
      </c>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row>
    <row r="211" spans="2:40">
      <c r="B211" s="28">
        <v>42202</v>
      </c>
      <c r="C211" s="28">
        <v>42202</v>
      </c>
      <c r="E211" s="28">
        <v>42558.208333333336</v>
      </c>
      <c r="F211" s="30">
        <v>42558</v>
      </c>
      <c r="G211" s="31" t="b">
        <v>1</v>
      </c>
      <c r="I211" s="30">
        <v>42202</v>
      </c>
      <c r="J211" s="430">
        <v>42202</v>
      </c>
      <c r="L211" s="28"/>
      <c r="M211" s="107"/>
      <c r="O211" s="102" t="str">
        <f t="shared" si="3"/>
        <v/>
      </c>
      <c r="P211" s="32"/>
      <c r="Q211" s="28" t="str" cm="1">
        <f t="array" ref="Q211">IF(P211&lt;&gt;"",TRANSPOSE(P211+_xlfn.SEQUENCE(24,,0,1/24)),"")</f>
        <v/>
      </c>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row>
    <row r="212" spans="2:40">
      <c r="B212" s="28">
        <v>42203</v>
      </c>
      <c r="C212" s="28">
        <v>42238</v>
      </c>
      <c r="E212" s="28">
        <v>42558.25</v>
      </c>
      <c r="F212" s="30">
        <v>42558</v>
      </c>
      <c r="G212" s="31" t="b">
        <v>1</v>
      </c>
      <c r="I212" s="30">
        <v>42203</v>
      </c>
      <c r="J212" s="430">
        <v>42238</v>
      </c>
      <c r="L212" s="28"/>
      <c r="M212" s="107"/>
      <c r="O212" s="102" t="str">
        <f t="shared" si="3"/>
        <v/>
      </c>
      <c r="P212" s="32"/>
      <c r="Q212" s="28" t="str" cm="1">
        <f t="array" ref="Q212">IF(P212&lt;&gt;"",TRANSPOSE(P212+_xlfn.SEQUENCE(24,,0,1/24)),"")</f>
        <v/>
      </c>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row>
    <row r="213" spans="2:40">
      <c r="B213" s="28">
        <v>42204</v>
      </c>
      <c r="C213" s="28">
        <v>42932</v>
      </c>
      <c r="E213" s="28">
        <v>42558.291666666664</v>
      </c>
      <c r="F213" s="30">
        <v>42558</v>
      </c>
      <c r="G213" s="31" t="b">
        <v>1</v>
      </c>
      <c r="I213" s="30">
        <v>42204</v>
      </c>
      <c r="J213" s="430">
        <v>42932</v>
      </c>
      <c r="L213" s="28"/>
      <c r="M213" s="107"/>
      <c r="O213" s="102" t="str">
        <f t="shared" si="3"/>
        <v/>
      </c>
      <c r="P213" s="32"/>
      <c r="Q213" s="28" t="str" cm="1">
        <f t="array" ref="Q213">IF(P213&lt;&gt;"",TRANSPOSE(P213+_xlfn.SEQUENCE(24,,0,1/24)),"")</f>
        <v/>
      </c>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row>
    <row r="214" spans="2:40">
      <c r="B214" s="28">
        <v>42205</v>
      </c>
      <c r="C214" s="28">
        <v>42215</v>
      </c>
      <c r="E214" s="28">
        <v>42558.333333333336</v>
      </c>
      <c r="F214" s="30">
        <v>42558</v>
      </c>
      <c r="G214" s="31" t="b">
        <v>1</v>
      </c>
      <c r="I214" s="30">
        <v>42205</v>
      </c>
      <c r="J214" s="430">
        <v>42215</v>
      </c>
      <c r="L214" s="28"/>
      <c r="M214" s="107"/>
      <c r="O214" s="102" t="str">
        <f t="shared" si="3"/>
        <v/>
      </c>
      <c r="P214" s="32"/>
      <c r="Q214" s="28" t="str" cm="1">
        <f t="array" ref="Q214">IF(P214&lt;&gt;"",TRANSPOSE(P214+_xlfn.SEQUENCE(24,,0,1/24)),"")</f>
        <v/>
      </c>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row>
    <row r="215" spans="2:40">
      <c r="B215" s="28">
        <v>42206</v>
      </c>
      <c r="C215" s="28">
        <v>42928</v>
      </c>
      <c r="E215" s="28">
        <v>42558.375</v>
      </c>
      <c r="F215" s="30">
        <v>42558</v>
      </c>
      <c r="G215" s="31" t="b">
        <v>1</v>
      </c>
      <c r="I215" s="30">
        <v>42206</v>
      </c>
      <c r="J215" s="430">
        <v>42928</v>
      </c>
      <c r="L215" s="28"/>
      <c r="M215" s="107"/>
      <c r="O215" s="102" t="str">
        <f t="shared" si="3"/>
        <v/>
      </c>
      <c r="P215" s="32"/>
      <c r="Q215" s="28" t="str" cm="1">
        <f t="array" ref="Q215">IF(P215&lt;&gt;"",TRANSPOSE(P215+_xlfn.SEQUENCE(24,,0,1/24)),"")</f>
        <v/>
      </c>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row>
    <row r="216" spans="2:40">
      <c r="B216" s="28">
        <v>42207</v>
      </c>
      <c r="C216" s="28">
        <v>42936</v>
      </c>
      <c r="E216" s="28">
        <v>42558.416666666664</v>
      </c>
      <c r="F216" s="30">
        <v>42558</v>
      </c>
      <c r="G216" s="31" t="b">
        <v>1</v>
      </c>
      <c r="I216" s="30">
        <v>42207</v>
      </c>
      <c r="J216" s="430">
        <v>42936</v>
      </c>
      <c r="L216" s="28"/>
      <c r="M216" s="107"/>
      <c r="O216" s="102" t="str">
        <f t="shared" si="3"/>
        <v/>
      </c>
      <c r="P216" s="32"/>
      <c r="Q216" s="28" t="str" cm="1">
        <f t="array" ref="Q216">IF(P216&lt;&gt;"",TRANSPOSE(P216+_xlfn.SEQUENCE(24,,0,1/24)),"")</f>
        <v/>
      </c>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row>
    <row r="217" spans="2:40">
      <c r="B217" s="28">
        <v>42208</v>
      </c>
      <c r="C217" s="28">
        <v>42607</v>
      </c>
      <c r="E217" s="28">
        <v>42558.458333333336</v>
      </c>
      <c r="F217" s="30">
        <v>42558</v>
      </c>
      <c r="G217" s="31" t="b">
        <v>1</v>
      </c>
      <c r="I217" s="30">
        <v>42208</v>
      </c>
      <c r="J217" s="430">
        <v>42607</v>
      </c>
      <c r="L217" s="28"/>
      <c r="M217" s="107"/>
      <c r="O217" s="102" t="str">
        <f t="shared" si="3"/>
        <v/>
      </c>
      <c r="P217" s="32"/>
      <c r="Q217" s="28" t="str" cm="1">
        <f t="array" ref="Q217">IF(P217&lt;&gt;"",TRANSPOSE(P217+_xlfn.SEQUENCE(24,,0,1/24)),"")</f>
        <v/>
      </c>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row>
    <row r="218" spans="2:40">
      <c r="B218" s="28">
        <v>42209</v>
      </c>
      <c r="C218" s="28">
        <v>42202</v>
      </c>
      <c r="E218" s="28">
        <v>42558.5</v>
      </c>
      <c r="F218" s="30">
        <v>42558</v>
      </c>
      <c r="G218" s="31" t="b">
        <v>1</v>
      </c>
      <c r="I218" s="30">
        <v>42209</v>
      </c>
      <c r="J218" s="430">
        <v>42202</v>
      </c>
      <c r="L218" s="28"/>
      <c r="M218" s="107"/>
      <c r="O218" s="102" t="str">
        <f t="shared" si="3"/>
        <v/>
      </c>
      <c r="P218" s="32"/>
      <c r="Q218" s="28" t="str" cm="1">
        <f t="array" ref="Q218">IF(P218&lt;&gt;"",TRANSPOSE(P218+_xlfn.SEQUENCE(24,,0,1/24)),"")</f>
        <v/>
      </c>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row>
    <row r="219" spans="2:40">
      <c r="B219" s="28">
        <v>42210</v>
      </c>
      <c r="C219" s="28">
        <v>42932</v>
      </c>
      <c r="E219" s="28">
        <v>42558.541666666664</v>
      </c>
      <c r="F219" s="30">
        <v>42558</v>
      </c>
      <c r="G219" s="31" t="b">
        <v>1</v>
      </c>
      <c r="I219" s="30">
        <v>42210</v>
      </c>
      <c r="J219" s="430">
        <v>42932</v>
      </c>
      <c r="L219" s="28"/>
      <c r="M219" s="107"/>
      <c r="O219" s="102" t="str">
        <f t="shared" si="3"/>
        <v/>
      </c>
      <c r="P219" s="32"/>
      <c r="Q219" s="28" t="str" cm="1">
        <f t="array" ref="Q219">IF(P219&lt;&gt;"",TRANSPOSE(P219+_xlfn.SEQUENCE(24,,0,1/24)),"")</f>
        <v/>
      </c>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row>
    <row r="220" spans="2:40">
      <c r="B220" s="28">
        <v>42211</v>
      </c>
      <c r="C220" s="28">
        <v>42238</v>
      </c>
      <c r="E220" s="28">
        <v>42558.583333333336</v>
      </c>
      <c r="F220" s="30">
        <v>42558</v>
      </c>
      <c r="G220" s="31" t="b">
        <v>1</v>
      </c>
      <c r="I220" s="30">
        <v>42211</v>
      </c>
      <c r="J220" s="430">
        <v>42238</v>
      </c>
      <c r="L220" s="28"/>
      <c r="M220" s="107"/>
      <c r="O220" s="102" t="str">
        <f t="shared" si="3"/>
        <v/>
      </c>
      <c r="P220" s="32"/>
      <c r="Q220" s="28" t="str" cm="1">
        <f t="array" ref="Q220">IF(P220&lt;&gt;"",TRANSPOSE(P220+_xlfn.SEQUENCE(24,,0,1/24)),"")</f>
        <v/>
      </c>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row>
    <row r="221" spans="2:40">
      <c r="B221" s="28">
        <v>42212</v>
      </c>
      <c r="C221" s="28">
        <v>42202</v>
      </c>
      <c r="E221" s="28">
        <v>42558.625</v>
      </c>
      <c r="F221" s="30">
        <v>42558</v>
      </c>
      <c r="G221" s="31" t="b">
        <v>1</v>
      </c>
      <c r="I221" s="30">
        <v>42212</v>
      </c>
      <c r="J221" s="430">
        <v>42202</v>
      </c>
      <c r="L221" s="28"/>
      <c r="M221" s="107"/>
      <c r="O221" s="102" t="str">
        <f t="shared" si="3"/>
        <v/>
      </c>
      <c r="P221" s="32"/>
      <c r="Q221" s="28" t="str" cm="1">
        <f t="array" ref="Q221">IF(P221&lt;&gt;"",TRANSPOSE(P221+_xlfn.SEQUENCE(24,,0,1/24)),"")</f>
        <v/>
      </c>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row>
    <row r="222" spans="2:40">
      <c r="B222" s="28">
        <v>42213</v>
      </c>
      <c r="C222" s="28">
        <v>42936</v>
      </c>
      <c r="E222" s="28">
        <v>42558.666666666664</v>
      </c>
      <c r="F222" s="30">
        <v>42558</v>
      </c>
      <c r="G222" s="31" t="b">
        <v>1</v>
      </c>
      <c r="I222" s="30">
        <v>42213</v>
      </c>
      <c r="J222" s="430">
        <v>42936</v>
      </c>
      <c r="L222" s="28"/>
      <c r="M222" s="107"/>
      <c r="O222" s="102" t="str">
        <f t="shared" si="3"/>
        <v/>
      </c>
      <c r="P222" s="32"/>
      <c r="Q222" s="28" t="str" cm="1">
        <f t="array" ref="Q222">IF(P222&lt;&gt;"",TRANSPOSE(P222+_xlfn.SEQUENCE(24,,0,1/24)),"")</f>
        <v/>
      </c>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row>
    <row r="223" spans="2:40">
      <c r="B223" s="28">
        <v>42214</v>
      </c>
      <c r="C223" s="28">
        <v>42928</v>
      </c>
      <c r="E223" s="28">
        <v>42558.708333333336</v>
      </c>
      <c r="F223" s="30">
        <v>42558</v>
      </c>
      <c r="G223" s="31" t="b">
        <v>1</v>
      </c>
      <c r="I223" s="30">
        <v>42214</v>
      </c>
      <c r="J223" s="430">
        <v>42928</v>
      </c>
      <c r="L223" s="28"/>
      <c r="M223" s="107"/>
      <c r="O223" s="102" t="str">
        <f t="shared" si="3"/>
        <v/>
      </c>
      <c r="P223" s="32"/>
      <c r="Q223" s="28" t="str" cm="1">
        <f t="array" ref="Q223">IF(P223&lt;&gt;"",TRANSPOSE(P223+_xlfn.SEQUENCE(24,,0,1/24)),"")</f>
        <v/>
      </c>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row>
    <row r="224" spans="2:40">
      <c r="B224" s="28">
        <v>42215</v>
      </c>
      <c r="C224" s="28">
        <v>42215</v>
      </c>
      <c r="E224" s="28">
        <v>42558.75</v>
      </c>
      <c r="F224" s="30">
        <v>42558</v>
      </c>
      <c r="G224" s="31" t="b">
        <v>1</v>
      </c>
      <c r="I224" s="30">
        <v>42215</v>
      </c>
      <c r="J224" s="430">
        <v>42215</v>
      </c>
      <c r="L224" s="28"/>
      <c r="M224" s="107"/>
      <c r="O224" s="102" t="str">
        <f t="shared" si="3"/>
        <v/>
      </c>
      <c r="P224" s="32"/>
      <c r="Q224" s="28" t="str" cm="1">
        <f t="array" ref="Q224">IF(P224&lt;&gt;"",TRANSPOSE(P224+_xlfn.SEQUENCE(24,,0,1/24)),"")</f>
        <v/>
      </c>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row>
    <row r="225" spans="2:40">
      <c r="B225" s="28">
        <v>42216</v>
      </c>
      <c r="C225" s="28">
        <v>42215</v>
      </c>
      <c r="E225" s="28">
        <v>42558.791666666664</v>
      </c>
      <c r="F225" s="30">
        <v>42558</v>
      </c>
      <c r="G225" s="31" t="b">
        <v>1</v>
      </c>
      <c r="I225" s="30">
        <v>42216</v>
      </c>
      <c r="J225" s="430">
        <v>42215</v>
      </c>
      <c r="L225" s="28"/>
      <c r="M225" s="107"/>
      <c r="O225" s="102" t="str">
        <f t="shared" si="3"/>
        <v/>
      </c>
      <c r="P225" s="32"/>
      <c r="Q225" s="28" t="str" cm="1">
        <f t="array" ref="Q225">IF(P225&lt;&gt;"",TRANSPOSE(P225+_xlfn.SEQUENCE(24,,0,1/24)),"")</f>
        <v/>
      </c>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row>
    <row r="226" spans="2:40">
      <c r="B226" s="28">
        <v>42217</v>
      </c>
      <c r="C226" s="28">
        <v>42932</v>
      </c>
      <c r="E226" s="28">
        <v>42558.833333333336</v>
      </c>
      <c r="F226" s="30">
        <v>42558</v>
      </c>
      <c r="G226" s="31" t="b">
        <v>1</v>
      </c>
      <c r="I226" s="30">
        <v>42217</v>
      </c>
      <c r="J226" s="430">
        <v>42932</v>
      </c>
      <c r="L226" s="28"/>
      <c r="M226" s="107"/>
      <c r="O226" s="102" t="str">
        <f t="shared" si="3"/>
        <v/>
      </c>
      <c r="P226" s="32"/>
      <c r="Q226" s="28" t="str" cm="1">
        <f t="array" ref="Q226">IF(P226&lt;&gt;"",TRANSPOSE(P226+_xlfn.SEQUENCE(24,,0,1/24)),"")</f>
        <v/>
      </c>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row>
    <row r="227" spans="2:40">
      <c r="B227" s="28">
        <v>42218</v>
      </c>
      <c r="C227" s="28">
        <v>42238</v>
      </c>
      <c r="E227" s="28">
        <v>42558.875</v>
      </c>
      <c r="F227" s="30">
        <v>42558</v>
      </c>
      <c r="G227" s="31" t="b">
        <v>1</v>
      </c>
      <c r="I227" s="30">
        <v>42218</v>
      </c>
      <c r="J227" s="430">
        <v>42238</v>
      </c>
      <c r="L227" s="28"/>
      <c r="M227" s="107"/>
      <c r="O227" s="102" t="str">
        <f t="shared" si="3"/>
        <v/>
      </c>
      <c r="P227" s="32"/>
      <c r="Q227" s="28" t="str" cm="1">
        <f t="array" ref="Q227">IF(P227&lt;&gt;"",TRANSPOSE(P227+_xlfn.SEQUENCE(24,,0,1/24)),"")</f>
        <v/>
      </c>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row>
    <row r="228" spans="2:40">
      <c r="B228" s="28">
        <v>42219</v>
      </c>
      <c r="C228" s="28">
        <v>42928</v>
      </c>
      <c r="E228" s="28">
        <v>42558.916666666664</v>
      </c>
      <c r="F228" s="30">
        <v>42558</v>
      </c>
      <c r="G228" s="31" t="b">
        <v>1</v>
      </c>
      <c r="I228" s="30">
        <v>42219</v>
      </c>
      <c r="J228" s="430">
        <v>42928</v>
      </c>
      <c r="L228" s="28"/>
      <c r="M228" s="107"/>
      <c r="O228" s="102" t="str">
        <f t="shared" si="3"/>
        <v/>
      </c>
      <c r="P228" s="32"/>
      <c r="Q228" s="28" t="str" cm="1">
        <f t="array" ref="Q228">IF(P228&lt;&gt;"",TRANSPOSE(P228+_xlfn.SEQUENCE(24,,0,1/24)),"")</f>
        <v/>
      </c>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row>
    <row r="229" spans="2:40">
      <c r="B229" s="28">
        <v>42220</v>
      </c>
      <c r="C229" s="28">
        <v>42936</v>
      </c>
      <c r="E229" s="28">
        <v>42558.958333333336</v>
      </c>
      <c r="F229" s="30">
        <v>42558</v>
      </c>
      <c r="G229" s="31" t="b">
        <v>1</v>
      </c>
      <c r="I229" s="30">
        <v>42220</v>
      </c>
      <c r="J229" s="430">
        <v>42936</v>
      </c>
      <c r="L229" s="28"/>
      <c r="M229" s="107"/>
      <c r="O229" s="102" t="str">
        <f t="shared" si="3"/>
        <v/>
      </c>
      <c r="P229" s="32"/>
      <c r="Q229" s="28" t="str" cm="1">
        <f t="array" ref="Q229">IF(P229&lt;&gt;"",TRANSPOSE(P229+_xlfn.SEQUENCE(24,,0,1/24)),"")</f>
        <v/>
      </c>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row>
    <row r="230" spans="2:40">
      <c r="B230" s="28">
        <v>42221</v>
      </c>
      <c r="C230" s="28">
        <v>42936</v>
      </c>
      <c r="E230" s="28">
        <v>42561</v>
      </c>
      <c r="F230" s="30">
        <v>42561</v>
      </c>
      <c r="G230" s="31" t="b">
        <v>1</v>
      </c>
      <c r="I230" s="30">
        <v>42221</v>
      </c>
      <c r="J230" s="430">
        <v>42936</v>
      </c>
      <c r="L230" s="28"/>
      <c r="M230" s="107"/>
      <c r="O230" s="102" t="str">
        <f t="shared" si="3"/>
        <v/>
      </c>
      <c r="P230" s="32"/>
      <c r="Q230" s="28" t="str" cm="1">
        <f t="array" ref="Q230">IF(P230&lt;&gt;"",TRANSPOSE(P230+_xlfn.SEQUENCE(24,,0,1/24)),"")</f>
        <v/>
      </c>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row>
    <row r="231" spans="2:40">
      <c r="B231" s="28">
        <v>42222</v>
      </c>
      <c r="C231" s="28">
        <v>42928</v>
      </c>
      <c r="E231" s="28">
        <v>42561.041666666664</v>
      </c>
      <c r="F231" s="30">
        <v>42561</v>
      </c>
      <c r="G231" s="31" t="b">
        <v>1</v>
      </c>
      <c r="I231" s="30">
        <v>42222</v>
      </c>
      <c r="J231" s="430">
        <v>42928</v>
      </c>
      <c r="L231" s="28"/>
      <c r="M231" s="107"/>
      <c r="O231" s="102" t="str">
        <f t="shared" si="3"/>
        <v/>
      </c>
      <c r="P231" s="32"/>
      <c r="Q231" s="28" t="str" cm="1">
        <f t="array" ref="Q231">IF(P231&lt;&gt;"",TRANSPOSE(P231+_xlfn.SEQUENCE(24,,0,1/24)),"")</f>
        <v/>
      </c>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row>
    <row r="232" spans="2:40">
      <c r="B232" s="28">
        <v>42223</v>
      </c>
      <c r="C232" s="28">
        <v>42607</v>
      </c>
      <c r="E232" s="28">
        <v>42561.083333333336</v>
      </c>
      <c r="F232" s="30">
        <v>42561</v>
      </c>
      <c r="G232" s="31" t="b">
        <v>1</v>
      </c>
      <c r="I232" s="30">
        <v>42223</v>
      </c>
      <c r="J232" s="430">
        <v>42607</v>
      </c>
      <c r="L232" s="28"/>
      <c r="M232" s="107"/>
      <c r="O232" s="102" t="str">
        <f t="shared" si="3"/>
        <v/>
      </c>
      <c r="P232" s="32"/>
      <c r="Q232" s="28" t="str" cm="1">
        <f t="array" ref="Q232">IF(P232&lt;&gt;"",TRANSPOSE(P232+_xlfn.SEQUENCE(24,,0,1/24)),"")</f>
        <v/>
      </c>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row>
    <row r="233" spans="2:40">
      <c r="B233" s="28">
        <v>42224</v>
      </c>
      <c r="C233" s="28">
        <v>42238</v>
      </c>
      <c r="E233" s="28">
        <v>42561.125</v>
      </c>
      <c r="F233" s="30">
        <v>42561</v>
      </c>
      <c r="G233" s="31" t="b">
        <v>1</v>
      </c>
      <c r="I233" s="30">
        <v>42224</v>
      </c>
      <c r="J233" s="430">
        <v>42238</v>
      </c>
      <c r="L233" s="28"/>
      <c r="M233" s="107"/>
      <c r="O233" s="102" t="str">
        <f t="shared" si="3"/>
        <v/>
      </c>
      <c r="P233" s="32"/>
      <c r="Q233" s="28" t="str" cm="1">
        <f t="array" ref="Q233">IF(P233&lt;&gt;"",TRANSPOSE(P233+_xlfn.SEQUENCE(24,,0,1/24)),"")</f>
        <v/>
      </c>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row>
    <row r="234" spans="2:40">
      <c r="B234" s="28">
        <v>42225</v>
      </c>
      <c r="C234" s="28">
        <v>43345</v>
      </c>
      <c r="E234" s="28">
        <v>42561.166666666664</v>
      </c>
      <c r="F234" s="30">
        <v>42561</v>
      </c>
      <c r="G234" s="31" t="b">
        <v>1</v>
      </c>
      <c r="I234" s="30">
        <v>42225</v>
      </c>
      <c r="J234" s="430">
        <v>43345</v>
      </c>
      <c r="L234" s="28"/>
      <c r="M234" s="107"/>
      <c r="O234" s="102" t="str">
        <f t="shared" si="3"/>
        <v/>
      </c>
      <c r="P234" s="32"/>
      <c r="Q234" s="28" t="str" cm="1">
        <f t="array" ref="Q234">IF(P234&lt;&gt;"",TRANSPOSE(P234+_xlfn.SEQUENCE(24,,0,1/24)),"")</f>
        <v/>
      </c>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row>
    <row r="235" spans="2:40">
      <c r="B235" s="28">
        <v>42226</v>
      </c>
      <c r="C235" s="28">
        <v>42607</v>
      </c>
      <c r="E235" s="28">
        <v>42561.208333333336</v>
      </c>
      <c r="F235" s="30">
        <v>42561</v>
      </c>
      <c r="G235" s="31" t="b">
        <v>1</v>
      </c>
      <c r="I235" s="30">
        <v>42226</v>
      </c>
      <c r="J235" s="430">
        <v>42607</v>
      </c>
      <c r="L235" s="28"/>
      <c r="M235" s="107"/>
      <c r="O235" s="102" t="str">
        <f t="shared" si="3"/>
        <v/>
      </c>
      <c r="P235" s="32"/>
      <c r="Q235" s="28" t="str" cm="1">
        <f t="array" ref="Q235">IF(P235&lt;&gt;"",TRANSPOSE(P235+_xlfn.SEQUENCE(24,,0,1/24)),"")</f>
        <v/>
      </c>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row>
    <row r="236" spans="2:40">
      <c r="B236" s="28">
        <v>42227</v>
      </c>
      <c r="C236" s="28">
        <v>42607</v>
      </c>
      <c r="E236" s="28">
        <v>42561.25</v>
      </c>
      <c r="F236" s="30">
        <v>42561</v>
      </c>
      <c r="G236" s="31" t="b">
        <v>1</v>
      </c>
      <c r="I236" s="30">
        <v>42227</v>
      </c>
      <c r="J236" s="430">
        <v>42607</v>
      </c>
      <c r="L236" s="28"/>
      <c r="M236" s="107"/>
      <c r="O236" s="102" t="str">
        <f t="shared" si="3"/>
        <v/>
      </c>
      <c r="P236" s="32"/>
      <c r="Q236" s="28" t="str" cm="1">
        <f t="array" ref="Q236">IF(P236&lt;&gt;"",TRANSPOSE(P236+_xlfn.SEQUENCE(24,,0,1/24)),"")</f>
        <v/>
      </c>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row>
    <row r="237" spans="2:40">
      <c r="B237" s="28">
        <v>42228</v>
      </c>
      <c r="C237" s="28">
        <v>42202</v>
      </c>
      <c r="E237" s="28">
        <v>42561.291666666664</v>
      </c>
      <c r="F237" s="30">
        <v>42561</v>
      </c>
      <c r="G237" s="31" t="b">
        <v>1</v>
      </c>
      <c r="I237" s="30">
        <v>42228</v>
      </c>
      <c r="J237" s="430">
        <v>42202</v>
      </c>
      <c r="L237" s="28"/>
      <c r="M237" s="107"/>
      <c r="O237" s="102" t="str">
        <f t="shared" si="3"/>
        <v/>
      </c>
      <c r="P237" s="32"/>
      <c r="Q237" s="28" t="str" cm="1">
        <f t="array" ref="Q237">IF(P237&lt;&gt;"",TRANSPOSE(P237+_xlfn.SEQUENCE(24,,0,1/24)),"")</f>
        <v/>
      </c>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row>
    <row r="238" spans="2:40">
      <c r="B238" s="28">
        <v>42229</v>
      </c>
      <c r="C238" s="28">
        <v>42215</v>
      </c>
      <c r="E238" s="28">
        <v>42561.333333333336</v>
      </c>
      <c r="F238" s="30">
        <v>42561</v>
      </c>
      <c r="G238" s="31" t="b">
        <v>1</v>
      </c>
      <c r="I238" s="30">
        <v>42229</v>
      </c>
      <c r="J238" s="430">
        <v>42215</v>
      </c>
      <c r="L238" s="28"/>
      <c r="M238" s="107"/>
      <c r="O238" s="102" t="str">
        <f t="shared" si="3"/>
        <v/>
      </c>
      <c r="P238" s="32"/>
      <c r="Q238" s="28" t="str" cm="1">
        <f t="array" ref="Q238">IF(P238&lt;&gt;"",TRANSPOSE(P238+_xlfn.SEQUENCE(24,,0,1/24)),"")</f>
        <v/>
      </c>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row>
    <row r="239" spans="2:40">
      <c r="B239" s="28">
        <v>42230</v>
      </c>
      <c r="C239" s="28">
        <v>42215</v>
      </c>
      <c r="E239" s="28">
        <v>42561.375</v>
      </c>
      <c r="F239" s="30">
        <v>42561</v>
      </c>
      <c r="G239" s="31" t="b">
        <v>1</v>
      </c>
      <c r="I239" s="30">
        <v>42230</v>
      </c>
      <c r="J239" s="430">
        <v>42215</v>
      </c>
      <c r="L239" s="28"/>
      <c r="M239" s="107"/>
      <c r="O239" s="102" t="str">
        <f t="shared" si="3"/>
        <v/>
      </c>
      <c r="P239" s="32"/>
      <c r="Q239" s="28" t="str" cm="1">
        <f t="array" ref="Q239">IF(P239&lt;&gt;"",TRANSPOSE(P239+_xlfn.SEQUENCE(24,,0,1/24)),"")</f>
        <v/>
      </c>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row>
    <row r="240" spans="2:40">
      <c r="B240" s="28">
        <v>42231</v>
      </c>
      <c r="C240" s="28">
        <v>42928</v>
      </c>
      <c r="E240" s="28">
        <v>42561.416666666664</v>
      </c>
      <c r="F240" s="30">
        <v>42561</v>
      </c>
      <c r="G240" s="31" t="b">
        <v>1</v>
      </c>
      <c r="I240" s="30">
        <v>42231</v>
      </c>
      <c r="J240" s="430">
        <v>42928</v>
      </c>
      <c r="L240" s="28"/>
      <c r="M240" s="107"/>
      <c r="O240" s="102" t="str">
        <f t="shared" si="3"/>
        <v/>
      </c>
      <c r="P240" s="32"/>
      <c r="Q240" s="28" t="str" cm="1">
        <f t="array" ref="Q240">IF(P240&lt;&gt;"",TRANSPOSE(P240+_xlfn.SEQUENCE(24,,0,1/24)),"")</f>
        <v/>
      </c>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row>
    <row r="241" spans="2:40">
      <c r="B241" s="28">
        <v>42232</v>
      </c>
      <c r="C241" s="28">
        <v>42928</v>
      </c>
      <c r="E241" s="28">
        <v>42561.458333333336</v>
      </c>
      <c r="F241" s="30">
        <v>42561</v>
      </c>
      <c r="G241" s="31" t="b">
        <v>1</v>
      </c>
      <c r="I241" s="30">
        <v>42232</v>
      </c>
      <c r="J241" s="430">
        <v>42928</v>
      </c>
      <c r="L241" s="28"/>
      <c r="M241" s="107"/>
      <c r="O241" s="102" t="str">
        <f t="shared" si="3"/>
        <v/>
      </c>
      <c r="P241" s="32"/>
      <c r="Q241" s="28" t="str" cm="1">
        <f t="array" ref="Q241">IF(P241&lt;&gt;"",TRANSPOSE(P241+_xlfn.SEQUENCE(24,,0,1/24)),"")</f>
        <v/>
      </c>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row>
    <row r="242" spans="2:40">
      <c r="B242" s="28">
        <v>42233</v>
      </c>
      <c r="C242" s="28">
        <v>42243</v>
      </c>
      <c r="E242" s="28">
        <v>42561.5</v>
      </c>
      <c r="F242" s="30">
        <v>42561</v>
      </c>
      <c r="G242" s="31" t="b">
        <v>1</v>
      </c>
      <c r="I242" s="30">
        <v>42233</v>
      </c>
      <c r="J242" s="430">
        <v>42243</v>
      </c>
      <c r="L242" s="28"/>
      <c r="M242" s="107"/>
      <c r="O242" s="102" t="str">
        <f t="shared" si="3"/>
        <v/>
      </c>
      <c r="P242" s="32"/>
      <c r="Q242" s="28" t="str" cm="1">
        <f t="array" ref="Q242">IF(P242&lt;&gt;"",TRANSPOSE(P242+_xlfn.SEQUENCE(24,,0,1/24)),"")</f>
        <v/>
      </c>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row>
    <row r="243" spans="2:40">
      <c r="B243" s="28">
        <v>42234</v>
      </c>
      <c r="C243" s="28">
        <v>42215</v>
      </c>
      <c r="E243" s="28">
        <v>42561.541666666664</v>
      </c>
      <c r="F243" s="30">
        <v>42561</v>
      </c>
      <c r="G243" s="31" t="b">
        <v>1</v>
      </c>
      <c r="I243" s="30">
        <v>42234</v>
      </c>
      <c r="J243" s="430">
        <v>42215</v>
      </c>
      <c r="L243" s="28"/>
      <c r="M243" s="107"/>
      <c r="O243" s="102" t="str">
        <f t="shared" si="3"/>
        <v/>
      </c>
      <c r="P243" s="32"/>
      <c r="Q243" s="28" t="str" cm="1">
        <f t="array" ref="Q243">IF(P243&lt;&gt;"",TRANSPOSE(P243+_xlfn.SEQUENCE(24,,0,1/24)),"")</f>
        <v/>
      </c>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row>
    <row r="244" spans="2:40">
      <c r="B244" s="28">
        <v>42235</v>
      </c>
      <c r="C244" s="28">
        <v>42936</v>
      </c>
      <c r="E244" s="28">
        <v>42561.583333333336</v>
      </c>
      <c r="F244" s="30">
        <v>42561</v>
      </c>
      <c r="G244" s="31" t="b">
        <v>1</v>
      </c>
      <c r="I244" s="30">
        <v>42235</v>
      </c>
      <c r="J244" s="430">
        <v>42936</v>
      </c>
      <c r="L244" s="28"/>
      <c r="M244" s="107"/>
      <c r="O244" s="102" t="str">
        <f t="shared" si="3"/>
        <v/>
      </c>
      <c r="P244" s="32"/>
      <c r="Q244" s="28" t="str" cm="1">
        <f t="array" ref="Q244">IF(P244&lt;&gt;"",TRANSPOSE(P244+_xlfn.SEQUENCE(24,,0,1/24)),"")</f>
        <v/>
      </c>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row>
    <row r="245" spans="2:40">
      <c r="B245" s="28">
        <v>42236</v>
      </c>
      <c r="C245" s="28">
        <v>42202</v>
      </c>
      <c r="E245" s="28">
        <v>42561.625</v>
      </c>
      <c r="F245" s="30">
        <v>42561</v>
      </c>
      <c r="G245" s="31" t="b">
        <v>1</v>
      </c>
      <c r="I245" s="30">
        <v>42236</v>
      </c>
      <c r="J245" s="430">
        <v>42202</v>
      </c>
      <c r="L245" s="28"/>
      <c r="M245" s="107"/>
      <c r="O245" s="102" t="str">
        <f t="shared" si="3"/>
        <v/>
      </c>
      <c r="P245" s="32"/>
      <c r="Q245" s="28" t="str" cm="1">
        <f t="array" ref="Q245">IF(P245&lt;&gt;"",TRANSPOSE(P245+_xlfn.SEQUENCE(24,,0,1/24)),"")</f>
        <v/>
      </c>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row>
    <row r="246" spans="2:40">
      <c r="B246" s="28">
        <v>42237</v>
      </c>
      <c r="C246" s="28">
        <v>42607</v>
      </c>
      <c r="E246" s="28">
        <v>42561.666666666664</v>
      </c>
      <c r="F246" s="30">
        <v>42561</v>
      </c>
      <c r="G246" s="31" t="b">
        <v>1</v>
      </c>
      <c r="I246" s="30">
        <v>42237</v>
      </c>
      <c r="J246" s="430">
        <v>42607</v>
      </c>
      <c r="L246" s="28"/>
      <c r="M246" s="107"/>
      <c r="O246" s="102" t="str">
        <f t="shared" si="3"/>
        <v/>
      </c>
      <c r="P246" s="32"/>
      <c r="Q246" s="28" t="str" cm="1">
        <f t="array" ref="Q246">IF(P246&lt;&gt;"",TRANSPOSE(P246+_xlfn.SEQUENCE(24,,0,1/24)),"")</f>
        <v/>
      </c>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row>
    <row r="247" spans="2:40">
      <c r="B247" s="28">
        <v>42238</v>
      </c>
      <c r="C247" s="28">
        <v>42238</v>
      </c>
      <c r="E247" s="28">
        <v>42561.708333333336</v>
      </c>
      <c r="F247" s="30">
        <v>42561</v>
      </c>
      <c r="G247" s="31" t="b">
        <v>1</v>
      </c>
      <c r="I247" s="30">
        <v>42238</v>
      </c>
      <c r="J247" s="430">
        <v>42238</v>
      </c>
      <c r="L247" s="28"/>
      <c r="M247" s="107"/>
      <c r="O247" s="102" t="str">
        <f t="shared" si="3"/>
        <v/>
      </c>
      <c r="P247" s="32"/>
      <c r="Q247" s="28" t="str" cm="1">
        <f t="array" ref="Q247">IF(P247&lt;&gt;"",TRANSPOSE(P247+_xlfn.SEQUENCE(24,,0,1/24)),"")</f>
        <v/>
      </c>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row>
    <row r="248" spans="2:40">
      <c r="B248" s="28">
        <v>42239</v>
      </c>
      <c r="C248" s="28">
        <v>42238</v>
      </c>
      <c r="E248" s="28">
        <v>42561.75</v>
      </c>
      <c r="F248" s="30">
        <v>42561</v>
      </c>
      <c r="G248" s="31" t="b">
        <v>1</v>
      </c>
      <c r="I248" s="30">
        <v>42239</v>
      </c>
      <c r="J248" s="430">
        <v>42238</v>
      </c>
      <c r="L248" s="28"/>
      <c r="M248" s="107"/>
      <c r="O248" s="102" t="str">
        <f t="shared" si="3"/>
        <v/>
      </c>
      <c r="P248" s="32"/>
      <c r="Q248" s="28" t="str" cm="1">
        <f t="array" ref="Q248">IF(P248&lt;&gt;"",TRANSPOSE(P248+_xlfn.SEQUENCE(24,,0,1/24)),"")</f>
        <v/>
      </c>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row>
    <row r="249" spans="2:40">
      <c r="B249" s="28">
        <v>42240</v>
      </c>
      <c r="C249" s="28">
        <v>42928</v>
      </c>
      <c r="E249" s="28">
        <v>42561.791666666664</v>
      </c>
      <c r="F249" s="30">
        <v>42561</v>
      </c>
      <c r="G249" s="31" t="b">
        <v>1</v>
      </c>
      <c r="I249" s="30">
        <v>42240</v>
      </c>
      <c r="J249" s="430">
        <v>42928</v>
      </c>
      <c r="L249" s="28"/>
      <c r="M249" s="107"/>
      <c r="O249" s="102" t="str">
        <f t="shared" si="3"/>
        <v/>
      </c>
      <c r="P249" s="32"/>
      <c r="Q249" s="28" t="str" cm="1">
        <f t="array" ref="Q249">IF(P249&lt;&gt;"",TRANSPOSE(P249+_xlfn.SEQUENCE(24,,0,1/24)),"")</f>
        <v/>
      </c>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row>
    <row r="250" spans="2:40">
      <c r="B250" s="28">
        <v>42241</v>
      </c>
      <c r="C250" s="28">
        <v>42928</v>
      </c>
      <c r="E250" s="28">
        <v>42561.833333333336</v>
      </c>
      <c r="F250" s="30">
        <v>42561</v>
      </c>
      <c r="G250" s="31" t="b">
        <v>1</v>
      </c>
      <c r="I250" s="30">
        <v>42241</v>
      </c>
      <c r="J250" s="430">
        <v>42928</v>
      </c>
      <c r="L250" s="28"/>
      <c r="M250" s="107"/>
      <c r="O250" s="102" t="str">
        <f t="shared" si="3"/>
        <v/>
      </c>
      <c r="P250" s="32"/>
      <c r="Q250" s="28" t="str" cm="1">
        <f t="array" ref="Q250">IF(P250&lt;&gt;"",TRANSPOSE(P250+_xlfn.SEQUENCE(24,,0,1/24)),"")</f>
        <v/>
      </c>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row>
    <row r="251" spans="2:40">
      <c r="B251" s="28">
        <v>42242</v>
      </c>
      <c r="C251" s="28">
        <v>42215</v>
      </c>
      <c r="E251" s="28">
        <v>42561.875</v>
      </c>
      <c r="F251" s="30">
        <v>42561</v>
      </c>
      <c r="G251" s="31" t="b">
        <v>1</v>
      </c>
      <c r="I251" s="30">
        <v>42242</v>
      </c>
      <c r="J251" s="430">
        <v>42215</v>
      </c>
      <c r="L251" s="28"/>
      <c r="M251" s="107"/>
      <c r="O251" s="102" t="str">
        <f t="shared" si="3"/>
        <v/>
      </c>
      <c r="P251" s="32"/>
      <c r="Q251" s="28" t="str" cm="1">
        <f t="array" ref="Q251">IF(P251&lt;&gt;"",TRANSPOSE(P251+_xlfn.SEQUENCE(24,,0,1/24)),"")</f>
        <v/>
      </c>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row>
    <row r="252" spans="2:40">
      <c r="B252" s="28">
        <v>42243</v>
      </c>
      <c r="C252" s="28">
        <v>42243</v>
      </c>
      <c r="E252" s="28">
        <v>42561.916666666664</v>
      </c>
      <c r="F252" s="30">
        <v>42561</v>
      </c>
      <c r="G252" s="31" t="b">
        <v>1</v>
      </c>
      <c r="I252" s="30">
        <v>42243</v>
      </c>
      <c r="J252" s="430">
        <v>42243</v>
      </c>
      <c r="L252" s="28"/>
      <c r="M252" s="107"/>
      <c r="O252" s="102" t="str">
        <f t="shared" si="3"/>
        <v/>
      </c>
      <c r="P252" s="32"/>
      <c r="Q252" s="28" t="str" cm="1">
        <f t="array" ref="Q252">IF(P252&lt;&gt;"",TRANSPOSE(P252+_xlfn.SEQUENCE(24,,0,1/24)),"")</f>
        <v/>
      </c>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row>
    <row r="253" spans="2:40">
      <c r="B253" s="28">
        <v>42244</v>
      </c>
      <c r="C253" s="28">
        <v>42243</v>
      </c>
      <c r="E253" s="28">
        <v>42561.958333333336</v>
      </c>
      <c r="F253" s="30">
        <v>42561</v>
      </c>
      <c r="G253" s="31" t="b">
        <v>1</v>
      </c>
      <c r="I253" s="30">
        <v>42244</v>
      </c>
      <c r="J253" s="430">
        <v>42243</v>
      </c>
      <c r="L253" s="28"/>
      <c r="M253" s="107"/>
      <c r="O253" s="102" t="str">
        <f t="shared" si="3"/>
        <v/>
      </c>
      <c r="P253" s="32"/>
      <c r="Q253" s="28" t="str" cm="1">
        <f t="array" ref="Q253">IF(P253&lt;&gt;"",TRANSPOSE(P253+_xlfn.SEQUENCE(24,,0,1/24)),"")</f>
        <v/>
      </c>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row>
    <row r="254" spans="2:40">
      <c r="B254" s="28">
        <v>42245</v>
      </c>
      <c r="C254" s="28">
        <v>42928</v>
      </c>
      <c r="E254" s="28">
        <v>42607</v>
      </c>
      <c r="F254" s="30">
        <v>42607</v>
      </c>
      <c r="G254" s="31" t="b">
        <v>1</v>
      </c>
      <c r="I254" s="30">
        <v>42245</v>
      </c>
      <c r="J254" s="430">
        <v>42928</v>
      </c>
      <c r="L254" s="28"/>
      <c r="M254" s="107"/>
      <c r="O254" s="102" t="str">
        <f t="shared" si="3"/>
        <v/>
      </c>
      <c r="P254" s="32"/>
      <c r="Q254" s="28" t="str" cm="1">
        <f t="array" ref="Q254">IF(P254&lt;&gt;"",TRANSPOSE(P254+_xlfn.SEQUENCE(24,,0,1/24)),"")</f>
        <v/>
      </c>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row>
    <row r="255" spans="2:40">
      <c r="B255" s="28">
        <v>42246</v>
      </c>
      <c r="C255" s="28">
        <v>42932</v>
      </c>
      <c r="E255" s="28">
        <v>42607.041666666664</v>
      </c>
      <c r="F255" s="30">
        <v>42607</v>
      </c>
      <c r="G255" s="31" t="b">
        <v>1</v>
      </c>
      <c r="I255" s="30">
        <v>42246</v>
      </c>
      <c r="J255" s="430">
        <v>42932</v>
      </c>
      <c r="L255" s="28"/>
      <c r="M255" s="107"/>
      <c r="O255" s="102" t="str">
        <f t="shared" si="3"/>
        <v/>
      </c>
      <c r="P255" s="32"/>
      <c r="Q255" s="28" t="str" cm="1">
        <f t="array" ref="Q255">IF(P255&lt;&gt;"",TRANSPOSE(P255+_xlfn.SEQUENCE(24,,0,1/24)),"")</f>
        <v/>
      </c>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row>
    <row r="256" spans="2:40">
      <c r="B256" s="28">
        <v>42247</v>
      </c>
      <c r="C256" s="28">
        <v>42202</v>
      </c>
      <c r="E256" s="28">
        <v>42607.083333333336</v>
      </c>
      <c r="F256" s="30">
        <v>42607</v>
      </c>
      <c r="G256" s="31" t="b">
        <v>1</v>
      </c>
      <c r="I256" s="30">
        <v>42247</v>
      </c>
      <c r="J256" s="430">
        <v>42202</v>
      </c>
      <c r="L256" s="28"/>
      <c r="M256" s="107"/>
      <c r="O256" s="102" t="str">
        <f t="shared" si="3"/>
        <v/>
      </c>
      <c r="P256" s="32"/>
      <c r="Q256" s="28" t="str" cm="1">
        <f t="array" ref="Q256">IF(P256&lt;&gt;"",TRANSPOSE(P256+_xlfn.SEQUENCE(24,,0,1/24)),"")</f>
        <v/>
      </c>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row>
    <row r="257" spans="2:40">
      <c r="B257" s="28">
        <v>42248</v>
      </c>
      <c r="C257" s="28">
        <v>42607</v>
      </c>
      <c r="E257" s="28">
        <v>42607.125</v>
      </c>
      <c r="F257" s="30">
        <v>42607</v>
      </c>
      <c r="G257" s="31" t="b">
        <v>1</v>
      </c>
      <c r="I257" s="30">
        <v>42248</v>
      </c>
      <c r="J257" s="430">
        <v>42607</v>
      </c>
      <c r="L257" s="28"/>
      <c r="M257" s="107"/>
      <c r="O257" s="102" t="str">
        <f t="shared" si="3"/>
        <v/>
      </c>
      <c r="P257" s="32"/>
      <c r="Q257" s="28" t="str" cm="1">
        <f t="array" ref="Q257">IF(P257&lt;&gt;"",TRANSPOSE(P257+_xlfn.SEQUENCE(24,,0,1/24)),"")</f>
        <v/>
      </c>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row>
    <row r="258" spans="2:40">
      <c r="B258" s="28">
        <v>42249</v>
      </c>
      <c r="C258" s="28">
        <v>42607</v>
      </c>
      <c r="E258" s="28">
        <v>42607.166666666664</v>
      </c>
      <c r="F258" s="30">
        <v>42607</v>
      </c>
      <c r="G258" s="31" t="b">
        <v>1</v>
      </c>
      <c r="I258" s="30">
        <v>42249</v>
      </c>
      <c r="J258" s="430">
        <v>42607</v>
      </c>
      <c r="L258" s="28"/>
      <c r="M258" s="107"/>
      <c r="O258" s="102" t="str">
        <f t="shared" si="3"/>
        <v/>
      </c>
      <c r="P258" s="32"/>
      <c r="Q258" s="28" t="str" cm="1">
        <f t="array" ref="Q258">IF(P258&lt;&gt;"",TRANSPOSE(P258+_xlfn.SEQUENCE(24,,0,1/24)),"")</f>
        <v/>
      </c>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row>
    <row r="259" spans="2:40">
      <c r="B259" s="28">
        <v>42250</v>
      </c>
      <c r="C259" s="28">
        <v>43361</v>
      </c>
      <c r="E259" s="28">
        <v>42607.208333333336</v>
      </c>
      <c r="F259" s="30">
        <v>42607</v>
      </c>
      <c r="G259" s="31" t="b">
        <v>1</v>
      </c>
      <c r="I259" s="30">
        <v>42250</v>
      </c>
      <c r="J259" s="430">
        <v>43361</v>
      </c>
      <c r="L259" s="28"/>
      <c r="M259" s="107"/>
      <c r="O259" s="102" t="str">
        <f t="shared" si="3"/>
        <v/>
      </c>
      <c r="P259" s="32"/>
      <c r="Q259" s="28" t="str" cm="1">
        <f t="array" ref="Q259">IF(P259&lt;&gt;"",TRANSPOSE(P259+_xlfn.SEQUENCE(24,,0,1/24)),"")</f>
        <v/>
      </c>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row>
    <row r="260" spans="2:40">
      <c r="B260" s="28">
        <v>42251</v>
      </c>
      <c r="C260" s="28">
        <v>42993</v>
      </c>
      <c r="E260" s="28">
        <v>42607.25</v>
      </c>
      <c r="F260" s="30">
        <v>42607</v>
      </c>
      <c r="G260" s="31" t="b">
        <v>1</v>
      </c>
      <c r="I260" s="30">
        <v>42251</v>
      </c>
      <c r="J260" s="430">
        <v>42993</v>
      </c>
      <c r="L260" s="28"/>
      <c r="M260" s="107"/>
      <c r="O260" s="102" t="str">
        <f t="shared" si="3"/>
        <v/>
      </c>
      <c r="P260" s="32"/>
      <c r="Q260" s="28" t="str" cm="1">
        <f t="array" ref="Q260">IF(P260&lt;&gt;"",TRANSPOSE(P260+_xlfn.SEQUENCE(24,,0,1/24)),"")</f>
        <v/>
      </c>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row>
    <row r="261" spans="2:40">
      <c r="B261" s="28">
        <v>42252</v>
      </c>
      <c r="C261" s="28">
        <v>42561</v>
      </c>
      <c r="E261" s="28">
        <v>42607.291666666664</v>
      </c>
      <c r="F261" s="30">
        <v>42607</v>
      </c>
      <c r="G261" s="31" t="b">
        <v>1</v>
      </c>
      <c r="I261" s="30">
        <v>42252</v>
      </c>
      <c r="J261" s="430">
        <v>42561</v>
      </c>
      <c r="L261" s="28"/>
      <c r="M261" s="107"/>
      <c r="O261" s="102" t="str">
        <f t="shared" si="3"/>
        <v/>
      </c>
      <c r="P261" s="32"/>
      <c r="Q261" s="28" t="str" cm="1">
        <f t="array" ref="Q261">IF(P261&lt;&gt;"",TRANSPOSE(P261+_xlfn.SEQUENCE(24,,0,1/24)),"")</f>
        <v/>
      </c>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row>
    <row r="262" spans="2:40">
      <c r="B262" s="28">
        <v>42253</v>
      </c>
      <c r="C262" s="28">
        <v>43345</v>
      </c>
      <c r="E262" s="28">
        <v>42607.333333333336</v>
      </c>
      <c r="F262" s="30">
        <v>42607</v>
      </c>
      <c r="G262" s="31" t="b">
        <v>1</v>
      </c>
      <c r="I262" s="30">
        <v>42253</v>
      </c>
      <c r="J262" s="430">
        <v>43345</v>
      </c>
      <c r="L262" s="28"/>
      <c r="M262" s="107"/>
      <c r="O262" s="102" t="str">
        <f t="shared" si="3"/>
        <v/>
      </c>
      <c r="P262" s="32"/>
      <c r="Q262" s="28" t="str" cm="1">
        <f t="array" ref="Q262">IF(P262&lt;&gt;"",TRANSPOSE(P262+_xlfn.SEQUENCE(24,,0,1/24)),"")</f>
        <v/>
      </c>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row>
    <row r="263" spans="2:40">
      <c r="B263" s="28">
        <v>42254</v>
      </c>
      <c r="C263" s="28">
        <v>42202</v>
      </c>
      <c r="E263" s="28">
        <v>42607.375</v>
      </c>
      <c r="F263" s="30">
        <v>42607</v>
      </c>
      <c r="G263" s="31" t="b">
        <v>1</v>
      </c>
      <c r="I263" s="30">
        <v>42254</v>
      </c>
      <c r="J263" s="430">
        <v>42202</v>
      </c>
      <c r="L263" s="28"/>
      <c r="M263" s="107"/>
      <c r="O263" s="102" t="str">
        <f t="shared" si="3"/>
        <v/>
      </c>
      <c r="P263" s="32"/>
      <c r="Q263" s="28" t="str" cm="1">
        <f t="array" ref="Q263">IF(P263&lt;&gt;"",TRANSPOSE(P263+_xlfn.SEQUENCE(24,,0,1/24)),"")</f>
        <v/>
      </c>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row>
    <row r="264" spans="2:40">
      <c r="B264" s="28">
        <v>42255</v>
      </c>
      <c r="C264" s="28">
        <v>42243</v>
      </c>
      <c r="E264" s="28">
        <v>42607.416666666664</v>
      </c>
      <c r="F264" s="30">
        <v>42607</v>
      </c>
      <c r="G264" s="31" t="b">
        <v>1</v>
      </c>
      <c r="I264" s="30">
        <v>42255</v>
      </c>
      <c r="J264" s="430">
        <v>42243</v>
      </c>
      <c r="L264" s="28"/>
      <c r="M264" s="107"/>
      <c r="O264" s="102" t="str">
        <f t="shared" si="3"/>
        <v/>
      </c>
      <c r="P264" s="32"/>
      <c r="Q264" s="28" t="str" cm="1">
        <f t="array" ref="Q264">IF(P264&lt;&gt;"",TRANSPOSE(P264+_xlfn.SEQUENCE(24,,0,1/24)),"")</f>
        <v/>
      </c>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row>
    <row r="265" spans="2:40">
      <c r="B265" s="28">
        <v>42256</v>
      </c>
      <c r="C265" s="28">
        <v>42243</v>
      </c>
      <c r="E265" s="28">
        <v>42607.458333333336</v>
      </c>
      <c r="F265" s="30">
        <v>42607</v>
      </c>
      <c r="G265" s="31" t="b">
        <v>1</v>
      </c>
      <c r="I265" s="30">
        <v>42256</v>
      </c>
      <c r="J265" s="430">
        <v>42243</v>
      </c>
      <c r="L265" s="28"/>
      <c r="M265" s="107"/>
      <c r="O265" s="102" t="str">
        <f t="shared" si="3"/>
        <v/>
      </c>
      <c r="P265" s="32"/>
      <c r="Q265" s="28" t="str" cm="1">
        <f t="array" ref="Q265">IF(P265&lt;&gt;"",TRANSPOSE(P265+_xlfn.SEQUENCE(24,,0,1/24)),"")</f>
        <v/>
      </c>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row>
    <row r="266" spans="2:40">
      <c r="B266" s="28">
        <v>42257</v>
      </c>
      <c r="C266" s="28">
        <v>42243</v>
      </c>
      <c r="E266" s="28">
        <v>42607.5</v>
      </c>
      <c r="F266" s="30">
        <v>42607</v>
      </c>
      <c r="G266" s="31" t="b">
        <v>1</v>
      </c>
      <c r="I266" s="30">
        <v>42257</v>
      </c>
      <c r="J266" s="430">
        <v>42243</v>
      </c>
      <c r="L266" s="28"/>
      <c r="M266" s="107"/>
      <c r="O266" s="102" t="str">
        <f t="shared" si="3"/>
        <v/>
      </c>
      <c r="P266" s="32"/>
      <c r="Q266" s="28" t="str" cm="1">
        <f t="array" ref="Q266">IF(P266&lt;&gt;"",TRANSPOSE(P266+_xlfn.SEQUENCE(24,,0,1/24)),"")</f>
        <v/>
      </c>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row>
    <row r="267" spans="2:40">
      <c r="B267" s="28">
        <v>42258</v>
      </c>
      <c r="C267" s="28">
        <v>42243</v>
      </c>
      <c r="E267" s="28">
        <v>42607.541666666664</v>
      </c>
      <c r="F267" s="30">
        <v>42607</v>
      </c>
      <c r="G267" s="31" t="b">
        <v>1</v>
      </c>
      <c r="I267" s="30">
        <v>42258</v>
      </c>
      <c r="J267" s="430">
        <v>42243</v>
      </c>
      <c r="L267" s="28"/>
      <c r="M267" s="107"/>
      <c r="O267" s="102" t="str">
        <f t="shared" si="3"/>
        <v/>
      </c>
      <c r="P267" s="32"/>
      <c r="Q267" s="28" t="str" cm="1">
        <f t="array" ref="Q267">IF(P267&lt;&gt;"",TRANSPOSE(P267+_xlfn.SEQUENCE(24,,0,1/24)),"")</f>
        <v/>
      </c>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row>
    <row r="268" spans="2:40">
      <c r="B268" s="28">
        <v>42259</v>
      </c>
      <c r="C268" s="28">
        <v>42936</v>
      </c>
      <c r="E268" s="28">
        <v>42607.583333333336</v>
      </c>
      <c r="F268" s="30">
        <v>42607</v>
      </c>
      <c r="G268" s="31" t="b">
        <v>1</v>
      </c>
      <c r="I268" s="30">
        <v>42259</v>
      </c>
      <c r="J268" s="430">
        <v>42936</v>
      </c>
      <c r="L268" s="28"/>
      <c r="M268" s="107"/>
      <c r="O268" s="102" t="str">
        <f t="shared" si="3"/>
        <v/>
      </c>
      <c r="P268" s="32"/>
      <c r="Q268" s="28" t="str" cm="1">
        <f t="array" ref="Q268">IF(P268&lt;&gt;"",TRANSPOSE(P268+_xlfn.SEQUENCE(24,,0,1/24)),"")</f>
        <v/>
      </c>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row>
    <row r="269" spans="2:40">
      <c r="B269" s="28">
        <v>42260</v>
      </c>
      <c r="C269" s="28">
        <v>42932</v>
      </c>
      <c r="E269" s="28">
        <v>42607.625</v>
      </c>
      <c r="F269" s="30">
        <v>42607</v>
      </c>
      <c r="G269" s="31" t="b">
        <v>1</v>
      </c>
      <c r="I269" s="30">
        <v>42260</v>
      </c>
      <c r="J269" s="430">
        <v>42932</v>
      </c>
      <c r="L269" s="28"/>
      <c r="M269" s="107"/>
      <c r="O269" s="102" t="str">
        <f t="shared" si="3"/>
        <v/>
      </c>
      <c r="P269" s="32"/>
      <c r="Q269" s="28" t="str" cm="1">
        <f t="array" ref="Q269">IF(P269&lt;&gt;"",TRANSPOSE(P269+_xlfn.SEQUENCE(24,,0,1/24)),"")</f>
        <v/>
      </c>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row>
    <row r="270" spans="2:40">
      <c r="B270" s="28">
        <v>42261</v>
      </c>
      <c r="C270" s="28">
        <v>42607</v>
      </c>
      <c r="E270" s="28">
        <v>42607.666666666664</v>
      </c>
      <c r="F270" s="30">
        <v>42607</v>
      </c>
      <c r="G270" s="31" t="b">
        <v>1</v>
      </c>
      <c r="I270" s="30">
        <v>42261</v>
      </c>
      <c r="J270" s="430">
        <v>42607</v>
      </c>
      <c r="L270" s="28"/>
      <c r="M270" s="107"/>
      <c r="O270" s="102" t="str">
        <f t="shared" si="3"/>
        <v/>
      </c>
      <c r="P270" s="32"/>
      <c r="Q270" s="28" t="str" cm="1">
        <f t="array" ref="Q270">IF(P270&lt;&gt;"",TRANSPOSE(P270+_xlfn.SEQUENCE(24,,0,1/24)),"")</f>
        <v/>
      </c>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row>
    <row r="271" spans="2:40">
      <c r="B271" s="28">
        <v>42262</v>
      </c>
      <c r="C271" s="28">
        <v>42558</v>
      </c>
      <c r="E271" s="28">
        <v>42607.708333333336</v>
      </c>
      <c r="F271" s="30">
        <v>42607</v>
      </c>
      <c r="G271" s="31" t="b">
        <v>1</v>
      </c>
      <c r="I271" s="30">
        <v>42262</v>
      </c>
      <c r="J271" s="430">
        <v>42558</v>
      </c>
      <c r="L271" s="28"/>
      <c r="M271" s="107"/>
      <c r="O271" s="102" t="str">
        <f t="shared" si="3"/>
        <v/>
      </c>
      <c r="P271" s="32"/>
      <c r="Q271" s="28" t="str" cm="1">
        <f t="array" ref="Q271">IF(P271&lt;&gt;"",TRANSPOSE(P271+_xlfn.SEQUENCE(24,,0,1/24)),"")</f>
        <v/>
      </c>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row>
    <row r="272" spans="2:40">
      <c r="B272" s="28">
        <v>42263</v>
      </c>
      <c r="C272" s="28">
        <v>42993</v>
      </c>
      <c r="E272" s="28">
        <v>42607.75</v>
      </c>
      <c r="F272" s="30">
        <v>42607</v>
      </c>
      <c r="G272" s="31" t="b">
        <v>1</v>
      </c>
      <c r="I272" s="30">
        <v>42263</v>
      </c>
      <c r="J272" s="430">
        <v>42993</v>
      </c>
      <c r="L272" s="28"/>
      <c r="M272" s="107"/>
      <c r="O272" s="102" t="str">
        <f t="shared" ref="O272:O335" si="4">IF(P272="","",1+O271)</f>
        <v/>
      </c>
      <c r="P272" s="32"/>
      <c r="Q272" s="28" t="str" cm="1">
        <f t="array" ref="Q272">IF(P272&lt;&gt;"",TRANSPOSE(P272+_xlfn.SEQUENCE(24,,0,1/24)),"")</f>
        <v/>
      </c>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row>
    <row r="273" spans="2:40">
      <c r="B273" s="28">
        <v>42264</v>
      </c>
      <c r="C273" s="28">
        <v>42993</v>
      </c>
      <c r="E273" s="28">
        <v>42607.791666666664</v>
      </c>
      <c r="F273" s="30">
        <v>42607</v>
      </c>
      <c r="G273" s="31" t="b">
        <v>1</v>
      </c>
      <c r="I273" s="30">
        <v>42264</v>
      </c>
      <c r="J273" s="430">
        <v>42993</v>
      </c>
      <c r="L273" s="28"/>
      <c r="M273" s="107"/>
      <c r="O273" s="102" t="str">
        <f t="shared" si="4"/>
        <v/>
      </c>
      <c r="P273" s="32"/>
      <c r="Q273" s="28" t="str" cm="1">
        <f t="array" ref="Q273">IF(P273&lt;&gt;"",TRANSPOSE(P273+_xlfn.SEQUENCE(24,,0,1/24)),"")</f>
        <v/>
      </c>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row>
    <row r="274" spans="2:40">
      <c r="B274" s="28">
        <v>42265</v>
      </c>
      <c r="C274" s="28">
        <v>42558</v>
      </c>
      <c r="E274" s="28">
        <v>42607.833333333336</v>
      </c>
      <c r="F274" s="30">
        <v>42607</v>
      </c>
      <c r="G274" s="31" t="b">
        <v>1</v>
      </c>
      <c r="I274" s="30">
        <v>42265</v>
      </c>
      <c r="J274" s="430">
        <v>42558</v>
      </c>
      <c r="L274" s="28"/>
      <c r="M274" s="107"/>
      <c r="O274" s="102" t="str">
        <f t="shared" si="4"/>
        <v/>
      </c>
      <c r="P274" s="32"/>
      <c r="Q274" s="28" t="str" cm="1">
        <f t="array" ref="Q274">IF(P274&lt;&gt;"",TRANSPOSE(P274+_xlfn.SEQUENCE(24,,0,1/24)),"")</f>
        <v/>
      </c>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row>
    <row r="275" spans="2:40">
      <c r="B275" s="28">
        <v>42266</v>
      </c>
      <c r="C275" s="28">
        <v>42238</v>
      </c>
      <c r="E275" s="28">
        <v>42607.875</v>
      </c>
      <c r="F275" s="30">
        <v>42607</v>
      </c>
      <c r="G275" s="31" t="b">
        <v>1</v>
      </c>
      <c r="I275" s="30">
        <v>42266</v>
      </c>
      <c r="J275" s="430">
        <v>42238</v>
      </c>
      <c r="L275" s="28"/>
      <c r="M275" s="107"/>
      <c r="O275" s="102" t="str">
        <f t="shared" si="4"/>
        <v/>
      </c>
      <c r="P275" s="32"/>
      <c r="Q275" s="28" t="str" cm="1">
        <f t="array" ref="Q275">IF(P275&lt;&gt;"",TRANSPOSE(P275+_xlfn.SEQUENCE(24,,0,1/24)),"")</f>
        <v/>
      </c>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row>
    <row r="276" spans="2:40">
      <c r="B276" s="28">
        <v>42267</v>
      </c>
      <c r="C276" s="28">
        <v>42932</v>
      </c>
      <c r="E276" s="28">
        <v>42607.916666666664</v>
      </c>
      <c r="F276" s="30">
        <v>42607</v>
      </c>
      <c r="G276" s="31" t="b">
        <v>1</v>
      </c>
      <c r="I276" s="30">
        <v>42267</v>
      </c>
      <c r="J276" s="430">
        <v>42932</v>
      </c>
      <c r="L276" s="28"/>
      <c r="M276" s="107"/>
      <c r="O276" s="102" t="str">
        <f t="shared" si="4"/>
        <v/>
      </c>
      <c r="P276" s="32"/>
      <c r="Q276" s="28" t="str" cm="1">
        <f t="array" ref="Q276">IF(P276&lt;&gt;"",TRANSPOSE(P276+_xlfn.SEQUENCE(24,,0,1/24)),"")</f>
        <v/>
      </c>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row>
    <row r="277" spans="2:40">
      <c r="B277" s="28">
        <v>42268</v>
      </c>
      <c r="C277" s="28">
        <v>42215</v>
      </c>
      <c r="E277" s="28">
        <v>42607.958333333336</v>
      </c>
      <c r="F277" s="30">
        <v>42607</v>
      </c>
      <c r="G277" s="31" t="b">
        <v>1</v>
      </c>
      <c r="I277" s="30">
        <v>42268</v>
      </c>
      <c r="J277" s="430">
        <v>42215</v>
      </c>
      <c r="L277" s="28"/>
      <c r="M277" s="107"/>
      <c r="O277" s="102" t="str">
        <f t="shared" si="4"/>
        <v/>
      </c>
      <c r="P277" s="32"/>
      <c r="Q277" s="28" t="str" cm="1">
        <f t="array" ref="Q277">IF(P277&lt;&gt;"",TRANSPOSE(P277+_xlfn.SEQUENCE(24,,0,1/24)),"")</f>
        <v/>
      </c>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row>
    <row r="278" spans="2:40">
      <c r="B278" s="28">
        <v>42269</v>
      </c>
      <c r="C278" s="28">
        <v>42607</v>
      </c>
      <c r="E278" s="28">
        <v>42770</v>
      </c>
      <c r="F278" s="30">
        <v>42770</v>
      </c>
      <c r="G278" s="31" t="b">
        <v>1</v>
      </c>
      <c r="I278" s="30">
        <v>42269</v>
      </c>
      <c r="J278" s="430">
        <v>42607</v>
      </c>
      <c r="L278" s="28"/>
      <c r="M278" s="107"/>
      <c r="O278" s="102" t="str">
        <f t="shared" si="4"/>
        <v/>
      </c>
      <c r="P278" s="32"/>
      <c r="Q278" s="28" t="str" cm="1">
        <f t="array" ref="Q278">IF(P278&lt;&gt;"",TRANSPOSE(P278+_xlfn.SEQUENCE(24,,0,1/24)),"")</f>
        <v/>
      </c>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row>
    <row r="279" spans="2:40">
      <c r="B279" s="28">
        <v>42270</v>
      </c>
      <c r="C279" s="28">
        <v>42558</v>
      </c>
      <c r="E279" s="28">
        <v>42770.041666666664</v>
      </c>
      <c r="F279" s="30">
        <v>42770</v>
      </c>
      <c r="G279" s="31" t="b">
        <v>1</v>
      </c>
      <c r="I279" s="30">
        <v>42270</v>
      </c>
      <c r="J279" s="430">
        <v>42558</v>
      </c>
      <c r="L279" s="28"/>
      <c r="M279" s="107"/>
      <c r="O279" s="102" t="str">
        <f t="shared" si="4"/>
        <v/>
      </c>
      <c r="P279" s="32"/>
      <c r="Q279" s="28" t="str" cm="1">
        <f t="array" ref="Q279">IF(P279&lt;&gt;"",TRANSPOSE(P279+_xlfn.SEQUENCE(24,,0,1/24)),"")</f>
        <v/>
      </c>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row>
    <row r="280" spans="2:40">
      <c r="B280" s="28">
        <v>42271</v>
      </c>
      <c r="C280" s="28">
        <v>42202</v>
      </c>
      <c r="E280" s="28">
        <v>42770.083333333336</v>
      </c>
      <c r="F280" s="30">
        <v>42770</v>
      </c>
      <c r="G280" s="31" t="b">
        <v>1</v>
      </c>
      <c r="I280" s="30">
        <v>42271</v>
      </c>
      <c r="J280" s="430">
        <v>42202</v>
      </c>
      <c r="L280" s="28"/>
      <c r="M280" s="107"/>
      <c r="O280" s="102" t="str">
        <f t="shared" si="4"/>
        <v/>
      </c>
      <c r="P280" s="32"/>
      <c r="Q280" s="28" t="str" cm="1">
        <f t="array" ref="Q280">IF(P280&lt;&gt;"",TRANSPOSE(P280+_xlfn.SEQUENCE(24,,0,1/24)),"")</f>
        <v/>
      </c>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row>
    <row r="281" spans="2:40">
      <c r="B281" s="28">
        <v>42272</v>
      </c>
      <c r="C281" s="28">
        <v>42202</v>
      </c>
      <c r="E281" s="28">
        <v>42770.125</v>
      </c>
      <c r="F281" s="30">
        <v>42770</v>
      </c>
      <c r="G281" s="31" t="b">
        <v>1</v>
      </c>
      <c r="I281" s="30">
        <v>42272</v>
      </c>
      <c r="J281" s="430">
        <v>42202</v>
      </c>
      <c r="L281" s="28"/>
      <c r="M281" s="107"/>
      <c r="O281" s="102" t="str">
        <f t="shared" si="4"/>
        <v/>
      </c>
      <c r="P281" s="32"/>
      <c r="Q281" s="28" t="str" cm="1">
        <f t="array" ref="Q281">IF(P281&lt;&gt;"",TRANSPOSE(P281+_xlfn.SEQUENCE(24,,0,1/24)),"")</f>
        <v/>
      </c>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row>
    <row r="282" spans="2:40">
      <c r="B282" s="28">
        <v>42273</v>
      </c>
      <c r="C282" s="28">
        <v>42238</v>
      </c>
      <c r="E282" s="28">
        <v>42770.166666666664</v>
      </c>
      <c r="F282" s="30">
        <v>42770</v>
      </c>
      <c r="G282" s="31" t="b">
        <v>1</v>
      </c>
      <c r="I282" s="30">
        <v>42273</v>
      </c>
      <c r="J282" s="430">
        <v>42238</v>
      </c>
      <c r="L282" s="28"/>
      <c r="M282" s="107"/>
      <c r="O282" s="102" t="str">
        <f t="shared" si="4"/>
        <v/>
      </c>
      <c r="P282" s="32"/>
      <c r="Q282" s="28" t="str" cm="1">
        <f t="array" ref="Q282">IF(P282&lt;&gt;"",TRANSPOSE(P282+_xlfn.SEQUENCE(24,,0,1/24)),"")</f>
        <v/>
      </c>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row>
    <row r="283" spans="2:40">
      <c r="B283" s="28">
        <v>42274</v>
      </c>
      <c r="C283" s="28">
        <v>43345</v>
      </c>
      <c r="E283" s="28">
        <v>42770.208333333336</v>
      </c>
      <c r="F283" s="30">
        <v>42770</v>
      </c>
      <c r="G283" s="31" t="b">
        <v>1</v>
      </c>
      <c r="I283" s="30">
        <v>42274</v>
      </c>
      <c r="J283" s="430">
        <v>43345</v>
      </c>
      <c r="L283" s="28"/>
      <c r="M283" s="107"/>
      <c r="O283" s="102" t="str">
        <f t="shared" si="4"/>
        <v/>
      </c>
      <c r="P283" s="32"/>
      <c r="Q283" s="28" t="str" cm="1">
        <f t="array" ref="Q283">IF(P283&lt;&gt;"",TRANSPOSE(P283+_xlfn.SEQUENCE(24,,0,1/24)),"")</f>
        <v/>
      </c>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row>
    <row r="284" spans="2:40">
      <c r="B284" s="28">
        <v>42275</v>
      </c>
      <c r="C284" s="28">
        <v>42558</v>
      </c>
      <c r="E284" s="28">
        <v>42770.25</v>
      </c>
      <c r="F284" s="30">
        <v>42770</v>
      </c>
      <c r="G284" s="31" t="b">
        <v>1</v>
      </c>
      <c r="I284" s="30">
        <v>42275</v>
      </c>
      <c r="J284" s="430">
        <v>42558</v>
      </c>
      <c r="L284" s="28"/>
      <c r="M284" s="107"/>
      <c r="O284" s="102" t="str">
        <f t="shared" si="4"/>
        <v/>
      </c>
      <c r="P284" s="32"/>
      <c r="Q284" s="28" t="str" cm="1">
        <f t="array" ref="Q284">IF(P284&lt;&gt;"",TRANSPOSE(P284+_xlfn.SEQUENCE(24,,0,1/24)),"")</f>
        <v/>
      </c>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row>
    <row r="285" spans="2:40">
      <c r="B285" s="28">
        <v>42276</v>
      </c>
      <c r="C285" s="28">
        <v>43361</v>
      </c>
      <c r="E285" s="28">
        <v>42770.291666666664</v>
      </c>
      <c r="F285" s="30">
        <v>42770</v>
      </c>
      <c r="G285" s="31" t="b">
        <v>1</v>
      </c>
      <c r="I285" s="30">
        <v>42276</v>
      </c>
      <c r="J285" s="430">
        <v>43361</v>
      </c>
      <c r="L285" s="28"/>
      <c r="M285" s="107"/>
      <c r="O285" s="102" t="str">
        <f t="shared" si="4"/>
        <v/>
      </c>
      <c r="P285" s="32"/>
      <c r="Q285" s="28" t="str" cm="1">
        <f t="array" ref="Q285">IF(P285&lt;&gt;"",TRANSPOSE(P285+_xlfn.SEQUENCE(24,,0,1/24)),"")</f>
        <v/>
      </c>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row>
    <row r="286" spans="2:40">
      <c r="B286" s="28">
        <v>42277</v>
      </c>
      <c r="C286" s="28">
        <v>43361</v>
      </c>
      <c r="E286" s="28">
        <v>42770.333333333336</v>
      </c>
      <c r="F286" s="30">
        <v>42770</v>
      </c>
      <c r="G286" s="31" t="b">
        <v>1</v>
      </c>
      <c r="I286" s="30">
        <v>42277</v>
      </c>
      <c r="J286" s="430">
        <v>43361</v>
      </c>
      <c r="L286" s="28"/>
      <c r="M286" s="107"/>
      <c r="O286" s="102" t="str">
        <f t="shared" si="4"/>
        <v/>
      </c>
      <c r="P286" s="32"/>
      <c r="Q286" s="28" t="str" cm="1">
        <f t="array" ref="Q286">IF(P286&lt;&gt;"",TRANSPOSE(P286+_xlfn.SEQUENCE(24,,0,1/24)),"")</f>
        <v/>
      </c>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row>
    <row r="287" spans="2:40">
      <c r="B287" s="28">
        <v>42278</v>
      </c>
      <c r="C287" s="28">
        <v>42993</v>
      </c>
      <c r="E287" s="28">
        <v>42770.375</v>
      </c>
      <c r="F287" s="30">
        <v>42770</v>
      </c>
      <c r="G287" s="31" t="b">
        <v>1</v>
      </c>
      <c r="I287" s="30">
        <v>42278</v>
      </c>
      <c r="J287" s="430">
        <v>42993</v>
      </c>
      <c r="L287" s="28"/>
      <c r="M287" s="107"/>
      <c r="O287" s="102" t="str">
        <f t="shared" si="4"/>
        <v/>
      </c>
      <c r="P287" s="32"/>
      <c r="Q287" s="28" t="str" cm="1">
        <f t="array" ref="Q287">IF(P287&lt;&gt;"",TRANSPOSE(P287+_xlfn.SEQUENCE(24,,0,1/24)),"")</f>
        <v/>
      </c>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row>
    <row r="288" spans="2:40">
      <c r="B288" s="28">
        <v>42279</v>
      </c>
      <c r="C288" s="28">
        <v>42993</v>
      </c>
      <c r="E288" s="28">
        <v>42770.416666666664</v>
      </c>
      <c r="F288" s="30">
        <v>42770</v>
      </c>
      <c r="G288" s="31" t="b">
        <v>1</v>
      </c>
      <c r="I288" s="30">
        <v>42279</v>
      </c>
      <c r="J288" s="430">
        <v>42993</v>
      </c>
      <c r="L288" s="28"/>
      <c r="M288" s="107"/>
      <c r="O288" s="102" t="str">
        <f t="shared" si="4"/>
        <v/>
      </c>
      <c r="P288" s="32"/>
      <c r="Q288" s="28" t="str" cm="1">
        <f t="array" ref="Q288">IF(P288&lt;&gt;"",TRANSPOSE(P288+_xlfn.SEQUENCE(24,,0,1/24)),"")</f>
        <v/>
      </c>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row>
    <row r="289" spans="2:40">
      <c r="B289" s="28">
        <v>42280</v>
      </c>
      <c r="C289" s="28">
        <v>43225</v>
      </c>
      <c r="E289" s="28">
        <v>42770.458333333336</v>
      </c>
      <c r="F289" s="30">
        <v>42770</v>
      </c>
      <c r="G289" s="31" t="b">
        <v>1</v>
      </c>
      <c r="I289" s="30">
        <v>42280</v>
      </c>
      <c r="J289" s="430">
        <v>43225</v>
      </c>
      <c r="L289" s="28"/>
      <c r="M289" s="107"/>
      <c r="O289" s="102" t="str">
        <f t="shared" si="4"/>
        <v/>
      </c>
      <c r="P289" s="32"/>
      <c r="Q289" s="28" t="str" cm="1">
        <f t="array" ref="Q289">IF(P289&lt;&gt;"",TRANSPOSE(P289+_xlfn.SEQUENCE(24,,0,1/24)),"")</f>
        <v/>
      </c>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row>
    <row r="290" spans="2:40">
      <c r="B290" s="28">
        <v>42281</v>
      </c>
      <c r="C290" s="28">
        <v>42155</v>
      </c>
      <c r="E290" s="28">
        <v>42770.5</v>
      </c>
      <c r="F290" s="30">
        <v>42770</v>
      </c>
      <c r="G290" s="31" t="b">
        <v>1</v>
      </c>
      <c r="I290" s="30">
        <v>42281</v>
      </c>
      <c r="J290" s="430">
        <v>42155</v>
      </c>
      <c r="L290" s="28"/>
      <c r="M290" s="107"/>
      <c r="O290" s="102" t="str">
        <f t="shared" si="4"/>
        <v/>
      </c>
      <c r="P290" s="32"/>
      <c r="Q290" s="28" t="str" cm="1">
        <f t="array" ref="Q290">IF(P290&lt;&gt;"",TRANSPOSE(P290+_xlfn.SEQUENCE(24,,0,1/24)),"")</f>
        <v/>
      </c>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row>
    <row r="291" spans="2:40">
      <c r="B291" s="28">
        <v>42282</v>
      </c>
      <c r="C291" s="28">
        <v>43391</v>
      </c>
      <c r="E291" s="28">
        <v>42770.541666666664</v>
      </c>
      <c r="F291" s="30">
        <v>42770</v>
      </c>
      <c r="G291" s="31" t="b">
        <v>1</v>
      </c>
      <c r="I291" s="30">
        <v>42282</v>
      </c>
      <c r="J291" s="430">
        <v>43391</v>
      </c>
      <c r="L291" s="28"/>
      <c r="M291" s="107"/>
      <c r="O291" s="102" t="str">
        <f t="shared" si="4"/>
        <v/>
      </c>
      <c r="P291" s="32"/>
      <c r="Q291" s="28" t="str" cm="1">
        <f t="array" ref="Q291">IF(P291&lt;&gt;"",TRANSPOSE(P291+_xlfn.SEQUENCE(24,,0,1/24)),"")</f>
        <v/>
      </c>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row>
    <row r="292" spans="2:40">
      <c r="B292" s="28">
        <v>42283</v>
      </c>
      <c r="C292" s="28">
        <v>43391</v>
      </c>
      <c r="E292" s="28">
        <v>42770.583333333336</v>
      </c>
      <c r="F292" s="30">
        <v>42770</v>
      </c>
      <c r="G292" s="31" t="b">
        <v>1</v>
      </c>
      <c r="I292" s="30">
        <v>42283</v>
      </c>
      <c r="J292" s="430">
        <v>43391</v>
      </c>
      <c r="L292" s="28"/>
      <c r="M292" s="107"/>
      <c r="O292" s="102" t="str">
        <f t="shared" si="4"/>
        <v/>
      </c>
      <c r="P292" s="32"/>
      <c r="Q292" s="28" t="str" cm="1">
        <f t="array" ref="Q292">IF(P292&lt;&gt;"",TRANSPOSE(P292+_xlfn.SEQUENCE(24,,0,1/24)),"")</f>
        <v/>
      </c>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row>
    <row r="293" spans="2:40">
      <c r="B293" s="28">
        <v>42284</v>
      </c>
      <c r="C293" s="28">
        <v>43259</v>
      </c>
      <c r="E293" s="28">
        <v>42770.625</v>
      </c>
      <c r="F293" s="30">
        <v>42770</v>
      </c>
      <c r="G293" s="31" t="b">
        <v>1</v>
      </c>
      <c r="I293" s="30">
        <v>42284</v>
      </c>
      <c r="J293" s="430">
        <v>43259</v>
      </c>
      <c r="L293" s="28"/>
      <c r="M293" s="107"/>
      <c r="O293" s="102" t="str">
        <f t="shared" si="4"/>
        <v/>
      </c>
      <c r="P293" s="32"/>
      <c r="Q293" s="28" t="str" cm="1">
        <f t="array" ref="Q293">IF(P293&lt;&gt;"",TRANSPOSE(P293+_xlfn.SEQUENCE(24,,0,1/24)),"")</f>
        <v/>
      </c>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row>
    <row r="294" spans="2:40">
      <c r="B294" s="28">
        <v>42285</v>
      </c>
      <c r="C294" s="28">
        <v>43361</v>
      </c>
      <c r="E294" s="28">
        <v>42770.666666666664</v>
      </c>
      <c r="F294" s="30">
        <v>42770</v>
      </c>
      <c r="G294" s="31" t="b">
        <v>1</v>
      </c>
      <c r="I294" s="30">
        <v>42285</v>
      </c>
      <c r="J294" s="430">
        <v>43361</v>
      </c>
      <c r="L294" s="28"/>
      <c r="M294" s="107"/>
      <c r="O294" s="102" t="str">
        <f t="shared" si="4"/>
        <v/>
      </c>
      <c r="P294" s="32"/>
      <c r="Q294" s="28" t="str" cm="1">
        <f t="array" ref="Q294">IF(P294&lt;&gt;"",TRANSPOSE(P294+_xlfn.SEQUENCE(24,,0,1/24)),"")</f>
        <v/>
      </c>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row>
    <row r="295" spans="2:40">
      <c r="B295" s="28">
        <v>42286</v>
      </c>
      <c r="C295" s="28">
        <v>42202</v>
      </c>
      <c r="E295" s="28">
        <v>42770.708333333336</v>
      </c>
      <c r="F295" s="30">
        <v>42770</v>
      </c>
      <c r="G295" s="31" t="b">
        <v>1</v>
      </c>
      <c r="I295" s="30">
        <v>42286</v>
      </c>
      <c r="J295" s="430">
        <v>42202</v>
      </c>
      <c r="L295" s="28"/>
      <c r="M295" s="107"/>
      <c r="O295" s="102" t="str">
        <f t="shared" si="4"/>
        <v/>
      </c>
      <c r="P295" s="32"/>
      <c r="Q295" s="28" t="str" cm="1">
        <f t="array" ref="Q295">IF(P295&lt;&gt;"",TRANSPOSE(P295+_xlfn.SEQUENCE(24,,0,1/24)),"")</f>
        <v/>
      </c>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row>
    <row r="296" spans="2:40">
      <c r="B296" s="28">
        <v>42287</v>
      </c>
      <c r="C296" s="28">
        <v>42558</v>
      </c>
      <c r="E296" s="28">
        <v>42770.75</v>
      </c>
      <c r="F296" s="30">
        <v>42770</v>
      </c>
      <c r="G296" s="31" t="b">
        <v>1</v>
      </c>
      <c r="I296" s="30">
        <v>42287</v>
      </c>
      <c r="J296" s="430">
        <v>42558</v>
      </c>
      <c r="L296" s="28"/>
      <c r="M296" s="107"/>
      <c r="O296" s="102" t="str">
        <f t="shared" si="4"/>
        <v/>
      </c>
      <c r="P296" s="32"/>
      <c r="Q296" s="28" t="str" cm="1">
        <f t="array" ref="Q296">IF(P296&lt;&gt;"",TRANSPOSE(P296+_xlfn.SEQUENCE(24,,0,1/24)),"")</f>
        <v/>
      </c>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row>
    <row r="297" spans="2:40">
      <c r="B297" s="28">
        <v>42288</v>
      </c>
      <c r="C297" s="28">
        <v>43345</v>
      </c>
      <c r="E297" s="28">
        <v>42770.791666666664</v>
      </c>
      <c r="F297" s="30">
        <v>42770</v>
      </c>
      <c r="G297" s="31" t="b">
        <v>1</v>
      </c>
      <c r="I297" s="30">
        <v>42288</v>
      </c>
      <c r="J297" s="430">
        <v>43345</v>
      </c>
      <c r="L297" s="28"/>
      <c r="M297" s="107"/>
      <c r="O297" s="102" t="str">
        <f t="shared" si="4"/>
        <v/>
      </c>
      <c r="P297" s="32"/>
      <c r="Q297" s="28" t="str" cm="1">
        <f t="array" ref="Q297">IF(P297&lt;&gt;"",TRANSPOSE(P297+_xlfn.SEQUENCE(24,,0,1/24)),"")</f>
        <v/>
      </c>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row>
    <row r="298" spans="2:40">
      <c r="B298" s="28">
        <v>42289</v>
      </c>
      <c r="C298" s="28">
        <v>42238</v>
      </c>
      <c r="E298" s="28">
        <v>42770.833333333336</v>
      </c>
      <c r="F298" s="30">
        <v>42770</v>
      </c>
      <c r="G298" s="31" t="b">
        <v>1</v>
      </c>
      <c r="I298" s="30">
        <v>42289</v>
      </c>
      <c r="J298" s="430">
        <v>42238</v>
      </c>
      <c r="L298" s="28"/>
      <c r="M298" s="107"/>
      <c r="O298" s="102" t="str">
        <f t="shared" si="4"/>
        <v/>
      </c>
      <c r="P298" s="32"/>
      <c r="Q298" s="28" t="str" cm="1">
        <f t="array" ref="Q298">IF(P298&lt;&gt;"",TRANSPOSE(P298+_xlfn.SEQUENCE(24,,0,1/24)),"")</f>
        <v/>
      </c>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row>
    <row r="299" spans="2:40">
      <c r="B299" s="28">
        <v>42290</v>
      </c>
      <c r="C299" s="28">
        <v>42936</v>
      </c>
      <c r="E299" s="28">
        <v>42770.875</v>
      </c>
      <c r="F299" s="30">
        <v>42770</v>
      </c>
      <c r="G299" s="31" t="b">
        <v>1</v>
      </c>
      <c r="I299" s="30">
        <v>42290</v>
      </c>
      <c r="J299" s="430">
        <v>42936</v>
      </c>
      <c r="L299" s="28"/>
      <c r="M299" s="107"/>
      <c r="O299" s="102" t="str">
        <f t="shared" si="4"/>
        <v/>
      </c>
      <c r="P299" s="32"/>
      <c r="Q299" s="28" t="str" cm="1">
        <f t="array" ref="Q299">IF(P299&lt;&gt;"",TRANSPOSE(P299+_xlfn.SEQUENCE(24,,0,1/24)),"")</f>
        <v/>
      </c>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row>
    <row r="300" spans="2:40">
      <c r="B300" s="28">
        <v>42291</v>
      </c>
      <c r="C300" s="28">
        <v>42607</v>
      </c>
      <c r="E300" s="28">
        <v>42770.916666666664</v>
      </c>
      <c r="F300" s="30">
        <v>42770</v>
      </c>
      <c r="G300" s="31" t="b">
        <v>1</v>
      </c>
      <c r="I300" s="30">
        <v>42291</v>
      </c>
      <c r="J300" s="430">
        <v>42607</v>
      </c>
      <c r="L300" s="28"/>
      <c r="M300" s="107"/>
      <c r="O300" s="102" t="str">
        <f t="shared" si="4"/>
        <v/>
      </c>
      <c r="P300" s="32"/>
      <c r="Q300" s="28" t="str" cm="1">
        <f t="array" ref="Q300">IF(P300&lt;&gt;"",TRANSPOSE(P300+_xlfn.SEQUENCE(24,,0,1/24)),"")</f>
        <v/>
      </c>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row>
    <row r="301" spans="2:40">
      <c r="B301" s="28">
        <v>42292</v>
      </c>
      <c r="C301" s="28">
        <v>43361</v>
      </c>
      <c r="E301" s="28">
        <v>42770.958333333336</v>
      </c>
      <c r="F301" s="30">
        <v>42770</v>
      </c>
      <c r="G301" s="31" t="b">
        <v>1</v>
      </c>
      <c r="I301" s="30">
        <v>42292</v>
      </c>
      <c r="J301" s="430">
        <v>43361</v>
      </c>
      <c r="L301" s="28"/>
      <c r="M301" s="107"/>
      <c r="O301" s="102" t="str">
        <f t="shared" si="4"/>
        <v/>
      </c>
      <c r="P301" s="32"/>
      <c r="Q301" s="28" t="str" cm="1">
        <f t="array" ref="Q301">IF(P301&lt;&gt;"",TRANSPOSE(P301+_xlfn.SEQUENCE(24,,0,1/24)),"")</f>
        <v/>
      </c>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row>
    <row r="302" spans="2:40">
      <c r="B302" s="28">
        <v>42293</v>
      </c>
      <c r="C302" s="28">
        <v>42993</v>
      </c>
      <c r="E302" s="28">
        <v>42853</v>
      </c>
      <c r="F302" s="30">
        <v>42853</v>
      </c>
      <c r="G302" s="31" t="b">
        <v>1</v>
      </c>
      <c r="I302" s="30">
        <v>42293</v>
      </c>
      <c r="J302" s="430">
        <v>42993</v>
      </c>
      <c r="L302" s="28"/>
      <c r="M302" s="107"/>
      <c r="O302" s="102" t="str">
        <f t="shared" si="4"/>
        <v/>
      </c>
      <c r="P302" s="32"/>
      <c r="Q302" s="28" t="str" cm="1">
        <f t="array" ref="Q302">IF(P302&lt;&gt;"",TRANSPOSE(P302+_xlfn.SEQUENCE(24,,0,1/24)),"")</f>
        <v/>
      </c>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row>
    <row r="303" spans="2:40">
      <c r="B303" s="28">
        <v>42294</v>
      </c>
      <c r="C303" s="28">
        <v>42873</v>
      </c>
      <c r="E303" s="28">
        <v>42853.041666666664</v>
      </c>
      <c r="F303" s="30">
        <v>42853</v>
      </c>
      <c r="G303" s="31" t="b">
        <v>1</v>
      </c>
      <c r="I303" s="30">
        <v>42294</v>
      </c>
      <c r="J303" s="430">
        <v>42873</v>
      </c>
      <c r="L303" s="28"/>
      <c r="M303" s="107"/>
      <c r="O303" s="102" t="str">
        <f t="shared" si="4"/>
        <v/>
      </c>
      <c r="P303" s="32"/>
      <c r="Q303" s="28" t="str" cm="1">
        <f t="array" ref="Q303">IF(P303&lt;&gt;"",TRANSPOSE(P303+_xlfn.SEQUENCE(24,,0,1/24)),"")</f>
        <v/>
      </c>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row>
    <row r="304" spans="2:40">
      <c r="B304" s="28">
        <v>42295</v>
      </c>
      <c r="C304" s="28">
        <v>43225</v>
      </c>
      <c r="E304" s="28">
        <v>42853.083333333336</v>
      </c>
      <c r="F304" s="30">
        <v>42853</v>
      </c>
      <c r="G304" s="31" t="b">
        <v>1</v>
      </c>
      <c r="I304" s="30">
        <v>42295</v>
      </c>
      <c r="J304" s="430">
        <v>43225</v>
      </c>
      <c r="L304" s="28"/>
      <c r="M304" s="107"/>
      <c r="O304" s="102" t="str">
        <f t="shared" si="4"/>
        <v/>
      </c>
      <c r="P304" s="32"/>
      <c r="Q304" s="28" t="str" cm="1">
        <f t="array" ref="Q304">IF(P304&lt;&gt;"",TRANSPOSE(P304+_xlfn.SEQUENCE(24,,0,1/24)),"")</f>
        <v/>
      </c>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row>
    <row r="305" spans="2:40">
      <c r="B305" s="28">
        <v>42296</v>
      </c>
      <c r="C305" s="28">
        <v>43391</v>
      </c>
      <c r="E305" s="28">
        <v>42853.125</v>
      </c>
      <c r="F305" s="30">
        <v>42853</v>
      </c>
      <c r="G305" s="31" t="b">
        <v>1</v>
      </c>
      <c r="I305" s="30">
        <v>42296</v>
      </c>
      <c r="J305" s="430">
        <v>43391</v>
      </c>
      <c r="L305" s="28"/>
      <c r="M305" s="107"/>
      <c r="O305" s="102" t="str">
        <f t="shared" si="4"/>
        <v/>
      </c>
      <c r="P305" s="32"/>
      <c r="Q305" s="28" t="str" cm="1">
        <f t="array" ref="Q305">IF(P305&lt;&gt;"",TRANSPOSE(P305+_xlfn.SEQUENCE(24,,0,1/24)),"")</f>
        <v/>
      </c>
      <c r="R305" s="28"/>
      <c r="S305" s="28"/>
      <c r="T305" s="28"/>
      <c r="U305" s="28"/>
      <c r="V305" s="28"/>
      <c r="W305" s="28"/>
      <c r="X305" s="28"/>
      <c r="Y305" s="28"/>
      <c r="Z305" s="28"/>
      <c r="AA305" s="28"/>
      <c r="AB305" s="28"/>
      <c r="AC305" s="28"/>
      <c r="AD305" s="28"/>
      <c r="AE305" s="28"/>
      <c r="AF305" s="28"/>
      <c r="AG305" s="28"/>
      <c r="AH305" s="28"/>
      <c r="AI305" s="28"/>
      <c r="AJ305" s="28"/>
      <c r="AK305" s="28"/>
      <c r="AL305" s="28"/>
      <c r="AM305" s="28"/>
      <c r="AN305" s="28"/>
    </row>
    <row r="306" spans="2:40">
      <c r="B306" s="28">
        <v>42297</v>
      </c>
      <c r="C306" s="28">
        <v>43391</v>
      </c>
      <c r="E306" s="28">
        <v>42853.166666666664</v>
      </c>
      <c r="F306" s="30">
        <v>42853</v>
      </c>
      <c r="G306" s="31" t="b">
        <v>1</v>
      </c>
      <c r="I306" s="30">
        <v>42297</v>
      </c>
      <c r="J306" s="430">
        <v>43391</v>
      </c>
      <c r="L306" s="28"/>
      <c r="M306" s="107"/>
      <c r="O306" s="102" t="str">
        <f t="shared" si="4"/>
        <v/>
      </c>
      <c r="P306" s="32"/>
      <c r="Q306" s="28" t="str" cm="1">
        <f t="array" ref="Q306">IF(P306&lt;&gt;"",TRANSPOSE(P306+_xlfn.SEQUENCE(24,,0,1/24)),"")</f>
        <v/>
      </c>
      <c r="R306" s="28"/>
      <c r="S306" s="28"/>
      <c r="T306" s="28"/>
      <c r="U306" s="28"/>
      <c r="V306" s="28"/>
      <c r="W306" s="28"/>
      <c r="X306" s="28"/>
      <c r="Y306" s="28"/>
      <c r="Z306" s="28"/>
      <c r="AA306" s="28"/>
      <c r="AB306" s="28"/>
      <c r="AC306" s="28"/>
      <c r="AD306" s="28"/>
      <c r="AE306" s="28"/>
      <c r="AF306" s="28"/>
      <c r="AG306" s="28"/>
      <c r="AH306" s="28"/>
      <c r="AI306" s="28"/>
      <c r="AJ306" s="28"/>
      <c r="AK306" s="28"/>
      <c r="AL306" s="28"/>
      <c r="AM306" s="28"/>
      <c r="AN306" s="28"/>
    </row>
    <row r="307" spans="2:40">
      <c r="B307" s="28">
        <v>42298</v>
      </c>
      <c r="C307" s="28">
        <v>43391</v>
      </c>
      <c r="E307" s="28">
        <v>42853.208333333336</v>
      </c>
      <c r="F307" s="30">
        <v>42853</v>
      </c>
      <c r="G307" s="31" t="b">
        <v>1</v>
      </c>
      <c r="I307" s="30">
        <v>42298</v>
      </c>
      <c r="J307" s="430">
        <v>43391</v>
      </c>
      <c r="L307" s="28"/>
      <c r="M307" s="107"/>
      <c r="O307" s="102" t="str">
        <f t="shared" si="4"/>
        <v/>
      </c>
      <c r="P307" s="32"/>
      <c r="Q307" s="28" t="str" cm="1">
        <f t="array" ref="Q307">IF(P307&lt;&gt;"",TRANSPOSE(P307+_xlfn.SEQUENCE(24,,0,1/24)),"")</f>
        <v/>
      </c>
      <c r="R307" s="28"/>
      <c r="S307" s="28"/>
      <c r="T307" s="28"/>
      <c r="U307" s="28"/>
      <c r="V307" s="28"/>
      <c r="W307" s="28"/>
      <c r="X307" s="28"/>
      <c r="Y307" s="28"/>
      <c r="Z307" s="28"/>
      <c r="AA307" s="28"/>
      <c r="AB307" s="28"/>
      <c r="AC307" s="28"/>
      <c r="AD307" s="28"/>
      <c r="AE307" s="28"/>
      <c r="AF307" s="28"/>
      <c r="AG307" s="28"/>
      <c r="AH307" s="28"/>
      <c r="AI307" s="28"/>
      <c r="AJ307" s="28"/>
      <c r="AK307" s="28"/>
      <c r="AL307" s="28"/>
      <c r="AM307" s="28"/>
      <c r="AN307" s="28"/>
    </row>
    <row r="308" spans="2:40">
      <c r="B308" s="28">
        <v>42299</v>
      </c>
      <c r="C308" s="28">
        <v>43391</v>
      </c>
      <c r="E308" s="28">
        <v>42853.25</v>
      </c>
      <c r="F308" s="30">
        <v>42853</v>
      </c>
      <c r="G308" s="31" t="b">
        <v>1</v>
      </c>
      <c r="I308" s="30">
        <v>42299</v>
      </c>
      <c r="J308" s="430">
        <v>43391</v>
      </c>
      <c r="L308" s="28"/>
      <c r="M308" s="107"/>
      <c r="O308" s="102" t="str">
        <f t="shared" si="4"/>
        <v/>
      </c>
      <c r="P308" s="32"/>
      <c r="Q308" s="28" t="str" cm="1">
        <f t="array" ref="Q308">IF(P308&lt;&gt;"",TRANSPOSE(P308+_xlfn.SEQUENCE(24,,0,1/24)),"")</f>
        <v/>
      </c>
      <c r="R308" s="28"/>
      <c r="S308" s="28"/>
      <c r="T308" s="28"/>
      <c r="U308" s="28"/>
      <c r="V308" s="28"/>
      <c r="W308" s="28"/>
      <c r="X308" s="28"/>
      <c r="Y308" s="28"/>
      <c r="Z308" s="28"/>
      <c r="AA308" s="28"/>
      <c r="AB308" s="28"/>
      <c r="AC308" s="28"/>
      <c r="AD308" s="28"/>
      <c r="AE308" s="28"/>
      <c r="AF308" s="28"/>
      <c r="AG308" s="28"/>
      <c r="AH308" s="28"/>
      <c r="AI308" s="28"/>
      <c r="AJ308" s="28"/>
      <c r="AK308" s="28"/>
      <c r="AL308" s="28"/>
      <c r="AM308" s="28"/>
      <c r="AN308" s="28"/>
    </row>
    <row r="309" spans="2:40">
      <c r="B309" s="28">
        <v>42300</v>
      </c>
      <c r="C309" s="28">
        <v>43391</v>
      </c>
      <c r="E309" s="28">
        <v>42853.291666666664</v>
      </c>
      <c r="F309" s="30">
        <v>42853</v>
      </c>
      <c r="G309" s="31" t="b">
        <v>1</v>
      </c>
      <c r="I309" s="30">
        <v>42300</v>
      </c>
      <c r="J309" s="430">
        <v>43391</v>
      </c>
      <c r="L309" s="28"/>
      <c r="M309" s="107"/>
      <c r="O309" s="102" t="str">
        <f t="shared" si="4"/>
        <v/>
      </c>
      <c r="P309" s="32"/>
      <c r="Q309" s="28" t="str" cm="1">
        <f t="array" ref="Q309">IF(P309&lt;&gt;"",TRANSPOSE(P309+_xlfn.SEQUENCE(24,,0,1/24)),"")</f>
        <v/>
      </c>
      <c r="R309" s="28"/>
      <c r="S309" s="28"/>
      <c r="T309" s="28"/>
      <c r="U309" s="28"/>
      <c r="V309" s="28"/>
      <c r="W309" s="28"/>
      <c r="X309" s="28"/>
      <c r="Y309" s="28"/>
      <c r="Z309" s="28"/>
      <c r="AA309" s="28"/>
      <c r="AB309" s="28"/>
      <c r="AC309" s="28"/>
      <c r="AD309" s="28"/>
      <c r="AE309" s="28"/>
      <c r="AF309" s="28"/>
      <c r="AG309" s="28"/>
      <c r="AH309" s="28"/>
      <c r="AI309" s="28"/>
      <c r="AJ309" s="28"/>
      <c r="AK309" s="28"/>
      <c r="AL309" s="28"/>
      <c r="AM309" s="28"/>
      <c r="AN309" s="28"/>
    </row>
    <row r="310" spans="2:40">
      <c r="B310" s="28">
        <v>42301</v>
      </c>
      <c r="C310" s="28">
        <v>43225</v>
      </c>
      <c r="E310" s="28">
        <v>42853.333333333336</v>
      </c>
      <c r="F310" s="30">
        <v>42853</v>
      </c>
      <c r="G310" s="31" t="b">
        <v>1</v>
      </c>
      <c r="I310" s="30">
        <v>42301</v>
      </c>
      <c r="J310" s="430">
        <v>43225</v>
      </c>
      <c r="L310" s="28"/>
      <c r="M310" s="107"/>
      <c r="O310" s="102" t="str">
        <f t="shared" si="4"/>
        <v/>
      </c>
      <c r="P310" s="32"/>
      <c r="Q310" s="28" t="str" cm="1">
        <f t="array" ref="Q310">IF(P310&lt;&gt;"",TRANSPOSE(P310+_xlfn.SEQUENCE(24,,0,1/24)),"")</f>
        <v/>
      </c>
      <c r="R310" s="28"/>
      <c r="S310" s="28"/>
      <c r="T310" s="28"/>
      <c r="U310" s="28"/>
      <c r="V310" s="28"/>
      <c r="W310" s="28"/>
      <c r="X310" s="28"/>
      <c r="Y310" s="28"/>
      <c r="Z310" s="28"/>
      <c r="AA310" s="28"/>
      <c r="AB310" s="28"/>
      <c r="AC310" s="28"/>
      <c r="AD310" s="28"/>
      <c r="AE310" s="28"/>
      <c r="AF310" s="28"/>
      <c r="AG310" s="28"/>
      <c r="AH310" s="28"/>
      <c r="AI310" s="28"/>
      <c r="AJ310" s="28"/>
      <c r="AK310" s="28"/>
      <c r="AL310" s="28"/>
      <c r="AM310" s="28"/>
      <c r="AN310" s="28"/>
    </row>
    <row r="311" spans="2:40">
      <c r="B311" s="28">
        <v>42302</v>
      </c>
      <c r="C311" s="28">
        <v>42155</v>
      </c>
      <c r="E311" s="28">
        <v>42853.375</v>
      </c>
      <c r="F311" s="30">
        <v>42853</v>
      </c>
      <c r="G311" s="31" t="b">
        <v>1</v>
      </c>
      <c r="I311" s="30">
        <v>42302</v>
      </c>
      <c r="J311" s="430">
        <v>42155</v>
      </c>
      <c r="L311" s="28"/>
      <c r="M311" s="107"/>
      <c r="O311" s="102" t="str">
        <f t="shared" si="4"/>
        <v/>
      </c>
      <c r="P311" s="32"/>
      <c r="Q311" s="28" t="str" cm="1">
        <f t="array" ref="Q311">IF(P311&lt;&gt;"",TRANSPOSE(P311+_xlfn.SEQUENCE(24,,0,1/24)),"")</f>
        <v/>
      </c>
      <c r="R311" s="28"/>
      <c r="S311" s="28"/>
      <c r="T311" s="28"/>
      <c r="U311" s="28"/>
      <c r="V311" s="28"/>
      <c r="W311" s="28"/>
      <c r="X311" s="28"/>
      <c r="Y311" s="28"/>
      <c r="Z311" s="28"/>
      <c r="AA311" s="28"/>
      <c r="AB311" s="28"/>
      <c r="AC311" s="28"/>
      <c r="AD311" s="28"/>
      <c r="AE311" s="28"/>
      <c r="AF311" s="28"/>
      <c r="AG311" s="28"/>
      <c r="AH311" s="28"/>
      <c r="AI311" s="28"/>
      <c r="AJ311" s="28"/>
      <c r="AK311" s="28"/>
      <c r="AL311" s="28"/>
      <c r="AM311" s="28"/>
      <c r="AN311" s="28"/>
    </row>
    <row r="312" spans="2:40">
      <c r="B312" s="28">
        <v>42303</v>
      </c>
      <c r="C312" s="28">
        <v>43391</v>
      </c>
      <c r="E312" s="28">
        <v>42853.416666666664</v>
      </c>
      <c r="F312" s="30">
        <v>42853</v>
      </c>
      <c r="G312" s="31" t="b">
        <v>1</v>
      </c>
      <c r="I312" s="30">
        <v>42303</v>
      </c>
      <c r="J312" s="430">
        <v>43391</v>
      </c>
      <c r="L312" s="28"/>
      <c r="M312" s="107"/>
      <c r="O312" s="102" t="str">
        <f t="shared" si="4"/>
        <v/>
      </c>
      <c r="P312" s="32"/>
      <c r="Q312" s="28" t="str" cm="1">
        <f t="array" ref="Q312">IF(P312&lt;&gt;"",TRANSPOSE(P312+_xlfn.SEQUENCE(24,,0,1/24)),"")</f>
        <v/>
      </c>
      <c r="R312" s="28"/>
      <c r="S312" s="28"/>
      <c r="T312" s="28"/>
      <c r="U312" s="28"/>
      <c r="V312" s="28"/>
      <c r="W312" s="28"/>
      <c r="X312" s="28"/>
      <c r="Y312" s="28"/>
      <c r="Z312" s="28"/>
      <c r="AA312" s="28"/>
      <c r="AB312" s="28"/>
      <c r="AC312" s="28"/>
      <c r="AD312" s="28"/>
      <c r="AE312" s="28"/>
      <c r="AF312" s="28"/>
      <c r="AG312" s="28"/>
      <c r="AH312" s="28"/>
      <c r="AI312" s="28"/>
      <c r="AJ312" s="28"/>
      <c r="AK312" s="28"/>
      <c r="AL312" s="28"/>
      <c r="AM312" s="28"/>
      <c r="AN312" s="28"/>
    </row>
    <row r="313" spans="2:40">
      <c r="B313" s="28">
        <v>42304</v>
      </c>
      <c r="C313" s="28">
        <v>43391</v>
      </c>
      <c r="E313" s="28">
        <v>42853.458333333336</v>
      </c>
      <c r="F313" s="30">
        <v>42853</v>
      </c>
      <c r="G313" s="31" t="b">
        <v>1</v>
      </c>
      <c r="I313" s="30">
        <v>42304</v>
      </c>
      <c r="J313" s="430">
        <v>43391</v>
      </c>
      <c r="L313" s="28"/>
      <c r="M313" s="107"/>
      <c r="O313" s="102" t="str">
        <f t="shared" si="4"/>
        <v/>
      </c>
      <c r="P313" s="32"/>
      <c r="Q313" s="28" t="str" cm="1">
        <f t="array" ref="Q313">IF(P313&lt;&gt;"",TRANSPOSE(P313+_xlfn.SEQUENCE(24,,0,1/24)),"")</f>
        <v/>
      </c>
      <c r="R313" s="28"/>
      <c r="S313" s="28"/>
      <c r="T313" s="28"/>
      <c r="U313" s="28"/>
      <c r="V313" s="28"/>
      <c r="W313" s="28"/>
      <c r="X313" s="28"/>
      <c r="Y313" s="28"/>
      <c r="Z313" s="28"/>
      <c r="AA313" s="28"/>
      <c r="AB313" s="28"/>
      <c r="AC313" s="28"/>
      <c r="AD313" s="28"/>
      <c r="AE313" s="28"/>
      <c r="AF313" s="28"/>
      <c r="AG313" s="28"/>
      <c r="AH313" s="28"/>
      <c r="AI313" s="28"/>
      <c r="AJ313" s="28"/>
      <c r="AK313" s="28"/>
      <c r="AL313" s="28"/>
      <c r="AM313" s="28"/>
      <c r="AN313" s="28"/>
    </row>
    <row r="314" spans="2:40">
      <c r="B314" s="28">
        <v>42305</v>
      </c>
      <c r="C314" s="28">
        <v>43391</v>
      </c>
      <c r="E314" s="28">
        <v>42853.5</v>
      </c>
      <c r="F314" s="30">
        <v>42853</v>
      </c>
      <c r="G314" s="31" t="b">
        <v>1</v>
      </c>
      <c r="I314" s="30">
        <v>42305</v>
      </c>
      <c r="J314" s="430">
        <v>43391</v>
      </c>
      <c r="L314" s="28"/>
      <c r="M314" s="107"/>
      <c r="O314" s="102" t="str">
        <f t="shared" si="4"/>
        <v/>
      </c>
      <c r="P314" s="32"/>
      <c r="Q314" s="28" t="str" cm="1">
        <f t="array" ref="Q314">IF(P314&lt;&gt;"",TRANSPOSE(P314+_xlfn.SEQUENCE(24,,0,1/24)),"")</f>
        <v/>
      </c>
      <c r="R314" s="28"/>
      <c r="S314" s="28"/>
      <c r="T314" s="28"/>
      <c r="U314" s="28"/>
      <c r="V314" s="28"/>
      <c r="W314" s="28"/>
      <c r="X314" s="28"/>
      <c r="Y314" s="28"/>
      <c r="Z314" s="28"/>
      <c r="AA314" s="28"/>
      <c r="AB314" s="28"/>
      <c r="AC314" s="28"/>
      <c r="AD314" s="28"/>
      <c r="AE314" s="28"/>
      <c r="AF314" s="28"/>
      <c r="AG314" s="28"/>
      <c r="AH314" s="28"/>
      <c r="AI314" s="28"/>
      <c r="AJ314" s="28"/>
      <c r="AK314" s="28"/>
      <c r="AL314" s="28"/>
      <c r="AM314" s="28"/>
      <c r="AN314" s="28"/>
    </row>
    <row r="315" spans="2:40">
      <c r="B315" s="28">
        <v>42306</v>
      </c>
      <c r="C315" s="28">
        <v>43391</v>
      </c>
      <c r="E315" s="28">
        <v>42853.541666666664</v>
      </c>
      <c r="F315" s="30">
        <v>42853</v>
      </c>
      <c r="G315" s="31" t="b">
        <v>1</v>
      </c>
      <c r="I315" s="30">
        <v>42306</v>
      </c>
      <c r="J315" s="430">
        <v>43391</v>
      </c>
      <c r="L315" s="28"/>
      <c r="M315" s="107"/>
      <c r="O315" s="102" t="str">
        <f t="shared" si="4"/>
        <v/>
      </c>
      <c r="P315" s="32"/>
      <c r="Q315" s="28" t="str" cm="1">
        <f t="array" ref="Q315">IF(P315&lt;&gt;"",TRANSPOSE(P315+_xlfn.SEQUENCE(24,,0,1/24)),"")</f>
        <v/>
      </c>
      <c r="R315" s="28"/>
      <c r="S315" s="28"/>
      <c r="T315" s="28"/>
      <c r="U315" s="28"/>
      <c r="V315" s="28"/>
      <c r="W315" s="28"/>
      <c r="X315" s="28"/>
      <c r="Y315" s="28"/>
      <c r="Z315" s="28"/>
      <c r="AA315" s="28"/>
      <c r="AB315" s="28"/>
      <c r="AC315" s="28"/>
      <c r="AD315" s="28"/>
      <c r="AE315" s="28"/>
      <c r="AF315" s="28"/>
      <c r="AG315" s="28"/>
      <c r="AH315" s="28"/>
      <c r="AI315" s="28"/>
      <c r="AJ315" s="28"/>
      <c r="AK315" s="28"/>
      <c r="AL315" s="28"/>
      <c r="AM315" s="28"/>
      <c r="AN315" s="28"/>
    </row>
    <row r="316" spans="2:40">
      <c r="B316" s="28">
        <v>42307</v>
      </c>
      <c r="C316" s="28">
        <v>43391</v>
      </c>
      <c r="E316" s="28">
        <v>42853.583333333336</v>
      </c>
      <c r="F316" s="30">
        <v>42853</v>
      </c>
      <c r="G316" s="31" t="b">
        <v>1</v>
      </c>
      <c r="I316" s="30">
        <v>42307</v>
      </c>
      <c r="J316" s="430">
        <v>43391</v>
      </c>
      <c r="L316" s="28"/>
      <c r="M316" s="107"/>
      <c r="O316" s="102" t="str">
        <f t="shared" si="4"/>
        <v/>
      </c>
      <c r="P316" s="32"/>
      <c r="Q316" s="28" t="str" cm="1">
        <f t="array" ref="Q316">IF(P316&lt;&gt;"",TRANSPOSE(P316+_xlfn.SEQUENCE(24,,0,1/24)),"")</f>
        <v/>
      </c>
      <c r="R316" s="28"/>
      <c r="S316" s="28"/>
      <c r="T316" s="28"/>
      <c r="U316" s="28"/>
      <c r="V316" s="28"/>
      <c r="W316" s="28"/>
      <c r="X316" s="28"/>
      <c r="Y316" s="28"/>
      <c r="Z316" s="28"/>
      <c r="AA316" s="28"/>
      <c r="AB316" s="28"/>
      <c r="AC316" s="28"/>
      <c r="AD316" s="28"/>
      <c r="AE316" s="28"/>
      <c r="AF316" s="28"/>
      <c r="AG316" s="28"/>
      <c r="AH316" s="28"/>
      <c r="AI316" s="28"/>
      <c r="AJ316" s="28"/>
      <c r="AK316" s="28"/>
      <c r="AL316" s="28"/>
      <c r="AM316" s="28"/>
      <c r="AN316" s="28"/>
    </row>
    <row r="317" spans="2:40">
      <c r="B317" s="28">
        <v>42308</v>
      </c>
      <c r="C317" s="28">
        <v>43225</v>
      </c>
      <c r="E317" s="28">
        <v>42853.625</v>
      </c>
      <c r="F317" s="30">
        <v>42853</v>
      </c>
      <c r="G317" s="31" t="b">
        <v>1</v>
      </c>
      <c r="I317" s="30">
        <v>42308</v>
      </c>
      <c r="J317" s="430">
        <v>43225</v>
      </c>
      <c r="L317" s="28"/>
      <c r="M317" s="107"/>
      <c r="O317" s="102" t="str">
        <f t="shared" si="4"/>
        <v/>
      </c>
      <c r="P317" s="32"/>
      <c r="Q317" s="28" t="str" cm="1">
        <f t="array" ref="Q317">IF(P317&lt;&gt;"",TRANSPOSE(P317+_xlfn.SEQUENCE(24,,0,1/24)),"")</f>
        <v/>
      </c>
      <c r="R317" s="28"/>
      <c r="S317" s="28"/>
      <c r="T317" s="28"/>
      <c r="U317" s="28"/>
      <c r="V317" s="28"/>
      <c r="W317" s="28"/>
      <c r="X317" s="28"/>
      <c r="Y317" s="28"/>
      <c r="Z317" s="28"/>
      <c r="AA317" s="28"/>
      <c r="AB317" s="28"/>
      <c r="AC317" s="28"/>
      <c r="AD317" s="28"/>
      <c r="AE317" s="28"/>
      <c r="AF317" s="28"/>
      <c r="AG317" s="28"/>
      <c r="AH317" s="28"/>
      <c r="AI317" s="28"/>
      <c r="AJ317" s="28"/>
      <c r="AK317" s="28"/>
      <c r="AL317" s="28"/>
      <c r="AM317" s="28"/>
      <c r="AN317" s="28"/>
    </row>
    <row r="318" spans="2:40">
      <c r="B318" s="28">
        <v>42309</v>
      </c>
      <c r="C318" s="28">
        <v>42155</v>
      </c>
      <c r="E318" s="28">
        <v>42853.666666666664</v>
      </c>
      <c r="F318" s="30">
        <v>42853</v>
      </c>
      <c r="G318" s="31" t="b">
        <v>1</v>
      </c>
      <c r="I318" s="30">
        <v>42309</v>
      </c>
      <c r="J318" s="430">
        <v>42155</v>
      </c>
      <c r="L318" s="28"/>
      <c r="M318" s="107"/>
      <c r="O318" s="102" t="str">
        <f t="shared" si="4"/>
        <v/>
      </c>
      <c r="P318" s="32"/>
      <c r="Q318" s="28" t="str" cm="1">
        <f t="array" ref="Q318">IF(P318&lt;&gt;"",TRANSPOSE(P318+_xlfn.SEQUENCE(24,,0,1/24)),"")</f>
        <v/>
      </c>
      <c r="R318" s="28"/>
      <c r="S318" s="28"/>
      <c r="T318" s="28"/>
      <c r="U318" s="28"/>
      <c r="V318" s="28"/>
      <c r="W318" s="28"/>
      <c r="X318" s="28"/>
      <c r="Y318" s="28"/>
      <c r="Z318" s="28"/>
      <c r="AA318" s="28"/>
      <c r="AB318" s="28"/>
      <c r="AC318" s="28"/>
      <c r="AD318" s="28"/>
      <c r="AE318" s="28"/>
      <c r="AF318" s="28"/>
      <c r="AG318" s="28"/>
      <c r="AH318" s="28"/>
      <c r="AI318" s="28"/>
      <c r="AJ318" s="28"/>
      <c r="AK318" s="28"/>
      <c r="AL318" s="28"/>
      <c r="AM318" s="28"/>
      <c r="AN318" s="28"/>
    </row>
    <row r="319" spans="2:40">
      <c r="B319" s="28">
        <v>42310</v>
      </c>
      <c r="C319" s="28">
        <v>42853</v>
      </c>
      <c r="E319" s="28">
        <v>42853.708333333336</v>
      </c>
      <c r="F319" s="30">
        <v>42853</v>
      </c>
      <c r="G319" s="31" t="b">
        <v>1</v>
      </c>
      <c r="I319" s="30">
        <v>42310</v>
      </c>
      <c r="J319" s="430">
        <v>42853</v>
      </c>
      <c r="L319" s="28"/>
      <c r="M319" s="107"/>
      <c r="O319" s="102" t="str">
        <f t="shared" si="4"/>
        <v/>
      </c>
      <c r="P319" s="32"/>
      <c r="Q319" s="28" t="str" cm="1">
        <f t="array" ref="Q319">IF(P319&lt;&gt;"",TRANSPOSE(P319+_xlfn.SEQUENCE(24,,0,1/24)),"")</f>
        <v/>
      </c>
      <c r="R319" s="28"/>
      <c r="S319" s="28"/>
      <c r="T319" s="28"/>
      <c r="U319" s="28"/>
      <c r="V319" s="28"/>
      <c r="W319" s="28"/>
      <c r="X319" s="28"/>
      <c r="Y319" s="28"/>
      <c r="Z319" s="28"/>
      <c r="AA319" s="28"/>
      <c r="AB319" s="28"/>
      <c r="AC319" s="28"/>
      <c r="AD319" s="28"/>
      <c r="AE319" s="28"/>
      <c r="AF319" s="28"/>
      <c r="AG319" s="28"/>
      <c r="AH319" s="28"/>
      <c r="AI319" s="28"/>
      <c r="AJ319" s="28"/>
      <c r="AK319" s="28"/>
      <c r="AL319" s="28"/>
      <c r="AM319" s="28"/>
      <c r="AN319" s="28"/>
    </row>
    <row r="320" spans="2:40">
      <c r="B320" s="28">
        <v>42311</v>
      </c>
      <c r="C320" s="28">
        <v>43424</v>
      </c>
      <c r="E320" s="28">
        <v>42853.75</v>
      </c>
      <c r="F320" s="30">
        <v>42853</v>
      </c>
      <c r="G320" s="31" t="b">
        <v>1</v>
      </c>
      <c r="I320" s="30">
        <v>42311</v>
      </c>
      <c r="J320" s="430">
        <v>43424</v>
      </c>
      <c r="L320" s="28"/>
      <c r="M320" s="107"/>
      <c r="O320" s="102" t="str">
        <f t="shared" si="4"/>
        <v/>
      </c>
      <c r="P320" s="32"/>
      <c r="Q320" s="28" t="str" cm="1">
        <f t="array" ref="Q320">IF(P320&lt;&gt;"",TRANSPOSE(P320+_xlfn.SEQUENCE(24,,0,1/24)),"")</f>
        <v/>
      </c>
      <c r="R320" s="28"/>
      <c r="S320" s="28"/>
      <c r="T320" s="28"/>
      <c r="U320" s="28"/>
      <c r="V320" s="28"/>
      <c r="W320" s="28"/>
      <c r="X320" s="28"/>
      <c r="Y320" s="28"/>
      <c r="Z320" s="28"/>
      <c r="AA320" s="28"/>
      <c r="AB320" s="28"/>
      <c r="AC320" s="28"/>
      <c r="AD320" s="28"/>
      <c r="AE320" s="28"/>
      <c r="AF320" s="28"/>
      <c r="AG320" s="28"/>
      <c r="AH320" s="28"/>
      <c r="AI320" s="28"/>
      <c r="AJ320" s="28"/>
      <c r="AK320" s="28"/>
      <c r="AL320" s="28"/>
      <c r="AM320" s="28"/>
      <c r="AN320" s="28"/>
    </row>
    <row r="321" spans="2:40">
      <c r="B321" s="28">
        <v>42312</v>
      </c>
      <c r="C321" s="28">
        <v>43424</v>
      </c>
      <c r="E321" s="28">
        <v>42853.791666666664</v>
      </c>
      <c r="F321" s="30">
        <v>42853</v>
      </c>
      <c r="G321" s="31" t="b">
        <v>1</v>
      </c>
      <c r="I321" s="30">
        <v>42312</v>
      </c>
      <c r="J321" s="430">
        <v>43424</v>
      </c>
      <c r="L321" s="28"/>
      <c r="M321" s="107"/>
      <c r="O321" s="102" t="str">
        <f t="shared" si="4"/>
        <v/>
      </c>
      <c r="P321" s="32"/>
      <c r="Q321" s="28" t="str" cm="1">
        <f t="array" ref="Q321">IF(P321&lt;&gt;"",TRANSPOSE(P321+_xlfn.SEQUENCE(24,,0,1/24)),"")</f>
        <v/>
      </c>
      <c r="R321" s="28"/>
      <c r="S321" s="28"/>
      <c r="T321" s="28"/>
      <c r="U321" s="28"/>
      <c r="V321" s="28"/>
      <c r="W321" s="28"/>
      <c r="X321" s="28"/>
      <c r="Y321" s="28"/>
      <c r="Z321" s="28"/>
      <c r="AA321" s="28"/>
      <c r="AB321" s="28"/>
      <c r="AC321" s="28"/>
      <c r="AD321" s="28"/>
      <c r="AE321" s="28"/>
      <c r="AF321" s="28"/>
      <c r="AG321" s="28"/>
      <c r="AH321" s="28"/>
      <c r="AI321" s="28"/>
      <c r="AJ321" s="28"/>
      <c r="AK321" s="28"/>
      <c r="AL321" s="28"/>
      <c r="AM321" s="28"/>
      <c r="AN321" s="28"/>
    </row>
    <row r="322" spans="2:40">
      <c r="B322" s="28">
        <v>42313</v>
      </c>
      <c r="C322" s="28">
        <v>43424</v>
      </c>
      <c r="E322" s="28">
        <v>42853.833333333336</v>
      </c>
      <c r="F322" s="30">
        <v>42853</v>
      </c>
      <c r="G322" s="31" t="b">
        <v>1</v>
      </c>
      <c r="I322" s="30">
        <v>42313</v>
      </c>
      <c r="J322" s="430">
        <v>43424</v>
      </c>
      <c r="L322" s="28"/>
      <c r="M322" s="107"/>
      <c r="O322" s="102" t="str">
        <f t="shared" si="4"/>
        <v/>
      </c>
      <c r="P322" s="32"/>
      <c r="Q322" s="28" t="str" cm="1">
        <f t="array" ref="Q322">IF(P322&lt;&gt;"",TRANSPOSE(P322+_xlfn.SEQUENCE(24,,0,1/24)),"")</f>
        <v/>
      </c>
      <c r="R322" s="28"/>
      <c r="S322" s="28"/>
      <c r="T322" s="28"/>
      <c r="U322" s="28"/>
      <c r="V322" s="28"/>
      <c r="W322" s="28"/>
      <c r="X322" s="28"/>
      <c r="Y322" s="28"/>
      <c r="Z322" s="28"/>
      <c r="AA322" s="28"/>
      <c r="AB322" s="28"/>
      <c r="AC322" s="28"/>
      <c r="AD322" s="28"/>
      <c r="AE322" s="28"/>
      <c r="AF322" s="28"/>
      <c r="AG322" s="28"/>
      <c r="AH322" s="28"/>
      <c r="AI322" s="28"/>
      <c r="AJ322" s="28"/>
      <c r="AK322" s="28"/>
      <c r="AL322" s="28"/>
      <c r="AM322" s="28"/>
      <c r="AN322" s="28"/>
    </row>
    <row r="323" spans="2:40">
      <c r="B323" s="28">
        <v>42314</v>
      </c>
      <c r="C323" s="28">
        <v>42073</v>
      </c>
      <c r="E323" s="28">
        <v>42853.875</v>
      </c>
      <c r="F323" s="30">
        <v>42853</v>
      </c>
      <c r="G323" s="31" t="b">
        <v>1</v>
      </c>
      <c r="I323" s="30">
        <v>42314</v>
      </c>
      <c r="J323" s="430">
        <v>42073</v>
      </c>
      <c r="L323" s="28"/>
      <c r="M323" s="107"/>
      <c r="O323" s="102" t="str">
        <f t="shared" si="4"/>
        <v/>
      </c>
      <c r="P323" s="32"/>
      <c r="Q323" s="28" t="str" cm="1">
        <f t="array" ref="Q323">IF(P323&lt;&gt;"",TRANSPOSE(P323+_xlfn.SEQUENCE(24,,0,1/24)),"")</f>
        <v/>
      </c>
      <c r="R323" s="28"/>
      <c r="S323" s="28"/>
      <c r="T323" s="28"/>
      <c r="U323" s="28"/>
      <c r="V323" s="28"/>
      <c r="W323" s="28"/>
      <c r="X323" s="28"/>
      <c r="Y323" s="28"/>
      <c r="Z323" s="28"/>
      <c r="AA323" s="28"/>
      <c r="AB323" s="28"/>
      <c r="AC323" s="28"/>
      <c r="AD323" s="28"/>
      <c r="AE323" s="28"/>
      <c r="AF323" s="28"/>
      <c r="AG323" s="28"/>
      <c r="AH323" s="28"/>
      <c r="AI323" s="28"/>
      <c r="AJ323" s="28"/>
      <c r="AK323" s="28"/>
      <c r="AL323" s="28"/>
      <c r="AM323" s="28"/>
      <c r="AN323" s="28"/>
    </row>
    <row r="324" spans="2:40">
      <c r="B324" s="28">
        <v>42315</v>
      </c>
      <c r="C324" s="28">
        <v>42770</v>
      </c>
      <c r="E324" s="28">
        <v>42853.916666666664</v>
      </c>
      <c r="F324" s="30">
        <v>42853</v>
      </c>
      <c r="G324" s="31" t="b">
        <v>1</v>
      </c>
      <c r="I324" s="30">
        <v>42315</v>
      </c>
      <c r="J324" s="430">
        <v>42770</v>
      </c>
      <c r="L324" s="28"/>
      <c r="M324" s="107"/>
      <c r="O324" s="102" t="str">
        <f t="shared" si="4"/>
        <v/>
      </c>
      <c r="P324" s="32"/>
      <c r="Q324" s="28" t="str" cm="1">
        <f t="array" ref="Q324">IF(P324&lt;&gt;"",TRANSPOSE(P324+_xlfn.SEQUENCE(24,,0,1/24)),"")</f>
        <v/>
      </c>
      <c r="R324" s="28"/>
      <c r="S324" s="28"/>
      <c r="T324" s="28"/>
      <c r="U324" s="28"/>
      <c r="V324" s="28"/>
      <c r="W324" s="28"/>
      <c r="X324" s="28"/>
      <c r="Y324" s="28"/>
      <c r="Z324" s="28"/>
      <c r="AA324" s="28"/>
      <c r="AB324" s="28"/>
      <c r="AC324" s="28"/>
      <c r="AD324" s="28"/>
      <c r="AE324" s="28"/>
      <c r="AF324" s="28"/>
      <c r="AG324" s="28"/>
      <c r="AH324" s="28"/>
      <c r="AI324" s="28"/>
      <c r="AJ324" s="28"/>
      <c r="AK324" s="28"/>
      <c r="AL324" s="28"/>
      <c r="AM324" s="28"/>
      <c r="AN324" s="28"/>
    </row>
    <row r="325" spans="2:40">
      <c r="B325" s="28">
        <v>42316</v>
      </c>
      <c r="C325" s="28">
        <v>42386</v>
      </c>
      <c r="E325" s="28">
        <v>42853.958333333336</v>
      </c>
      <c r="F325" s="30">
        <v>42853</v>
      </c>
      <c r="G325" s="31" t="b">
        <v>1</v>
      </c>
      <c r="I325" s="30">
        <v>42316</v>
      </c>
      <c r="J325" s="430">
        <v>42386</v>
      </c>
      <c r="L325" s="28"/>
      <c r="M325" s="107"/>
      <c r="O325" s="102" t="str">
        <f t="shared" si="4"/>
        <v/>
      </c>
      <c r="P325" s="32"/>
      <c r="Q325" s="28" t="str" cm="1">
        <f t="array" ref="Q325">IF(P325&lt;&gt;"",TRANSPOSE(P325+_xlfn.SEQUENCE(24,,0,1/24)),"")</f>
        <v/>
      </c>
      <c r="R325" s="28"/>
      <c r="S325" s="28"/>
      <c r="T325" s="28"/>
      <c r="U325" s="28"/>
      <c r="V325" s="28"/>
      <c r="W325" s="28"/>
      <c r="X325" s="28"/>
      <c r="Y325" s="28"/>
      <c r="Z325" s="28"/>
      <c r="AA325" s="28"/>
      <c r="AB325" s="28"/>
      <c r="AC325" s="28"/>
      <c r="AD325" s="28"/>
      <c r="AE325" s="28"/>
      <c r="AF325" s="28"/>
      <c r="AG325" s="28"/>
      <c r="AH325" s="28"/>
      <c r="AI325" s="28"/>
      <c r="AJ325" s="28"/>
      <c r="AK325" s="28"/>
      <c r="AL325" s="28"/>
      <c r="AM325" s="28"/>
      <c r="AN325" s="28"/>
    </row>
    <row r="326" spans="2:40">
      <c r="B326" s="28">
        <v>42317</v>
      </c>
      <c r="C326" s="28">
        <v>43424</v>
      </c>
      <c r="E326" s="28">
        <v>42868</v>
      </c>
      <c r="F326" s="30">
        <v>42868</v>
      </c>
      <c r="G326" s="31" t="b">
        <v>1</v>
      </c>
      <c r="I326" s="30">
        <v>42317</v>
      </c>
      <c r="J326" s="430">
        <v>43424</v>
      </c>
      <c r="L326" s="28"/>
      <c r="M326" s="107"/>
      <c r="O326" s="102" t="str">
        <f t="shared" si="4"/>
        <v/>
      </c>
      <c r="P326" s="32"/>
      <c r="Q326" s="28" t="str" cm="1">
        <f t="array" ref="Q326">IF(P326&lt;&gt;"",TRANSPOSE(P326+_xlfn.SEQUENCE(24,,0,1/24)),"")</f>
        <v/>
      </c>
      <c r="R326" s="28"/>
      <c r="S326" s="28"/>
      <c r="T326" s="28"/>
      <c r="U326" s="28"/>
      <c r="V326" s="28"/>
      <c r="W326" s="28"/>
      <c r="X326" s="28"/>
      <c r="Y326" s="28"/>
      <c r="Z326" s="28"/>
      <c r="AA326" s="28"/>
      <c r="AB326" s="28"/>
      <c r="AC326" s="28"/>
      <c r="AD326" s="28"/>
      <c r="AE326" s="28"/>
      <c r="AF326" s="28"/>
      <c r="AG326" s="28"/>
      <c r="AH326" s="28"/>
      <c r="AI326" s="28"/>
      <c r="AJ326" s="28"/>
      <c r="AK326" s="28"/>
      <c r="AL326" s="28"/>
      <c r="AM326" s="28"/>
      <c r="AN326" s="28"/>
    </row>
    <row r="327" spans="2:40">
      <c r="B327" s="28">
        <v>42318</v>
      </c>
      <c r="C327" s="28">
        <v>43424</v>
      </c>
      <c r="E327" s="28">
        <v>42868.041666666664</v>
      </c>
      <c r="F327" s="30">
        <v>42868</v>
      </c>
      <c r="G327" s="31" t="b">
        <v>1</v>
      </c>
      <c r="I327" s="30">
        <v>42318</v>
      </c>
      <c r="J327" s="430">
        <v>43424</v>
      </c>
      <c r="L327" s="28"/>
      <c r="M327" s="107"/>
      <c r="O327" s="102" t="str">
        <f t="shared" si="4"/>
        <v/>
      </c>
      <c r="P327" s="32"/>
      <c r="Q327" s="28" t="str" cm="1">
        <f t="array" ref="Q327">IF(P327&lt;&gt;"",TRANSPOSE(P327+_xlfn.SEQUENCE(24,,0,1/24)),"")</f>
        <v/>
      </c>
      <c r="R327" s="28"/>
      <c r="S327" s="28"/>
      <c r="T327" s="28"/>
      <c r="U327" s="28"/>
      <c r="V327" s="28"/>
      <c r="W327" s="28"/>
      <c r="X327" s="28"/>
      <c r="Y327" s="28"/>
      <c r="Z327" s="28"/>
      <c r="AA327" s="28"/>
      <c r="AB327" s="28"/>
      <c r="AC327" s="28"/>
      <c r="AD327" s="28"/>
      <c r="AE327" s="28"/>
      <c r="AF327" s="28"/>
      <c r="AG327" s="28"/>
      <c r="AH327" s="28"/>
      <c r="AI327" s="28"/>
      <c r="AJ327" s="28"/>
      <c r="AK327" s="28"/>
      <c r="AL327" s="28"/>
      <c r="AM327" s="28"/>
      <c r="AN327" s="28"/>
    </row>
    <row r="328" spans="2:40">
      <c r="B328" s="28">
        <v>42319</v>
      </c>
      <c r="C328" s="28">
        <v>43442</v>
      </c>
      <c r="E328" s="28">
        <v>42868.083333333336</v>
      </c>
      <c r="F328" s="30">
        <v>42868</v>
      </c>
      <c r="G328" s="31" t="b">
        <v>1</v>
      </c>
      <c r="I328" s="30">
        <v>42319</v>
      </c>
      <c r="J328" s="430">
        <v>43442</v>
      </c>
      <c r="L328" s="28"/>
      <c r="M328" s="107"/>
      <c r="O328" s="102" t="str">
        <f t="shared" si="4"/>
        <v/>
      </c>
      <c r="P328" s="32"/>
      <c r="Q328" s="28" t="str" cm="1">
        <f t="array" ref="Q328">IF(P328&lt;&gt;"",TRANSPOSE(P328+_xlfn.SEQUENCE(24,,0,1/24)),"")</f>
        <v/>
      </c>
      <c r="R328" s="28"/>
      <c r="S328" s="28"/>
      <c r="T328" s="28"/>
      <c r="U328" s="28"/>
      <c r="V328" s="28"/>
      <c r="W328" s="28"/>
      <c r="X328" s="28"/>
      <c r="Y328" s="28"/>
      <c r="Z328" s="28"/>
      <c r="AA328" s="28"/>
      <c r="AB328" s="28"/>
      <c r="AC328" s="28"/>
      <c r="AD328" s="28"/>
      <c r="AE328" s="28"/>
      <c r="AF328" s="28"/>
      <c r="AG328" s="28"/>
      <c r="AH328" s="28"/>
      <c r="AI328" s="28"/>
      <c r="AJ328" s="28"/>
      <c r="AK328" s="28"/>
      <c r="AL328" s="28"/>
      <c r="AM328" s="28"/>
      <c r="AN328" s="28"/>
    </row>
    <row r="329" spans="2:40">
      <c r="B329" s="28">
        <v>42320</v>
      </c>
      <c r="C329" s="28">
        <v>43424</v>
      </c>
      <c r="E329" s="28">
        <v>42868.125</v>
      </c>
      <c r="F329" s="30">
        <v>42868</v>
      </c>
      <c r="G329" s="31" t="b">
        <v>1</v>
      </c>
      <c r="I329" s="30">
        <v>42320</v>
      </c>
      <c r="J329" s="430">
        <v>43424</v>
      </c>
      <c r="L329" s="28"/>
      <c r="M329" s="107"/>
      <c r="O329" s="102" t="str">
        <f t="shared" si="4"/>
        <v/>
      </c>
      <c r="P329" s="32"/>
      <c r="Q329" s="28" t="str" cm="1">
        <f t="array" ref="Q329">IF(P329&lt;&gt;"",TRANSPOSE(P329+_xlfn.SEQUENCE(24,,0,1/24)),"")</f>
        <v/>
      </c>
      <c r="R329" s="28"/>
      <c r="S329" s="28"/>
      <c r="T329" s="28"/>
      <c r="U329" s="28"/>
      <c r="V329" s="28"/>
      <c r="W329" s="28"/>
      <c r="X329" s="28"/>
      <c r="Y329" s="28"/>
      <c r="Z329" s="28"/>
      <c r="AA329" s="28"/>
      <c r="AB329" s="28"/>
      <c r="AC329" s="28"/>
      <c r="AD329" s="28"/>
      <c r="AE329" s="28"/>
      <c r="AF329" s="28"/>
      <c r="AG329" s="28"/>
      <c r="AH329" s="28"/>
      <c r="AI329" s="28"/>
      <c r="AJ329" s="28"/>
      <c r="AK329" s="28"/>
      <c r="AL329" s="28"/>
      <c r="AM329" s="28"/>
      <c r="AN329" s="28"/>
    </row>
    <row r="330" spans="2:40">
      <c r="B330" s="28">
        <v>42321</v>
      </c>
      <c r="C330" s="28">
        <v>42073</v>
      </c>
      <c r="E330" s="28">
        <v>42868.166666666664</v>
      </c>
      <c r="F330" s="30">
        <v>42868</v>
      </c>
      <c r="G330" s="31" t="b">
        <v>1</v>
      </c>
      <c r="I330" s="30">
        <v>42321</v>
      </c>
      <c r="J330" s="430">
        <v>42073</v>
      </c>
      <c r="L330" s="28"/>
      <c r="M330" s="107"/>
      <c r="O330" s="102" t="str">
        <f t="shared" si="4"/>
        <v/>
      </c>
      <c r="P330" s="32"/>
      <c r="Q330" s="28" t="str" cm="1">
        <f t="array" ref="Q330">IF(P330&lt;&gt;"",TRANSPOSE(P330+_xlfn.SEQUENCE(24,,0,1/24)),"")</f>
        <v/>
      </c>
      <c r="R330" s="28"/>
      <c r="S330" s="28"/>
      <c r="T330" s="28"/>
      <c r="U330" s="28"/>
      <c r="V330" s="28"/>
      <c r="W330" s="28"/>
      <c r="X330" s="28"/>
      <c r="Y330" s="28"/>
      <c r="Z330" s="28"/>
      <c r="AA330" s="28"/>
      <c r="AB330" s="28"/>
      <c r="AC330" s="28"/>
      <c r="AD330" s="28"/>
      <c r="AE330" s="28"/>
      <c r="AF330" s="28"/>
      <c r="AG330" s="28"/>
      <c r="AH330" s="28"/>
      <c r="AI330" s="28"/>
      <c r="AJ330" s="28"/>
      <c r="AK330" s="28"/>
      <c r="AL330" s="28"/>
      <c r="AM330" s="28"/>
      <c r="AN330" s="28"/>
    </row>
    <row r="331" spans="2:40">
      <c r="B331" s="28">
        <v>42322</v>
      </c>
      <c r="C331" s="28">
        <v>42770</v>
      </c>
      <c r="E331" s="28">
        <v>42868.208333333336</v>
      </c>
      <c r="F331" s="30">
        <v>42868</v>
      </c>
      <c r="G331" s="31" t="b">
        <v>1</v>
      </c>
      <c r="I331" s="30">
        <v>42322</v>
      </c>
      <c r="J331" s="430">
        <v>42770</v>
      </c>
      <c r="L331" s="28"/>
      <c r="M331" s="107"/>
      <c r="O331" s="102" t="str">
        <f t="shared" si="4"/>
        <v/>
      </c>
      <c r="P331" s="32"/>
      <c r="Q331" s="28" t="str" cm="1">
        <f t="array" ref="Q331">IF(P331&lt;&gt;"",TRANSPOSE(P331+_xlfn.SEQUENCE(24,,0,1/24)),"")</f>
        <v/>
      </c>
      <c r="R331" s="28"/>
      <c r="S331" s="28"/>
      <c r="T331" s="28"/>
      <c r="U331" s="28"/>
      <c r="V331" s="28"/>
      <c r="W331" s="28"/>
      <c r="X331" s="28"/>
      <c r="Y331" s="28"/>
      <c r="Z331" s="28"/>
      <c r="AA331" s="28"/>
      <c r="AB331" s="28"/>
      <c r="AC331" s="28"/>
      <c r="AD331" s="28"/>
      <c r="AE331" s="28"/>
      <c r="AF331" s="28"/>
      <c r="AG331" s="28"/>
      <c r="AH331" s="28"/>
      <c r="AI331" s="28"/>
      <c r="AJ331" s="28"/>
      <c r="AK331" s="28"/>
      <c r="AL331" s="28"/>
      <c r="AM331" s="28"/>
      <c r="AN331" s="28"/>
    </row>
    <row r="332" spans="2:40">
      <c r="B332" s="28">
        <v>42323</v>
      </c>
      <c r="C332" s="28">
        <v>42386</v>
      </c>
      <c r="E332" s="28">
        <v>42868.25</v>
      </c>
      <c r="F332" s="30">
        <v>42868</v>
      </c>
      <c r="G332" s="31" t="b">
        <v>1</v>
      </c>
      <c r="I332" s="30">
        <v>42323</v>
      </c>
      <c r="J332" s="430">
        <v>42386</v>
      </c>
      <c r="L332" s="28"/>
      <c r="M332" s="107"/>
      <c r="O332" s="102" t="str">
        <f t="shared" si="4"/>
        <v/>
      </c>
      <c r="P332" s="32"/>
      <c r="Q332" s="28" t="str" cm="1">
        <f t="array" ref="Q332">IF(P332&lt;&gt;"",TRANSPOSE(P332+_xlfn.SEQUENCE(24,,0,1/24)),"")</f>
        <v/>
      </c>
      <c r="R332" s="28"/>
      <c r="S332" s="28"/>
      <c r="T332" s="28"/>
      <c r="U332" s="28"/>
      <c r="V332" s="28"/>
      <c r="W332" s="28"/>
      <c r="X332" s="28"/>
      <c r="Y332" s="28"/>
      <c r="Z332" s="28"/>
      <c r="AA332" s="28"/>
      <c r="AB332" s="28"/>
      <c r="AC332" s="28"/>
      <c r="AD332" s="28"/>
      <c r="AE332" s="28"/>
      <c r="AF332" s="28"/>
      <c r="AG332" s="28"/>
      <c r="AH332" s="28"/>
      <c r="AI332" s="28"/>
      <c r="AJ332" s="28"/>
      <c r="AK332" s="28"/>
      <c r="AL332" s="28"/>
      <c r="AM332" s="28"/>
      <c r="AN332" s="28"/>
    </row>
    <row r="333" spans="2:40">
      <c r="B333" s="28">
        <v>42324</v>
      </c>
      <c r="C333" s="28">
        <v>43424</v>
      </c>
      <c r="E333" s="28">
        <v>42868.291666666664</v>
      </c>
      <c r="F333" s="30">
        <v>42868</v>
      </c>
      <c r="G333" s="31" t="b">
        <v>1</v>
      </c>
      <c r="I333" s="30">
        <v>42324</v>
      </c>
      <c r="J333" s="430">
        <v>43424</v>
      </c>
      <c r="L333" s="28"/>
      <c r="M333" s="107"/>
      <c r="O333" s="102" t="str">
        <f t="shared" si="4"/>
        <v/>
      </c>
      <c r="P333" s="32"/>
      <c r="Q333" s="28" t="str" cm="1">
        <f t="array" ref="Q333">IF(P333&lt;&gt;"",TRANSPOSE(P333+_xlfn.SEQUENCE(24,,0,1/24)),"")</f>
        <v/>
      </c>
      <c r="R333" s="28"/>
      <c r="S333" s="28"/>
      <c r="T333" s="28"/>
      <c r="U333" s="28"/>
      <c r="V333" s="28"/>
      <c r="W333" s="28"/>
      <c r="X333" s="28"/>
      <c r="Y333" s="28"/>
      <c r="Z333" s="28"/>
      <c r="AA333" s="28"/>
      <c r="AB333" s="28"/>
      <c r="AC333" s="28"/>
      <c r="AD333" s="28"/>
      <c r="AE333" s="28"/>
      <c r="AF333" s="28"/>
      <c r="AG333" s="28"/>
      <c r="AH333" s="28"/>
      <c r="AI333" s="28"/>
      <c r="AJ333" s="28"/>
      <c r="AK333" s="28"/>
      <c r="AL333" s="28"/>
      <c r="AM333" s="28"/>
      <c r="AN333" s="28"/>
    </row>
    <row r="334" spans="2:40">
      <c r="B334" s="28">
        <v>42325</v>
      </c>
      <c r="C334" s="28">
        <v>43424</v>
      </c>
      <c r="E334" s="28">
        <v>42868.333333333336</v>
      </c>
      <c r="F334" s="30">
        <v>42868</v>
      </c>
      <c r="G334" s="31" t="b">
        <v>1</v>
      </c>
      <c r="I334" s="30">
        <v>42325</v>
      </c>
      <c r="J334" s="430">
        <v>43424</v>
      </c>
      <c r="L334" s="28"/>
      <c r="M334" s="107"/>
      <c r="O334" s="102" t="str">
        <f t="shared" si="4"/>
        <v/>
      </c>
      <c r="P334" s="32"/>
      <c r="Q334" s="28" t="str" cm="1">
        <f t="array" ref="Q334">IF(P334&lt;&gt;"",TRANSPOSE(P334+_xlfn.SEQUENCE(24,,0,1/24)),"")</f>
        <v/>
      </c>
      <c r="R334" s="28"/>
      <c r="S334" s="28"/>
      <c r="T334" s="28"/>
      <c r="U334" s="28"/>
      <c r="V334" s="28"/>
      <c r="W334" s="28"/>
      <c r="X334" s="28"/>
      <c r="Y334" s="28"/>
      <c r="Z334" s="28"/>
      <c r="AA334" s="28"/>
      <c r="AB334" s="28"/>
      <c r="AC334" s="28"/>
      <c r="AD334" s="28"/>
      <c r="AE334" s="28"/>
      <c r="AF334" s="28"/>
      <c r="AG334" s="28"/>
      <c r="AH334" s="28"/>
      <c r="AI334" s="28"/>
      <c r="AJ334" s="28"/>
      <c r="AK334" s="28"/>
      <c r="AL334" s="28"/>
      <c r="AM334" s="28"/>
      <c r="AN334" s="28"/>
    </row>
    <row r="335" spans="2:40">
      <c r="B335" s="28">
        <v>42326</v>
      </c>
      <c r="C335" s="28">
        <v>43424</v>
      </c>
      <c r="E335" s="28">
        <v>42868.375</v>
      </c>
      <c r="F335" s="30">
        <v>42868</v>
      </c>
      <c r="G335" s="31" t="b">
        <v>1</v>
      </c>
      <c r="I335" s="30">
        <v>42326</v>
      </c>
      <c r="J335" s="430">
        <v>43424</v>
      </c>
      <c r="L335" s="28"/>
      <c r="M335" s="107"/>
      <c r="O335" s="102" t="str">
        <f t="shared" si="4"/>
        <v/>
      </c>
      <c r="P335" s="32"/>
      <c r="Q335" s="28" t="str" cm="1">
        <f t="array" ref="Q335">IF(P335&lt;&gt;"",TRANSPOSE(P335+_xlfn.SEQUENCE(24,,0,1/24)),"")</f>
        <v/>
      </c>
      <c r="R335" s="28"/>
      <c r="S335" s="28"/>
      <c r="T335" s="28"/>
      <c r="U335" s="28"/>
      <c r="V335" s="28"/>
      <c r="W335" s="28"/>
      <c r="X335" s="28"/>
      <c r="Y335" s="28"/>
      <c r="Z335" s="28"/>
      <c r="AA335" s="28"/>
      <c r="AB335" s="28"/>
      <c r="AC335" s="28"/>
      <c r="AD335" s="28"/>
      <c r="AE335" s="28"/>
      <c r="AF335" s="28"/>
      <c r="AG335" s="28"/>
      <c r="AH335" s="28"/>
      <c r="AI335" s="28"/>
      <c r="AJ335" s="28"/>
      <c r="AK335" s="28"/>
      <c r="AL335" s="28"/>
      <c r="AM335" s="28"/>
      <c r="AN335" s="28"/>
    </row>
    <row r="336" spans="2:40">
      <c r="B336" s="28">
        <v>42327</v>
      </c>
      <c r="C336" s="28">
        <v>43424</v>
      </c>
      <c r="E336" s="28">
        <v>42868.416666666664</v>
      </c>
      <c r="F336" s="30">
        <v>42868</v>
      </c>
      <c r="G336" s="31" t="b">
        <v>1</v>
      </c>
      <c r="I336" s="30">
        <v>42327</v>
      </c>
      <c r="J336" s="430">
        <v>43424</v>
      </c>
      <c r="L336" s="28"/>
      <c r="M336" s="107"/>
      <c r="O336" s="102" t="str">
        <f t="shared" ref="O336:O379" si="5">IF(P336="","",1+O335)</f>
        <v/>
      </c>
      <c r="P336" s="32"/>
      <c r="Q336" s="28" t="str" cm="1">
        <f t="array" ref="Q336">IF(P336&lt;&gt;"",TRANSPOSE(P336+_xlfn.SEQUENCE(24,,0,1/24)),"")</f>
        <v/>
      </c>
      <c r="R336" s="28"/>
      <c r="S336" s="28"/>
      <c r="T336" s="28"/>
      <c r="U336" s="28"/>
      <c r="V336" s="28"/>
      <c r="W336" s="28"/>
      <c r="X336" s="28"/>
      <c r="Y336" s="28"/>
      <c r="Z336" s="28"/>
      <c r="AA336" s="28"/>
      <c r="AB336" s="28"/>
      <c r="AC336" s="28"/>
      <c r="AD336" s="28"/>
      <c r="AE336" s="28"/>
      <c r="AF336" s="28"/>
      <c r="AG336" s="28"/>
      <c r="AH336" s="28"/>
      <c r="AI336" s="28"/>
      <c r="AJ336" s="28"/>
      <c r="AK336" s="28"/>
      <c r="AL336" s="28"/>
      <c r="AM336" s="28"/>
      <c r="AN336" s="28"/>
    </row>
    <row r="337" spans="2:40">
      <c r="B337" s="28">
        <v>42328</v>
      </c>
      <c r="C337" s="28">
        <v>42853</v>
      </c>
      <c r="E337" s="28">
        <v>42868.458333333336</v>
      </c>
      <c r="F337" s="30">
        <v>42868</v>
      </c>
      <c r="G337" s="31" t="b">
        <v>1</v>
      </c>
      <c r="I337" s="30">
        <v>42328</v>
      </c>
      <c r="J337" s="430">
        <v>42853</v>
      </c>
      <c r="L337" s="28"/>
      <c r="M337" s="107"/>
      <c r="O337" s="102" t="str">
        <f t="shared" si="5"/>
        <v/>
      </c>
      <c r="P337" s="32"/>
      <c r="Q337" s="28" t="str" cm="1">
        <f t="array" ref="Q337">IF(P337&lt;&gt;"",TRANSPOSE(P337+_xlfn.SEQUENCE(24,,0,1/24)),"")</f>
        <v/>
      </c>
      <c r="R337" s="28"/>
      <c r="S337" s="28"/>
      <c r="T337" s="28"/>
      <c r="U337" s="28"/>
      <c r="V337" s="28"/>
      <c r="W337" s="28"/>
      <c r="X337" s="28"/>
      <c r="Y337" s="28"/>
      <c r="Z337" s="28"/>
      <c r="AA337" s="28"/>
      <c r="AB337" s="28"/>
      <c r="AC337" s="28"/>
      <c r="AD337" s="28"/>
      <c r="AE337" s="28"/>
      <c r="AF337" s="28"/>
      <c r="AG337" s="28"/>
      <c r="AH337" s="28"/>
      <c r="AI337" s="28"/>
      <c r="AJ337" s="28"/>
      <c r="AK337" s="28"/>
      <c r="AL337" s="28"/>
      <c r="AM337" s="28"/>
      <c r="AN337" s="28"/>
    </row>
    <row r="338" spans="2:40">
      <c r="B338" s="28">
        <v>42329</v>
      </c>
      <c r="C338" s="28">
        <v>42155</v>
      </c>
      <c r="E338" s="28">
        <v>42868.5</v>
      </c>
      <c r="F338" s="30">
        <v>42868</v>
      </c>
      <c r="G338" s="31" t="b">
        <v>1</v>
      </c>
      <c r="I338" s="30">
        <v>42329</v>
      </c>
      <c r="J338" s="430">
        <v>42155</v>
      </c>
      <c r="L338" s="28"/>
      <c r="M338" s="107"/>
      <c r="O338" s="102" t="str">
        <f t="shared" si="5"/>
        <v/>
      </c>
      <c r="P338" s="32"/>
      <c r="Q338" s="28" t="str" cm="1">
        <f t="array" ref="Q338">IF(P338&lt;&gt;"",TRANSPOSE(P338+_xlfn.SEQUENCE(24,,0,1/24)),"")</f>
        <v/>
      </c>
      <c r="R338" s="28"/>
      <c r="S338" s="28"/>
      <c r="T338" s="28"/>
      <c r="U338" s="28"/>
      <c r="V338" s="28"/>
      <c r="W338" s="28"/>
      <c r="X338" s="28"/>
      <c r="Y338" s="28"/>
      <c r="Z338" s="28"/>
      <c r="AA338" s="28"/>
      <c r="AB338" s="28"/>
      <c r="AC338" s="28"/>
      <c r="AD338" s="28"/>
      <c r="AE338" s="28"/>
      <c r="AF338" s="28"/>
      <c r="AG338" s="28"/>
      <c r="AH338" s="28"/>
      <c r="AI338" s="28"/>
      <c r="AJ338" s="28"/>
      <c r="AK338" s="28"/>
      <c r="AL338" s="28"/>
      <c r="AM338" s="28"/>
      <c r="AN338" s="28"/>
    </row>
    <row r="339" spans="2:40">
      <c r="B339" s="28">
        <v>42330</v>
      </c>
      <c r="C339" s="28">
        <v>42868</v>
      </c>
      <c r="E339" s="28">
        <v>42868.541666666664</v>
      </c>
      <c r="F339" s="30">
        <v>42868</v>
      </c>
      <c r="G339" s="31" t="b">
        <v>1</v>
      </c>
      <c r="I339" s="30">
        <v>42330</v>
      </c>
      <c r="J339" s="430">
        <v>42868</v>
      </c>
      <c r="L339" s="28"/>
      <c r="M339" s="107"/>
      <c r="O339" s="102" t="str">
        <f t="shared" si="5"/>
        <v/>
      </c>
      <c r="P339" s="32"/>
      <c r="Q339" s="28" t="str" cm="1">
        <f t="array" ref="Q339">IF(P339&lt;&gt;"",TRANSPOSE(P339+_xlfn.SEQUENCE(24,,0,1/24)),"")</f>
        <v/>
      </c>
      <c r="R339" s="28"/>
      <c r="S339" s="28"/>
      <c r="T339" s="28"/>
      <c r="U339" s="28"/>
      <c r="V339" s="28"/>
      <c r="W339" s="28"/>
      <c r="X339" s="28"/>
      <c r="Y339" s="28"/>
      <c r="Z339" s="28"/>
      <c r="AA339" s="28"/>
      <c r="AB339" s="28"/>
      <c r="AC339" s="28"/>
      <c r="AD339" s="28"/>
      <c r="AE339" s="28"/>
      <c r="AF339" s="28"/>
      <c r="AG339" s="28"/>
      <c r="AH339" s="28"/>
      <c r="AI339" s="28"/>
      <c r="AJ339" s="28"/>
      <c r="AK339" s="28"/>
      <c r="AL339" s="28"/>
      <c r="AM339" s="28"/>
      <c r="AN339" s="28"/>
    </row>
    <row r="340" spans="2:40">
      <c r="B340" s="28">
        <v>42331</v>
      </c>
      <c r="C340" s="28">
        <v>42853</v>
      </c>
      <c r="E340" s="28">
        <v>42868.583333333336</v>
      </c>
      <c r="F340" s="30">
        <v>42868</v>
      </c>
      <c r="G340" s="31" t="b">
        <v>1</v>
      </c>
      <c r="I340" s="30">
        <v>42331</v>
      </c>
      <c r="J340" s="430">
        <v>42853</v>
      </c>
      <c r="L340" s="28"/>
      <c r="M340" s="107"/>
      <c r="O340" s="102" t="str">
        <f t="shared" si="5"/>
        <v/>
      </c>
      <c r="P340" s="32"/>
      <c r="Q340" s="28" t="str" cm="1">
        <f t="array" ref="Q340">IF(P340&lt;&gt;"",TRANSPOSE(P340+_xlfn.SEQUENCE(24,,0,1/24)),"")</f>
        <v/>
      </c>
      <c r="R340" s="28"/>
      <c r="S340" s="28"/>
      <c r="T340" s="28"/>
      <c r="U340" s="28"/>
      <c r="V340" s="28"/>
      <c r="W340" s="28"/>
      <c r="X340" s="28"/>
      <c r="Y340" s="28"/>
      <c r="Z340" s="28"/>
      <c r="AA340" s="28"/>
      <c r="AB340" s="28"/>
      <c r="AC340" s="28"/>
      <c r="AD340" s="28"/>
      <c r="AE340" s="28"/>
      <c r="AF340" s="28"/>
      <c r="AG340" s="28"/>
      <c r="AH340" s="28"/>
      <c r="AI340" s="28"/>
      <c r="AJ340" s="28"/>
      <c r="AK340" s="28"/>
      <c r="AL340" s="28"/>
      <c r="AM340" s="28"/>
      <c r="AN340" s="28"/>
    </row>
    <row r="341" spans="2:40">
      <c r="B341" s="28">
        <v>42332</v>
      </c>
      <c r="C341" s="28">
        <v>43424</v>
      </c>
      <c r="E341" s="28">
        <v>42868.625</v>
      </c>
      <c r="F341" s="30">
        <v>42868</v>
      </c>
      <c r="G341" s="31" t="b">
        <v>1</v>
      </c>
      <c r="I341" s="30">
        <v>42332</v>
      </c>
      <c r="J341" s="430">
        <v>43424</v>
      </c>
      <c r="L341" s="28"/>
      <c r="M341" s="107"/>
      <c r="O341" s="102" t="str">
        <f t="shared" si="5"/>
        <v/>
      </c>
      <c r="P341" s="32"/>
      <c r="Q341" s="28" t="str" cm="1">
        <f t="array" ref="Q341">IF(P341&lt;&gt;"",TRANSPOSE(P341+_xlfn.SEQUENCE(24,,0,1/24)),"")</f>
        <v/>
      </c>
      <c r="R341" s="28"/>
      <c r="S341" s="28"/>
      <c r="T341" s="28"/>
      <c r="U341" s="28"/>
      <c r="V341" s="28"/>
      <c r="W341" s="28"/>
      <c r="X341" s="28"/>
      <c r="Y341" s="28"/>
      <c r="Z341" s="28"/>
      <c r="AA341" s="28"/>
      <c r="AB341" s="28"/>
      <c r="AC341" s="28"/>
      <c r="AD341" s="28"/>
      <c r="AE341" s="28"/>
      <c r="AF341" s="28"/>
      <c r="AG341" s="28"/>
      <c r="AH341" s="28"/>
      <c r="AI341" s="28"/>
      <c r="AJ341" s="28"/>
      <c r="AK341" s="28"/>
      <c r="AL341" s="28"/>
      <c r="AM341" s="28"/>
      <c r="AN341" s="28"/>
    </row>
    <row r="342" spans="2:40">
      <c r="B342" s="28">
        <v>42333</v>
      </c>
      <c r="C342" s="28">
        <v>43424</v>
      </c>
      <c r="E342" s="28">
        <v>42868.666666666664</v>
      </c>
      <c r="F342" s="30">
        <v>42868</v>
      </c>
      <c r="G342" s="31" t="b">
        <v>1</v>
      </c>
      <c r="I342" s="30">
        <v>42333</v>
      </c>
      <c r="J342" s="430">
        <v>43424</v>
      </c>
      <c r="L342" s="28"/>
      <c r="M342" s="107"/>
      <c r="O342" s="102" t="str">
        <f t="shared" si="5"/>
        <v/>
      </c>
      <c r="P342" s="32"/>
      <c r="Q342" s="28" t="str" cm="1">
        <f t="array" ref="Q342">IF(P342&lt;&gt;"",TRANSPOSE(P342+_xlfn.SEQUENCE(24,,0,1/24)),"")</f>
        <v/>
      </c>
      <c r="R342" s="28"/>
      <c r="S342" s="28"/>
      <c r="T342" s="28"/>
      <c r="U342" s="28"/>
      <c r="V342" s="28"/>
      <c r="W342" s="28"/>
      <c r="X342" s="28"/>
      <c r="Y342" s="28"/>
      <c r="Z342" s="28"/>
      <c r="AA342" s="28"/>
      <c r="AB342" s="28"/>
      <c r="AC342" s="28"/>
      <c r="AD342" s="28"/>
      <c r="AE342" s="28"/>
      <c r="AF342" s="28"/>
      <c r="AG342" s="28"/>
      <c r="AH342" s="28"/>
      <c r="AI342" s="28"/>
      <c r="AJ342" s="28"/>
      <c r="AK342" s="28"/>
      <c r="AL342" s="28"/>
      <c r="AM342" s="28"/>
      <c r="AN342" s="28"/>
    </row>
    <row r="343" spans="2:40">
      <c r="B343" s="28">
        <v>42334</v>
      </c>
      <c r="C343" s="28">
        <v>43442</v>
      </c>
      <c r="E343" s="28">
        <v>42868.708333333336</v>
      </c>
      <c r="F343" s="30">
        <v>42868</v>
      </c>
      <c r="G343" s="31" t="b">
        <v>1</v>
      </c>
      <c r="I343" s="30">
        <v>42334</v>
      </c>
      <c r="J343" s="430">
        <v>43442</v>
      </c>
      <c r="L343" s="28"/>
      <c r="M343" s="107"/>
      <c r="O343" s="102" t="str">
        <f t="shared" si="5"/>
        <v/>
      </c>
      <c r="P343" s="32"/>
      <c r="Q343" s="28" t="str" cm="1">
        <f t="array" ref="Q343">IF(P343&lt;&gt;"",TRANSPOSE(P343+_xlfn.SEQUENCE(24,,0,1/24)),"")</f>
        <v/>
      </c>
      <c r="R343" s="28"/>
      <c r="S343" s="28"/>
      <c r="T343" s="28"/>
      <c r="U343" s="28"/>
      <c r="V343" s="28"/>
      <c r="W343" s="28"/>
      <c r="X343" s="28"/>
      <c r="Y343" s="28"/>
      <c r="Z343" s="28"/>
      <c r="AA343" s="28"/>
      <c r="AB343" s="28"/>
      <c r="AC343" s="28"/>
      <c r="AD343" s="28"/>
      <c r="AE343" s="28"/>
      <c r="AF343" s="28"/>
      <c r="AG343" s="28"/>
      <c r="AH343" s="28"/>
      <c r="AI343" s="28"/>
      <c r="AJ343" s="28"/>
      <c r="AK343" s="28"/>
      <c r="AL343" s="28"/>
      <c r="AM343" s="28"/>
      <c r="AN343" s="28"/>
    </row>
    <row r="344" spans="2:40">
      <c r="B344" s="28">
        <v>42335</v>
      </c>
      <c r="C344" s="28">
        <v>43447</v>
      </c>
      <c r="E344" s="28">
        <v>42868.75</v>
      </c>
      <c r="F344" s="30">
        <v>42868</v>
      </c>
      <c r="G344" s="31" t="b">
        <v>1</v>
      </c>
      <c r="I344" s="30">
        <v>42335</v>
      </c>
      <c r="J344" s="430">
        <v>43447</v>
      </c>
      <c r="L344" s="28"/>
      <c r="M344" s="107"/>
      <c r="O344" s="102" t="str">
        <f t="shared" si="5"/>
        <v/>
      </c>
      <c r="P344" s="32"/>
      <c r="Q344" s="28" t="str" cm="1">
        <f t="array" ref="Q344">IF(P344&lt;&gt;"",TRANSPOSE(P344+_xlfn.SEQUENCE(24,,0,1/24)),"")</f>
        <v/>
      </c>
      <c r="R344" s="28"/>
      <c r="S344" s="28"/>
      <c r="T344" s="28"/>
      <c r="U344" s="28"/>
      <c r="V344" s="28"/>
      <c r="W344" s="28"/>
      <c r="X344" s="28"/>
      <c r="Y344" s="28"/>
      <c r="Z344" s="28"/>
      <c r="AA344" s="28"/>
      <c r="AB344" s="28"/>
      <c r="AC344" s="28"/>
      <c r="AD344" s="28"/>
      <c r="AE344" s="28"/>
      <c r="AF344" s="28"/>
      <c r="AG344" s="28"/>
      <c r="AH344" s="28"/>
      <c r="AI344" s="28"/>
      <c r="AJ344" s="28"/>
      <c r="AK344" s="28"/>
      <c r="AL344" s="28"/>
      <c r="AM344" s="28"/>
      <c r="AN344" s="28"/>
    </row>
    <row r="345" spans="2:40">
      <c r="B345" s="28">
        <v>42336</v>
      </c>
      <c r="C345" s="28">
        <v>43442</v>
      </c>
      <c r="E345" s="28">
        <v>42868.791666666664</v>
      </c>
      <c r="F345" s="30">
        <v>42868</v>
      </c>
      <c r="G345" s="31" t="b">
        <v>1</v>
      </c>
      <c r="I345" s="30">
        <v>42336</v>
      </c>
      <c r="J345" s="430">
        <v>43442</v>
      </c>
      <c r="L345" s="28"/>
      <c r="M345" s="107"/>
      <c r="O345" s="102" t="str">
        <f t="shared" si="5"/>
        <v/>
      </c>
      <c r="P345" s="32"/>
      <c r="Q345" s="28" t="str" cm="1">
        <f t="array" ref="Q345">IF(P345&lt;&gt;"",TRANSPOSE(P345+_xlfn.SEQUENCE(24,,0,1/24)),"")</f>
        <v/>
      </c>
      <c r="R345" s="28"/>
      <c r="S345" s="28"/>
      <c r="T345" s="28"/>
      <c r="U345" s="28"/>
      <c r="V345" s="28"/>
      <c r="W345" s="28"/>
      <c r="X345" s="28"/>
      <c r="Y345" s="28"/>
      <c r="Z345" s="28"/>
      <c r="AA345" s="28"/>
      <c r="AB345" s="28"/>
      <c r="AC345" s="28"/>
      <c r="AD345" s="28"/>
      <c r="AE345" s="28"/>
      <c r="AF345" s="28"/>
      <c r="AG345" s="28"/>
      <c r="AH345" s="28"/>
      <c r="AI345" s="28"/>
      <c r="AJ345" s="28"/>
      <c r="AK345" s="28"/>
      <c r="AL345" s="28"/>
      <c r="AM345" s="28"/>
      <c r="AN345" s="28"/>
    </row>
    <row r="346" spans="2:40">
      <c r="B346" s="28">
        <v>42337</v>
      </c>
      <c r="C346" s="28">
        <v>42386</v>
      </c>
      <c r="E346" s="28">
        <v>42868.833333333336</v>
      </c>
      <c r="F346" s="30">
        <v>42868</v>
      </c>
      <c r="G346" s="31" t="b">
        <v>1</v>
      </c>
      <c r="I346" s="30">
        <v>42337</v>
      </c>
      <c r="J346" s="430">
        <v>42386</v>
      </c>
      <c r="L346" s="28"/>
      <c r="M346" s="107"/>
      <c r="O346" s="102" t="str">
        <f t="shared" si="5"/>
        <v/>
      </c>
      <c r="P346" s="32"/>
      <c r="Q346" s="28" t="str" cm="1">
        <f t="array" ref="Q346">IF(P346&lt;&gt;"",TRANSPOSE(P346+_xlfn.SEQUENCE(24,,0,1/24)),"")</f>
        <v/>
      </c>
      <c r="R346" s="28"/>
      <c r="S346" s="28"/>
      <c r="T346" s="28"/>
      <c r="U346" s="28"/>
      <c r="V346" s="28"/>
      <c r="W346" s="28"/>
      <c r="X346" s="28"/>
      <c r="Y346" s="28"/>
      <c r="Z346" s="28"/>
      <c r="AA346" s="28"/>
      <c r="AB346" s="28"/>
      <c r="AC346" s="28"/>
      <c r="AD346" s="28"/>
      <c r="AE346" s="28"/>
      <c r="AF346" s="28"/>
      <c r="AG346" s="28"/>
      <c r="AH346" s="28"/>
      <c r="AI346" s="28"/>
      <c r="AJ346" s="28"/>
      <c r="AK346" s="28"/>
      <c r="AL346" s="28"/>
      <c r="AM346" s="28"/>
      <c r="AN346" s="28"/>
    </row>
    <row r="347" spans="2:40">
      <c r="B347" s="28">
        <v>42338</v>
      </c>
      <c r="C347" s="28">
        <v>43447</v>
      </c>
      <c r="E347" s="28">
        <v>42868.875</v>
      </c>
      <c r="F347" s="30">
        <v>42868</v>
      </c>
      <c r="G347" s="31" t="b">
        <v>1</v>
      </c>
      <c r="I347" s="30">
        <v>42338</v>
      </c>
      <c r="J347" s="430">
        <v>43447</v>
      </c>
      <c r="L347" s="28"/>
      <c r="M347" s="107"/>
      <c r="O347" s="102" t="str">
        <f t="shared" si="5"/>
        <v/>
      </c>
      <c r="P347" s="32"/>
      <c r="Q347" s="28" t="str" cm="1">
        <f t="array" ref="Q347">IF(P347&lt;&gt;"",TRANSPOSE(P347+_xlfn.SEQUENCE(24,,0,1/24)),"")</f>
        <v/>
      </c>
      <c r="R347" s="28"/>
      <c r="S347" s="28"/>
      <c r="T347" s="28"/>
      <c r="U347" s="28"/>
      <c r="V347" s="28"/>
      <c r="W347" s="28"/>
      <c r="X347" s="28"/>
      <c r="Y347" s="28"/>
      <c r="Z347" s="28"/>
      <c r="AA347" s="28"/>
      <c r="AB347" s="28"/>
      <c r="AC347" s="28"/>
      <c r="AD347" s="28"/>
      <c r="AE347" s="28"/>
      <c r="AF347" s="28"/>
      <c r="AG347" s="28"/>
      <c r="AH347" s="28"/>
      <c r="AI347" s="28"/>
      <c r="AJ347" s="28"/>
      <c r="AK347" s="28"/>
      <c r="AL347" s="28"/>
      <c r="AM347" s="28"/>
      <c r="AN347" s="28"/>
    </row>
    <row r="348" spans="2:40">
      <c r="B348" s="28">
        <v>42339</v>
      </c>
      <c r="C348" s="28">
        <v>43447</v>
      </c>
      <c r="E348" s="28">
        <v>42868.916666666664</v>
      </c>
      <c r="F348" s="30">
        <v>42868</v>
      </c>
      <c r="G348" s="31" t="b">
        <v>1</v>
      </c>
      <c r="I348" s="30">
        <v>42339</v>
      </c>
      <c r="J348" s="430">
        <v>43447</v>
      </c>
      <c r="L348" s="28"/>
      <c r="M348" s="107"/>
      <c r="O348" s="102" t="str">
        <f t="shared" si="5"/>
        <v/>
      </c>
      <c r="P348" s="32"/>
      <c r="Q348" s="28" t="str" cm="1">
        <f t="array" ref="Q348">IF(P348&lt;&gt;"",TRANSPOSE(P348+_xlfn.SEQUENCE(24,,0,1/24)),"")</f>
        <v/>
      </c>
      <c r="R348" s="28"/>
      <c r="S348" s="28"/>
      <c r="T348" s="28"/>
      <c r="U348" s="28"/>
      <c r="V348" s="28"/>
      <c r="W348" s="28"/>
      <c r="X348" s="28"/>
      <c r="Y348" s="28"/>
      <c r="Z348" s="28"/>
      <c r="AA348" s="28"/>
      <c r="AB348" s="28"/>
      <c r="AC348" s="28"/>
      <c r="AD348" s="28"/>
      <c r="AE348" s="28"/>
      <c r="AF348" s="28"/>
      <c r="AG348" s="28"/>
      <c r="AH348" s="28"/>
      <c r="AI348" s="28"/>
      <c r="AJ348" s="28"/>
      <c r="AK348" s="28"/>
      <c r="AL348" s="28"/>
      <c r="AM348" s="28"/>
      <c r="AN348" s="28"/>
    </row>
    <row r="349" spans="2:40">
      <c r="B349" s="28">
        <v>42340</v>
      </c>
      <c r="C349" s="28">
        <v>43447</v>
      </c>
      <c r="E349" s="28">
        <v>42868.958333333336</v>
      </c>
      <c r="F349" s="30">
        <v>42868</v>
      </c>
      <c r="G349" s="31" t="b">
        <v>1</v>
      </c>
      <c r="I349" s="30">
        <v>42340</v>
      </c>
      <c r="J349" s="430">
        <v>43447</v>
      </c>
      <c r="L349" s="28"/>
      <c r="M349" s="107"/>
      <c r="O349" s="102" t="str">
        <f t="shared" si="5"/>
        <v/>
      </c>
      <c r="P349" s="32"/>
      <c r="Q349" s="28" t="str" cm="1">
        <f t="array" ref="Q349">IF(P349&lt;&gt;"",TRANSPOSE(P349+_xlfn.SEQUENCE(24,,0,1/24)),"")</f>
        <v/>
      </c>
      <c r="R349" s="28"/>
      <c r="S349" s="28"/>
      <c r="T349" s="28"/>
      <c r="U349" s="28"/>
      <c r="V349" s="28"/>
      <c r="W349" s="28"/>
      <c r="X349" s="28"/>
      <c r="Y349" s="28"/>
      <c r="Z349" s="28"/>
      <c r="AA349" s="28"/>
      <c r="AB349" s="28"/>
      <c r="AC349" s="28"/>
      <c r="AD349" s="28"/>
      <c r="AE349" s="28"/>
      <c r="AF349" s="28"/>
      <c r="AG349" s="28"/>
      <c r="AH349" s="28"/>
      <c r="AI349" s="28"/>
      <c r="AJ349" s="28"/>
      <c r="AK349" s="28"/>
      <c r="AL349" s="28"/>
      <c r="AM349" s="28"/>
      <c r="AN349" s="28"/>
    </row>
    <row r="350" spans="2:40">
      <c r="B350" s="28">
        <v>42341</v>
      </c>
      <c r="C350" s="28">
        <v>43424</v>
      </c>
      <c r="E350" s="28">
        <v>42873</v>
      </c>
      <c r="F350" s="30">
        <v>42873</v>
      </c>
      <c r="G350" s="31" t="b">
        <v>1</v>
      </c>
      <c r="I350" s="30">
        <v>42341</v>
      </c>
      <c r="J350" s="430">
        <v>43424</v>
      </c>
      <c r="L350" s="28"/>
      <c r="M350" s="107"/>
      <c r="O350" s="102" t="str">
        <f t="shared" si="5"/>
        <v/>
      </c>
      <c r="P350" s="32"/>
      <c r="Q350" s="28" t="str" cm="1">
        <f t="array" ref="Q350">IF(P350&lt;&gt;"",TRANSPOSE(P350+_xlfn.SEQUENCE(24,,0,1/24)),"")</f>
        <v/>
      </c>
      <c r="R350" s="28"/>
      <c r="S350" s="28"/>
      <c r="T350" s="28"/>
      <c r="U350" s="28"/>
      <c r="V350" s="28"/>
      <c r="W350" s="28"/>
      <c r="X350" s="28"/>
      <c r="Y350" s="28"/>
      <c r="Z350" s="28"/>
      <c r="AA350" s="28"/>
      <c r="AB350" s="28"/>
      <c r="AC350" s="28"/>
      <c r="AD350" s="28"/>
      <c r="AE350" s="28"/>
      <c r="AF350" s="28"/>
      <c r="AG350" s="28"/>
      <c r="AH350" s="28"/>
      <c r="AI350" s="28"/>
      <c r="AJ350" s="28"/>
      <c r="AK350" s="28"/>
      <c r="AL350" s="28"/>
      <c r="AM350" s="28"/>
      <c r="AN350" s="28"/>
    </row>
    <row r="351" spans="2:40">
      <c r="B351" s="28">
        <v>42342</v>
      </c>
      <c r="C351" s="28">
        <v>43424</v>
      </c>
      <c r="E351" s="28">
        <v>42873.041666666664</v>
      </c>
      <c r="F351" s="30">
        <v>42873</v>
      </c>
      <c r="G351" s="31" t="b">
        <v>1</v>
      </c>
      <c r="I351" s="30">
        <v>42342</v>
      </c>
      <c r="J351" s="430">
        <v>43424</v>
      </c>
      <c r="L351" s="28"/>
      <c r="M351" s="107"/>
      <c r="O351" s="102" t="str">
        <f t="shared" si="5"/>
        <v/>
      </c>
      <c r="P351" s="32"/>
      <c r="Q351" s="28" t="str" cm="1">
        <f t="array" ref="Q351">IF(P351&lt;&gt;"",TRANSPOSE(P351+_xlfn.SEQUENCE(24,,0,1/24)),"")</f>
        <v/>
      </c>
      <c r="R351" s="28"/>
      <c r="S351" s="28"/>
      <c r="T351" s="28"/>
      <c r="U351" s="28"/>
      <c r="V351" s="28"/>
      <c r="W351" s="28"/>
      <c r="X351" s="28"/>
      <c r="Y351" s="28"/>
      <c r="Z351" s="28"/>
      <c r="AA351" s="28"/>
      <c r="AB351" s="28"/>
      <c r="AC351" s="28"/>
      <c r="AD351" s="28"/>
      <c r="AE351" s="28"/>
      <c r="AF351" s="28"/>
      <c r="AG351" s="28"/>
      <c r="AH351" s="28"/>
      <c r="AI351" s="28"/>
      <c r="AJ351" s="28"/>
      <c r="AK351" s="28"/>
      <c r="AL351" s="28"/>
      <c r="AM351" s="28"/>
      <c r="AN351" s="28"/>
    </row>
    <row r="352" spans="2:40">
      <c r="B352" s="28">
        <v>42343</v>
      </c>
      <c r="C352" s="28">
        <v>43442</v>
      </c>
      <c r="E352" s="28">
        <v>42873.083333333336</v>
      </c>
      <c r="F352" s="30">
        <v>42873</v>
      </c>
      <c r="G352" s="31" t="b">
        <v>1</v>
      </c>
      <c r="I352" s="30">
        <v>42343</v>
      </c>
      <c r="J352" s="430">
        <v>43442</v>
      </c>
      <c r="L352" s="28"/>
      <c r="M352" s="107"/>
      <c r="O352" s="102" t="str">
        <f t="shared" si="5"/>
        <v/>
      </c>
      <c r="P352" s="32"/>
      <c r="Q352" s="28" t="str" cm="1">
        <f t="array" ref="Q352">IF(P352&lt;&gt;"",TRANSPOSE(P352+_xlfn.SEQUENCE(24,,0,1/24)),"")</f>
        <v/>
      </c>
      <c r="R352" s="28"/>
      <c r="S352" s="28"/>
      <c r="T352" s="28"/>
      <c r="U352" s="28"/>
      <c r="V352" s="28"/>
      <c r="W352" s="28"/>
      <c r="X352" s="28"/>
      <c r="Y352" s="28"/>
      <c r="Z352" s="28"/>
      <c r="AA352" s="28"/>
      <c r="AB352" s="28"/>
      <c r="AC352" s="28"/>
      <c r="AD352" s="28"/>
      <c r="AE352" s="28"/>
      <c r="AF352" s="28"/>
      <c r="AG352" s="28"/>
      <c r="AH352" s="28"/>
      <c r="AI352" s="28"/>
      <c r="AJ352" s="28"/>
      <c r="AK352" s="28"/>
      <c r="AL352" s="28"/>
      <c r="AM352" s="28"/>
      <c r="AN352" s="28"/>
    </row>
    <row r="353" spans="2:40">
      <c r="B353" s="28">
        <v>42344</v>
      </c>
      <c r="C353" s="28">
        <v>42386</v>
      </c>
      <c r="E353" s="28">
        <v>42873.125</v>
      </c>
      <c r="F353" s="30">
        <v>42873</v>
      </c>
      <c r="G353" s="31" t="b">
        <v>1</v>
      </c>
      <c r="I353" s="30">
        <v>42344</v>
      </c>
      <c r="J353" s="430">
        <v>42386</v>
      </c>
      <c r="L353" s="28"/>
      <c r="M353" s="107"/>
      <c r="O353" s="102" t="str">
        <f t="shared" si="5"/>
        <v/>
      </c>
      <c r="P353" s="32"/>
      <c r="Q353" s="28" t="str" cm="1">
        <f t="array" ref="Q353">IF(P353&lt;&gt;"",TRANSPOSE(P353+_xlfn.SEQUENCE(24,,0,1/24)),"")</f>
        <v/>
      </c>
      <c r="R353" s="28"/>
      <c r="S353" s="28"/>
      <c r="T353" s="28"/>
      <c r="U353" s="28"/>
      <c r="V353" s="28"/>
      <c r="W353" s="28"/>
      <c r="X353" s="28"/>
      <c r="Y353" s="28"/>
      <c r="Z353" s="28"/>
      <c r="AA353" s="28"/>
      <c r="AB353" s="28"/>
      <c r="AC353" s="28"/>
      <c r="AD353" s="28"/>
      <c r="AE353" s="28"/>
      <c r="AF353" s="28"/>
      <c r="AG353" s="28"/>
      <c r="AH353" s="28"/>
      <c r="AI353" s="28"/>
      <c r="AJ353" s="28"/>
      <c r="AK353" s="28"/>
      <c r="AL353" s="28"/>
      <c r="AM353" s="28"/>
      <c r="AN353" s="28"/>
    </row>
    <row r="354" spans="2:40">
      <c r="B354" s="28">
        <v>42345</v>
      </c>
      <c r="C354" s="28">
        <v>43424</v>
      </c>
      <c r="E354" s="28">
        <v>42873.166666666664</v>
      </c>
      <c r="F354" s="30">
        <v>42873</v>
      </c>
      <c r="G354" s="31" t="b">
        <v>1</v>
      </c>
      <c r="I354" s="30">
        <v>42345</v>
      </c>
      <c r="J354" s="430">
        <v>43424</v>
      </c>
      <c r="L354" s="28"/>
      <c r="M354" s="107"/>
      <c r="O354" s="102" t="str">
        <f t="shared" si="5"/>
        <v/>
      </c>
      <c r="P354" s="32"/>
      <c r="Q354" s="28" t="str" cm="1">
        <f t="array" ref="Q354">IF(P354&lt;&gt;"",TRANSPOSE(P354+_xlfn.SEQUENCE(24,,0,1/24)),"")</f>
        <v/>
      </c>
      <c r="R354" s="28"/>
      <c r="S354" s="28"/>
      <c r="T354" s="28"/>
      <c r="U354" s="28"/>
      <c r="V354" s="28"/>
      <c r="W354" s="28"/>
      <c r="X354" s="28"/>
      <c r="Y354" s="28"/>
      <c r="Z354" s="28"/>
      <c r="AA354" s="28"/>
      <c r="AB354" s="28"/>
      <c r="AC354" s="28"/>
      <c r="AD354" s="28"/>
      <c r="AE354" s="28"/>
      <c r="AF354" s="28"/>
      <c r="AG354" s="28"/>
      <c r="AH354" s="28"/>
      <c r="AI354" s="28"/>
      <c r="AJ354" s="28"/>
      <c r="AK354" s="28"/>
      <c r="AL354" s="28"/>
      <c r="AM354" s="28"/>
      <c r="AN354" s="28"/>
    </row>
    <row r="355" spans="2:40">
      <c r="B355" s="28">
        <v>42346</v>
      </c>
      <c r="C355" s="28">
        <v>43424</v>
      </c>
      <c r="E355" s="28">
        <v>42873.208333333336</v>
      </c>
      <c r="F355" s="30">
        <v>42873</v>
      </c>
      <c r="G355" s="31" t="b">
        <v>1</v>
      </c>
      <c r="I355" s="30">
        <v>42346</v>
      </c>
      <c r="J355" s="430">
        <v>43424</v>
      </c>
      <c r="L355" s="28"/>
      <c r="M355" s="107"/>
      <c r="O355" s="102" t="str">
        <f t="shared" si="5"/>
        <v/>
      </c>
      <c r="P355" s="32"/>
      <c r="Q355" s="28" t="str" cm="1">
        <f t="array" ref="Q355">IF(P355&lt;&gt;"",TRANSPOSE(P355+_xlfn.SEQUENCE(24,,0,1/24)),"")</f>
        <v/>
      </c>
      <c r="R355" s="28"/>
      <c r="S355" s="28"/>
      <c r="T355" s="28"/>
      <c r="U355" s="28"/>
      <c r="V355" s="28"/>
      <c r="W355" s="28"/>
      <c r="X355" s="28"/>
      <c r="Y355" s="28"/>
      <c r="Z355" s="28"/>
      <c r="AA355" s="28"/>
      <c r="AB355" s="28"/>
      <c r="AC355" s="28"/>
      <c r="AD355" s="28"/>
      <c r="AE355" s="28"/>
      <c r="AF355" s="28"/>
      <c r="AG355" s="28"/>
      <c r="AH355" s="28"/>
      <c r="AI355" s="28"/>
      <c r="AJ355" s="28"/>
      <c r="AK355" s="28"/>
      <c r="AL355" s="28"/>
      <c r="AM355" s="28"/>
      <c r="AN355" s="28"/>
    </row>
    <row r="356" spans="2:40">
      <c r="B356" s="28">
        <v>42347</v>
      </c>
      <c r="C356" s="28">
        <v>43424</v>
      </c>
      <c r="E356" s="28">
        <v>42873.25</v>
      </c>
      <c r="F356" s="30">
        <v>42873</v>
      </c>
      <c r="G356" s="31" t="b">
        <v>1</v>
      </c>
      <c r="I356" s="30">
        <v>42347</v>
      </c>
      <c r="J356" s="430">
        <v>43424</v>
      </c>
      <c r="L356" s="28"/>
      <c r="M356" s="107"/>
      <c r="O356" s="102" t="str">
        <f t="shared" si="5"/>
        <v/>
      </c>
      <c r="P356" s="32"/>
      <c r="Q356" s="28" t="str" cm="1">
        <f t="array" ref="Q356">IF(P356&lt;&gt;"",TRANSPOSE(P356+_xlfn.SEQUENCE(24,,0,1/24)),"")</f>
        <v/>
      </c>
      <c r="R356" s="28"/>
      <c r="S356" s="28"/>
      <c r="T356" s="28"/>
      <c r="U356" s="28"/>
      <c r="V356" s="28"/>
      <c r="W356" s="28"/>
      <c r="X356" s="28"/>
      <c r="Y356" s="28"/>
      <c r="Z356" s="28"/>
      <c r="AA356" s="28"/>
      <c r="AB356" s="28"/>
      <c r="AC356" s="28"/>
      <c r="AD356" s="28"/>
      <c r="AE356" s="28"/>
      <c r="AF356" s="28"/>
      <c r="AG356" s="28"/>
      <c r="AH356" s="28"/>
      <c r="AI356" s="28"/>
      <c r="AJ356" s="28"/>
      <c r="AK356" s="28"/>
      <c r="AL356" s="28"/>
      <c r="AM356" s="28"/>
      <c r="AN356" s="28"/>
    </row>
    <row r="357" spans="2:40">
      <c r="B357" s="28">
        <v>42348</v>
      </c>
      <c r="C357" s="28">
        <v>43424</v>
      </c>
      <c r="E357" s="28">
        <v>42873.291666666664</v>
      </c>
      <c r="F357" s="30">
        <v>42873</v>
      </c>
      <c r="G357" s="31" t="b">
        <v>1</v>
      </c>
      <c r="I357" s="30">
        <v>42348</v>
      </c>
      <c r="J357" s="430">
        <v>43424</v>
      </c>
      <c r="L357" s="28"/>
      <c r="M357" s="107"/>
      <c r="O357" s="102" t="str">
        <f t="shared" si="5"/>
        <v/>
      </c>
      <c r="P357" s="32"/>
      <c r="Q357" s="28" t="str" cm="1">
        <f t="array" ref="Q357">IF(P357&lt;&gt;"",TRANSPOSE(P357+_xlfn.SEQUENCE(24,,0,1/24)),"")</f>
        <v/>
      </c>
      <c r="R357" s="28"/>
      <c r="S357" s="28"/>
      <c r="T357" s="28"/>
      <c r="U357" s="28"/>
      <c r="V357" s="28"/>
      <c r="W357" s="28"/>
      <c r="X357" s="28"/>
      <c r="Y357" s="28"/>
      <c r="Z357" s="28"/>
      <c r="AA357" s="28"/>
      <c r="AB357" s="28"/>
      <c r="AC357" s="28"/>
      <c r="AD357" s="28"/>
      <c r="AE357" s="28"/>
      <c r="AF357" s="28"/>
      <c r="AG357" s="28"/>
      <c r="AH357" s="28"/>
      <c r="AI357" s="28"/>
      <c r="AJ357" s="28"/>
      <c r="AK357" s="28"/>
      <c r="AL357" s="28"/>
      <c r="AM357" s="28"/>
      <c r="AN357" s="28"/>
    </row>
    <row r="358" spans="2:40">
      <c r="B358" s="28">
        <v>42349</v>
      </c>
      <c r="C358" s="28">
        <v>43424</v>
      </c>
      <c r="E358" s="28">
        <v>42873.333333333336</v>
      </c>
      <c r="F358" s="30">
        <v>42873</v>
      </c>
      <c r="G358" s="31" t="b">
        <v>1</v>
      </c>
      <c r="I358" s="30">
        <v>42349</v>
      </c>
      <c r="J358" s="430">
        <v>43424</v>
      </c>
      <c r="L358" s="28"/>
      <c r="M358" s="107"/>
      <c r="O358" s="102" t="str">
        <f t="shared" si="5"/>
        <v/>
      </c>
      <c r="P358" s="32"/>
      <c r="Q358" s="28" t="str" cm="1">
        <f t="array" ref="Q358">IF(P358&lt;&gt;"",TRANSPOSE(P358+_xlfn.SEQUENCE(24,,0,1/24)),"")</f>
        <v/>
      </c>
      <c r="R358" s="28"/>
      <c r="S358" s="28"/>
      <c r="T358" s="28"/>
      <c r="U358" s="28"/>
      <c r="V358" s="28"/>
      <c r="W358" s="28"/>
      <c r="X358" s="28"/>
      <c r="Y358" s="28"/>
      <c r="Z358" s="28"/>
      <c r="AA358" s="28"/>
      <c r="AB358" s="28"/>
      <c r="AC358" s="28"/>
      <c r="AD358" s="28"/>
      <c r="AE358" s="28"/>
      <c r="AF358" s="28"/>
      <c r="AG358" s="28"/>
      <c r="AH358" s="28"/>
      <c r="AI358" s="28"/>
      <c r="AJ358" s="28"/>
      <c r="AK358" s="28"/>
      <c r="AL358" s="28"/>
      <c r="AM358" s="28"/>
      <c r="AN358" s="28"/>
    </row>
    <row r="359" spans="2:40">
      <c r="B359" s="28">
        <v>42350</v>
      </c>
      <c r="C359" s="28">
        <v>43442</v>
      </c>
      <c r="E359" s="28">
        <v>42873.375</v>
      </c>
      <c r="F359" s="30">
        <v>42873</v>
      </c>
      <c r="G359" s="31" t="b">
        <v>1</v>
      </c>
      <c r="I359" s="30">
        <v>42350</v>
      </c>
      <c r="J359" s="430">
        <v>43442</v>
      </c>
      <c r="L359" s="28"/>
      <c r="M359" s="107"/>
      <c r="O359" s="102" t="str">
        <f t="shared" si="5"/>
        <v/>
      </c>
      <c r="P359" s="32"/>
      <c r="Q359" s="28" t="str" cm="1">
        <f t="array" ref="Q359">IF(P359&lt;&gt;"",TRANSPOSE(P359+_xlfn.SEQUENCE(24,,0,1/24)),"")</f>
        <v/>
      </c>
      <c r="R359" s="28"/>
      <c r="S359" s="28"/>
      <c r="T359" s="28"/>
      <c r="U359" s="28"/>
      <c r="V359" s="28"/>
      <c r="W359" s="28"/>
      <c r="X359" s="28"/>
      <c r="Y359" s="28"/>
      <c r="Z359" s="28"/>
      <c r="AA359" s="28"/>
      <c r="AB359" s="28"/>
      <c r="AC359" s="28"/>
      <c r="AD359" s="28"/>
      <c r="AE359" s="28"/>
      <c r="AF359" s="28"/>
      <c r="AG359" s="28"/>
      <c r="AH359" s="28"/>
      <c r="AI359" s="28"/>
      <c r="AJ359" s="28"/>
      <c r="AK359" s="28"/>
      <c r="AL359" s="28"/>
      <c r="AM359" s="28"/>
      <c r="AN359" s="28"/>
    </row>
    <row r="360" spans="2:40">
      <c r="B360" s="28">
        <v>42351</v>
      </c>
      <c r="C360" s="28">
        <v>42386</v>
      </c>
      <c r="E360" s="28">
        <v>42873.416666666664</v>
      </c>
      <c r="F360" s="30">
        <v>42873</v>
      </c>
      <c r="G360" s="31" t="b">
        <v>1</v>
      </c>
      <c r="I360" s="30">
        <v>42351</v>
      </c>
      <c r="J360" s="430">
        <v>42386</v>
      </c>
      <c r="L360" s="28"/>
      <c r="M360" s="107"/>
      <c r="O360" s="102" t="str">
        <f t="shared" si="5"/>
        <v/>
      </c>
      <c r="P360" s="32"/>
      <c r="Q360" s="28" t="str" cm="1">
        <f t="array" ref="Q360">IF(P360&lt;&gt;"",TRANSPOSE(P360+_xlfn.SEQUENCE(24,,0,1/24)),"")</f>
        <v/>
      </c>
      <c r="R360" s="28"/>
      <c r="S360" s="28"/>
      <c r="T360" s="28"/>
      <c r="U360" s="28"/>
      <c r="V360" s="28"/>
      <c r="W360" s="28"/>
      <c r="X360" s="28"/>
      <c r="Y360" s="28"/>
      <c r="Z360" s="28"/>
      <c r="AA360" s="28"/>
      <c r="AB360" s="28"/>
      <c r="AC360" s="28"/>
      <c r="AD360" s="28"/>
      <c r="AE360" s="28"/>
      <c r="AF360" s="28"/>
      <c r="AG360" s="28"/>
      <c r="AH360" s="28"/>
      <c r="AI360" s="28"/>
      <c r="AJ360" s="28"/>
      <c r="AK360" s="28"/>
      <c r="AL360" s="28"/>
      <c r="AM360" s="28"/>
      <c r="AN360" s="28"/>
    </row>
    <row r="361" spans="2:40">
      <c r="B361" s="28">
        <v>42352</v>
      </c>
      <c r="C361" s="28">
        <v>43424</v>
      </c>
      <c r="E361" s="28">
        <v>42873.458333333336</v>
      </c>
      <c r="F361" s="30">
        <v>42873</v>
      </c>
      <c r="G361" s="31" t="b">
        <v>1</v>
      </c>
      <c r="I361" s="30">
        <v>42352</v>
      </c>
      <c r="J361" s="430">
        <v>43424</v>
      </c>
      <c r="L361" s="28"/>
      <c r="M361" s="107"/>
      <c r="O361" s="102" t="str">
        <f t="shared" si="5"/>
        <v/>
      </c>
      <c r="P361" s="32"/>
      <c r="Q361" s="28" t="str" cm="1">
        <f t="array" ref="Q361">IF(P361&lt;&gt;"",TRANSPOSE(P361+_xlfn.SEQUENCE(24,,0,1/24)),"")</f>
        <v/>
      </c>
      <c r="R361" s="28"/>
      <c r="S361" s="28"/>
      <c r="T361" s="28"/>
      <c r="U361" s="28"/>
      <c r="V361" s="28"/>
      <c r="W361" s="28"/>
      <c r="X361" s="28"/>
      <c r="Y361" s="28"/>
      <c r="Z361" s="28"/>
      <c r="AA361" s="28"/>
      <c r="AB361" s="28"/>
      <c r="AC361" s="28"/>
      <c r="AD361" s="28"/>
      <c r="AE361" s="28"/>
      <c r="AF361" s="28"/>
      <c r="AG361" s="28"/>
      <c r="AH361" s="28"/>
      <c r="AI361" s="28"/>
      <c r="AJ361" s="28"/>
      <c r="AK361" s="28"/>
      <c r="AL361" s="28"/>
      <c r="AM361" s="28"/>
      <c r="AN361" s="28"/>
    </row>
    <row r="362" spans="2:40">
      <c r="B362" s="28">
        <v>42353</v>
      </c>
      <c r="C362" s="28">
        <v>43447</v>
      </c>
      <c r="E362" s="28">
        <v>42873.5</v>
      </c>
      <c r="F362" s="30">
        <v>42873</v>
      </c>
      <c r="G362" s="31" t="b">
        <v>1</v>
      </c>
      <c r="I362" s="30">
        <v>42353</v>
      </c>
      <c r="J362" s="430">
        <v>43447</v>
      </c>
      <c r="L362" s="28"/>
      <c r="M362" s="107"/>
      <c r="O362" s="102" t="str">
        <f t="shared" si="5"/>
        <v/>
      </c>
      <c r="P362" s="32"/>
      <c r="Q362" s="28" t="str" cm="1">
        <f t="array" ref="Q362">IF(P362&lt;&gt;"",TRANSPOSE(P362+_xlfn.SEQUENCE(24,,0,1/24)),"")</f>
        <v/>
      </c>
      <c r="R362" s="28"/>
      <c r="S362" s="28"/>
      <c r="T362" s="28"/>
      <c r="U362" s="28"/>
      <c r="V362" s="28"/>
      <c r="W362" s="28"/>
      <c r="X362" s="28"/>
      <c r="Y362" s="28"/>
      <c r="Z362" s="28"/>
      <c r="AA362" s="28"/>
      <c r="AB362" s="28"/>
      <c r="AC362" s="28"/>
      <c r="AD362" s="28"/>
      <c r="AE362" s="28"/>
      <c r="AF362" s="28"/>
      <c r="AG362" s="28"/>
      <c r="AH362" s="28"/>
      <c r="AI362" s="28"/>
      <c r="AJ362" s="28"/>
      <c r="AK362" s="28"/>
      <c r="AL362" s="28"/>
      <c r="AM362" s="28"/>
      <c r="AN362" s="28"/>
    </row>
    <row r="363" spans="2:40">
      <c r="B363" s="28">
        <v>42354</v>
      </c>
      <c r="C363" s="28">
        <v>43447</v>
      </c>
      <c r="E363" s="28">
        <v>42873.541666666664</v>
      </c>
      <c r="F363" s="30">
        <v>42873</v>
      </c>
      <c r="G363" s="31" t="b">
        <v>1</v>
      </c>
      <c r="I363" s="30">
        <v>42354</v>
      </c>
      <c r="J363" s="430">
        <v>43447</v>
      </c>
      <c r="L363" s="28"/>
      <c r="M363" s="107"/>
      <c r="O363" s="102" t="str">
        <f t="shared" si="5"/>
        <v/>
      </c>
      <c r="P363" s="32"/>
      <c r="Q363" s="28" t="str" cm="1">
        <f t="array" ref="Q363">IF(P363&lt;&gt;"",TRANSPOSE(P363+_xlfn.SEQUENCE(24,,0,1/24)),"")</f>
        <v/>
      </c>
      <c r="R363" s="28"/>
      <c r="S363" s="28"/>
      <c r="T363" s="28"/>
      <c r="U363" s="28"/>
      <c r="V363" s="28"/>
      <c r="W363" s="28"/>
      <c r="X363" s="28"/>
      <c r="Y363" s="28"/>
      <c r="Z363" s="28"/>
      <c r="AA363" s="28"/>
      <c r="AB363" s="28"/>
      <c r="AC363" s="28"/>
      <c r="AD363" s="28"/>
      <c r="AE363" s="28"/>
      <c r="AF363" s="28"/>
      <c r="AG363" s="28"/>
      <c r="AH363" s="28"/>
      <c r="AI363" s="28"/>
      <c r="AJ363" s="28"/>
      <c r="AK363" s="28"/>
      <c r="AL363" s="28"/>
      <c r="AM363" s="28"/>
      <c r="AN363" s="28"/>
    </row>
    <row r="364" spans="2:40">
      <c r="B364" s="28">
        <v>42355</v>
      </c>
      <c r="C364" s="28">
        <v>43447</v>
      </c>
      <c r="E364" s="28">
        <v>42873.583333333336</v>
      </c>
      <c r="F364" s="30">
        <v>42873</v>
      </c>
      <c r="G364" s="31" t="b">
        <v>1</v>
      </c>
      <c r="I364" s="30">
        <v>42355</v>
      </c>
      <c r="J364" s="430">
        <v>43447</v>
      </c>
      <c r="L364" s="28"/>
      <c r="M364" s="107"/>
      <c r="O364" s="102" t="str">
        <f t="shared" si="5"/>
        <v/>
      </c>
      <c r="P364" s="32"/>
      <c r="Q364" s="28" t="str" cm="1">
        <f t="array" ref="Q364">IF(P364&lt;&gt;"",TRANSPOSE(P364+_xlfn.SEQUENCE(24,,0,1/24)),"")</f>
        <v/>
      </c>
      <c r="R364" s="28"/>
      <c r="S364" s="28"/>
      <c r="T364" s="28"/>
      <c r="U364" s="28"/>
      <c r="V364" s="28"/>
      <c r="W364" s="28"/>
      <c r="X364" s="28"/>
      <c r="Y364" s="28"/>
      <c r="Z364" s="28"/>
      <c r="AA364" s="28"/>
      <c r="AB364" s="28"/>
      <c r="AC364" s="28"/>
      <c r="AD364" s="28"/>
      <c r="AE364" s="28"/>
      <c r="AF364" s="28"/>
      <c r="AG364" s="28"/>
      <c r="AH364" s="28"/>
      <c r="AI364" s="28"/>
      <c r="AJ364" s="28"/>
      <c r="AK364" s="28"/>
      <c r="AL364" s="28"/>
      <c r="AM364" s="28"/>
      <c r="AN364" s="28"/>
    </row>
    <row r="365" spans="2:40">
      <c r="B365" s="28">
        <v>42356</v>
      </c>
      <c r="C365" s="28">
        <v>43447</v>
      </c>
      <c r="E365" s="28">
        <v>42873.625</v>
      </c>
      <c r="F365" s="30">
        <v>42873</v>
      </c>
      <c r="G365" s="31" t="b">
        <v>1</v>
      </c>
      <c r="I365" s="30">
        <v>42356</v>
      </c>
      <c r="J365" s="430">
        <v>43447</v>
      </c>
      <c r="L365" s="28"/>
      <c r="M365" s="107"/>
      <c r="O365" s="102" t="str">
        <f t="shared" si="5"/>
        <v/>
      </c>
      <c r="P365" s="32"/>
      <c r="Q365" s="28" t="str" cm="1">
        <f t="array" ref="Q365">IF(P365&lt;&gt;"",TRANSPOSE(P365+_xlfn.SEQUENCE(24,,0,1/24)),"")</f>
        <v/>
      </c>
      <c r="R365" s="28"/>
      <c r="S365" s="28"/>
      <c r="T365" s="28"/>
      <c r="U365" s="28"/>
      <c r="V365" s="28"/>
      <c r="W365" s="28"/>
      <c r="X365" s="28"/>
      <c r="Y365" s="28"/>
      <c r="Z365" s="28"/>
      <c r="AA365" s="28"/>
      <c r="AB365" s="28"/>
      <c r="AC365" s="28"/>
      <c r="AD365" s="28"/>
      <c r="AE365" s="28"/>
      <c r="AF365" s="28"/>
      <c r="AG365" s="28"/>
      <c r="AH365" s="28"/>
      <c r="AI365" s="28"/>
      <c r="AJ365" s="28"/>
      <c r="AK365" s="28"/>
      <c r="AL365" s="28"/>
      <c r="AM365" s="28"/>
      <c r="AN365" s="28"/>
    </row>
    <row r="366" spans="2:40">
      <c r="B366" s="28">
        <v>42357</v>
      </c>
      <c r="C366" s="28">
        <v>43442</v>
      </c>
      <c r="E366" s="28">
        <v>42873.666666666664</v>
      </c>
      <c r="F366" s="30">
        <v>42873</v>
      </c>
      <c r="G366" s="31" t="b">
        <v>1</v>
      </c>
      <c r="I366" s="30">
        <v>42357</v>
      </c>
      <c r="J366" s="430">
        <v>43442</v>
      </c>
      <c r="L366" s="28"/>
      <c r="M366" s="107"/>
      <c r="O366" s="102" t="str">
        <f t="shared" si="5"/>
        <v/>
      </c>
      <c r="P366" s="32"/>
      <c r="Q366" s="28" t="str" cm="1">
        <f t="array" ref="Q366">IF(P366&lt;&gt;"",TRANSPOSE(P366+_xlfn.SEQUENCE(24,,0,1/24)),"")</f>
        <v/>
      </c>
      <c r="R366" s="28"/>
      <c r="S366" s="28"/>
      <c r="T366" s="28"/>
      <c r="U366" s="28"/>
      <c r="V366" s="28"/>
      <c r="W366" s="28"/>
      <c r="X366" s="28"/>
      <c r="Y366" s="28"/>
      <c r="Z366" s="28"/>
      <c r="AA366" s="28"/>
      <c r="AB366" s="28"/>
      <c r="AC366" s="28"/>
      <c r="AD366" s="28"/>
      <c r="AE366" s="28"/>
      <c r="AF366" s="28"/>
      <c r="AG366" s="28"/>
      <c r="AH366" s="28"/>
      <c r="AI366" s="28"/>
      <c r="AJ366" s="28"/>
      <c r="AK366" s="28"/>
      <c r="AL366" s="28"/>
      <c r="AM366" s="28"/>
      <c r="AN366" s="28"/>
    </row>
    <row r="367" spans="2:40">
      <c r="B367" s="28">
        <v>42358</v>
      </c>
      <c r="C367" s="28">
        <v>42386</v>
      </c>
      <c r="E367" s="28">
        <v>42873.708333333336</v>
      </c>
      <c r="F367" s="30">
        <v>42873</v>
      </c>
      <c r="G367" s="31" t="b">
        <v>1</v>
      </c>
      <c r="I367" s="30">
        <v>42358</v>
      </c>
      <c r="J367" s="430">
        <v>42386</v>
      </c>
      <c r="L367" s="28"/>
      <c r="M367" s="107"/>
      <c r="O367" s="102" t="str">
        <f t="shared" si="5"/>
        <v/>
      </c>
      <c r="P367" s="32"/>
      <c r="Q367" s="28" t="str" cm="1">
        <f t="array" ref="Q367">IF(P367&lt;&gt;"",TRANSPOSE(P367+_xlfn.SEQUENCE(24,,0,1/24)),"")</f>
        <v/>
      </c>
      <c r="R367" s="28"/>
      <c r="S367" s="28"/>
      <c r="T367" s="28"/>
      <c r="U367" s="28"/>
      <c r="V367" s="28"/>
      <c r="W367" s="28"/>
      <c r="X367" s="28"/>
      <c r="Y367" s="28"/>
      <c r="Z367" s="28"/>
      <c r="AA367" s="28"/>
      <c r="AB367" s="28"/>
      <c r="AC367" s="28"/>
      <c r="AD367" s="28"/>
      <c r="AE367" s="28"/>
      <c r="AF367" s="28"/>
      <c r="AG367" s="28"/>
      <c r="AH367" s="28"/>
      <c r="AI367" s="28"/>
      <c r="AJ367" s="28"/>
      <c r="AK367" s="28"/>
      <c r="AL367" s="28"/>
      <c r="AM367" s="28"/>
      <c r="AN367" s="28"/>
    </row>
    <row r="368" spans="2:40">
      <c r="B368" s="28">
        <v>42359</v>
      </c>
      <c r="C368" s="28">
        <v>43424</v>
      </c>
      <c r="E368" s="28">
        <v>42873.75</v>
      </c>
      <c r="F368" s="30">
        <v>42873</v>
      </c>
      <c r="G368" s="31" t="b">
        <v>1</v>
      </c>
      <c r="I368" s="30">
        <v>42359</v>
      </c>
      <c r="J368" s="430">
        <v>43424</v>
      </c>
      <c r="L368" s="28"/>
      <c r="M368" s="107"/>
      <c r="O368" s="102" t="str">
        <f t="shared" si="5"/>
        <v/>
      </c>
      <c r="P368" s="32"/>
      <c r="Q368" s="28" t="str" cm="1">
        <f t="array" ref="Q368">IF(P368&lt;&gt;"",TRANSPOSE(P368+_xlfn.SEQUENCE(24,,0,1/24)),"")</f>
        <v/>
      </c>
      <c r="R368" s="28"/>
      <c r="S368" s="28"/>
      <c r="T368" s="28"/>
      <c r="U368" s="28"/>
      <c r="V368" s="28"/>
      <c r="W368" s="28"/>
      <c r="X368" s="28"/>
      <c r="Y368" s="28"/>
      <c r="Z368" s="28"/>
      <c r="AA368" s="28"/>
      <c r="AB368" s="28"/>
      <c r="AC368" s="28"/>
      <c r="AD368" s="28"/>
      <c r="AE368" s="28"/>
      <c r="AF368" s="28"/>
      <c r="AG368" s="28"/>
      <c r="AH368" s="28"/>
      <c r="AI368" s="28"/>
      <c r="AJ368" s="28"/>
      <c r="AK368" s="28"/>
      <c r="AL368" s="28"/>
      <c r="AM368" s="28"/>
      <c r="AN368" s="28"/>
    </row>
    <row r="369" spans="2:40">
      <c r="B369" s="28">
        <v>42360</v>
      </c>
      <c r="C369" s="28">
        <v>43424</v>
      </c>
      <c r="E369" s="28">
        <v>42873.791666666664</v>
      </c>
      <c r="F369" s="30">
        <v>42873</v>
      </c>
      <c r="G369" s="31" t="b">
        <v>1</v>
      </c>
      <c r="I369" s="30">
        <v>42360</v>
      </c>
      <c r="J369" s="430">
        <v>43424</v>
      </c>
      <c r="L369" s="28"/>
      <c r="M369" s="107"/>
      <c r="O369" s="102" t="str">
        <f t="shared" si="5"/>
        <v/>
      </c>
      <c r="P369" s="32"/>
      <c r="Q369" s="28" t="str" cm="1">
        <f t="array" ref="Q369">IF(P369&lt;&gt;"",TRANSPOSE(P369+_xlfn.SEQUENCE(24,,0,1/24)),"")</f>
        <v/>
      </c>
      <c r="R369" s="28"/>
      <c r="S369" s="28"/>
      <c r="T369" s="28"/>
      <c r="U369" s="28"/>
      <c r="V369" s="28"/>
      <c r="W369" s="28"/>
      <c r="X369" s="28"/>
      <c r="Y369" s="28"/>
      <c r="Z369" s="28"/>
      <c r="AA369" s="28"/>
      <c r="AB369" s="28"/>
      <c r="AC369" s="28"/>
      <c r="AD369" s="28"/>
      <c r="AE369" s="28"/>
      <c r="AF369" s="28"/>
      <c r="AG369" s="28"/>
      <c r="AH369" s="28"/>
      <c r="AI369" s="28"/>
      <c r="AJ369" s="28"/>
      <c r="AK369" s="28"/>
      <c r="AL369" s="28"/>
      <c r="AM369" s="28"/>
      <c r="AN369" s="28"/>
    </row>
    <row r="370" spans="2:40">
      <c r="B370" s="28">
        <v>42361</v>
      </c>
      <c r="C370" s="28">
        <v>43424</v>
      </c>
      <c r="E370" s="28">
        <v>42873.833333333336</v>
      </c>
      <c r="F370" s="30">
        <v>42873</v>
      </c>
      <c r="G370" s="31" t="b">
        <v>1</v>
      </c>
      <c r="I370" s="30">
        <v>42361</v>
      </c>
      <c r="J370" s="430">
        <v>43424</v>
      </c>
      <c r="L370" s="28"/>
      <c r="M370" s="107"/>
      <c r="O370" s="102" t="str">
        <f t="shared" si="5"/>
        <v/>
      </c>
      <c r="P370" s="32"/>
      <c r="Q370" s="28" t="str" cm="1">
        <f t="array" ref="Q370">IF(P370&lt;&gt;"",TRANSPOSE(P370+_xlfn.SEQUENCE(24,,0,1/24)),"")</f>
        <v/>
      </c>
      <c r="R370" s="28"/>
      <c r="S370" s="28"/>
      <c r="T370" s="28"/>
      <c r="U370" s="28"/>
      <c r="V370" s="28"/>
      <c r="W370" s="28"/>
      <c r="X370" s="28"/>
      <c r="Y370" s="28"/>
      <c r="Z370" s="28"/>
      <c r="AA370" s="28"/>
      <c r="AB370" s="28"/>
      <c r="AC370" s="28"/>
      <c r="AD370" s="28"/>
      <c r="AE370" s="28"/>
      <c r="AF370" s="28"/>
      <c r="AG370" s="28"/>
      <c r="AH370" s="28"/>
      <c r="AI370" s="28"/>
      <c r="AJ370" s="28"/>
      <c r="AK370" s="28"/>
      <c r="AL370" s="28"/>
      <c r="AM370" s="28"/>
      <c r="AN370" s="28"/>
    </row>
    <row r="371" spans="2:40">
      <c r="B371" s="28">
        <v>42362</v>
      </c>
      <c r="C371" s="28">
        <v>43424</v>
      </c>
      <c r="E371" s="28">
        <v>42873.875</v>
      </c>
      <c r="F371" s="30">
        <v>42873</v>
      </c>
      <c r="G371" s="31" t="b">
        <v>1</v>
      </c>
      <c r="I371" s="30">
        <v>42362</v>
      </c>
      <c r="J371" s="430">
        <v>43424</v>
      </c>
      <c r="L371" s="28"/>
      <c r="M371" s="107"/>
      <c r="O371" s="102" t="str">
        <f t="shared" si="5"/>
        <v/>
      </c>
      <c r="P371" s="32"/>
      <c r="Q371" s="28" t="str" cm="1">
        <f t="array" ref="Q371">IF(P371&lt;&gt;"",TRANSPOSE(P371+_xlfn.SEQUENCE(24,,0,1/24)),"")</f>
        <v/>
      </c>
      <c r="R371" s="28"/>
      <c r="S371" s="28"/>
      <c r="T371" s="28"/>
      <c r="U371" s="28"/>
      <c r="V371" s="28"/>
      <c r="W371" s="28"/>
      <c r="X371" s="28"/>
      <c r="Y371" s="28"/>
      <c r="Z371" s="28"/>
      <c r="AA371" s="28"/>
      <c r="AB371" s="28"/>
      <c r="AC371" s="28"/>
      <c r="AD371" s="28"/>
      <c r="AE371" s="28"/>
      <c r="AF371" s="28"/>
      <c r="AG371" s="28"/>
      <c r="AH371" s="28"/>
      <c r="AI371" s="28"/>
      <c r="AJ371" s="28"/>
      <c r="AK371" s="28"/>
      <c r="AL371" s="28"/>
      <c r="AM371" s="28"/>
      <c r="AN371" s="28"/>
    </row>
    <row r="372" spans="2:40">
      <c r="B372" s="28">
        <v>42363</v>
      </c>
      <c r="C372" s="28">
        <v>43442</v>
      </c>
      <c r="E372" s="28">
        <v>42873.916666666664</v>
      </c>
      <c r="F372" s="30">
        <v>42873</v>
      </c>
      <c r="G372" s="31" t="b">
        <v>1</v>
      </c>
      <c r="I372" s="30">
        <v>42363</v>
      </c>
      <c r="J372" s="430">
        <v>43442</v>
      </c>
      <c r="L372" s="28"/>
      <c r="M372" s="107"/>
      <c r="O372" s="102" t="str">
        <f t="shared" si="5"/>
        <v/>
      </c>
      <c r="P372" s="32"/>
      <c r="Q372" s="28" t="str" cm="1">
        <f t="array" ref="Q372">IF(P372&lt;&gt;"",TRANSPOSE(P372+_xlfn.SEQUENCE(24,,0,1/24)),"")</f>
        <v/>
      </c>
      <c r="R372" s="28"/>
      <c r="S372" s="28"/>
      <c r="T372" s="28"/>
      <c r="U372" s="28"/>
      <c r="V372" s="28"/>
      <c r="W372" s="28"/>
      <c r="X372" s="28"/>
      <c r="Y372" s="28"/>
      <c r="Z372" s="28"/>
      <c r="AA372" s="28"/>
      <c r="AB372" s="28"/>
      <c r="AC372" s="28"/>
      <c r="AD372" s="28"/>
      <c r="AE372" s="28"/>
      <c r="AF372" s="28"/>
      <c r="AG372" s="28"/>
      <c r="AH372" s="28"/>
      <c r="AI372" s="28"/>
      <c r="AJ372" s="28"/>
      <c r="AK372" s="28"/>
      <c r="AL372" s="28"/>
      <c r="AM372" s="28"/>
      <c r="AN372" s="28"/>
    </row>
    <row r="373" spans="2:40">
      <c r="B373" s="28">
        <v>42364</v>
      </c>
      <c r="C373" s="28">
        <v>43442</v>
      </c>
      <c r="E373" s="28">
        <v>42873.958333333336</v>
      </c>
      <c r="F373" s="30">
        <v>42873</v>
      </c>
      <c r="G373" s="31" t="b">
        <v>1</v>
      </c>
      <c r="I373" s="30">
        <v>42364</v>
      </c>
      <c r="J373" s="430">
        <v>43442</v>
      </c>
      <c r="L373" s="28"/>
      <c r="M373" s="107"/>
      <c r="O373" s="102" t="str">
        <f t="shared" si="5"/>
        <v/>
      </c>
      <c r="P373" s="32"/>
      <c r="Q373" s="28" t="str" cm="1">
        <f t="array" ref="Q373">IF(P373&lt;&gt;"",TRANSPOSE(P373+_xlfn.SEQUENCE(24,,0,1/24)),"")</f>
        <v/>
      </c>
      <c r="R373" s="28"/>
      <c r="S373" s="28"/>
      <c r="T373" s="28"/>
      <c r="U373" s="28"/>
      <c r="V373" s="28"/>
      <c r="W373" s="28"/>
      <c r="X373" s="28"/>
      <c r="Y373" s="28"/>
      <c r="Z373" s="28"/>
      <c r="AA373" s="28"/>
      <c r="AB373" s="28"/>
      <c r="AC373" s="28"/>
      <c r="AD373" s="28"/>
      <c r="AE373" s="28"/>
      <c r="AF373" s="28"/>
      <c r="AG373" s="28"/>
      <c r="AH373" s="28"/>
      <c r="AI373" s="28"/>
      <c r="AJ373" s="28"/>
      <c r="AK373" s="28"/>
      <c r="AL373" s="28"/>
      <c r="AM373" s="28"/>
      <c r="AN373" s="28"/>
    </row>
    <row r="374" spans="2:40">
      <c r="B374" s="28">
        <v>42365</v>
      </c>
      <c r="C374" s="28">
        <v>43442</v>
      </c>
      <c r="E374" s="28">
        <v>42928</v>
      </c>
      <c r="F374" s="30">
        <v>42928</v>
      </c>
      <c r="G374" s="31" t="b">
        <v>1</v>
      </c>
      <c r="I374" s="30">
        <v>42365</v>
      </c>
      <c r="J374" s="430">
        <v>43442</v>
      </c>
      <c r="L374" s="28"/>
      <c r="M374" s="107"/>
      <c r="O374" s="102" t="str">
        <f t="shared" si="5"/>
        <v/>
      </c>
      <c r="P374" s="32"/>
      <c r="Q374" s="28" t="str" cm="1">
        <f t="array" ref="Q374">IF(P374&lt;&gt;"",TRANSPOSE(P374+_xlfn.SEQUENCE(24,,0,1/24)),"")</f>
        <v/>
      </c>
      <c r="R374" s="28"/>
      <c r="S374" s="28"/>
      <c r="T374" s="28"/>
      <c r="U374" s="28"/>
      <c r="V374" s="28"/>
      <c r="W374" s="28"/>
      <c r="X374" s="28"/>
      <c r="Y374" s="28"/>
      <c r="Z374" s="28"/>
      <c r="AA374" s="28"/>
      <c r="AB374" s="28"/>
      <c r="AC374" s="28"/>
      <c r="AD374" s="28"/>
      <c r="AE374" s="28"/>
      <c r="AF374" s="28"/>
      <c r="AG374" s="28"/>
      <c r="AH374" s="28"/>
      <c r="AI374" s="28"/>
      <c r="AJ374" s="28"/>
      <c r="AK374" s="28"/>
      <c r="AL374" s="28"/>
      <c r="AM374" s="28"/>
      <c r="AN374" s="28"/>
    </row>
    <row r="375" spans="2:40">
      <c r="B375" s="28">
        <v>42366</v>
      </c>
      <c r="C375" s="28">
        <v>43447</v>
      </c>
      <c r="E375" s="28">
        <v>42928.041666666664</v>
      </c>
      <c r="F375" s="30">
        <v>42928</v>
      </c>
      <c r="G375" s="31" t="b">
        <v>1</v>
      </c>
      <c r="I375" s="30">
        <v>42366</v>
      </c>
      <c r="J375" s="430">
        <v>43447</v>
      </c>
      <c r="L375" s="28"/>
      <c r="M375" s="107"/>
      <c r="O375" s="102" t="str">
        <f t="shared" si="5"/>
        <v/>
      </c>
      <c r="P375" s="32"/>
      <c r="Q375" s="28" t="str" cm="1">
        <f t="array" ref="Q375">IF(P375&lt;&gt;"",TRANSPOSE(P375+_xlfn.SEQUENCE(24,,0,1/24)),"")</f>
        <v/>
      </c>
      <c r="R375" s="28"/>
      <c r="S375" s="28"/>
      <c r="T375" s="28"/>
      <c r="U375" s="28"/>
      <c r="V375" s="28"/>
      <c r="W375" s="28"/>
      <c r="X375" s="28"/>
      <c r="Y375" s="28"/>
      <c r="Z375" s="28"/>
      <c r="AA375" s="28"/>
      <c r="AB375" s="28"/>
      <c r="AC375" s="28"/>
      <c r="AD375" s="28"/>
      <c r="AE375" s="28"/>
      <c r="AF375" s="28"/>
      <c r="AG375" s="28"/>
      <c r="AH375" s="28"/>
      <c r="AI375" s="28"/>
      <c r="AJ375" s="28"/>
      <c r="AK375" s="28"/>
      <c r="AL375" s="28"/>
      <c r="AM375" s="28"/>
      <c r="AN375" s="28"/>
    </row>
    <row r="376" spans="2:40">
      <c r="B376" s="28">
        <v>42367</v>
      </c>
      <c r="C376" s="28">
        <v>43447</v>
      </c>
      <c r="E376" s="28">
        <v>42928.083333333336</v>
      </c>
      <c r="F376" s="30">
        <v>42928</v>
      </c>
      <c r="G376" s="31" t="b">
        <v>1</v>
      </c>
      <c r="I376" s="30">
        <v>42367</v>
      </c>
      <c r="J376" s="430">
        <v>43447</v>
      </c>
      <c r="L376" s="28"/>
      <c r="M376" s="107"/>
      <c r="O376" s="102" t="str">
        <f t="shared" si="5"/>
        <v/>
      </c>
      <c r="P376" s="32"/>
      <c r="Q376" s="28" t="str" cm="1">
        <f t="array" ref="Q376">IF(P376&lt;&gt;"",TRANSPOSE(P376+_xlfn.SEQUENCE(24,,0,1/24)),"")</f>
        <v/>
      </c>
      <c r="R376" s="28"/>
      <c r="S376" s="28"/>
      <c r="T376" s="28"/>
      <c r="U376" s="28"/>
      <c r="V376" s="28"/>
      <c r="W376" s="28"/>
      <c r="X376" s="28"/>
      <c r="Y376" s="28"/>
      <c r="Z376" s="28"/>
      <c r="AA376" s="28"/>
      <c r="AB376" s="28"/>
      <c r="AC376" s="28"/>
      <c r="AD376" s="28"/>
      <c r="AE376" s="28"/>
      <c r="AF376" s="28"/>
      <c r="AG376" s="28"/>
      <c r="AH376" s="28"/>
      <c r="AI376" s="28"/>
      <c r="AJ376" s="28"/>
      <c r="AK376" s="28"/>
      <c r="AL376" s="28"/>
      <c r="AM376" s="28"/>
      <c r="AN376" s="28"/>
    </row>
    <row r="377" spans="2:40">
      <c r="B377" s="28">
        <v>42368</v>
      </c>
      <c r="C377" s="28">
        <v>43447</v>
      </c>
      <c r="E377" s="28">
        <v>42928.125</v>
      </c>
      <c r="F377" s="30">
        <v>42928</v>
      </c>
      <c r="G377" s="31" t="b">
        <v>1</v>
      </c>
      <c r="I377" s="30">
        <v>42368</v>
      </c>
      <c r="J377" s="430">
        <v>43447</v>
      </c>
      <c r="L377" s="28"/>
      <c r="M377" s="107"/>
      <c r="O377" s="102" t="str">
        <f t="shared" si="5"/>
        <v/>
      </c>
      <c r="P377" s="32"/>
      <c r="Q377" s="28" t="str" cm="1">
        <f t="array" ref="Q377">IF(P377&lt;&gt;"",TRANSPOSE(P377+_xlfn.SEQUENCE(24,,0,1/24)),"")</f>
        <v/>
      </c>
      <c r="R377" s="28"/>
      <c r="S377" s="28"/>
      <c r="T377" s="28"/>
      <c r="U377" s="28"/>
      <c r="V377" s="28"/>
      <c r="W377" s="28"/>
      <c r="X377" s="28"/>
      <c r="Y377" s="28"/>
      <c r="Z377" s="28"/>
      <c r="AA377" s="28"/>
      <c r="AB377" s="28"/>
      <c r="AC377" s="28"/>
      <c r="AD377" s="28"/>
      <c r="AE377" s="28"/>
      <c r="AF377" s="28"/>
      <c r="AG377" s="28"/>
      <c r="AH377" s="28"/>
      <c r="AI377" s="28"/>
      <c r="AJ377" s="28"/>
      <c r="AK377" s="28"/>
      <c r="AL377" s="28"/>
      <c r="AM377" s="28"/>
      <c r="AN377" s="28"/>
    </row>
    <row r="378" spans="2:40">
      <c r="B378" s="28">
        <v>42369</v>
      </c>
      <c r="C378" s="28">
        <v>43447</v>
      </c>
      <c r="E378" s="28">
        <v>42928.166666666664</v>
      </c>
      <c r="F378" s="30">
        <v>42928</v>
      </c>
      <c r="G378" s="31" t="b">
        <v>1</v>
      </c>
      <c r="I378" s="30">
        <v>42369</v>
      </c>
      <c r="J378" s="430">
        <v>43447</v>
      </c>
      <c r="L378" s="28"/>
      <c r="M378" s="107"/>
      <c r="O378" s="102" t="str">
        <f t="shared" si="5"/>
        <v/>
      </c>
      <c r="P378" s="32"/>
      <c r="Q378" s="28" t="str" cm="1">
        <f t="array" ref="Q378">IF(P378&lt;&gt;"",TRANSPOSE(P378+_xlfn.SEQUENCE(24,,0,1/24)),"")</f>
        <v/>
      </c>
      <c r="R378" s="28"/>
      <c r="S378" s="28"/>
      <c r="T378" s="28"/>
      <c r="U378" s="28"/>
      <c r="V378" s="28"/>
      <c r="W378" s="28"/>
      <c r="X378" s="28"/>
      <c r="Y378" s="28"/>
      <c r="Z378" s="28"/>
      <c r="AA378" s="28"/>
      <c r="AB378" s="28"/>
      <c r="AC378" s="28"/>
      <c r="AD378" s="28"/>
      <c r="AE378" s="28"/>
      <c r="AF378" s="28"/>
      <c r="AG378" s="28"/>
      <c r="AH378" s="28"/>
      <c r="AI378" s="28"/>
      <c r="AJ378" s="28"/>
      <c r="AK378" s="28"/>
      <c r="AL378" s="28"/>
      <c r="AM378" s="28"/>
      <c r="AN378" s="28"/>
    </row>
    <row r="379" spans="2:40">
      <c r="B379" s="28">
        <v>42370</v>
      </c>
      <c r="C379" s="28">
        <v>43447</v>
      </c>
      <c r="E379" s="28">
        <v>42928.208333333336</v>
      </c>
      <c r="F379" s="30">
        <v>42928</v>
      </c>
      <c r="G379" s="31" t="b">
        <v>1</v>
      </c>
      <c r="I379" s="30">
        <v>42370</v>
      </c>
      <c r="J379" s="430">
        <v>43447</v>
      </c>
      <c r="L379" s="28"/>
      <c r="M379" s="107"/>
      <c r="O379" s="102" t="str">
        <f t="shared" si="5"/>
        <v/>
      </c>
      <c r="P379" s="32"/>
      <c r="Q379" s="28" t="str" cm="1">
        <f t="array" ref="Q379">IF(P379&lt;&gt;"",TRANSPOSE(P379+_xlfn.SEQUENCE(24,,0,1/24)),"")</f>
        <v/>
      </c>
      <c r="R379" s="28"/>
      <c r="S379" s="28"/>
      <c r="T379" s="28"/>
      <c r="U379" s="28"/>
      <c r="V379" s="28"/>
      <c r="W379" s="28"/>
      <c r="X379" s="28"/>
      <c r="Y379" s="28"/>
      <c r="Z379" s="28"/>
      <c r="AA379" s="28"/>
      <c r="AB379" s="28"/>
      <c r="AC379" s="28"/>
      <c r="AD379" s="28"/>
      <c r="AE379" s="28"/>
      <c r="AF379" s="28"/>
      <c r="AG379" s="28"/>
      <c r="AH379" s="28"/>
      <c r="AI379" s="28"/>
      <c r="AJ379" s="28"/>
      <c r="AK379" s="28"/>
      <c r="AL379" s="28"/>
      <c r="AM379" s="28"/>
      <c r="AN379" s="28"/>
    </row>
    <row r="380" spans="2:40">
      <c r="B380" s="28">
        <v>42371</v>
      </c>
      <c r="C380" s="28">
        <v>43442</v>
      </c>
      <c r="E380" s="28">
        <v>42928.25</v>
      </c>
      <c r="F380" s="30">
        <v>42928</v>
      </c>
      <c r="G380" s="31" t="b">
        <v>1</v>
      </c>
      <c r="I380" s="30">
        <v>42371</v>
      </c>
      <c r="J380" s="430">
        <v>43442</v>
      </c>
      <c r="L380" s="28"/>
      <c r="M380" s="107"/>
    </row>
    <row r="381" spans="2:40">
      <c r="B381" s="28">
        <v>42372</v>
      </c>
      <c r="C381" s="28">
        <v>42386</v>
      </c>
      <c r="E381" s="28">
        <v>42928.291666666664</v>
      </c>
      <c r="F381" s="30">
        <v>42928</v>
      </c>
      <c r="G381" s="31" t="b">
        <v>1</v>
      </c>
      <c r="I381" s="30">
        <v>42372</v>
      </c>
      <c r="J381" s="430">
        <v>42386</v>
      </c>
      <c r="L381" s="28"/>
      <c r="M381" s="107"/>
    </row>
    <row r="382" spans="2:40">
      <c r="B382" s="28">
        <v>42373</v>
      </c>
      <c r="C382" s="28">
        <v>43424</v>
      </c>
      <c r="E382" s="28">
        <v>42928.333333333336</v>
      </c>
      <c r="F382" s="30">
        <v>42928</v>
      </c>
      <c r="G382" s="31" t="b">
        <v>1</v>
      </c>
      <c r="I382" s="30">
        <v>42373</v>
      </c>
      <c r="J382" s="430">
        <v>43424</v>
      </c>
      <c r="L382" s="28"/>
      <c r="M382" s="107"/>
    </row>
    <row r="383" spans="2:40">
      <c r="B383" s="28">
        <v>42374</v>
      </c>
      <c r="C383" s="28">
        <v>43424</v>
      </c>
      <c r="E383" s="28">
        <v>42928.375</v>
      </c>
      <c r="F383" s="30">
        <v>42928</v>
      </c>
      <c r="G383" s="31" t="b">
        <v>1</v>
      </c>
      <c r="I383" s="30">
        <v>42374</v>
      </c>
      <c r="J383" s="430">
        <v>43424</v>
      </c>
      <c r="L383" s="28"/>
      <c r="M383" s="107"/>
    </row>
    <row r="384" spans="2:40">
      <c r="B384" s="28">
        <v>42375</v>
      </c>
      <c r="C384" s="28">
        <v>43447</v>
      </c>
      <c r="E384" s="28">
        <v>42928.416666666664</v>
      </c>
      <c r="F384" s="30">
        <v>42928</v>
      </c>
      <c r="G384" s="31" t="b">
        <v>1</v>
      </c>
      <c r="I384" s="30">
        <v>42375</v>
      </c>
      <c r="J384" s="430">
        <v>43447</v>
      </c>
      <c r="L384" s="28"/>
      <c r="M384" s="107"/>
    </row>
    <row r="385" spans="2:13">
      <c r="B385" s="28">
        <v>42376</v>
      </c>
      <c r="C385" s="28">
        <v>43447</v>
      </c>
      <c r="E385" s="28">
        <v>42928.458333333336</v>
      </c>
      <c r="F385" s="30">
        <v>42928</v>
      </c>
      <c r="G385" s="31" t="b">
        <v>1</v>
      </c>
      <c r="I385" s="30">
        <v>42376</v>
      </c>
      <c r="J385" s="430">
        <v>43447</v>
      </c>
      <c r="L385" s="28"/>
      <c r="M385" s="107"/>
    </row>
    <row r="386" spans="2:13">
      <c r="B386" s="28">
        <v>42377</v>
      </c>
      <c r="C386" s="28">
        <v>43447</v>
      </c>
      <c r="E386" s="28">
        <v>42928.5</v>
      </c>
      <c r="F386" s="30">
        <v>42928</v>
      </c>
      <c r="G386" s="31" t="b">
        <v>1</v>
      </c>
      <c r="I386" s="30">
        <v>42377</v>
      </c>
      <c r="J386" s="430">
        <v>43447</v>
      </c>
      <c r="L386" s="28"/>
      <c r="M386" s="107"/>
    </row>
    <row r="387" spans="2:13">
      <c r="B387" s="28">
        <v>42378</v>
      </c>
      <c r="C387" s="28">
        <v>43442</v>
      </c>
      <c r="E387" s="28">
        <v>42928.541666666664</v>
      </c>
      <c r="F387" s="30">
        <v>42928</v>
      </c>
      <c r="G387" s="31" t="b">
        <v>1</v>
      </c>
      <c r="I387" s="30">
        <v>42378</v>
      </c>
      <c r="J387" s="430">
        <v>43442</v>
      </c>
      <c r="L387" s="28"/>
      <c r="M387" s="107"/>
    </row>
    <row r="388" spans="2:13">
      <c r="B388" s="28">
        <v>42379</v>
      </c>
      <c r="C388" s="28">
        <v>42386</v>
      </c>
      <c r="E388" s="28">
        <v>42928.583333333336</v>
      </c>
      <c r="F388" s="30">
        <v>42928</v>
      </c>
      <c r="G388" s="31" t="b">
        <v>1</v>
      </c>
      <c r="I388" s="30">
        <v>42379</v>
      </c>
      <c r="J388" s="430">
        <v>42386</v>
      </c>
      <c r="L388" s="28"/>
      <c r="M388" s="107"/>
    </row>
    <row r="389" spans="2:13">
      <c r="B389" s="28">
        <v>42380</v>
      </c>
      <c r="C389" s="28">
        <v>43424</v>
      </c>
      <c r="E389" s="28">
        <v>42928.625</v>
      </c>
      <c r="F389" s="30">
        <v>42928</v>
      </c>
      <c r="G389" s="31" t="b">
        <v>1</v>
      </c>
      <c r="I389" s="30">
        <v>42380</v>
      </c>
      <c r="J389" s="430">
        <v>43424</v>
      </c>
      <c r="L389" s="28"/>
      <c r="M389" s="107"/>
    </row>
    <row r="390" spans="2:13">
      <c r="B390" s="28">
        <v>42381</v>
      </c>
      <c r="C390" s="28">
        <v>43447</v>
      </c>
      <c r="E390" s="28">
        <v>42928.666666666664</v>
      </c>
      <c r="F390" s="30">
        <v>42928</v>
      </c>
      <c r="G390" s="31" t="b">
        <v>1</v>
      </c>
      <c r="I390" s="30">
        <v>42381</v>
      </c>
      <c r="J390" s="430">
        <v>43447</v>
      </c>
      <c r="L390" s="28"/>
      <c r="M390" s="107"/>
    </row>
    <row r="391" spans="2:13">
      <c r="B391" s="28">
        <v>42382</v>
      </c>
      <c r="C391" s="28">
        <v>43447</v>
      </c>
      <c r="E391" s="28">
        <v>42928.708333333336</v>
      </c>
      <c r="F391" s="30">
        <v>42928</v>
      </c>
      <c r="G391" s="31" t="b">
        <v>1</v>
      </c>
      <c r="I391" s="30">
        <v>42382</v>
      </c>
      <c r="J391" s="430">
        <v>43447</v>
      </c>
      <c r="L391" s="28"/>
      <c r="M391" s="107"/>
    </row>
    <row r="392" spans="2:13">
      <c r="B392" s="28">
        <v>42383</v>
      </c>
      <c r="C392" s="28">
        <v>43447</v>
      </c>
      <c r="E392" s="28">
        <v>42928.75</v>
      </c>
      <c r="F392" s="30">
        <v>42928</v>
      </c>
      <c r="G392" s="31" t="b">
        <v>1</v>
      </c>
      <c r="I392" s="30">
        <v>42383</v>
      </c>
      <c r="J392" s="430">
        <v>43447</v>
      </c>
      <c r="L392" s="28"/>
      <c r="M392" s="107"/>
    </row>
    <row r="393" spans="2:13">
      <c r="B393" s="28">
        <v>42384</v>
      </c>
      <c r="C393" s="28">
        <v>43424</v>
      </c>
      <c r="E393" s="28">
        <v>42928.791666666664</v>
      </c>
      <c r="F393" s="30">
        <v>42928</v>
      </c>
      <c r="G393" s="31" t="b">
        <v>1</v>
      </c>
      <c r="I393" s="30">
        <v>42384</v>
      </c>
      <c r="J393" s="430">
        <v>43424</v>
      </c>
      <c r="L393" s="28"/>
      <c r="M393" s="107"/>
    </row>
    <row r="394" spans="2:13">
      <c r="B394" s="28">
        <v>42385</v>
      </c>
      <c r="C394" s="28">
        <v>43442</v>
      </c>
      <c r="E394" s="28">
        <v>42928.833333333336</v>
      </c>
      <c r="F394" s="30">
        <v>42928</v>
      </c>
      <c r="G394" s="31" t="b">
        <v>1</v>
      </c>
      <c r="I394" s="30">
        <v>42385</v>
      </c>
      <c r="J394" s="430">
        <v>43442</v>
      </c>
      <c r="L394" s="28"/>
      <c r="M394" s="107"/>
    </row>
    <row r="395" spans="2:13">
      <c r="B395" s="28">
        <v>42386</v>
      </c>
      <c r="C395" s="28">
        <v>42386</v>
      </c>
      <c r="E395" s="28">
        <v>42928.875</v>
      </c>
      <c r="F395" s="30">
        <v>42928</v>
      </c>
      <c r="G395" s="31" t="b">
        <v>1</v>
      </c>
      <c r="I395" s="30">
        <v>42386</v>
      </c>
      <c r="J395" s="430">
        <v>42386</v>
      </c>
      <c r="L395" s="28"/>
      <c r="M395" s="107"/>
    </row>
    <row r="396" spans="2:13">
      <c r="B396" s="28">
        <v>42387</v>
      </c>
      <c r="C396" s="28">
        <v>43442</v>
      </c>
      <c r="E396" s="28">
        <v>42928.916666666664</v>
      </c>
      <c r="F396" s="30">
        <v>42928</v>
      </c>
      <c r="G396" s="31" t="b">
        <v>1</v>
      </c>
      <c r="I396" s="30">
        <v>42387</v>
      </c>
      <c r="J396" s="430">
        <v>43442</v>
      </c>
      <c r="L396" s="28"/>
      <c r="M396" s="107"/>
    </row>
    <row r="397" spans="2:13">
      <c r="B397" s="28">
        <v>42388</v>
      </c>
      <c r="C397" s="28">
        <v>43424</v>
      </c>
      <c r="E397" s="28">
        <v>42928.958333333336</v>
      </c>
      <c r="F397" s="30">
        <v>42928</v>
      </c>
      <c r="G397" s="31" t="b">
        <v>1</v>
      </c>
      <c r="I397" s="30">
        <v>42388</v>
      </c>
      <c r="J397" s="430">
        <v>43424</v>
      </c>
      <c r="L397" s="28"/>
      <c r="M397" s="107"/>
    </row>
    <row r="398" spans="2:13">
      <c r="B398" s="28">
        <v>42389</v>
      </c>
      <c r="C398" s="28">
        <v>43424</v>
      </c>
      <c r="E398" s="28">
        <v>42932</v>
      </c>
      <c r="F398" s="30">
        <v>42932</v>
      </c>
      <c r="G398" s="31" t="b">
        <v>1</v>
      </c>
      <c r="I398" s="30">
        <v>42389</v>
      </c>
      <c r="J398" s="430">
        <v>43424</v>
      </c>
      <c r="L398" s="28"/>
      <c r="M398" s="107"/>
    </row>
    <row r="399" spans="2:13">
      <c r="B399" s="28">
        <v>42390</v>
      </c>
      <c r="C399" s="28">
        <v>43424</v>
      </c>
      <c r="E399" s="28">
        <v>42932.041666666664</v>
      </c>
      <c r="F399" s="30">
        <v>42932</v>
      </c>
      <c r="G399" s="31" t="b">
        <v>1</v>
      </c>
      <c r="I399" s="30">
        <v>42390</v>
      </c>
      <c r="J399" s="430">
        <v>43424</v>
      </c>
      <c r="L399" s="28"/>
      <c r="M399" s="107"/>
    </row>
    <row r="400" spans="2:13">
      <c r="B400" s="28">
        <v>42391</v>
      </c>
      <c r="C400" s="28">
        <v>43424</v>
      </c>
      <c r="E400" s="28">
        <v>42932.083333333336</v>
      </c>
      <c r="F400" s="30">
        <v>42932</v>
      </c>
      <c r="G400" s="31" t="b">
        <v>1</v>
      </c>
      <c r="I400" s="30">
        <v>42391</v>
      </c>
      <c r="J400" s="430">
        <v>43424</v>
      </c>
      <c r="L400" s="28"/>
      <c r="M400" s="107"/>
    </row>
    <row r="401" spans="2:13">
      <c r="B401" s="28">
        <v>42392</v>
      </c>
      <c r="C401" s="28">
        <v>42770</v>
      </c>
      <c r="E401" s="28">
        <v>42932.125</v>
      </c>
      <c r="F401" s="30">
        <v>42932</v>
      </c>
      <c r="G401" s="31" t="b">
        <v>1</v>
      </c>
      <c r="I401" s="30">
        <v>42392</v>
      </c>
      <c r="J401" s="430">
        <v>42770</v>
      </c>
      <c r="L401" s="28"/>
      <c r="M401" s="107"/>
    </row>
    <row r="402" spans="2:13">
      <c r="B402" s="28">
        <v>42393</v>
      </c>
      <c r="C402" s="28">
        <v>42386</v>
      </c>
      <c r="E402" s="28">
        <v>42932.166666666664</v>
      </c>
      <c r="F402" s="30">
        <v>42932</v>
      </c>
      <c r="G402" s="31" t="b">
        <v>1</v>
      </c>
      <c r="I402" s="30">
        <v>42393</v>
      </c>
      <c r="J402" s="430">
        <v>42386</v>
      </c>
      <c r="L402" s="28"/>
      <c r="M402" s="107"/>
    </row>
    <row r="403" spans="2:13">
      <c r="B403" s="28">
        <v>42394</v>
      </c>
      <c r="C403" s="28">
        <v>43424</v>
      </c>
      <c r="E403" s="28">
        <v>42932.208333333336</v>
      </c>
      <c r="F403" s="30">
        <v>42932</v>
      </c>
      <c r="G403" s="31" t="b">
        <v>1</v>
      </c>
      <c r="I403" s="30">
        <v>42394</v>
      </c>
      <c r="J403" s="430">
        <v>43424</v>
      </c>
      <c r="L403" s="28"/>
      <c r="M403" s="107"/>
    </row>
    <row r="404" spans="2:13">
      <c r="B404" s="28">
        <v>42395</v>
      </c>
      <c r="C404" s="28">
        <v>43424</v>
      </c>
      <c r="E404" s="28">
        <v>42932.25</v>
      </c>
      <c r="F404" s="30">
        <v>42932</v>
      </c>
      <c r="G404" s="31" t="b">
        <v>1</v>
      </c>
      <c r="I404" s="30">
        <v>42395</v>
      </c>
      <c r="J404" s="430">
        <v>43424</v>
      </c>
      <c r="L404" s="28"/>
      <c r="M404" s="107"/>
    </row>
    <row r="405" spans="2:13">
      <c r="B405" s="28">
        <v>42396</v>
      </c>
      <c r="C405" s="28">
        <v>43424</v>
      </c>
      <c r="E405" s="28">
        <v>42932.291666666664</v>
      </c>
      <c r="F405" s="30">
        <v>42932</v>
      </c>
      <c r="G405" s="31" t="b">
        <v>1</v>
      </c>
      <c r="I405" s="30">
        <v>42396</v>
      </c>
      <c r="J405" s="430">
        <v>43424</v>
      </c>
      <c r="L405" s="28"/>
      <c r="M405" s="107"/>
    </row>
    <row r="406" spans="2:13">
      <c r="B406" s="28">
        <v>42397</v>
      </c>
      <c r="C406" s="28">
        <v>43424</v>
      </c>
      <c r="E406" s="28">
        <v>42932.333333333336</v>
      </c>
      <c r="F406" s="30">
        <v>42932</v>
      </c>
      <c r="G406" s="31" t="b">
        <v>1</v>
      </c>
      <c r="I406" s="30">
        <v>42397</v>
      </c>
      <c r="J406" s="430">
        <v>43424</v>
      </c>
      <c r="L406" s="28"/>
      <c r="M406" s="107"/>
    </row>
    <row r="407" spans="2:13">
      <c r="B407" s="28">
        <v>42398</v>
      </c>
      <c r="C407" s="28">
        <v>42853</v>
      </c>
      <c r="E407" s="28">
        <v>42932.375</v>
      </c>
      <c r="F407" s="30">
        <v>42932</v>
      </c>
      <c r="G407" s="31" t="b">
        <v>1</v>
      </c>
      <c r="I407" s="30">
        <v>42398</v>
      </c>
      <c r="J407" s="430">
        <v>42853</v>
      </c>
      <c r="L407" s="28"/>
      <c r="M407" s="107"/>
    </row>
    <row r="408" spans="2:13">
      <c r="B408" s="28">
        <v>42399</v>
      </c>
      <c r="C408" s="28">
        <v>42770</v>
      </c>
      <c r="E408" s="28">
        <v>42932.416666666664</v>
      </c>
      <c r="F408" s="30">
        <v>42932</v>
      </c>
      <c r="G408" s="31" t="b">
        <v>1</v>
      </c>
      <c r="I408" s="30">
        <v>42399</v>
      </c>
      <c r="J408" s="430">
        <v>42770</v>
      </c>
      <c r="L408" s="28"/>
      <c r="M408" s="107"/>
    </row>
    <row r="409" spans="2:13">
      <c r="B409" s="28">
        <v>42400</v>
      </c>
      <c r="C409" s="28">
        <v>42386</v>
      </c>
      <c r="E409" s="28">
        <v>42932.458333333336</v>
      </c>
      <c r="F409" s="30">
        <v>42932</v>
      </c>
      <c r="G409" s="31" t="b">
        <v>1</v>
      </c>
      <c r="I409" s="30">
        <v>42400</v>
      </c>
      <c r="J409" s="430">
        <v>42386</v>
      </c>
      <c r="L409" s="28"/>
      <c r="M409" s="107"/>
    </row>
    <row r="410" spans="2:13">
      <c r="B410" s="28">
        <v>42401</v>
      </c>
      <c r="C410" s="28">
        <v>43424</v>
      </c>
      <c r="E410" s="28">
        <v>42932.5</v>
      </c>
      <c r="F410" s="30">
        <v>42932</v>
      </c>
      <c r="G410" s="31" t="b">
        <v>1</v>
      </c>
      <c r="I410" s="30">
        <v>42401</v>
      </c>
      <c r="J410" s="430">
        <v>43424</v>
      </c>
      <c r="L410" s="28"/>
      <c r="M410" s="107"/>
    </row>
    <row r="411" spans="2:13">
      <c r="B411" s="28">
        <v>42402</v>
      </c>
      <c r="C411" s="28">
        <v>43447</v>
      </c>
      <c r="E411" s="28">
        <v>42932.541666666664</v>
      </c>
      <c r="F411" s="30">
        <v>42932</v>
      </c>
      <c r="G411" s="31" t="b">
        <v>1</v>
      </c>
      <c r="I411" s="30">
        <v>42402</v>
      </c>
      <c r="J411" s="430">
        <v>43447</v>
      </c>
      <c r="L411" s="28"/>
      <c r="M411" s="107"/>
    </row>
    <row r="412" spans="2:13">
      <c r="B412" s="28">
        <v>42403</v>
      </c>
      <c r="C412" s="28">
        <v>43447</v>
      </c>
      <c r="E412" s="28">
        <v>42932.583333333336</v>
      </c>
      <c r="F412" s="30">
        <v>42932</v>
      </c>
      <c r="G412" s="31" t="b">
        <v>1</v>
      </c>
      <c r="I412" s="30">
        <v>42403</v>
      </c>
      <c r="J412" s="430">
        <v>43447</v>
      </c>
      <c r="L412" s="28"/>
      <c r="M412" s="107"/>
    </row>
    <row r="413" spans="2:13">
      <c r="B413" s="28">
        <v>42404</v>
      </c>
      <c r="C413" s="28">
        <v>43447</v>
      </c>
      <c r="E413" s="28">
        <v>42932.625</v>
      </c>
      <c r="F413" s="30">
        <v>42932</v>
      </c>
      <c r="G413" s="31" t="b">
        <v>1</v>
      </c>
      <c r="I413" s="30">
        <v>42404</v>
      </c>
      <c r="J413" s="430">
        <v>43447</v>
      </c>
      <c r="L413" s="28"/>
      <c r="M413" s="107"/>
    </row>
    <row r="414" spans="2:13">
      <c r="B414" s="28">
        <v>42405</v>
      </c>
      <c r="C414" s="28">
        <v>42459</v>
      </c>
      <c r="E414" s="28">
        <v>42932.666666666664</v>
      </c>
      <c r="F414" s="30">
        <v>42932</v>
      </c>
      <c r="G414" s="31" t="b">
        <v>1</v>
      </c>
      <c r="I414" s="30">
        <v>42405</v>
      </c>
      <c r="J414" s="430">
        <v>42459</v>
      </c>
      <c r="L414" s="28"/>
      <c r="M414" s="107"/>
    </row>
    <row r="415" spans="2:13">
      <c r="B415" s="28">
        <v>42406</v>
      </c>
      <c r="C415" s="28">
        <v>42770</v>
      </c>
      <c r="E415" s="28">
        <v>42932.708333333336</v>
      </c>
      <c r="F415" s="30">
        <v>42932</v>
      </c>
      <c r="G415" s="31" t="b">
        <v>1</v>
      </c>
      <c r="I415" s="30">
        <v>42406</v>
      </c>
      <c r="J415" s="430">
        <v>42770</v>
      </c>
      <c r="L415" s="28"/>
      <c r="M415" s="107"/>
    </row>
    <row r="416" spans="2:13">
      <c r="B416" s="28">
        <v>42407</v>
      </c>
      <c r="C416" s="28">
        <v>42868</v>
      </c>
      <c r="E416" s="28">
        <v>42932.75</v>
      </c>
      <c r="F416" s="30">
        <v>42932</v>
      </c>
      <c r="G416" s="31" t="b">
        <v>1</v>
      </c>
      <c r="I416" s="30">
        <v>42407</v>
      </c>
      <c r="J416" s="430">
        <v>42868</v>
      </c>
      <c r="L416" s="28"/>
      <c r="M416" s="107"/>
    </row>
    <row r="417" spans="2:13">
      <c r="B417" s="28">
        <v>42408</v>
      </c>
      <c r="C417" s="28">
        <v>42873</v>
      </c>
      <c r="E417" s="28">
        <v>42932.791666666664</v>
      </c>
      <c r="F417" s="30">
        <v>42932</v>
      </c>
      <c r="G417" s="31" t="b">
        <v>1</v>
      </c>
      <c r="I417" s="30">
        <v>42408</v>
      </c>
      <c r="J417" s="430">
        <v>42873</v>
      </c>
      <c r="L417" s="28"/>
      <c r="M417" s="107"/>
    </row>
    <row r="418" spans="2:13">
      <c r="B418" s="28">
        <v>42409</v>
      </c>
      <c r="C418" s="28">
        <v>43391</v>
      </c>
      <c r="E418" s="28">
        <v>42932.833333333336</v>
      </c>
      <c r="F418" s="30">
        <v>42932</v>
      </c>
      <c r="G418" s="31" t="b">
        <v>1</v>
      </c>
      <c r="I418" s="30">
        <v>42409</v>
      </c>
      <c r="J418" s="430">
        <v>43391</v>
      </c>
      <c r="L418" s="28"/>
      <c r="M418" s="107"/>
    </row>
    <row r="419" spans="2:13">
      <c r="B419" s="28">
        <v>42410</v>
      </c>
      <c r="C419" s="28">
        <v>42873</v>
      </c>
      <c r="E419" s="28">
        <v>42932.875</v>
      </c>
      <c r="F419" s="30">
        <v>42932</v>
      </c>
      <c r="G419" s="31" t="b">
        <v>1</v>
      </c>
      <c r="I419" s="30">
        <v>42410</v>
      </c>
      <c r="J419" s="430">
        <v>42873</v>
      </c>
      <c r="L419" s="28"/>
      <c r="M419" s="107"/>
    </row>
    <row r="420" spans="2:13">
      <c r="B420" s="28">
        <v>42411</v>
      </c>
      <c r="C420" s="28">
        <v>42873</v>
      </c>
      <c r="E420" s="28">
        <v>42932.916666666664</v>
      </c>
      <c r="F420" s="30">
        <v>42932</v>
      </c>
      <c r="G420" s="31" t="b">
        <v>1</v>
      </c>
      <c r="I420" s="30">
        <v>42411</v>
      </c>
      <c r="J420" s="430">
        <v>42873</v>
      </c>
      <c r="L420" s="28"/>
      <c r="M420" s="107"/>
    </row>
    <row r="421" spans="2:13">
      <c r="B421" s="28">
        <v>42412</v>
      </c>
      <c r="C421" s="28">
        <v>43235</v>
      </c>
      <c r="E421" s="28">
        <v>42932.958333333336</v>
      </c>
      <c r="F421" s="30">
        <v>42932</v>
      </c>
      <c r="G421" s="31" t="b">
        <v>1</v>
      </c>
      <c r="I421" s="30">
        <v>42412</v>
      </c>
      <c r="J421" s="430">
        <v>43235</v>
      </c>
      <c r="L421" s="28"/>
      <c r="M421" s="107"/>
    </row>
    <row r="422" spans="2:13">
      <c r="B422" s="28">
        <v>42413</v>
      </c>
      <c r="C422" s="28">
        <v>42770</v>
      </c>
      <c r="E422" s="28">
        <v>42936</v>
      </c>
      <c r="F422" s="30">
        <v>42936</v>
      </c>
      <c r="G422" s="31" t="b">
        <v>1</v>
      </c>
      <c r="I422" s="30">
        <v>42413</v>
      </c>
      <c r="J422" s="430">
        <v>42770</v>
      </c>
      <c r="L422" s="28"/>
      <c r="M422" s="107"/>
    </row>
    <row r="423" spans="2:13">
      <c r="B423" s="28">
        <v>42414</v>
      </c>
      <c r="C423" s="28">
        <v>42155</v>
      </c>
      <c r="E423" s="28">
        <v>42936.041666666664</v>
      </c>
      <c r="F423" s="30">
        <v>42936</v>
      </c>
      <c r="G423" s="31" t="b">
        <v>1</v>
      </c>
      <c r="I423" s="30">
        <v>42414</v>
      </c>
      <c r="J423" s="430">
        <v>42155</v>
      </c>
      <c r="L423" s="28"/>
      <c r="M423" s="107"/>
    </row>
    <row r="424" spans="2:13">
      <c r="B424" s="28">
        <v>42415</v>
      </c>
      <c r="C424" s="28">
        <v>43225</v>
      </c>
      <c r="E424" s="28">
        <v>42936.083333333336</v>
      </c>
      <c r="F424" s="30">
        <v>42936</v>
      </c>
      <c r="G424" s="31" t="b">
        <v>1</v>
      </c>
      <c r="I424" s="30">
        <v>42415</v>
      </c>
      <c r="J424" s="430">
        <v>43225</v>
      </c>
      <c r="L424" s="28"/>
      <c r="M424" s="107"/>
    </row>
    <row r="425" spans="2:13">
      <c r="B425" s="28">
        <v>42416</v>
      </c>
      <c r="C425" s="28">
        <v>43391</v>
      </c>
      <c r="E425" s="28">
        <v>42936.125</v>
      </c>
      <c r="F425" s="30">
        <v>42936</v>
      </c>
      <c r="G425" s="31" t="b">
        <v>1</v>
      </c>
      <c r="I425" s="30">
        <v>42416</v>
      </c>
      <c r="J425" s="430">
        <v>43391</v>
      </c>
      <c r="L425" s="28"/>
      <c r="M425" s="107"/>
    </row>
    <row r="426" spans="2:13">
      <c r="B426" s="28">
        <v>42417</v>
      </c>
      <c r="C426" s="28">
        <v>43235</v>
      </c>
      <c r="E426" s="28">
        <v>42936.166666666664</v>
      </c>
      <c r="F426" s="30">
        <v>42936</v>
      </c>
      <c r="G426" s="31" t="b">
        <v>1</v>
      </c>
      <c r="I426" s="30">
        <v>42417</v>
      </c>
      <c r="J426" s="430">
        <v>43235</v>
      </c>
      <c r="L426" s="28"/>
      <c r="M426" s="107"/>
    </row>
    <row r="427" spans="2:13">
      <c r="B427" s="28">
        <v>42418</v>
      </c>
      <c r="C427" s="28">
        <v>42459</v>
      </c>
      <c r="E427" s="28">
        <v>42936.208333333336</v>
      </c>
      <c r="F427" s="30">
        <v>42936</v>
      </c>
      <c r="G427" s="31" t="b">
        <v>1</v>
      </c>
      <c r="I427" s="30">
        <v>42418</v>
      </c>
      <c r="J427" s="430">
        <v>42459</v>
      </c>
      <c r="L427" s="28"/>
      <c r="M427" s="107"/>
    </row>
    <row r="428" spans="2:13">
      <c r="B428" s="28">
        <v>42419</v>
      </c>
      <c r="C428" s="28">
        <v>42459</v>
      </c>
      <c r="E428" s="28">
        <v>42936.25</v>
      </c>
      <c r="F428" s="30">
        <v>42936</v>
      </c>
      <c r="G428" s="31" t="b">
        <v>1</v>
      </c>
      <c r="I428" s="30">
        <v>42419</v>
      </c>
      <c r="J428" s="430">
        <v>42459</v>
      </c>
      <c r="L428" s="28"/>
      <c r="M428" s="107"/>
    </row>
    <row r="429" spans="2:13">
      <c r="B429" s="28">
        <v>42420</v>
      </c>
      <c r="C429" s="28">
        <v>42770</v>
      </c>
      <c r="E429" s="28">
        <v>42936.291666666664</v>
      </c>
      <c r="F429" s="30">
        <v>42936</v>
      </c>
      <c r="G429" s="31" t="b">
        <v>1</v>
      </c>
      <c r="I429" s="30">
        <v>42420</v>
      </c>
      <c r="J429" s="430">
        <v>42770</v>
      </c>
      <c r="L429" s="28"/>
      <c r="M429" s="107"/>
    </row>
    <row r="430" spans="2:13">
      <c r="B430" s="28">
        <v>42421</v>
      </c>
      <c r="C430" s="28">
        <v>43170</v>
      </c>
      <c r="E430" s="28">
        <v>42936.333333333336</v>
      </c>
      <c r="F430" s="30">
        <v>42936</v>
      </c>
      <c r="G430" s="31" t="b">
        <v>1</v>
      </c>
      <c r="I430" s="30">
        <v>42421</v>
      </c>
      <c r="J430" s="430">
        <v>43170</v>
      </c>
      <c r="L430" s="28"/>
      <c r="M430" s="107"/>
    </row>
    <row r="431" spans="2:13">
      <c r="B431" s="28">
        <v>42422</v>
      </c>
      <c r="C431" s="28">
        <v>42873</v>
      </c>
      <c r="E431" s="28">
        <v>42936.375</v>
      </c>
      <c r="F431" s="30">
        <v>42936</v>
      </c>
      <c r="G431" s="31" t="b">
        <v>1</v>
      </c>
      <c r="I431" s="30">
        <v>42422</v>
      </c>
      <c r="J431" s="430">
        <v>42873</v>
      </c>
      <c r="L431" s="28"/>
      <c r="M431" s="107"/>
    </row>
    <row r="432" spans="2:13">
      <c r="B432" s="28">
        <v>42423</v>
      </c>
      <c r="C432" s="28">
        <v>43235</v>
      </c>
      <c r="E432" s="28">
        <v>42936.416666666664</v>
      </c>
      <c r="F432" s="30">
        <v>42936</v>
      </c>
      <c r="G432" s="31" t="b">
        <v>1</v>
      </c>
      <c r="I432" s="30">
        <v>42423</v>
      </c>
      <c r="J432" s="430">
        <v>43235</v>
      </c>
      <c r="L432" s="28"/>
      <c r="M432" s="107"/>
    </row>
    <row r="433" spans="2:13">
      <c r="B433" s="28">
        <v>42424</v>
      </c>
      <c r="C433" s="28">
        <v>42873</v>
      </c>
      <c r="E433" s="28">
        <v>42936.458333333336</v>
      </c>
      <c r="F433" s="30">
        <v>42936</v>
      </c>
      <c r="G433" s="31" t="b">
        <v>1</v>
      </c>
      <c r="I433" s="30">
        <v>42424</v>
      </c>
      <c r="J433" s="430">
        <v>42873</v>
      </c>
      <c r="L433" s="28"/>
      <c r="M433" s="107"/>
    </row>
    <row r="434" spans="2:13">
      <c r="B434" s="28">
        <v>42425</v>
      </c>
      <c r="C434" s="28">
        <v>42873</v>
      </c>
      <c r="E434" s="28">
        <v>42936.5</v>
      </c>
      <c r="F434" s="30">
        <v>42936</v>
      </c>
      <c r="G434" s="31" t="b">
        <v>1</v>
      </c>
      <c r="I434" s="30">
        <v>42425</v>
      </c>
      <c r="J434" s="430">
        <v>42873</v>
      </c>
      <c r="L434" s="28"/>
      <c r="M434" s="107"/>
    </row>
    <row r="435" spans="2:13">
      <c r="B435" s="28">
        <v>42426</v>
      </c>
      <c r="C435" s="28">
        <v>42459</v>
      </c>
      <c r="E435" s="28">
        <v>42936.541666666664</v>
      </c>
      <c r="F435" s="30">
        <v>42936</v>
      </c>
      <c r="G435" s="31" t="b">
        <v>1</v>
      </c>
      <c r="I435" s="30">
        <v>42426</v>
      </c>
      <c r="J435" s="430">
        <v>42459</v>
      </c>
      <c r="L435" s="28"/>
      <c r="M435" s="107"/>
    </row>
    <row r="436" spans="2:13">
      <c r="B436" s="28">
        <v>42427</v>
      </c>
      <c r="C436" s="28">
        <v>42868</v>
      </c>
      <c r="E436" s="28">
        <v>42936.583333333336</v>
      </c>
      <c r="F436" s="30">
        <v>42936</v>
      </c>
      <c r="G436" s="31" t="b">
        <v>1</v>
      </c>
      <c r="I436" s="30">
        <v>42427</v>
      </c>
      <c r="J436" s="430">
        <v>42868</v>
      </c>
      <c r="L436" s="28"/>
      <c r="M436" s="107"/>
    </row>
    <row r="437" spans="2:13">
      <c r="B437" s="28">
        <v>42428</v>
      </c>
      <c r="C437" s="28">
        <v>42770</v>
      </c>
      <c r="E437" s="28">
        <v>42936.625</v>
      </c>
      <c r="F437" s="30">
        <v>42936</v>
      </c>
      <c r="G437" s="31" t="b">
        <v>1</v>
      </c>
      <c r="I437" s="30">
        <v>42428</v>
      </c>
      <c r="J437" s="430">
        <v>42770</v>
      </c>
      <c r="L437" s="28"/>
      <c r="M437" s="107"/>
    </row>
    <row r="438" spans="2:13">
      <c r="B438" s="28">
        <v>42429</v>
      </c>
      <c r="C438" s="28">
        <v>43424</v>
      </c>
      <c r="E438" s="28">
        <v>42936.666666666664</v>
      </c>
      <c r="F438" s="30">
        <v>42936</v>
      </c>
      <c r="G438" s="31" t="b">
        <v>1</v>
      </c>
      <c r="I438" s="30">
        <v>42429</v>
      </c>
      <c r="J438" s="231">
        <v>43424</v>
      </c>
      <c r="L438" s="28"/>
      <c r="M438" s="107"/>
    </row>
    <row r="439" spans="2:13">
      <c r="B439" s="28">
        <v>42430</v>
      </c>
      <c r="C439" s="28">
        <v>42459</v>
      </c>
      <c r="E439" s="28">
        <v>42936.708333333336</v>
      </c>
      <c r="F439" s="30">
        <v>42936</v>
      </c>
      <c r="G439" s="31" t="b">
        <v>1</v>
      </c>
      <c r="I439" s="30">
        <v>42430</v>
      </c>
      <c r="J439" s="430">
        <v>42459</v>
      </c>
      <c r="L439" s="28"/>
      <c r="M439" s="107"/>
    </row>
    <row r="440" spans="2:13">
      <c r="B440" s="28">
        <v>42431</v>
      </c>
      <c r="C440" s="28">
        <v>42459</v>
      </c>
      <c r="E440" s="28">
        <v>42936.75</v>
      </c>
      <c r="F440" s="30">
        <v>42936</v>
      </c>
      <c r="G440" s="31" t="b">
        <v>1</v>
      </c>
      <c r="I440" s="30">
        <v>42431</v>
      </c>
      <c r="J440" s="430">
        <v>42459</v>
      </c>
      <c r="L440" s="28"/>
      <c r="M440" s="107"/>
    </row>
    <row r="441" spans="2:13">
      <c r="B441" s="28">
        <v>42432</v>
      </c>
      <c r="C441" s="28">
        <v>42459</v>
      </c>
      <c r="E441" s="28">
        <v>42936.791666666664</v>
      </c>
      <c r="F441" s="30">
        <v>42936</v>
      </c>
      <c r="G441" s="31" t="b">
        <v>1</v>
      </c>
      <c r="I441" s="30">
        <v>42432</v>
      </c>
      <c r="J441" s="430">
        <v>42459</v>
      </c>
      <c r="L441" s="28"/>
      <c r="M441" s="107"/>
    </row>
    <row r="442" spans="2:13">
      <c r="B442" s="28">
        <v>42433</v>
      </c>
      <c r="C442" s="28">
        <v>42459</v>
      </c>
      <c r="E442" s="28">
        <v>42936.833333333336</v>
      </c>
      <c r="F442" s="30">
        <v>42936</v>
      </c>
      <c r="G442" s="31" t="b">
        <v>1</v>
      </c>
      <c r="I442" s="30">
        <v>42433</v>
      </c>
      <c r="J442" s="430">
        <v>42459</v>
      </c>
      <c r="L442" s="28"/>
      <c r="M442" s="107"/>
    </row>
    <row r="443" spans="2:13">
      <c r="B443" s="28">
        <v>42434</v>
      </c>
      <c r="C443" s="28">
        <v>42770</v>
      </c>
      <c r="E443" s="28">
        <v>42936.875</v>
      </c>
      <c r="F443" s="30">
        <v>42936</v>
      </c>
      <c r="G443" s="31" t="b">
        <v>1</v>
      </c>
      <c r="I443" s="30">
        <v>42434</v>
      </c>
      <c r="J443" s="430">
        <v>42770</v>
      </c>
      <c r="L443" s="28"/>
      <c r="M443" s="107"/>
    </row>
    <row r="444" spans="2:13">
      <c r="B444" s="28">
        <v>42435</v>
      </c>
      <c r="C444" s="28">
        <v>43170</v>
      </c>
      <c r="E444" s="28">
        <v>42936.916666666664</v>
      </c>
      <c r="F444" s="30">
        <v>42936</v>
      </c>
      <c r="G444" s="31" t="b">
        <v>1</v>
      </c>
      <c r="I444" s="30">
        <v>42435</v>
      </c>
      <c r="J444" s="430">
        <v>43170</v>
      </c>
      <c r="L444" s="28"/>
      <c r="M444" s="107"/>
    </row>
    <row r="445" spans="2:13">
      <c r="B445" s="28">
        <v>42436</v>
      </c>
      <c r="C445" s="28">
        <v>42459</v>
      </c>
      <c r="E445" s="28">
        <v>42936.958333333336</v>
      </c>
      <c r="F445" s="30">
        <v>42936</v>
      </c>
      <c r="G445" s="31" t="b">
        <v>1</v>
      </c>
      <c r="I445" s="30">
        <v>42436</v>
      </c>
      <c r="J445" s="430">
        <v>42459</v>
      </c>
      <c r="L445" s="28"/>
      <c r="M445" s="107"/>
    </row>
    <row r="446" spans="2:13">
      <c r="B446" s="28">
        <v>42437</v>
      </c>
      <c r="C446" s="28">
        <v>42459</v>
      </c>
      <c r="E446" s="28">
        <v>42993</v>
      </c>
      <c r="F446" s="30">
        <v>42993</v>
      </c>
      <c r="G446" s="31" t="b">
        <v>1</v>
      </c>
      <c r="I446" s="30">
        <v>42437</v>
      </c>
      <c r="J446" s="430">
        <v>42459</v>
      </c>
      <c r="L446" s="28"/>
      <c r="M446" s="107"/>
    </row>
    <row r="447" spans="2:13">
      <c r="B447" s="28">
        <v>42438</v>
      </c>
      <c r="C447" s="28">
        <v>42459</v>
      </c>
      <c r="E447" s="28">
        <v>42993.041666666664</v>
      </c>
      <c r="F447" s="30">
        <v>42993</v>
      </c>
      <c r="G447" s="31" t="b">
        <v>1</v>
      </c>
      <c r="I447" s="30">
        <v>42438</v>
      </c>
      <c r="J447" s="430">
        <v>42459</v>
      </c>
      <c r="L447" s="28"/>
      <c r="M447" s="107"/>
    </row>
    <row r="448" spans="2:13">
      <c r="B448" s="28">
        <v>42439</v>
      </c>
      <c r="C448" s="28">
        <v>42853</v>
      </c>
      <c r="E448" s="28">
        <v>42993.083333333336</v>
      </c>
      <c r="F448" s="30">
        <v>42993</v>
      </c>
      <c r="G448" s="31" t="b">
        <v>1</v>
      </c>
      <c r="I448" s="30">
        <v>42439</v>
      </c>
      <c r="J448" s="430">
        <v>42853</v>
      </c>
      <c r="L448" s="28"/>
      <c r="M448" s="107"/>
    </row>
    <row r="449" spans="2:13">
      <c r="B449" s="28">
        <v>42440</v>
      </c>
      <c r="C449" s="28">
        <v>42459</v>
      </c>
      <c r="E449" s="28">
        <v>42993.125</v>
      </c>
      <c r="F449" s="30">
        <v>42993</v>
      </c>
      <c r="G449" s="31" t="b">
        <v>1</v>
      </c>
      <c r="I449" s="30">
        <v>42440</v>
      </c>
      <c r="J449" s="430">
        <v>42459</v>
      </c>
      <c r="L449" s="28"/>
      <c r="M449" s="107"/>
    </row>
    <row r="450" spans="2:13">
      <c r="B450" s="28">
        <v>42441</v>
      </c>
      <c r="C450" s="28">
        <v>42770</v>
      </c>
      <c r="E450" s="28">
        <v>42993.166666666664</v>
      </c>
      <c r="F450" s="30">
        <v>42993</v>
      </c>
      <c r="G450" s="31" t="b">
        <v>1</v>
      </c>
      <c r="I450" s="30">
        <v>42441</v>
      </c>
      <c r="J450" s="430">
        <v>42770</v>
      </c>
      <c r="L450" s="28"/>
      <c r="M450" s="107"/>
    </row>
    <row r="451" spans="2:13">
      <c r="B451" s="28">
        <v>42442</v>
      </c>
      <c r="C451" s="28">
        <v>43170</v>
      </c>
      <c r="E451" s="28">
        <v>42993.208333333336</v>
      </c>
      <c r="F451" s="30">
        <v>42993</v>
      </c>
      <c r="G451" s="31" t="b">
        <v>1</v>
      </c>
      <c r="I451" s="30">
        <v>42442</v>
      </c>
      <c r="J451" s="430">
        <v>43170</v>
      </c>
      <c r="L451" s="28"/>
      <c r="M451" s="107"/>
    </row>
    <row r="452" spans="2:13">
      <c r="B452" s="28">
        <v>42443</v>
      </c>
      <c r="C452" s="28">
        <v>42853</v>
      </c>
      <c r="E452" s="28">
        <v>42993.25</v>
      </c>
      <c r="F452" s="30">
        <v>42993</v>
      </c>
      <c r="G452" s="31" t="b">
        <v>1</v>
      </c>
      <c r="I452" s="30">
        <v>42443</v>
      </c>
      <c r="J452" s="430">
        <v>42853</v>
      </c>
      <c r="L452" s="28"/>
      <c r="M452" s="107"/>
    </row>
    <row r="453" spans="2:13">
      <c r="B453" s="28">
        <v>42444</v>
      </c>
      <c r="C453" s="28">
        <v>42853</v>
      </c>
      <c r="E453" s="28">
        <v>42993.291666666664</v>
      </c>
      <c r="F453" s="30">
        <v>42993</v>
      </c>
      <c r="G453" s="31" t="b">
        <v>1</v>
      </c>
      <c r="I453" s="30">
        <v>42444</v>
      </c>
      <c r="J453" s="430">
        <v>42853</v>
      </c>
      <c r="L453" s="28"/>
      <c r="M453" s="107"/>
    </row>
    <row r="454" spans="2:13">
      <c r="B454" s="28">
        <v>42445</v>
      </c>
      <c r="C454" s="28">
        <v>42873</v>
      </c>
      <c r="E454" s="28">
        <v>42993.333333333336</v>
      </c>
      <c r="F454" s="30">
        <v>42993</v>
      </c>
      <c r="G454" s="31" t="b">
        <v>1</v>
      </c>
      <c r="I454" s="30">
        <v>42445</v>
      </c>
      <c r="J454" s="430">
        <v>42873</v>
      </c>
      <c r="L454" s="28"/>
      <c r="M454" s="107"/>
    </row>
    <row r="455" spans="2:13">
      <c r="B455" s="28">
        <v>42446</v>
      </c>
      <c r="C455" s="28">
        <v>42873</v>
      </c>
      <c r="E455" s="28">
        <v>42993.375</v>
      </c>
      <c r="F455" s="30">
        <v>42993</v>
      </c>
      <c r="G455" s="31" t="b">
        <v>1</v>
      </c>
      <c r="I455" s="30">
        <v>42446</v>
      </c>
      <c r="J455" s="430">
        <v>42873</v>
      </c>
      <c r="L455" s="28"/>
      <c r="M455" s="107"/>
    </row>
    <row r="456" spans="2:13">
      <c r="B456" s="28">
        <v>42447</v>
      </c>
      <c r="C456" s="28">
        <v>42459</v>
      </c>
      <c r="E456" s="28">
        <v>42993.416666666664</v>
      </c>
      <c r="F456" s="30">
        <v>42993</v>
      </c>
      <c r="G456" s="31" t="b">
        <v>1</v>
      </c>
      <c r="I456" s="30">
        <v>42447</v>
      </c>
      <c r="J456" s="430">
        <v>42459</v>
      </c>
      <c r="L456" s="28"/>
      <c r="M456" s="107"/>
    </row>
    <row r="457" spans="2:13">
      <c r="B457" s="28">
        <v>42448</v>
      </c>
      <c r="C457" s="28">
        <v>42770</v>
      </c>
      <c r="E457" s="28">
        <v>42993.458333333336</v>
      </c>
      <c r="F457" s="30">
        <v>42993</v>
      </c>
      <c r="G457" s="31" t="b">
        <v>1</v>
      </c>
      <c r="I457" s="30">
        <v>42448</v>
      </c>
      <c r="J457" s="430">
        <v>42770</v>
      </c>
      <c r="L457" s="28"/>
      <c r="M457" s="107"/>
    </row>
    <row r="458" spans="2:13">
      <c r="B458" s="28">
        <v>42449</v>
      </c>
      <c r="C458" s="28">
        <v>43170</v>
      </c>
      <c r="E458" s="28">
        <v>42993.5</v>
      </c>
      <c r="F458" s="30">
        <v>42993</v>
      </c>
      <c r="G458" s="31" t="b">
        <v>1</v>
      </c>
      <c r="I458" s="30">
        <v>42449</v>
      </c>
      <c r="J458" s="430">
        <v>43170</v>
      </c>
      <c r="L458" s="28"/>
      <c r="M458" s="107"/>
    </row>
    <row r="459" spans="2:13">
      <c r="B459" s="28">
        <v>42450</v>
      </c>
      <c r="C459" s="28">
        <v>42459</v>
      </c>
      <c r="E459" s="28">
        <v>42993.541666666664</v>
      </c>
      <c r="F459" s="30">
        <v>42993</v>
      </c>
      <c r="G459" s="31" t="b">
        <v>1</v>
      </c>
      <c r="I459" s="30">
        <v>42450</v>
      </c>
      <c r="J459" s="430">
        <v>42459</v>
      </c>
      <c r="L459" s="28"/>
      <c r="M459" s="107"/>
    </row>
    <row r="460" spans="2:13">
      <c r="B460" s="28">
        <v>42451</v>
      </c>
      <c r="C460" s="28">
        <v>42459</v>
      </c>
      <c r="E460" s="28">
        <v>42993.583333333336</v>
      </c>
      <c r="F460" s="30">
        <v>42993</v>
      </c>
      <c r="G460" s="31" t="b">
        <v>1</v>
      </c>
      <c r="I460" s="30">
        <v>42451</v>
      </c>
      <c r="J460" s="430">
        <v>42459</v>
      </c>
      <c r="L460" s="28"/>
      <c r="M460" s="107"/>
    </row>
    <row r="461" spans="2:13">
      <c r="B461" s="28">
        <v>42452</v>
      </c>
      <c r="C461" s="28">
        <v>42459</v>
      </c>
      <c r="E461" s="28">
        <v>42993.625</v>
      </c>
      <c r="F461" s="30">
        <v>42993</v>
      </c>
      <c r="G461" s="31" t="b">
        <v>1</v>
      </c>
      <c r="I461" s="30">
        <v>42452</v>
      </c>
      <c r="J461" s="430">
        <v>42459</v>
      </c>
      <c r="L461" s="28"/>
      <c r="M461" s="107"/>
    </row>
    <row r="462" spans="2:13">
      <c r="B462" s="28">
        <v>42453</v>
      </c>
      <c r="C462" s="28">
        <v>42853</v>
      </c>
      <c r="E462" s="28">
        <v>42993.666666666664</v>
      </c>
      <c r="F462" s="30">
        <v>42993</v>
      </c>
      <c r="G462" s="31" t="b">
        <v>1</v>
      </c>
      <c r="I462" s="30">
        <v>42453</v>
      </c>
      <c r="J462" s="430">
        <v>42853</v>
      </c>
      <c r="L462" s="28"/>
      <c r="M462" s="107"/>
    </row>
    <row r="463" spans="2:13">
      <c r="B463" s="28">
        <v>42454</v>
      </c>
      <c r="C463" s="28">
        <v>42073</v>
      </c>
      <c r="E463" s="28">
        <v>42993.708333333336</v>
      </c>
      <c r="F463" s="30">
        <v>42993</v>
      </c>
      <c r="G463" s="31" t="b">
        <v>1</v>
      </c>
      <c r="I463" s="30">
        <v>42454</v>
      </c>
      <c r="J463" s="430">
        <v>42073</v>
      </c>
      <c r="L463" s="28"/>
      <c r="M463" s="107"/>
    </row>
    <row r="464" spans="2:13">
      <c r="B464" s="28">
        <v>42455</v>
      </c>
      <c r="C464" s="28">
        <v>42868</v>
      </c>
      <c r="E464" s="28">
        <v>42993.75</v>
      </c>
      <c r="F464" s="30">
        <v>42993</v>
      </c>
      <c r="G464" s="31" t="b">
        <v>1</v>
      </c>
      <c r="I464" s="30">
        <v>42455</v>
      </c>
      <c r="J464" s="430">
        <v>42868</v>
      </c>
      <c r="L464" s="28"/>
      <c r="M464" s="107"/>
    </row>
    <row r="465" spans="2:13">
      <c r="B465" s="28">
        <v>42456</v>
      </c>
      <c r="C465" s="28">
        <v>43170</v>
      </c>
      <c r="E465" s="28">
        <v>42993.791666666664</v>
      </c>
      <c r="F465" s="30">
        <v>42993</v>
      </c>
      <c r="G465" s="31" t="b">
        <v>1</v>
      </c>
      <c r="I465" s="30">
        <v>42456</v>
      </c>
      <c r="J465" s="430">
        <v>43170</v>
      </c>
      <c r="L465" s="28"/>
      <c r="M465" s="107"/>
    </row>
    <row r="466" spans="2:13">
      <c r="B466" s="28">
        <v>42457</v>
      </c>
      <c r="C466" s="28">
        <v>42459</v>
      </c>
      <c r="E466" s="28">
        <v>42993.833333333336</v>
      </c>
      <c r="F466" s="30">
        <v>42993</v>
      </c>
      <c r="G466" s="31" t="b">
        <v>1</v>
      </c>
      <c r="I466" s="30">
        <v>42457</v>
      </c>
      <c r="J466" s="430">
        <v>42459</v>
      </c>
      <c r="L466" s="28"/>
      <c r="M466" s="107"/>
    </row>
    <row r="467" spans="2:13">
      <c r="B467" s="28">
        <v>42458</v>
      </c>
      <c r="C467" s="28">
        <v>42459</v>
      </c>
      <c r="E467" s="28">
        <v>42993.875</v>
      </c>
      <c r="F467" s="30">
        <v>42993</v>
      </c>
      <c r="G467" s="31" t="b">
        <v>1</v>
      </c>
      <c r="I467" s="30">
        <v>42458</v>
      </c>
      <c r="J467" s="430">
        <v>42459</v>
      </c>
      <c r="L467" s="28"/>
      <c r="M467" s="107"/>
    </row>
    <row r="468" spans="2:13">
      <c r="B468" s="28">
        <v>42459</v>
      </c>
      <c r="C468" s="28">
        <v>42459</v>
      </c>
      <c r="E468" s="28">
        <v>42993.916666666664</v>
      </c>
      <c r="F468" s="30">
        <v>42993</v>
      </c>
      <c r="G468" s="31" t="b">
        <v>1</v>
      </c>
      <c r="I468" s="30">
        <v>42459</v>
      </c>
      <c r="J468" s="430">
        <v>42459</v>
      </c>
      <c r="L468" s="28"/>
      <c r="M468" s="107"/>
    </row>
    <row r="469" spans="2:13">
      <c r="B469" s="28">
        <v>42460</v>
      </c>
      <c r="C469" s="28">
        <v>42459</v>
      </c>
      <c r="E469" s="28">
        <v>42993.958333333336</v>
      </c>
      <c r="F469" s="30">
        <v>42993</v>
      </c>
      <c r="G469" s="31" t="b">
        <v>1</v>
      </c>
      <c r="I469" s="30">
        <v>42460</v>
      </c>
      <c r="J469" s="430">
        <v>42459</v>
      </c>
      <c r="L469" s="28"/>
      <c r="M469" s="107"/>
    </row>
    <row r="470" spans="2:13">
      <c r="B470" s="28">
        <v>42461</v>
      </c>
      <c r="C470" s="28">
        <v>42073</v>
      </c>
      <c r="E470" s="28">
        <v>43170</v>
      </c>
      <c r="F470" s="30">
        <v>43170</v>
      </c>
      <c r="G470" s="31" t="b">
        <v>1</v>
      </c>
      <c r="I470" s="30">
        <v>42461</v>
      </c>
      <c r="J470" s="430">
        <v>42073</v>
      </c>
      <c r="L470" s="28"/>
      <c r="M470" s="107"/>
    </row>
    <row r="471" spans="2:13">
      <c r="B471" s="28">
        <v>42462</v>
      </c>
      <c r="C471" s="28">
        <v>42868</v>
      </c>
      <c r="E471" s="28">
        <v>43170.041666666664</v>
      </c>
      <c r="F471" s="30">
        <v>43170</v>
      </c>
      <c r="G471" s="31" t="b">
        <v>1</v>
      </c>
      <c r="I471" s="30">
        <v>42462</v>
      </c>
      <c r="J471" s="430">
        <v>42868</v>
      </c>
      <c r="L471" s="28"/>
      <c r="M471" s="107"/>
    </row>
    <row r="472" spans="2:13">
      <c r="B472" s="28">
        <v>42463</v>
      </c>
      <c r="C472" s="28">
        <v>43170</v>
      </c>
      <c r="E472" s="28">
        <v>43170.083333333336</v>
      </c>
      <c r="F472" s="30">
        <v>43170</v>
      </c>
      <c r="G472" s="31" t="b">
        <v>1</v>
      </c>
      <c r="I472" s="30">
        <v>42463</v>
      </c>
      <c r="J472" s="430">
        <v>43170</v>
      </c>
      <c r="L472" s="28"/>
      <c r="M472" s="107"/>
    </row>
    <row r="473" spans="2:13">
      <c r="B473" s="28">
        <v>42464</v>
      </c>
      <c r="C473" s="28">
        <v>42853</v>
      </c>
      <c r="E473" s="28">
        <v>43170.125</v>
      </c>
      <c r="F473" s="30">
        <v>43170</v>
      </c>
      <c r="G473" s="31" t="b">
        <v>1</v>
      </c>
      <c r="I473" s="30">
        <v>42464</v>
      </c>
      <c r="J473" s="430">
        <v>42853</v>
      </c>
      <c r="L473" s="28"/>
      <c r="M473" s="107"/>
    </row>
    <row r="474" spans="2:13">
      <c r="B474" s="28">
        <v>42465</v>
      </c>
      <c r="C474" s="28">
        <v>42873</v>
      </c>
      <c r="E474" s="28">
        <v>43170.166666666664</v>
      </c>
      <c r="F474" s="30">
        <v>43170</v>
      </c>
      <c r="G474" s="31" t="b">
        <v>1</v>
      </c>
      <c r="I474" s="30">
        <v>42465</v>
      </c>
      <c r="J474" s="430">
        <v>42873</v>
      </c>
      <c r="L474" s="28"/>
      <c r="M474" s="107"/>
    </row>
    <row r="475" spans="2:13">
      <c r="B475" s="28">
        <v>42466</v>
      </c>
      <c r="C475" s="28">
        <v>43391</v>
      </c>
      <c r="E475" s="28">
        <v>43170.208333333336</v>
      </c>
      <c r="F475" s="30">
        <v>43170</v>
      </c>
      <c r="G475" s="31" t="b">
        <v>1</v>
      </c>
      <c r="I475" s="30">
        <v>42466</v>
      </c>
      <c r="J475" s="430">
        <v>43391</v>
      </c>
      <c r="L475" s="28"/>
      <c r="M475" s="107"/>
    </row>
    <row r="476" spans="2:13">
      <c r="B476" s="28">
        <v>42467</v>
      </c>
      <c r="C476" s="28">
        <v>43235</v>
      </c>
      <c r="E476" s="28">
        <v>43170.25</v>
      </c>
      <c r="F476" s="30">
        <v>43170</v>
      </c>
      <c r="G476" s="31" t="b">
        <v>1</v>
      </c>
      <c r="I476" s="30">
        <v>42467</v>
      </c>
      <c r="J476" s="430">
        <v>43235</v>
      </c>
      <c r="L476" s="28"/>
      <c r="M476" s="107"/>
    </row>
    <row r="477" spans="2:13">
      <c r="B477" s="28">
        <v>42468</v>
      </c>
      <c r="C477" s="28">
        <v>42853</v>
      </c>
      <c r="E477" s="28">
        <v>43170.291666666664</v>
      </c>
      <c r="F477" s="30">
        <v>43170</v>
      </c>
      <c r="G477" s="31" t="b">
        <v>1</v>
      </c>
      <c r="I477" s="30">
        <v>42468</v>
      </c>
      <c r="J477" s="430">
        <v>42853</v>
      </c>
      <c r="L477" s="28"/>
      <c r="M477" s="107"/>
    </row>
    <row r="478" spans="2:13">
      <c r="B478" s="28">
        <v>42469</v>
      </c>
      <c r="C478" s="28">
        <v>42770</v>
      </c>
      <c r="E478" s="28">
        <v>43170.333333333336</v>
      </c>
      <c r="F478" s="30">
        <v>43170</v>
      </c>
      <c r="G478" s="31" t="b">
        <v>1</v>
      </c>
      <c r="I478" s="30">
        <v>42469</v>
      </c>
      <c r="J478" s="430">
        <v>42770</v>
      </c>
      <c r="L478" s="28"/>
      <c r="M478" s="107"/>
    </row>
    <row r="479" spans="2:13">
      <c r="B479" s="28">
        <v>42470</v>
      </c>
      <c r="C479" s="28">
        <v>43170</v>
      </c>
      <c r="E479" s="28">
        <v>43170.375</v>
      </c>
      <c r="F479" s="30">
        <v>43170</v>
      </c>
      <c r="G479" s="31" t="b">
        <v>1</v>
      </c>
      <c r="I479" s="30">
        <v>42470</v>
      </c>
      <c r="J479" s="430">
        <v>43170</v>
      </c>
      <c r="L479" s="28"/>
      <c r="M479" s="107"/>
    </row>
    <row r="480" spans="2:13">
      <c r="B480" s="28">
        <v>42471</v>
      </c>
      <c r="C480" s="28">
        <v>42073</v>
      </c>
      <c r="E480" s="28">
        <v>43170.416666666664</v>
      </c>
      <c r="F480" s="30">
        <v>43170</v>
      </c>
      <c r="G480" s="31" t="b">
        <v>1</v>
      </c>
      <c r="I480" s="30">
        <v>42471</v>
      </c>
      <c r="J480" s="430">
        <v>42073</v>
      </c>
      <c r="L480" s="28"/>
      <c r="M480" s="107"/>
    </row>
    <row r="481" spans="2:13">
      <c r="B481" s="28">
        <v>42472</v>
      </c>
      <c r="C481" s="28">
        <v>42073</v>
      </c>
      <c r="E481" s="28">
        <v>43170.458333333336</v>
      </c>
      <c r="F481" s="30">
        <v>43170</v>
      </c>
      <c r="G481" s="31" t="b">
        <v>1</v>
      </c>
      <c r="I481" s="30">
        <v>42472</v>
      </c>
      <c r="J481" s="430">
        <v>42073</v>
      </c>
      <c r="L481" s="28"/>
      <c r="M481" s="107"/>
    </row>
    <row r="482" spans="2:13">
      <c r="B482" s="28">
        <v>42473</v>
      </c>
      <c r="C482" s="28">
        <v>42459</v>
      </c>
      <c r="E482" s="28">
        <v>43170.5</v>
      </c>
      <c r="F482" s="30">
        <v>43170</v>
      </c>
      <c r="G482" s="31" t="b">
        <v>1</v>
      </c>
      <c r="I482" s="30">
        <v>42473</v>
      </c>
      <c r="J482" s="430">
        <v>42459</v>
      </c>
      <c r="L482" s="28"/>
      <c r="M482" s="107"/>
    </row>
    <row r="483" spans="2:13">
      <c r="B483" s="28">
        <v>42474</v>
      </c>
      <c r="C483" s="28">
        <v>42073</v>
      </c>
      <c r="E483" s="28">
        <v>43170.541666666664</v>
      </c>
      <c r="F483" s="30">
        <v>43170</v>
      </c>
      <c r="G483" s="31" t="b">
        <v>1</v>
      </c>
      <c r="I483" s="30">
        <v>42474</v>
      </c>
      <c r="J483" s="430">
        <v>42073</v>
      </c>
      <c r="L483" s="28"/>
      <c r="M483" s="107"/>
    </row>
    <row r="484" spans="2:13">
      <c r="B484" s="28">
        <v>42475</v>
      </c>
      <c r="C484" s="28">
        <v>42073</v>
      </c>
      <c r="E484" s="28">
        <v>43170.583333333336</v>
      </c>
      <c r="F484" s="30">
        <v>43170</v>
      </c>
      <c r="G484" s="31" t="b">
        <v>1</v>
      </c>
      <c r="I484" s="30">
        <v>42475</v>
      </c>
      <c r="J484" s="430">
        <v>42073</v>
      </c>
      <c r="L484" s="28"/>
      <c r="M484" s="107"/>
    </row>
    <row r="485" spans="2:13">
      <c r="B485" s="28">
        <v>42476</v>
      </c>
      <c r="C485" s="28">
        <v>42155</v>
      </c>
      <c r="E485" s="28">
        <v>43170.625</v>
      </c>
      <c r="F485" s="30">
        <v>43170</v>
      </c>
      <c r="G485" s="31" t="b">
        <v>1</v>
      </c>
      <c r="I485" s="30">
        <v>42476</v>
      </c>
      <c r="J485" s="430">
        <v>42155</v>
      </c>
      <c r="L485" s="28"/>
      <c r="M485" s="107"/>
    </row>
    <row r="486" spans="2:13">
      <c r="B486" s="28">
        <v>42477</v>
      </c>
      <c r="C486" s="28">
        <v>43225</v>
      </c>
      <c r="E486" s="28">
        <v>43170.666666666664</v>
      </c>
      <c r="F486" s="30">
        <v>43170</v>
      </c>
      <c r="G486" s="31" t="b">
        <v>1</v>
      </c>
      <c r="I486" s="30">
        <v>42477</v>
      </c>
      <c r="J486" s="430">
        <v>43225</v>
      </c>
      <c r="L486" s="28"/>
      <c r="M486" s="107"/>
    </row>
    <row r="487" spans="2:13">
      <c r="B487" s="28">
        <v>42478</v>
      </c>
      <c r="C487" s="28">
        <v>43361</v>
      </c>
      <c r="E487" s="28">
        <v>43170.708333333336</v>
      </c>
      <c r="F487" s="30">
        <v>43170</v>
      </c>
      <c r="G487" s="31" t="b">
        <v>1</v>
      </c>
      <c r="I487" s="30">
        <v>42478</v>
      </c>
      <c r="J487" s="430">
        <v>43361</v>
      </c>
      <c r="L487" s="28"/>
      <c r="M487" s="107"/>
    </row>
    <row r="488" spans="2:13">
      <c r="B488" s="28">
        <v>42479</v>
      </c>
      <c r="C488" s="28">
        <v>43361</v>
      </c>
      <c r="E488" s="28">
        <v>43170.75</v>
      </c>
      <c r="F488" s="30">
        <v>43170</v>
      </c>
      <c r="G488" s="31" t="b">
        <v>1</v>
      </c>
      <c r="I488" s="30">
        <v>42479</v>
      </c>
      <c r="J488" s="430">
        <v>43361</v>
      </c>
      <c r="L488" s="28"/>
      <c r="M488" s="107"/>
    </row>
    <row r="489" spans="2:13">
      <c r="B489" s="28">
        <v>42480</v>
      </c>
      <c r="C489" s="28">
        <v>43259</v>
      </c>
      <c r="E489" s="28">
        <v>43170.791666666664</v>
      </c>
      <c r="F489" s="30">
        <v>43170</v>
      </c>
      <c r="G489" s="31" t="b">
        <v>1</v>
      </c>
      <c r="I489" s="30">
        <v>42480</v>
      </c>
      <c r="J489" s="430">
        <v>43259</v>
      </c>
      <c r="L489" s="28"/>
      <c r="M489" s="107"/>
    </row>
    <row r="490" spans="2:13">
      <c r="B490" s="28">
        <v>42481</v>
      </c>
      <c r="C490" s="28">
        <v>42873</v>
      </c>
      <c r="E490" s="28">
        <v>43170.833333333336</v>
      </c>
      <c r="F490" s="30">
        <v>43170</v>
      </c>
      <c r="G490" s="31" t="b">
        <v>1</v>
      </c>
      <c r="I490" s="30">
        <v>42481</v>
      </c>
      <c r="J490" s="430">
        <v>42873</v>
      </c>
      <c r="L490" s="28"/>
      <c r="M490" s="107"/>
    </row>
    <row r="491" spans="2:13">
      <c r="B491" s="28">
        <v>42482</v>
      </c>
      <c r="C491" s="28">
        <v>42459</v>
      </c>
      <c r="E491" s="28">
        <v>43170.875</v>
      </c>
      <c r="F491" s="30">
        <v>43170</v>
      </c>
      <c r="G491" s="31" t="b">
        <v>1</v>
      </c>
      <c r="I491" s="30">
        <v>42482</v>
      </c>
      <c r="J491" s="430">
        <v>42459</v>
      </c>
      <c r="L491" s="28"/>
      <c r="M491" s="107"/>
    </row>
    <row r="492" spans="2:13">
      <c r="B492" s="28">
        <v>42483</v>
      </c>
      <c r="C492" s="28">
        <v>42868</v>
      </c>
      <c r="E492" s="28">
        <v>43170.916666666664</v>
      </c>
      <c r="F492" s="30">
        <v>43170</v>
      </c>
      <c r="G492" s="31" t="b">
        <v>1</v>
      </c>
      <c r="I492" s="30">
        <v>42483</v>
      </c>
      <c r="J492" s="430">
        <v>42868</v>
      </c>
      <c r="L492" s="28"/>
      <c r="M492" s="107"/>
    </row>
    <row r="493" spans="2:13">
      <c r="B493" s="28">
        <v>42484</v>
      </c>
      <c r="C493" s="28">
        <v>43170</v>
      </c>
      <c r="E493" s="28">
        <v>43170.958333333336</v>
      </c>
      <c r="F493" s="30">
        <v>43170</v>
      </c>
      <c r="G493" s="31" t="b">
        <v>1</v>
      </c>
      <c r="I493" s="30">
        <v>42484</v>
      </c>
      <c r="J493" s="430">
        <v>43170</v>
      </c>
      <c r="L493" s="28"/>
      <c r="M493" s="107"/>
    </row>
    <row r="494" spans="2:13">
      <c r="B494" s="28">
        <v>42485</v>
      </c>
      <c r="C494" s="28">
        <v>42073</v>
      </c>
      <c r="E494" s="28">
        <v>43225</v>
      </c>
      <c r="F494" s="30">
        <v>43225</v>
      </c>
      <c r="G494" s="31" t="b">
        <v>1</v>
      </c>
      <c r="I494" s="30">
        <v>42485</v>
      </c>
      <c r="J494" s="430">
        <v>42073</v>
      </c>
      <c r="L494" s="28"/>
      <c r="M494" s="107"/>
    </row>
    <row r="495" spans="2:13">
      <c r="B495" s="28">
        <v>42486</v>
      </c>
      <c r="C495" s="28">
        <v>42073</v>
      </c>
      <c r="E495" s="28">
        <v>43225.041666666664</v>
      </c>
      <c r="F495" s="30">
        <v>43225</v>
      </c>
      <c r="G495" s="31" t="b">
        <v>1</v>
      </c>
      <c r="I495" s="30">
        <v>42486</v>
      </c>
      <c r="J495" s="430">
        <v>42073</v>
      </c>
      <c r="L495" s="28"/>
      <c r="M495" s="107"/>
    </row>
    <row r="496" spans="2:13">
      <c r="B496" s="28">
        <v>42487</v>
      </c>
      <c r="C496" s="28">
        <v>42073</v>
      </c>
      <c r="E496" s="28">
        <v>43225.083333333336</v>
      </c>
      <c r="F496" s="30">
        <v>43225</v>
      </c>
      <c r="G496" s="31" t="b">
        <v>1</v>
      </c>
      <c r="I496" s="30">
        <v>42487</v>
      </c>
      <c r="J496" s="430">
        <v>42073</v>
      </c>
      <c r="L496" s="28"/>
      <c r="M496" s="107"/>
    </row>
    <row r="497" spans="2:13">
      <c r="B497" s="28">
        <v>42488</v>
      </c>
      <c r="C497" s="28">
        <v>42073</v>
      </c>
      <c r="E497" s="28">
        <v>43225.125</v>
      </c>
      <c r="F497" s="30">
        <v>43225</v>
      </c>
      <c r="G497" s="31" t="b">
        <v>1</v>
      </c>
      <c r="I497" s="30">
        <v>42488</v>
      </c>
      <c r="J497" s="430">
        <v>42073</v>
      </c>
      <c r="L497" s="28"/>
      <c r="M497" s="107"/>
    </row>
    <row r="498" spans="2:13">
      <c r="B498" s="28">
        <v>42489</v>
      </c>
      <c r="C498" s="28">
        <v>42853</v>
      </c>
      <c r="E498" s="28">
        <v>43225.166666666664</v>
      </c>
      <c r="F498" s="30">
        <v>43225</v>
      </c>
      <c r="G498" s="31" t="b">
        <v>1</v>
      </c>
      <c r="I498" s="30">
        <v>42489</v>
      </c>
      <c r="J498" s="430">
        <v>42853</v>
      </c>
      <c r="L498" s="28"/>
      <c r="M498" s="107"/>
    </row>
    <row r="499" spans="2:13">
      <c r="B499" s="28">
        <v>42490</v>
      </c>
      <c r="C499" s="28">
        <v>42868</v>
      </c>
      <c r="E499" s="28">
        <v>43225.208333333336</v>
      </c>
      <c r="F499" s="30">
        <v>43225</v>
      </c>
      <c r="G499" s="31" t="b">
        <v>1</v>
      </c>
      <c r="I499" s="30">
        <v>42490</v>
      </c>
      <c r="J499" s="430">
        <v>42868</v>
      </c>
      <c r="L499" s="28"/>
      <c r="M499" s="107"/>
    </row>
    <row r="500" spans="2:13">
      <c r="B500" s="28">
        <v>42491</v>
      </c>
      <c r="C500" s="28">
        <v>42155</v>
      </c>
      <c r="E500" s="28">
        <v>43225.25</v>
      </c>
      <c r="F500" s="30">
        <v>43225</v>
      </c>
      <c r="G500" s="31" t="b">
        <v>1</v>
      </c>
      <c r="I500" s="30">
        <v>42491</v>
      </c>
      <c r="J500" s="430">
        <v>42155</v>
      </c>
      <c r="L500" s="28"/>
      <c r="M500" s="107"/>
    </row>
    <row r="501" spans="2:13">
      <c r="B501" s="28">
        <v>42492</v>
      </c>
      <c r="C501" s="28">
        <v>42873</v>
      </c>
      <c r="E501" s="28">
        <v>43225.291666666664</v>
      </c>
      <c r="F501" s="30">
        <v>43225</v>
      </c>
      <c r="G501" s="31" t="b">
        <v>1</v>
      </c>
      <c r="I501" s="30">
        <v>42492</v>
      </c>
      <c r="J501" s="430">
        <v>42873</v>
      </c>
      <c r="L501" s="28"/>
      <c r="M501" s="107"/>
    </row>
    <row r="502" spans="2:13">
      <c r="B502" s="28">
        <v>42493</v>
      </c>
      <c r="C502" s="28">
        <v>43391</v>
      </c>
      <c r="E502" s="28">
        <v>43225.333333333336</v>
      </c>
      <c r="F502" s="30">
        <v>43225</v>
      </c>
      <c r="G502" s="31" t="b">
        <v>1</v>
      </c>
      <c r="I502" s="30">
        <v>42493</v>
      </c>
      <c r="J502" s="430">
        <v>43391</v>
      </c>
      <c r="L502" s="28"/>
      <c r="M502" s="107"/>
    </row>
    <row r="503" spans="2:13">
      <c r="B503" s="28">
        <v>42494</v>
      </c>
      <c r="C503" s="28">
        <v>43383</v>
      </c>
      <c r="E503" s="28">
        <v>43225.375</v>
      </c>
      <c r="F503" s="30">
        <v>43225</v>
      </c>
      <c r="G503" s="31" t="b">
        <v>1</v>
      </c>
      <c r="I503" s="30">
        <v>42494</v>
      </c>
      <c r="J503" s="430">
        <v>43383</v>
      </c>
      <c r="L503" s="28"/>
      <c r="M503" s="107"/>
    </row>
    <row r="504" spans="2:13">
      <c r="B504" s="28">
        <v>42495</v>
      </c>
      <c r="C504" s="28">
        <v>43235</v>
      </c>
      <c r="E504" s="28">
        <v>43225.416666666664</v>
      </c>
      <c r="F504" s="30">
        <v>43225</v>
      </c>
      <c r="G504" s="31" t="b">
        <v>1</v>
      </c>
      <c r="I504" s="30">
        <v>42495</v>
      </c>
      <c r="J504" s="430">
        <v>43235</v>
      </c>
      <c r="L504" s="28"/>
      <c r="M504" s="107"/>
    </row>
    <row r="505" spans="2:13">
      <c r="B505" s="28">
        <v>42496</v>
      </c>
      <c r="C505" s="28">
        <v>42459</v>
      </c>
      <c r="E505" s="28">
        <v>43225.458333333336</v>
      </c>
      <c r="F505" s="30">
        <v>43225</v>
      </c>
      <c r="G505" s="31" t="b">
        <v>1</v>
      </c>
      <c r="I505" s="30">
        <v>42496</v>
      </c>
      <c r="J505" s="430">
        <v>42459</v>
      </c>
      <c r="L505" s="28"/>
      <c r="M505" s="107"/>
    </row>
    <row r="506" spans="2:13">
      <c r="B506" s="28">
        <v>42497</v>
      </c>
      <c r="C506" s="28">
        <v>42868</v>
      </c>
      <c r="E506" s="28">
        <v>43225.5</v>
      </c>
      <c r="F506" s="30">
        <v>43225</v>
      </c>
      <c r="G506" s="31" t="b">
        <v>1</v>
      </c>
      <c r="I506" s="30">
        <v>42497</v>
      </c>
      <c r="J506" s="430">
        <v>42868</v>
      </c>
      <c r="L506" s="28"/>
      <c r="M506" s="107"/>
    </row>
    <row r="507" spans="2:13">
      <c r="B507" s="28">
        <v>42498</v>
      </c>
      <c r="C507" s="28">
        <v>42868</v>
      </c>
      <c r="E507" s="28">
        <v>43225.541666666664</v>
      </c>
      <c r="F507" s="30">
        <v>43225</v>
      </c>
      <c r="G507" s="31" t="b">
        <v>1</v>
      </c>
      <c r="I507" s="30">
        <v>42498</v>
      </c>
      <c r="J507" s="430">
        <v>42868</v>
      </c>
      <c r="L507" s="28"/>
      <c r="M507" s="107"/>
    </row>
    <row r="508" spans="2:13">
      <c r="B508" s="28">
        <v>42499</v>
      </c>
      <c r="C508" s="28">
        <v>42873</v>
      </c>
      <c r="E508" s="28">
        <v>43225.583333333336</v>
      </c>
      <c r="F508" s="30">
        <v>43225</v>
      </c>
      <c r="G508" s="31" t="b">
        <v>1</v>
      </c>
      <c r="I508" s="30">
        <v>42499</v>
      </c>
      <c r="J508" s="430">
        <v>42873</v>
      </c>
      <c r="L508" s="28"/>
      <c r="M508" s="107"/>
    </row>
    <row r="509" spans="2:13">
      <c r="B509" s="28">
        <v>42500</v>
      </c>
      <c r="C509" s="28">
        <v>42873</v>
      </c>
      <c r="E509" s="28">
        <v>43225.625</v>
      </c>
      <c r="F509" s="30">
        <v>43225</v>
      </c>
      <c r="G509" s="31" t="b">
        <v>1</v>
      </c>
      <c r="I509" s="30">
        <v>42500</v>
      </c>
      <c r="J509" s="430">
        <v>42873</v>
      </c>
      <c r="L509" s="28"/>
      <c r="M509" s="107"/>
    </row>
    <row r="510" spans="2:13">
      <c r="B510" s="28">
        <v>42501</v>
      </c>
      <c r="C510" s="28">
        <v>43391</v>
      </c>
      <c r="E510" s="28">
        <v>43225.666666666664</v>
      </c>
      <c r="F510" s="30">
        <v>43225</v>
      </c>
      <c r="G510" s="31" t="b">
        <v>1</v>
      </c>
      <c r="I510" s="30">
        <v>42501</v>
      </c>
      <c r="J510" s="430">
        <v>43391</v>
      </c>
      <c r="L510" s="28"/>
      <c r="M510" s="107"/>
    </row>
    <row r="511" spans="2:13">
      <c r="B511" s="28">
        <v>42502</v>
      </c>
      <c r="C511" s="28">
        <v>43391</v>
      </c>
      <c r="E511" s="28">
        <v>43225.708333333336</v>
      </c>
      <c r="F511" s="30">
        <v>43225</v>
      </c>
      <c r="G511" s="31" t="b">
        <v>1</v>
      </c>
      <c r="I511" s="30">
        <v>42502</v>
      </c>
      <c r="J511" s="430">
        <v>43391</v>
      </c>
      <c r="L511" s="28"/>
      <c r="M511" s="107"/>
    </row>
    <row r="512" spans="2:13">
      <c r="B512" s="28">
        <v>42503</v>
      </c>
      <c r="C512" s="28">
        <v>43383</v>
      </c>
      <c r="E512" s="28">
        <v>43225.75</v>
      </c>
      <c r="F512" s="30">
        <v>43225</v>
      </c>
      <c r="G512" s="31" t="b">
        <v>1</v>
      </c>
      <c r="I512" s="30">
        <v>42503</v>
      </c>
      <c r="J512" s="430">
        <v>43383</v>
      </c>
      <c r="L512" s="28"/>
      <c r="M512" s="107"/>
    </row>
    <row r="513" spans="2:13">
      <c r="B513" s="28">
        <v>42504</v>
      </c>
      <c r="C513" s="28">
        <v>42868</v>
      </c>
      <c r="E513" s="28">
        <v>43225.791666666664</v>
      </c>
      <c r="F513" s="30">
        <v>43225</v>
      </c>
      <c r="G513" s="31" t="b">
        <v>1</v>
      </c>
      <c r="I513" s="30">
        <v>42504</v>
      </c>
      <c r="J513" s="430">
        <v>42868</v>
      </c>
      <c r="L513" s="28"/>
      <c r="M513" s="107"/>
    </row>
    <row r="514" spans="2:13">
      <c r="B514" s="28">
        <v>42505</v>
      </c>
      <c r="C514" s="28">
        <v>42155</v>
      </c>
      <c r="E514" s="28">
        <v>43225.833333333336</v>
      </c>
      <c r="F514" s="30">
        <v>43225</v>
      </c>
      <c r="G514" s="31" t="b">
        <v>1</v>
      </c>
      <c r="I514" s="30">
        <v>42505</v>
      </c>
      <c r="J514" s="430">
        <v>42155</v>
      </c>
      <c r="L514" s="28"/>
      <c r="M514" s="107"/>
    </row>
    <row r="515" spans="2:13">
      <c r="B515" s="28">
        <v>42506</v>
      </c>
      <c r="C515" s="28">
        <v>42873</v>
      </c>
      <c r="E515" s="28">
        <v>43225.875</v>
      </c>
      <c r="F515" s="30">
        <v>43225</v>
      </c>
      <c r="G515" s="31" t="b">
        <v>1</v>
      </c>
      <c r="I515" s="30">
        <v>42506</v>
      </c>
      <c r="J515" s="430">
        <v>42873</v>
      </c>
      <c r="L515" s="28"/>
      <c r="M515" s="107"/>
    </row>
    <row r="516" spans="2:13">
      <c r="B516" s="28">
        <v>42507</v>
      </c>
      <c r="C516" s="28">
        <v>43391</v>
      </c>
      <c r="E516" s="28">
        <v>43225.916666666664</v>
      </c>
      <c r="F516" s="30">
        <v>43225</v>
      </c>
      <c r="G516" s="31" t="b">
        <v>1</v>
      </c>
      <c r="I516" s="30">
        <v>42507</v>
      </c>
      <c r="J516" s="430">
        <v>43391</v>
      </c>
      <c r="L516" s="28"/>
      <c r="M516" s="107"/>
    </row>
    <row r="517" spans="2:13">
      <c r="B517" s="28">
        <v>42508</v>
      </c>
      <c r="C517" s="28">
        <v>43259</v>
      </c>
      <c r="E517" s="28">
        <v>43225.958333333336</v>
      </c>
      <c r="F517" s="30">
        <v>43225</v>
      </c>
      <c r="G517" s="31" t="b">
        <v>1</v>
      </c>
      <c r="I517" s="30">
        <v>42508</v>
      </c>
      <c r="J517" s="430">
        <v>43259</v>
      </c>
      <c r="L517" s="28"/>
      <c r="M517" s="107"/>
    </row>
    <row r="518" spans="2:13">
      <c r="B518" s="28">
        <v>42509</v>
      </c>
      <c r="C518" s="28">
        <v>43391</v>
      </c>
      <c r="E518" s="28">
        <v>43235</v>
      </c>
      <c r="F518" s="30">
        <v>43235</v>
      </c>
      <c r="G518" s="31" t="b">
        <v>1</v>
      </c>
      <c r="I518" s="30">
        <v>42509</v>
      </c>
      <c r="J518" s="430">
        <v>43391</v>
      </c>
      <c r="L518" s="28"/>
      <c r="M518" s="107"/>
    </row>
    <row r="519" spans="2:13">
      <c r="B519" s="28">
        <v>42510</v>
      </c>
      <c r="C519" s="28">
        <v>42459</v>
      </c>
      <c r="E519" s="28">
        <v>43235.041666666664</v>
      </c>
      <c r="F519" s="30">
        <v>43235</v>
      </c>
      <c r="G519" s="31" t="b">
        <v>1</v>
      </c>
      <c r="I519" s="30">
        <v>42510</v>
      </c>
      <c r="J519" s="430">
        <v>42459</v>
      </c>
      <c r="L519" s="28"/>
      <c r="M519" s="107"/>
    </row>
    <row r="520" spans="2:13">
      <c r="B520" s="28">
        <v>42511</v>
      </c>
      <c r="C520" s="28">
        <v>42868</v>
      </c>
      <c r="E520" s="28">
        <v>43235.083333333336</v>
      </c>
      <c r="F520" s="30">
        <v>43235</v>
      </c>
      <c r="G520" s="31" t="b">
        <v>1</v>
      </c>
      <c r="I520" s="30">
        <v>42511</v>
      </c>
      <c r="J520" s="430">
        <v>42868</v>
      </c>
      <c r="L520" s="28"/>
      <c r="M520" s="107"/>
    </row>
    <row r="521" spans="2:13">
      <c r="B521" s="28">
        <v>42512</v>
      </c>
      <c r="C521" s="28">
        <v>43170</v>
      </c>
      <c r="E521" s="28">
        <v>43235.125</v>
      </c>
      <c r="F521" s="30">
        <v>43235</v>
      </c>
      <c r="G521" s="31" t="b">
        <v>1</v>
      </c>
      <c r="I521" s="30">
        <v>42512</v>
      </c>
      <c r="J521" s="430">
        <v>43170</v>
      </c>
      <c r="L521" s="28"/>
      <c r="M521" s="107"/>
    </row>
    <row r="522" spans="2:13">
      <c r="B522" s="28">
        <v>42513</v>
      </c>
      <c r="C522" s="28">
        <v>42853</v>
      </c>
      <c r="E522" s="28">
        <v>43235.166666666664</v>
      </c>
      <c r="F522" s="30">
        <v>43235</v>
      </c>
      <c r="G522" s="31" t="b">
        <v>1</v>
      </c>
      <c r="I522" s="30">
        <v>42513</v>
      </c>
      <c r="J522" s="430">
        <v>42853</v>
      </c>
      <c r="L522" s="28"/>
      <c r="M522" s="107"/>
    </row>
    <row r="523" spans="2:13">
      <c r="B523" s="28">
        <v>42514</v>
      </c>
      <c r="C523" s="28">
        <v>43235</v>
      </c>
      <c r="E523" s="28">
        <v>43235.208333333336</v>
      </c>
      <c r="F523" s="30">
        <v>43235</v>
      </c>
      <c r="G523" s="31" t="b">
        <v>1</v>
      </c>
      <c r="I523" s="30">
        <v>42514</v>
      </c>
      <c r="J523" s="430">
        <v>43235</v>
      </c>
      <c r="L523" s="28"/>
      <c r="M523" s="107"/>
    </row>
    <row r="524" spans="2:13">
      <c r="B524" s="28">
        <v>42515</v>
      </c>
      <c r="C524" s="28">
        <v>43235</v>
      </c>
      <c r="E524" s="28">
        <v>43235.25</v>
      </c>
      <c r="F524" s="30">
        <v>43235</v>
      </c>
      <c r="G524" s="31" t="b">
        <v>1</v>
      </c>
      <c r="I524" s="30">
        <v>42515</v>
      </c>
      <c r="J524" s="430">
        <v>43235</v>
      </c>
      <c r="L524" s="28"/>
      <c r="M524" s="107"/>
    </row>
    <row r="525" spans="2:13">
      <c r="B525" s="28">
        <v>42516</v>
      </c>
      <c r="C525" s="28">
        <v>42873</v>
      </c>
      <c r="E525" s="28">
        <v>43235.291666666664</v>
      </c>
      <c r="F525" s="30">
        <v>43235</v>
      </c>
      <c r="G525" s="31" t="b">
        <v>1</v>
      </c>
      <c r="I525" s="30">
        <v>42516</v>
      </c>
      <c r="J525" s="430">
        <v>42873</v>
      </c>
      <c r="L525" s="28"/>
      <c r="M525" s="107"/>
    </row>
    <row r="526" spans="2:13">
      <c r="B526" s="28">
        <v>42517</v>
      </c>
      <c r="C526" s="28">
        <v>43391</v>
      </c>
      <c r="E526" s="28">
        <v>43235.333333333336</v>
      </c>
      <c r="F526" s="30">
        <v>43235</v>
      </c>
      <c r="G526" s="31" t="b">
        <v>1</v>
      </c>
      <c r="I526" s="30">
        <v>42517</v>
      </c>
      <c r="J526" s="430">
        <v>43391</v>
      </c>
      <c r="L526" s="28"/>
      <c r="M526" s="107"/>
    </row>
    <row r="527" spans="2:13">
      <c r="B527" s="28">
        <v>42518</v>
      </c>
      <c r="C527" s="28">
        <v>43225</v>
      </c>
      <c r="E527" s="28">
        <v>43235.375</v>
      </c>
      <c r="F527" s="30">
        <v>43235</v>
      </c>
      <c r="G527" s="31" t="b">
        <v>1</v>
      </c>
      <c r="I527" s="30">
        <v>42518</v>
      </c>
      <c r="J527" s="430">
        <v>43225</v>
      </c>
      <c r="L527" s="28"/>
      <c r="M527" s="107"/>
    </row>
    <row r="528" spans="2:13">
      <c r="B528" s="28">
        <v>42519</v>
      </c>
      <c r="C528" s="28">
        <v>42155</v>
      </c>
      <c r="E528" s="28">
        <v>43235.416666666664</v>
      </c>
      <c r="F528" s="30">
        <v>43235</v>
      </c>
      <c r="G528" s="31" t="b">
        <v>1</v>
      </c>
      <c r="I528" s="30">
        <v>42519</v>
      </c>
      <c r="J528" s="430">
        <v>42155</v>
      </c>
      <c r="L528" s="28"/>
      <c r="M528" s="107"/>
    </row>
    <row r="529" spans="2:13">
      <c r="B529" s="28">
        <v>42520</v>
      </c>
      <c r="C529" s="28">
        <v>43391</v>
      </c>
      <c r="E529" s="28">
        <v>43235.458333333336</v>
      </c>
      <c r="F529" s="30">
        <v>43235</v>
      </c>
      <c r="G529" s="31" t="b">
        <v>1</v>
      </c>
      <c r="I529" s="30">
        <v>42520</v>
      </c>
      <c r="J529" s="430">
        <v>43391</v>
      </c>
      <c r="L529" s="28"/>
      <c r="M529" s="107"/>
    </row>
    <row r="530" spans="2:13">
      <c r="B530" s="28">
        <v>42521</v>
      </c>
      <c r="C530" s="28">
        <v>43259</v>
      </c>
      <c r="E530" s="28">
        <v>43235.5</v>
      </c>
      <c r="F530" s="30">
        <v>43235</v>
      </c>
      <c r="G530" s="31" t="b">
        <v>1</v>
      </c>
      <c r="I530" s="30">
        <v>42521</v>
      </c>
      <c r="J530" s="430">
        <v>43259</v>
      </c>
      <c r="L530" s="28"/>
      <c r="M530" s="107"/>
    </row>
    <row r="531" spans="2:13">
      <c r="B531" s="28">
        <v>42522</v>
      </c>
      <c r="C531" s="28">
        <v>43361</v>
      </c>
      <c r="E531" s="28">
        <v>43235.541666666664</v>
      </c>
      <c r="F531" s="30">
        <v>43235</v>
      </c>
      <c r="G531" s="31" t="b">
        <v>1</v>
      </c>
      <c r="I531" s="30">
        <v>42522</v>
      </c>
      <c r="J531" s="430">
        <v>43361</v>
      </c>
      <c r="L531" s="28"/>
      <c r="M531" s="107"/>
    </row>
    <row r="532" spans="2:13">
      <c r="B532" s="28">
        <v>42523</v>
      </c>
      <c r="C532" s="28">
        <v>42558</v>
      </c>
      <c r="E532" s="28">
        <v>43235.583333333336</v>
      </c>
      <c r="F532" s="30">
        <v>43235</v>
      </c>
      <c r="G532" s="31" t="b">
        <v>1</v>
      </c>
      <c r="I532" s="30">
        <v>42523</v>
      </c>
      <c r="J532" s="430">
        <v>42558</v>
      </c>
      <c r="L532" s="28"/>
      <c r="M532" s="107"/>
    </row>
    <row r="533" spans="2:13">
      <c r="B533" s="28">
        <v>42524</v>
      </c>
      <c r="C533" s="28">
        <v>42202</v>
      </c>
      <c r="E533" s="28">
        <v>43235.625</v>
      </c>
      <c r="F533" s="30">
        <v>43235</v>
      </c>
      <c r="G533" s="31" t="b">
        <v>1</v>
      </c>
      <c r="I533" s="30">
        <v>42524</v>
      </c>
      <c r="J533" s="430">
        <v>42202</v>
      </c>
      <c r="L533" s="28"/>
      <c r="M533" s="107"/>
    </row>
    <row r="534" spans="2:13">
      <c r="B534" s="28">
        <v>42525</v>
      </c>
      <c r="C534" s="28">
        <v>42238</v>
      </c>
      <c r="E534" s="28">
        <v>43235.666666666664</v>
      </c>
      <c r="F534" s="30">
        <v>43235</v>
      </c>
      <c r="G534" s="31" t="b">
        <v>1</v>
      </c>
      <c r="I534" s="30">
        <v>42525</v>
      </c>
      <c r="J534" s="430">
        <v>42238</v>
      </c>
      <c r="L534" s="28"/>
      <c r="M534" s="107"/>
    </row>
    <row r="535" spans="2:13">
      <c r="B535" s="28">
        <v>42526</v>
      </c>
      <c r="C535" s="28">
        <v>42561</v>
      </c>
      <c r="E535" s="28">
        <v>43235.708333333336</v>
      </c>
      <c r="F535" s="30">
        <v>43235</v>
      </c>
      <c r="G535" s="31" t="b">
        <v>1</v>
      </c>
      <c r="I535" s="30">
        <v>42526</v>
      </c>
      <c r="J535" s="430">
        <v>42561</v>
      </c>
      <c r="L535" s="28"/>
      <c r="M535" s="107"/>
    </row>
    <row r="536" spans="2:13">
      <c r="B536" s="28">
        <v>42527</v>
      </c>
      <c r="C536" s="28">
        <v>43361</v>
      </c>
      <c r="E536" s="28">
        <v>43235.75</v>
      </c>
      <c r="F536" s="30">
        <v>43235</v>
      </c>
      <c r="G536" s="31" t="b">
        <v>1</v>
      </c>
      <c r="I536" s="30">
        <v>42527</v>
      </c>
      <c r="J536" s="430">
        <v>43361</v>
      </c>
      <c r="L536" s="28"/>
      <c r="M536" s="107"/>
    </row>
    <row r="537" spans="2:13">
      <c r="B537" s="28">
        <v>42528</v>
      </c>
      <c r="C537" s="28">
        <v>43259</v>
      </c>
      <c r="E537" s="28">
        <v>43235.791666666664</v>
      </c>
      <c r="F537" s="30">
        <v>43235</v>
      </c>
      <c r="G537" s="31" t="b">
        <v>1</v>
      </c>
      <c r="I537" s="30">
        <v>42528</v>
      </c>
      <c r="J537" s="430">
        <v>43259</v>
      </c>
      <c r="L537" s="28"/>
      <c r="M537" s="107"/>
    </row>
    <row r="538" spans="2:13">
      <c r="B538" s="28">
        <v>42529</v>
      </c>
      <c r="C538" s="28">
        <v>43259</v>
      </c>
      <c r="E538" s="28">
        <v>43235.833333333336</v>
      </c>
      <c r="F538" s="30">
        <v>43235</v>
      </c>
      <c r="G538" s="31" t="b">
        <v>1</v>
      </c>
      <c r="I538" s="30">
        <v>42529</v>
      </c>
      <c r="J538" s="430">
        <v>43259</v>
      </c>
      <c r="L538" s="28"/>
      <c r="M538" s="107"/>
    </row>
    <row r="539" spans="2:13">
      <c r="B539" s="28">
        <v>42530</v>
      </c>
      <c r="C539" s="28">
        <v>43259</v>
      </c>
      <c r="E539" s="28">
        <v>43235.875</v>
      </c>
      <c r="F539" s="30">
        <v>43235</v>
      </c>
      <c r="G539" s="31" t="b">
        <v>1</v>
      </c>
      <c r="I539" s="30">
        <v>42530</v>
      </c>
      <c r="J539" s="430">
        <v>43259</v>
      </c>
      <c r="L539" s="28"/>
      <c r="M539" s="107"/>
    </row>
    <row r="540" spans="2:13">
      <c r="B540" s="28">
        <v>42531</v>
      </c>
      <c r="C540" s="28">
        <v>43391</v>
      </c>
      <c r="E540" s="28">
        <v>43235.916666666664</v>
      </c>
      <c r="F540" s="30">
        <v>43235</v>
      </c>
      <c r="G540" s="31" t="b">
        <v>1</v>
      </c>
      <c r="I540" s="30">
        <v>42531</v>
      </c>
      <c r="J540" s="430">
        <v>43391</v>
      </c>
      <c r="L540" s="28"/>
      <c r="M540" s="107"/>
    </row>
    <row r="541" spans="2:13">
      <c r="B541" s="28">
        <v>42532</v>
      </c>
      <c r="C541" s="28">
        <v>43225</v>
      </c>
      <c r="E541" s="28">
        <v>43235.958333333336</v>
      </c>
      <c r="F541" s="30">
        <v>43235</v>
      </c>
      <c r="G541" s="31" t="b">
        <v>1</v>
      </c>
      <c r="I541" s="30">
        <v>42532</v>
      </c>
      <c r="J541" s="430">
        <v>43225</v>
      </c>
      <c r="L541" s="28"/>
      <c r="M541" s="107"/>
    </row>
    <row r="542" spans="2:13">
      <c r="B542" s="28">
        <v>42533</v>
      </c>
      <c r="C542" s="28">
        <v>43225</v>
      </c>
      <c r="E542" s="28">
        <v>43259</v>
      </c>
      <c r="F542" s="30">
        <v>43259</v>
      </c>
      <c r="G542" s="31" t="b">
        <v>1</v>
      </c>
      <c r="I542" s="30">
        <v>42533</v>
      </c>
      <c r="J542" s="430">
        <v>43225</v>
      </c>
      <c r="L542" s="28"/>
      <c r="M542" s="107"/>
    </row>
    <row r="543" spans="2:13">
      <c r="B543" s="28">
        <v>42534</v>
      </c>
      <c r="C543" s="28">
        <v>43391</v>
      </c>
      <c r="E543" s="28">
        <v>43259.041666666664</v>
      </c>
      <c r="F543" s="30">
        <v>43259</v>
      </c>
      <c r="G543" s="31" t="b">
        <v>1</v>
      </c>
      <c r="I543" s="30">
        <v>42534</v>
      </c>
      <c r="J543" s="430">
        <v>43391</v>
      </c>
      <c r="L543" s="28"/>
      <c r="M543" s="107"/>
    </row>
    <row r="544" spans="2:13">
      <c r="B544" s="28">
        <v>42535</v>
      </c>
      <c r="C544" s="28">
        <v>43391</v>
      </c>
      <c r="E544" s="28">
        <v>43259.083333333336</v>
      </c>
      <c r="F544" s="30">
        <v>43259</v>
      </c>
      <c r="G544" s="31" t="b">
        <v>1</v>
      </c>
      <c r="I544" s="30">
        <v>42535</v>
      </c>
      <c r="J544" s="430">
        <v>43391</v>
      </c>
      <c r="L544" s="28"/>
      <c r="M544" s="107"/>
    </row>
    <row r="545" spans="2:13">
      <c r="B545" s="28">
        <v>42536</v>
      </c>
      <c r="C545" s="28">
        <v>43383</v>
      </c>
      <c r="E545" s="28">
        <v>43259.125</v>
      </c>
      <c r="F545" s="30">
        <v>43259</v>
      </c>
      <c r="G545" s="31" t="b">
        <v>1</v>
      </c>
      <c r="I545" s="30">
        <v>42536</v>
      </c>
      <c r="J545" s="430">
        <v>43383</v>
      </c>
      <c r="L545" s="28"/>
      <c r="M545" s="107"/>
    </row>
    <row r="546" spans="2:13">
      <c r="B546" s="28">
        <v>42537</v>
      </c>
      <c r="C546" s="28">
        <v>43391</v>
      </c>
      <c r="E546" s="28">
        <v>43259.166666666664</v>
      </c>
      <c r="F546" s="30">
        <v>43259</v>
      </c>
      <c r="G546" s="31" t="b">
        <v>1</v>
      </c>
      <c r="I546" s="30">
        <v>42537</v>
      </c>
      <c r="J546" s="430">
        <v>43391</v>
      </c>
      <c r="L546" s="28"/>
      <c r="M546" s="107"/>
    </row>
    <row r="547" spans="2:13">
      <c r="B547" s="28">
        <v>42538</v>
      </c>
      <c r="C547" s="28">
        <v>43259</v>
      </c>
      <c r="E547" s="28">
        <v>43259.208333333336</v>
      </c>
      <c r="F547" s="30">
        <v>43259</v>
      </c>
      <c r="G547" s="31" t="b">
        <v>1</v>
      </c>
      <c r="I547" s="30">
        <v>42538</v>
      </c>
      <c r="J547" s="430">
        <v>43259</v>
      </c>
      <c r="L547" s="28"/>
      <c r="M547" s="107"/>
    </row>
    <row r="548" spans="2:13">
      <c r="B548" s="28">
        <v>42539</v>
      </c>
      <c r="C548" s="28">
        <v>42561</v>
      </c>
      <c r="E548" s="28">
        <v>43259.25</v>
      </c>
      <c r="F548" s="30">
        <v>43259</v>
      </c>
      <c r="G548" s="31" t="b">
        <v>1</v>
      </c>
      <c r="I548" s="30">
        <v>42539</v>
      </c>
      <c r="J548" s="430">
        <v>42561</v>
      </c>
      <c r="L548" s="28"/>
      <c r="M548" s="107"/>
    </row>
    <row r="549" spans="2:13">
      <c r="B549" s="28">
        <v>42540</v>
      </c>
      <c r="C549" s="28">
        <v>43345</v>
      </c>
      <c r="E549" s="28">
        <v>43259.291666666664</v>
      </c>
      <c r="F549" s="30">
        <v>43259</v>
      </c>
      <c r="G549" s="31" t="b">
        <v>1</v>
      </c>
      <c r="I549" s="30">
        <v>42540</v>
      </c>
      <c r="J549" s="430">
        <v>43345</v>
      </c>
      <c r="L549" s="28"/>
      <c r="M549" s="107"/>
    </row>
    <row r="550" spans="2:13">
      <c r="B550" s="28">
        <v>42541</v>
      </c>
      <c r="C550" s="28">
        <v>42928</v>
      </c>
      <c r="E550" s="28">
        <v>43259.333333333336</v>
      </c>
      <c r="F550" s="30">
        <v>43259</v>
      </c>
      <c r="G550" s="31" t="b">
        <v>1</v>
      </c>
      <c r="I550" s="30">
        <v>42541</v>
      </c>
      <c r="J550" s="430">
        <v>42928</v>
      </c>
      <c r="L550" s="28"/>
      <c r="M550" s="107"/>
    </row>
    <row r="551" spans="2:13">
      <c r="B551" s="28">
        <v>42542</v>
      </c>
      <c r="C551" s="28">
        <v>42202</v>
      </c>
      <c r="E551" s="28">
        <v>43259.375</v>
      </c>
      <c r="F551" s="30">
        <v>43259</v>
      </c>
      <c r="G551" s="31" t="b">
        <v>1</v>
      </c>
      <c r="I551" s="30">
        <v>42542</v>
      </c>
      <c r="J551" s="430">
        <v>42202</v>
      </c>
      <c r="L551" s="28"/>
      <c r="M551" s="107"/>
    </row>
    <row r="552" spans="2:13">
      <c r="B552" s="28">
        <v>42543</v>
      </c>
      <c r="C552" s="28">
        <v>42607</v>
      </c>
      <c r="E552" s="28">
        <v>43259.416666666664</v>
      </c>
      <c r="F552" s="30">
        <v>43259</v>
      </c>
      <c r="G552" s="31" t="b">
        <v>1</v>
      </c>
      <c r="I552" s="30">
        <v>42543</v>
      </c>
      <c r="J552" s="430">
        <v>42607</v>
      </c>
      <c r="L552" s="28"/>
      <c r="M552" s="107"/>
    </row>
    <row r="553" spans="2:13">
      <c r="B553" s="28">
        <v>42544</v>
      </c>
      <c r="C553" s="28">
        <v>42558</v>
      </c>
      <c r="E553" s="28">
        <v>43259.458333333336</v>
      </c>
      <c r="F553" s="30">
        <v>43259</v>
      </c>
      <c r="G553" s="31" t="b">
        <v>1</v>
      </c>
      <c r="I553" s="30">
        <v>42544</v>
      </c>
      <c r="J553" s="430">
        <v>42558</v>
      </c>
      <c r="L553" s="28"/>
      <c r="M553" s="107"/>
    </row>
    <row r="554" spans="2:13">
      <c r="B554" s="28">
        <v>42545</v>
      </c>
      <c r="C554" s="28">
        <v>42993</v>
      </c>
      <c r="E554" s="28">
        <v>43259.5</v>
      </c>
      <c r="F554" s="30">
        <v>43259</v>
      </c>
      <c r="G554" s="31" t="b">
        <v>1</v>
      </c>
      <c r="I554" s="30">
        <v>42545</v>
      </c>
      <c r="J554" s="430">
        <v>42993</v>
      </c>
      <c r="L554" s="28"/>
      <c r="M554" s="107"/>
    </row>
    <row r="555" spans="2:13">
      <c r="B555" s="28">
        <v>42546</v>
      </c>
      <c r="C555" s="28">
        <v>42561</v>
      </c>
      <c r="E555" s="28">
        <v>43259.541666666664</v>
      </c>
      <c r="F555" s="30">
        <v>43259</v>
      </c>
      <c r="G555" s="31" t="b">
        <v>1</v>
      </c>
      <c r="I555" s="30">
        <v>42546</v>
      </c>
      <c r="J555" s="430">
        <v>42561</v>
      </c>
      <c r="L555" s="28"/>
      <c r="M555" s="107"/>
    </row>
    <row r="556" spans="2:13">
      <c r="B556" s="28">
        <v>42547</v>
      </c>
      <c r="C556" s="28">
        <v>43345</v>
      </c>
      <c r="E556" s="28">
        <v>43259.583333333336</v>
      </c>
      <c r="F556" s="30">
        <v>43259</v>
      </c>
      <c r="G556" s="31" t="b">
        <v>1</v>
      </c>
      <c r="I556" s="30">
        <v>42547</v>
      </c>
      <c r="J556" s="430">
        <v>43345</v>
      </c>
      <c r="L556" s="28"/>
      <c r="M556" s="107"/>
    </row>
    <row r="557" spans="2:13">
      <c r="B557" s="28">
        <v>42548</v>
      </c>
      <c r="C557" s="28">
        <v>42936</v>
      </c>
      <c r="E557" s="28">
        <v>43259.625</v>
      </c>
      <c r="F557" s="30">
        <v>43259</v>
      </c>
      <c r="G557" s="31" t="b">
        <v>1</v>
      </c>
      <c r="I557" s="30">
        <v>42548</v>
      </c>
      <c r="J557" s="430">
        <v>42936</v>
      </c>
      <c r="L557" s="28"/>
      <c r="M557" s="107"/>
    </row>
    <row r="558" spans="2:13">
      <c r="B558" s="28">
        <v>42549</v>
      </c>
      <c r="C558" s="28">
        <v>42928</v>
      </c>
      <c r="E558" s="28">
        <v>43259.666666666664</v>
      </c>
      <c r="F558" s="30">
        <v>43259</v>
      </c>
      <c r="G558" s="31" t="b">
        <v>1</v>
      </c>
      <c r="I558" s="30">
        <v>42549</v>
      </c>
      <c r="J558" s="430">
        <v>42928</v>
      </c>
      <c r="L558" s="28"/>
      <c r="M558" s="107"/>
    </row>
    <row r="559" spans="2:13">
      <c r="B559" s="28">
        <v>42550</v>
      </c>
      <c r="C559" s="28">
        <v>42936</v>
      </c>
      <c r="E559" s="28">
        <v>43259.708333333336</v>
      </c>
      <c r="F559" s="30">
        <v>43259</v>
      </c>
      <c r="G559" s="31" t="b">
        <v>1</v>
      </c>
      <c r="I559" s="30">
        <v>42550</v>
      </c>
      <c r="J559" s="430">
        <v>42936</v>
      </c>
      <c r="L559" s="28"/>
      <c r="M559" s="107"/>
    </row>
    <row r="560" spans="2:13">
      <c r="B560" s="28">
        <v>42551</v>
      </c>
      <c r="C560" s="28">
        <v>42202</v>
      </c>
      <c r="E560" s="28">
        <v>43259.75</v>
      </c>
      <c r="F560" s="30">
        <v>43259</v>
      </c>
      <c r="G560" s="31" t="b">
        <v>1</v>
      </c>
      <c r="I560" s="30">
        <v>42551</v>
      </c>
      <c r="J560" s="430">
        <v>42202</v>
      </c>
      <c r="L560" s="28"/>
      <c r="M560" s="107"/>
    </row>
    <row r="561" spans="2:13">
      <c r="B561" s="28">
        <v>42552</v>
      </c>
      <c r="C561" s="28">
        <v>42202</v>
      </c>
      <c r="E561" s="28">
        <v>43259.791666666664</v>
      </c>
      <c r="F561" s="30">
        <v>43259</v>
      </c>
      <c r="G561" s="31" t="b">
        <v>1</v>
      </c>
      <c r="I561" s="30">
        <v>42552</v>
      </c>
      <c r="J561" s="430">
        <v>42202</v>
      </c>
      <c r="L561" s="28"/>
      <c r="M561" s="107"/>
    </row>
    <row r="562" spans="2:13">
      <c r="B562" s="28">
        <v>42553</v>
      </c>
      <c r="C562" s="28">
        <v>42238</v>
      </c>
      <c r="E562" s="28">
        <v>43259.833333333336</v>
      </c>
      <c r="F562" s="30">
        <v>43259</v>
      </c>
      <c r="G562" s="31" t="b">
        <v>1</v>
      </c>
      <c r="I562" s="30">
        <v>42553</v>
      </c>
      <c r="J562" s="430">
        <v>42238</v>
      </c>
      <c r="L562" s="28"/>
      <c r="M562" s="107"/>
    </row>
    <row r="563" spans="2:13">
      <c r="B563" s="28">
        <v>42554</v>
      </c>
      <c r="C563" s="28">
        <v>43345</v>
      </c>
      <c r="E563" s="28">
        <v>43259.875</v>
      </c>
      <c r="F563" s="30">
        <v>43259</v>
      </c>
      <c r="G563" s="31" t="b">
        <v>1</v>
      </c>
      <c r="I563" s="30">
        <v>42554</v>
      </c>
      <c r="J563" s="430">
        <v>43345</v>
      </c>
      <c r="L563" s="28"/>
      <c r="M563" s="107"/>
    </row>
    <row r="564" spans="2:13">
      <c r="B564" s="28">
        <v>42555</v>
      </c>
      <c r="C564" s="28">
        <v>42238</v>
      </c>
      <c r="E564" s="28">
        <v>43259.916666666664</v>
      </c>
      <c r="F564" s="30">
        <v>43259</v>
      </c>
      <c r="G564" s="31" t="b">
        <v>1</v>
      </c>
      <c r="I564" s="30">
        <v>42555</v>
      </c>
      <c r="J564" s="430">
        <v>42238</v>
      </c>
      <c r="L564" s="28"/>
      <c r="M564" s="107"/>
    </row>
    <row r="565" spans="2:13">
      <c r="B565" s="28">
        <v>42556</v>
      </c>
      <c r="C565" s="28">
        <v>42558</v>
      </c>
      <c r="E565" s="28">
        <v>43259.958333333336</v>
      </c>
      <c r="F565" s="30">
        <v>43259</v>
      </c>
      <c r="G565" s="31" t="b">
        <v>1</v>
      </c>
      <c r="I565" s="30">
        <v>42556</v>
      </c>
      <c r="J565" s="430">
        <v>42558</v>
      </c>
      <c r="L565" s="28"/>
      <c r="M565" s="107"/>
    </row>
    <row r="566" spans="2:13">
      <c r="B566" s="28">
        <v>42557</v>
      </c>
      <c r="C566" s="28">
        <v>42558</v>
      </c>
      <c r="E566" s="28">
        <v>43345</v>
      </c>
      <c r="F566" s="30">
        <v>43345</v>
      </c>
      <c r="G566" s="31" t="b">
        <v>1</v>
      </c>
      <c r="I566" s="30">
        <v>42557</v>
      </c>
      <c r="J566" s="430">
        <v>42558</v>
      </c>
      <c r="L566" s="28"/>
      <c r="M566" s="107"/>
    </row>
    <row r="567" spans="2:13">
      <c r="B567" s="28">
        <v>42558</v>
      </c>
      <c r="C567" s="28">
        <v>42558</v>
      </c>
      <c r="E567" s="28">
        <v>43345.041666666664</v>
      </c>
      <c r="F567" s="30">
        <v>43345</v>
      </c>
      <c r="G567" s="31" t="b">
        <v>1</v>
      </c>
      <c r="I567" s="30">
        <v>42558</v>
      </c>
      <c r="J567" s="430">
        <v>42558</v>
      </c>
      <c r="L567" s="28"/>
      <c r="M567" s="107"/>
    </row>
    <row r="568" spans="2:13">
      <c r="B568" s="28">
        <v>42559</v>
      </c>
      <c r="C568" s="28">
        <v>42558</v>
      </c>
      <c r="E568" s="28">
        <v>43345.083333333336</v>
      </c>
      <c r="F568" s="30">
        <v>43345</v>
      </c>
      <c r="G568" s="31" t="b">
        <v>1</v>
      </c>
      <c r="I568" s="30">
        <v>42559</v>
      </c>
      <c r="J568" s="430">
        <v>42558</v>
      </c>
      <c r="L568" s="28"/>
      <c r="M568" s="107"/>
    </row>
    <row r="569" spans="2:13">
      <c r="B569" s="28">
        <v>42560</v>
      </c>
      <c r="C569" s="28">
        <v>43345</v>
      </c>
      <c r="E569" s="28">
        <v>43345.125</v>
      </c>
      <c r="F569" s="30">
        <v>43345</v>
      </c>
      <c r="G569" s="31" t="b">
        <v>1</v>
      </c>
      <c r="I569" s="30">
        <v>42560</v>
      </c>
      <c r="J569" s="430">
        <v>43345</v>
      </c>
      <c r="L569" s="28"/>
      <c r="M569" s="107"/>
    </row>
    <row r="570" spans="2:13">
      <c r="B570" s="28">
        <v>42561</v>
      </c>
      <c r="C570" s="28">
        <v>42561</v>
      </c>
      <c r="E570" s="28">
        <v>43345.166666666664</v>
      </c>
      <c r="F570" s="30">
        <v>43345</v>
      </c>
      <c r="G570" s="31" t="b">
        <v>1</v>
      </c>
      <c r="I570" s="30">
        <v>42561</v>
      </c>
      <c r="J570" s="430">
        <v>42561</v>
      </c>
      <c r="L570" s="28"/>
      <c r="M570" s="107"/>
    </row>
    <row r="571" spans="2:13">
      <c r="B571" s="28">
        <v>42562</v>
      </c>
      <c r="C571" s="28">
        <v>42558</v>
      </c>
      <c r="E571" s="28">
        <v>43345.208333333336</v>
      </c>
      <c r="F571" s="30">
        <v>43345</v>
      </c>
      <c r="G571" s="31" t="b">
        <v>1</v>
      </c>
      <c r="I571" s="30">
        <v>42562</v>
      </c>
      <c r="J571" s="430">
        <v>42558</v>
      </c>
      <c r="L571" s="28"/>
      <c r="M571" s="107"/>
    </row>
    <row r="572" spans="2:13">
      <c r="B572" s="28">
        <v>42563</v>
      </c>
      <c r="C572" s="28">
        <v>42558</v>
      </c>
      <c r="E572" s="28">
        <v>43345.25</v>
      </c>
      <c r="F572" s="30">
        <v>43345</v>
      </c>
      <c r="G572" s="31" t="b">
        <v>1</v>
      </c>
      <c r="I572" s="30">
        <v>42563</v>
      </c>
      <c r="J572" s="430">
        <v>42558</v>
      </c>
      <c r="L572" s="28"/>
      <c r="M572" s="107"/>
    </row>
    <row r="573" spans="2:13">
      <c r="B573" s="28">
        <v>42564</v>
      </c>
      <c r="C573" s="28">
        <v>42202</v>
      </c>
      <c r="E573" s="28">
        <v>43345.291666666664</v>
      </c>
      <c r="F573" s="30">
        <v>43345</v>
      </c>
      <c r="G573" s="31" t="b">
        <v>1</v>
      </c>
      <c r="I573" s="30">
        <v>42564</v>
      </c>
      <c r="J573" s="430">
        <v>42202</v>
      </c>
      <c r="L573" s="28"/>
      <c r="M573" s="107"/>
    </row>
    <row r="574" spans="2:13">
      <c r="B574" s="28">
        <v>42565</v>
      </c>
      <c r="C574" s="28">
        <v>42202</v>
      </c>
      <c r="E574" s="28">
        <v>43345.333333333336</v>
      </c>
      <c r="F574" s="30">
        <v>43345</v>
      </c>
      <c r="G574" s="31" t="b">
        <v>1</v>
      </c>
      <c r="I574" s="30">
        <v>42565</v>
      </c>
      <c r="J574" s="430">
        <v>42202</v>
      </c>
      <c r="L574" s="28"/>
      <c r="M574" s="107"/>
    </row>
    <row r="575" spans="2:13">
      <c r="B575" s="28">
        <v>42566</v>
      </c>
      <c r="C575" s="28">
        <v>42202</v>
      </c>
      <c r="E575" s="28">
        <v>43345.375</v>
      </c>
      <c r="F575" s="30">
        <v>43345</v>
      </c>
      <c r="G575" s="31" t="b">
        <v>1</v>
      </c>
      <c r="I575" s="30">
        <v>42566</v>
      </c>
      <c r="J575" s="430">
        <v>42202</v>
      </c>
      <c r="L575" s="28"/>
      <c r="M575" s="107"/>
    </row>
    <row r="576" spans="2:13">
      <c r="B576" s="28">
        <v>42567</v>
      </c>
      <c r="C576" s="28">
        <v>42238</v>
      </c>
      <c r="E576" s="28">
        <v>43345.416666666664</v>
      </c>
      <c r="F576" s="30">
        <v>43345</v>
      </c>
      <c r="G576" s="31" t="b">
        <v>1</v>
      </c>
      <c r="I576" s="30">
        <v>42567</v>
      </c>
      <c r="J576" s="430">
        <v>42238</v>
      </c>
      <c r="L576" s="28"/>
      <c r="M576" s="107"/>
    </row>
    <row r="577" spans="2:13">
      <c r="B577" s="28">
        <v>42568</v>
      </c>
      <c r="C577" s="28">
        <v>42561</v>
      </c>
      <c r="E577" s="28">
        <v>43345.458333333336</v>
      </c>
      <c r="F577" s="30">
        <v>43345</v>
      </c>
      <c r="G577" s="31" t="b">
        <v>1</v>
      </c>
      <c r="I577" s="30">
        <v>42568</v>
      </c>
      <c r="J577" s="430">
        <v>42561</v>
      </c>
      <c r="L577" s="28"/>
      <c r="M577" s="107"/>
    </row>
    <row r="578" spans="2:13">
      <c r="B578" s="28">
        <v>42569</v>
      </c>
      <c r="C578" s="28">
        <v>42558</v>
      </c>
      <c r="E578" s="28">
        <v>43345.5</v>
      </c>
      <c r="F578" s="30">
        <v>43345</v>
      </c>
      <c r="G578" s="31" t="b">
        <v>1</v>
      </c>
      <c r="I578" s="30">
        <v>42569</v>
      </c>
      <c r="J578" s="430">
        <v>42558</v>
      </c>
      <c r="L578" s="28"/>
      <c r="M578" s="107"/>
    </row>
    <row r="579" spans="2:13">
      <c r="B579" s="28">
        <v>42570</v>
      </c>
      <c r="C579" s="28">
        <v>42558</v>
      </c>
      <c r="E579" s="28">
        <v>43345.541666666664</v>
      </c>
      <c r="F579" s="30">
        <v>43345</v>
      </c>
      <c r="G579" s="31" t="b">
        <v>1</v>
      </c>
      <c r="I579" s="30">
        <v>42570</v>
      </c>
      <c r="J579" s="430">
        <v>42558</v>
      </c>
      <c r="L579" s="28"/>
      <c r="M579" s="107"/>
    </row>
    <row r="580" spans="2:13">
      <c r="B580" s="28">
        <v>42571</v>
      </c>
      <c r="C580" s="28">
        <v>42202</v>
      </c>
      <c r="E580" s="28">
        <v>43345.583333333336</v>
      </c>
      <c r="F580" s="30">
        <v>43345</v>
      </c>
      <c r="G580" s="31" t="b">
        <v>1</v>
      </c>
      <c r="I580" s="30">
        <v>42571</v>
      </c>
      <c r="J580" s="430">
        <v>42202</v>
      </c>
      <c r="L580" s="28"/>
      <c r="M580" s="107"/>
    </row>
    <row r="581" spans="2:13">
      <c r="B581" s="28">
        <v>42572</v>
      </c>
      <c r="C581" s="28">
        <v>42928</v>
      </c>
      <c r="E581" s="28">
        <v>43345.625</v>
      </c>
      <c r="F581" s="30">
        <v>43345</v>
      </c>
      <c r="G581" s="31" t="b">
        <v>1</v>
      </c>
      <c r="I581" s="30">
        <v>42572</v>
      </c>
      <c r="J581" s="430">
        <v>42928</v>
      </c>
      <c r="L581" s="28"/>
      <c r="M581" s="107"/>
    </row>
    <row r="582" spans="2:13">
      <c r="B582" s="28">
        <v>42573</v>
      </c>
      <c r="C582" s="28">
        <v>42928</v>
      </c>
      <c r="E582" s="28">
        <v>43345.666666666664</v>
      </c>
      <c r="F582" s="30">
        <v>43345</v>
      </c>
      <c r="G582" s="31" t="b">
        <v>1</v>
      </c>
      <c r="I582" s="30">
        <v>42573</v>
      </c>
      <c r="J582" s="430">
        <v>42928</v>
      </c>
      <c r="L582" s="28"/>
      <c r="M582" s="107"/>
    </row>
    <row r="583" spans="2:13">
      <c r="B583" s="28">
        <v>42574</v>
      </c>
      <c r="C583" s="28">
        <v>42202</v>
      </c>
      <c r="E583" s="28">
        <v>43345.708333333336</v>
      </c>
      <c r="F583" s="30">
        <v>43345</v>
      </c>
      <c r="G583" s="31" t="b">
        <v>1</v>
      </c>
      <c r="I583" s="30">
        <v>42574</v>
      </c>
      <c r="J583" s="430">
        <v>42202</v>
      </c>
      <c r="L583" s="28"/>
      <c r="M583" s="107"/>
    </row>
    <row r="584" spans="2:13">
      <c r="B584" s="28">
        <v>42575</v>
      </c>
      <c r="C584" s="28">
        <v>42932</v>
      </c>
      <c r="E584" s="28">
        <v>43345.75</v>
      </c>
      <c r="F584" s="30">
        <v>43345</v>
      </c>
      <c r="G584" s="31" t="b">
        <v>1</v>
      </c>
      <c r="I584" s="30">
        <v>42575</v>
      </c>
      <c r="J584" s="430">
        <v>42932</v>
      </c>
      <c r="L584" s="28"/>
      <c r="M584" s="107"/>
    </row>
    <row r="585" spans="2:13">
      <c r="B585" s="28">
        <v>42576</v>
      </c>
      <c r="C585" s="28">
        <v>42215</v>
      </c>
      <c r="E585" s="28">
        <v>43345.791666666664</v>
      </c>
      <c r="F585" s="30">
        <v>43345</v>
      </c>
      <c r="G585" s="31" t="b">
        <v>1</v>
      </c>
      <c r="I585" s="30">
        <v>42576</v>
      </c>
      <c r="J585" s="430">
        <v>42215</v>
      </c>
      <c r="L585" s="28"/>
      <c r="M585" s="107"/>
    </row>
    <row r="586" spans="2:13">
      <c r="B586" s="28">
        <v>42577</v>
      </c>
      <c r="C586" s="28">
        <v>42243</v>
      </c>
      <c r="E586" s="28">
        <v>43345.833333333336</v>
      </c>
      <c r="F586" s="30">
        <v>43345</v>
      </c>
      <c r="G586" s="31" t="b">
        <v>1</v>
      </c>
      <c r="I586" s="30">
        <v>42577</v>
      </c>
      <c r="J586" s="430">
        <v>42243</v>
      </c>
      <c r="L586" s="28"/>
      <c r="M586" s="107"/>
    </row>
    <row r="587" spans="2:13">
      <c r="B587" s="28">
        <v>42578</v>
      </c>
      <c r="C587" s="28">
        <v>42243</v>
      </c>
      <c r="E587" s="28">
        <v>43345.875</v>
      </c>
      <c r="F587" s="30">
        <v>43345</v>
      </c>
      <c r="G587" s="31" t="b">
        <v>1</v>
      </c>
      <c r="I587" s="30">
        <v>42578</v>
      </c>
      <c r="J587" s="430">
        <v>42243</v>
      </c>
      <c r="L587" s="28"/>
      <c r="M587" s="107"/>
    </row>
    <row r="588" spans="2:13">
      <c r="B588" s="28">
        <v>42579</v>
      </c>
      <c r="C588" s="28">
        <v>42243</v>
      </c>
      <c r="E588" s="28">
        <v>43345.916666666664</v>
      </c>
      <c r="F588" s="30">
        <v>43345</v>
      </c>
      <c r="G588" s="31" t="b">
        <v>1</v>
      </c>
      <c r="I588" s="30">
        <v>42579</v>
      </c>
      <c r="J588" s="430">
        <v>42243</v>
      </c>
      <c r="L588" s="28"/>
      <c r="M588" s="107"/>
    </row>
    <row r="589" spans="2:13">
      <c r="B589" s="28">
        <v>42580</v>
      </c>
      <c r="C589" s="28">
        <v>42243</v>
      </c>
      <c r="E589" s="28">
        <v>43345.958333333336</v>
      </c>
      <c r="F589" s="30">
        <v>43345</v>
      </c>
      <c r="G589" s="31" t="b">
        <v>1</v>
      </c>
      <c r="I589" s="30">
        <v>42580</v>
      </c>
      <c r="J589" s="430">
        <v>42243</v>
      </c>
      <c r="L589" s="28"/>
      <c r="M589" s="107"/>
    </row>
    <row r="590" spans="2:13">
      <c r="B590" s="28">
        <v>42581</v>
      </c>
      <c r="C590" s="28">
        <v>42936</v>
      </c>
      <c r="E590" s="28">
        <v>43361</v>
      </c>
      <c r="F590" s="30">
        <v>43361</v>
      </c>
      <c r="G590" s="31" t="b">
        <v>1</v>
      </c>
      <c r="I590" s="30">
        <v>42581</v>
      </c>
      <c r="J590" s="430">
        <v>42936</v>
      </c>
      <c r="L590" s="28"/>
      <c r="M590" s="107"/>
    </row>
    <row r="591" spans="2:13">
      <c r="B591" s="28">
        <v>42582</v>
      </c>
      <c r="C591" s="28">
        <v>42932</v>
      </c>
      <c r="E591" s="28">
        <v>43361.041666666664</v>
      </c>
      <c r="F591" s="30">
        <v>43361</v>
      </c>
      <c r="G591" s="31" t="b">
        <v>1</v>
      </c>
      <c r="I591" s="30">
        <v>42582</v>
      </c>
      <c r="J591" s="430">
        <v>42932</v>
      </c>
      <c r="L591" s="28"/>
      <c r="M591" s="107"/>
    </row>
    <row r="592" spans="2:13">
      <c r="B592" s="28">
        <v>42583</v>
      </c>
      <c r="C592" s="28">
        <v>42928</v>
      </c>
      <c r="E592" s="28">
        <v>43361.083333333336</v>
      </c>
      <c r="F592" s="30">
        <v>43361</v>
      </c>
      <c r="G592" s="31" t="b">
        <v>1</v>
      </c>
      <c r="I592" s="30">
        <v>42583</v>
      </c>
      <c r="J592" s="430">
        <v>42928</v>
      </c>
      <c r="L592" s="28"/>
      <c r="M592" s="107"/>
    </row>
    <row r="593" spans="2:13">
      <c r="B593" s="28">
        <v>42584</v>
      </c>
      <c r="C593" s="28">
        <v>42928</v>
      </c>
      <c r="E593" s="28">
        <v>43361.125</v>
      </c>
      <c r="F593" s="30">
        <v>43361</v>
      </c>
      <c r="G593" s="31" t="b">
        <v>1</v>
      </c>
      <c r="I593" s="30">
        <v>42584</v>
      </c>
      <c r="J593" s="430">
        <v>42928</v>
      </c>
      <c r="L593" s="28"/>
      <c r="M593" s="107"/>
    </row>
    <row r="594" spans="2:13">
      <c r="B594" s="28">
        <v>42585</v>
      </c>
      <c r="C594" s="28">
        <v>42928</v>
      </c>
      <c r="E594" s="28">
        <v>43361.166666666664</v>
      </c>
      <c r="F594" s="30">
        <v>43361</v>
      </c>
      <c r="G594" s="31" t="b">
        <v>1</v>
      </c>
      <c r="I594" s="30">
        <v>42585</v>
      </c>
      <c r="J594" s="430">
        <v>42928</v>
      </c>
      <c r="L594" s="28"/>
      <c r="M594" s="107"/>
    </row>
    <row r="595" spans="2:13">
      <c r="B595" s="28">
        <v>42586</v>
      </c>
      <c r="C595" s="28">
        <v>42936</v>
      </c>
      <c r="E595" s="28">
        <v>43361.208333333336</v>
      </c>
      <c r="F595" s="30">
        <v>43361</v>
      </c>
      <c r="G595" s="31" t="b">
        <v>1</v>
      </c>
      <c r="I595" s="30">
        <v>42586</v>
      </c>
      <c r="J595" s="430">
        <v>42936</v>
      </c>
      <c r="L595" s="28"/>
      <c r="M595" s="107"/>
    </row>
    <row r="596" spans="2:13">
      <c r="B596" s="28">
        <v>42587</v>
      </c>
      <c r="C596" s="28">
        <v>42607</v>
      </c>
      <c r="E596" s="28">
        <v>43361.25</v>
      </c>
      <c r="F596" s="30">
        <v>43361</v>
      </c>
      <c r="G596" s="31" t="b">
        <v>1</v>
      </c>
      <c r="I596" s="30">
        <v>42587</v>
      </c>
      <c r="J596" s="430">
        <v>42607</v>
      </c>
      <c r="L596" s="28"/>
      <c r="M596" s="107"/>
    </row>
    <row r="597" spans="2:13">
      <c r="B597" s="28">
        <v>42588</v>
      </c>
      <c r="C597" s="28">
        <v>42238</v>
      </c>
      <c r="E597" s="28">
        <v>43361.291666666664</v>
      </c>
      <c r="F597" s="30">
        <v>43361</v>
      </c>
      <c r="G597" s="31" t="b">
        <v>1</v>
      </c>
      <c r="I597" s="30">
        <v>42588</v>
      </c>
      <c r="J597" s="430">
        <v>42238</v>
      </c>
      <c r="L597" s="28"/>
      <c r="M597" s="107"/>
    </row>
    <row r="598" spans="2:13">
      <c r="B598" s="28">
        <v>42589</v>
      </c>
      <c r="C598" s="28">
        <v>43345</v>
      </c>
      <c r="E598" s="28">
        <v>43361.333333333336</v>
      </c>
      <c r="F598" s="30">
        <v>43361</v>
      </c>
      <c r="G598" s="31" t="b">
        <v>1</v>
      </c>
      <c r="I598" s="30">
        <v>42589</v>
      </c>
      <c r="J598" s="430">
        <v>43345</v>
      </c>
      <c r="L598" s="28"/>
      <c r="M598" s="107"/>
    </row>
    <row r="599" spans="2:13">
      <c r="B599" s="28">
        <v>42590</v>
      </c>
      <c r="C599" s="28">
        <v>42607</v>
      </c>
      <c r="E599" s="28">
        <v>43361.375</v>
      </c>
      <c r="F599" s="30">
        <v>43361</v>
      </c>
      <c r="G599" s="31" t="b">
        <v>1</v>
      </c>
      <c r="I599" s="30">
        <v>42590</v>
      </c>
      <c r="J599" s="430">
        <v>42607</v>
      </c>
      <c r="L599" s="28"/>
      <c r="M599" s="107"/>
    </row>
    <row r="600" spans="2:13">
      <c r="B600" s="28">
        <v>42591</v>
      </c>
      <c r="C600" s="28">
        <v>42607</v>
      </c>
      <c r="E600" s="28">
        <v>43361.416666666664</v>
      </c>
      <c r="F600" s="30">
        <v>43361</v>
      </c>
      <c r="G600" s="31" t="b">
        <v>1</v>
      </c>
      <c r="I600" s="30">
        <v>42591</v>
      </c>
      <c r="J600" s="430">
        <v>42607</v>
      </c>
      <c r="L600" s="28"/>
      <c r="M600" s="107"/>
    </row>
    <row r="601" spans="2:13">
      <c r="B601" s="28">
        <v>42592</v>
      </c>
      <c r="C601" s="28">
        <v>42202</v>
      </c>
      <c r="E601" s="28">
        <v>43361.458333333336</v>
      </c>
      <c r="F601" s="30">
        <v>43361</v>
      </c>
      <c r="G601" s="31" t="b">
        <v>1</v>
      </c>
      <c r="I601" s="30">
        <v>42592</v>
      </c>
      <c r="J601" s="430">
        <v>42202</v>
      </c>
      <c r="L601" s="28"/>
      <c r="M601" s="107"/>
    </row>
    <row r="602" spans="2:13">
      <c r="B602" s="28">
        <v>42593</v>
      </c>
      <c r="C602" s="28">
        <v>42936</v>
      </c>
      <c r="E602" s="28">
        <v>43361.5</v>
      </c>
      <c r="F602" s="30">
        <v>43361</v>
      </c>
      <c r="G602" s="31" t="b">
        <v>1</v>
      </c>
      <c r="I602" s="30">
        <v>42593</v>
      </c>
      <c r="J602" s="430">
        <v>42936</v>
      </c>
      <c r="L602" s="28"/>
      <c r="M602" s="107"/>
    </row>
    <row r="603" spans="2:13">
      <c r="B603" s="28">
        <v>42594</v>
      </c>
      <c r="C603" s="28">
        <v>42936</v>
      </c>
      <c r="E603" s="28">
        <v>43361.541666666664</v>
      </c>
      <c r="F603" s="30">
        <v>43361</v>
      </c>
      <c r="G603" s="31" t="b">
        <v>1</v>
      </c>
      <c r="I603" s="30">
        <v>42594</v>
      </c>
      <c r="J603" s="430">
        <v>42936</v>
      </c>
      <c r="L603" s="28"/>
      <c r="M603" s="107"/>
    </row>
    <row r="604" spans="2:13">
      <c r="B604" s="28">
        <v>42595</v>
      </c>
      <c r="C604" s="28">
        <v>42932</v>
      </c>
      <c r="E604" s="28">
        <v>43361.583333333336</v>
      </c>
      <c r="F604" s="30">
        <v>43361</v>
      </c>
      <c r="G604" s="31" t="b">
        <v>1</v>
      </c>
      <c r="I604" s="30">
        <v>42595</v>
      </c>
      <c r="J604" s="430">
        <v>42932</v>
      </c>
      <c r="L604" s="28"/>
      <c r="M604" s="107"/>
    </row>
    <row r="605" spans="2:13">
      <c r="B605" s="28">
        <v>42596</v>
      </c>
      <c r="C605" s="28">
        <v>42932</v>
      </c>
      <c r="E605" s="28">
        <v>43361.625</v>
      </c>
      <c r="F605" s="30">
        <v>43361</v>
      </c>
      <c r="G605" s="31" t="b">
        <v>1</v>
      </c>
      <c r="I605" s="30">
        <v>42596</v>
      </c>
      <c r="J605" s="430">
        <v>42932</v>
      </c>
      <c r="L605" s="28"/>
      <c r="M605" s="107"/>
    </row>
    <row r="606" spans="2:13">
      <c r="B606" s="28">
        <v>42597</v>
      </c>
      <c r="C606" s="28">
        <v>42215</v>
      </c>
      <c r="E606" s="28">
        <v>43361.666666666664</v>
      </c>
      <c r="F606" s="30">
        <v>43361</v>
      </c>
      <c r="G606" s="31" t="b">
        <v>1</v>
      </c>
      <c r="I606" s="30">
        <v>42597</v>
      </c>
      <c r="J606" s="430">
        <v>42215</v>
      </c>
      <c r="L606" s="28"/>
      <c r="M606" s="107"/>
    </row>
    <row r="607" spans="2:13">
      <c r="B607" s="28">
        <v>42598</v>
      </c>
      <c r="C607" s="28">
        <v>42215</v>
      </c>
      <c r="E607" s="28">
        <v>43361.708333333336</v>
      </c>
      <c r="F607" s="30">
        <v>43361</v>
      </c>
      <c r="G607" s="31" t="b">
        <v>1</v>
      </c>
      <c r="I607" s="30">
        <v>42598</v>
      </c>
      <c r="J607" s="430">
        <v>42215</v>
      </c>
      <c r="L607" s="28"/>
      <c r="M607" s="107"/>
    </row>
    <row r="608" spans="2:13">
      <c r="B608" s="28">
        <v>42599</v>
      </c>
      <c r="C608" s="28">
        <v>42215</v>
      </c>
      <c r="E608" s="28">
        <v>43361.75</v>
      </c>
      <c r="F608" s="30">
        <v>43361</v>
      </c>
      <c r="G608" s="31" t="b">
        <v>1</v>
      </c>
      <c r="I608" s="30">
        <v>42599</v>
      </c>
      <c r="J608" s="430">
        <v>42215</v>
      </c>
      <c r="L608" s="28"/>
      <c r="M608" s="107"/>
    </row>
    <row r="609" spans="2:13">
      <c r="B609" s="28">
        <v>42600</v>
      </c>
      <c r="C609" s="28">
        <v>42928</v>
      </c>
      <c r="E609" s="28">
        <v>43361.791666666664</v>
      </c>
      <c r="F609" s="30">
        <v>43361</v>
      </c>
      <c r="G609" s="31" t="b">
        <v>1</v>
      </c>
      <c r="I609" s="30">
        <v>42600</v>
      </c>
      <c r="J609" s="430">
        <v>42928</v>
      </c>
      <c r="L609" s="28"/>
      <c r="M609" s="107"/>
    </row>
    <row r="610" spans="2:13">
      <c r="B610" s="28">
        <v>42601</v>
      </c>
      <c r="C610" s="28">
        <v>42936</v>
      </c>
      <c r="E610" s="28">
        <v>43361.833333333336</v>
      </c>
      <c r="F610" s="30">
        <v>43361</v>
      </c>
      <c r="G610" s="31" t="b">
        <v>1</v>
      </c>
      <c r="I610" s="30">
        <v>42601</v>
      </c>
      <c r="J610" s="430">
        <v>42936</v>
      </c>
      <c r="L610" s="28"/>
      <c r="M610" s="107"/>
    </row>
    <row r="611" spans="2:13">
      <c r="B611" s="28">
        <v>42602</v>
      </c>
      <c r="C611" s="28">
        <v>42238</v>
      </c>
      <c r="E611" s="28">
        <v>43361.875</v>
      </c>
      <c r="F611" s="30">
        <v>43361</v>
      </c>
      <c r="G611" s="31" t="b">
        <v>1</v>
      </c>
      <c r="I611" s="30">
        <v>42602</v>
      </c>
      <c r="J611" s="430">
        <v>42238</v>
      </c>
      <c r="L611" s="28"/>
      <c r="M611" s="107"/>
    </row>
    <row r="612" spans="2:13">
      <c r="B612" s="28">
        <v>42603</v>
      </c>
      <c r="C612" s="28">
        <v>42238</v>
      </c>
      <c r="E612" s="28">
        <v>43361.916666666664</v>
      </c>
      <c r="F612" s="30">
        <v>43361</v>
      </c>
      <c r="G612" s="31" t="b">
        <v>1</v>
      </c>
      <c r="I612" s="30">
        <v>42603</v>
      </c>
      <c r="J612" s="430">
        <v>42238</v>
      </c>
      <c r="L612" s="28"/>
      <c r="M612" s="107"/>
    </row>
    <row r="613" spans="2:13">
      <c r="B613" s="28">
        <v>42604</v>
      </c>
      <c r="C613" s="28">
        <v>42202</v>
      </c>
      <c r="E613" s="28">
        <v>43361.958333333336</v>
      </c>
      <c r="F613" s="30">
        <v>43361</v>
      </c>
      <c r="G613" s="31" t="b">
        <v>1</v>
      </c>
      <c r="I613" s="30">
        <v>42604</v>
      </c>
      <c r="J613" s="430">
        <v>42202</v>
      </c>
      <c r="L613" s="28"/>
      <c r="M613" s="107"/>
    </row>
    <row r="614" spans="2:13">
      <c r="B614" s="28">
        <v>42605</v>
      </c>
      <c r="C614" s="28">
        <v>42202</v>
      </c>
      <c r="E614" s="28">
        <v>43383</v>
      </c>
      <c r="F614" s="30">
        <v>43383</v>
      </c>
      <c r="G614" s="31" t="b">
        <v>1</v>
      </c>
      <c r="I614" s="30">
        <v>42605</v>
      </c>
      <c r="J614" s="430">
        <v>42202</v>
      </c>
      <c r="L614" s="28"/>
      <c r="M614" s="107"/>
    </row>
    <row r="615" spans="2:13">
      <c r="B615" s="28">
        <v>42606</v>
      </c>
      <c r="C615" s="28">
        <v>42202</v>
      </c>
      <c r="E615" s="28">
        <v>43383.041666666664</v>
      </c>
      <c r="F615" s="30">
        <v>43383</v>
      </c>
      <c r="G615" s="31" t="b">
        <v>1</v>
      </c>
      <c r="I615" s="30">
        <v>42606</v>
      </c>
      <c r="J615" s="430">
        <v>42202</v>
      </c>
      <c r="L615" s="28"/>
      <c r="M615" s="107"/>
    </row>
    <row r="616" spans="2:13">
      <c r="B616" s="28">
        <v>42607</v>
      </c>
      <c r="C616" s="28">
        <v>42607</v>
      </c>
      <c r="E616" s="28">
        <v>43383.083333333336</v>
      </c>
      <c r="F616" s="30">
        <v>43383</v>
      </c>
      <c r="G616" s="31" t="b">
        <v>1</v>
      </c>
      <c r="I616" s="30">
        <v>42607</v>
      </c>
      <c r="J616" s="430">
        <v>42607</v>
      </c>
      <c r="L616" s="28"/>
      <c r="M616" s="107"/>
    </row>
    <row r="617" spans="2:13">
      <c r="B617" s="28">
        <v>42608</v>
      </c>
      <c r="C617" s="28">
        <v>42558</v>
      </c>
      <c r="E617" s="28">
        <v>43383.125</v>
      </c>
      <c r="F617" s="30">
        <v>43383</v>
      </c>
      <c r="G617" s="31" t="b">
        <v>1</v>
      </c>
      <c r="I617" s="30">
        <v>42608</v>
      </c>
      <c r="J617" s="430">
        <v>42558</v>
      </c>
      <c r="L617" s="28"/>
      <c r="M617" s="107"/>
    </row>
    <row r="618" spans="2:13">
      <c r="B618" s="28">
        <v>42609</v>
      </c>
      <c r="C618" s="28">
        <v>43259</v>
      </c>
      <c r="E618" s="28">
        <v>43383.166666666664</v>
      </c>
      <c r="F618" s="30">
        <v>43383</v>
      </c>
      <c r="G618" s="31" t="b">
        <v>1</v>
      </c>
      <c r="I618" s="30">
        <v>42609</v>
      </c>
      <c r="J618" s="430">
        <v>43259</v>
      </c>
      <c r="L618" s="28"/>
      <c r="M618" s="107"/>
    </row>
    <row r="619" spans="2:13">
      <c r="B619" s="28">
        <v>42610</v>
      </c>
      <c r="C619" s="28">
        <v>43345</v>
      </c>
      <c r="E619" s="28">
        <v>43383.208333333336</v>
      </c>
      <c r="F619" s="30">
        <v>43383</v>
      </c>
      <c r="G619" s="31" t="b">
        <v>1</v>
      </c>
      <c r="I619" s="30">
        <v>42610</v>
      </c>
      <c r="J619" s="430">
        <v>43345</v>
      </c>
      <c r="L619" s="28"/>
      <c r="M619" s="107"/>
    </row>
    <row r="620" spans="2:13">
      <c r="B620" s="28">
        <v>42611</v>
      </c>
      <c r="C620" s="28">
        <v>42202</v>
      </c>
      <c r="E620" s="28">
        <v>43383.25</v>
      </c>
      <c r="F620" s="30">
        <v>43383</v>
      </c>
      <c r="G620" s="31" t="b">
        <v>1</v>
      </c>
      <c r="I620" s="30">
        <v>42611</v>
      </c>
      <c r="J620" s="430">
        <v>42202</v>
      </c>
      <c r="L620" s="28"/>
      <c r="M620" s="107"/>
    </row>
    <row r="621" spans="2:13">
      <c r="B621" s="28">
        <v>42612</v>
      </c>
      <c r="C621" s="28">
        <v>42936</v>
      </c>
      <c r="E621" s="28">
        <v>43383.291666666664</v>
      </c>
      <c r="F621" s="30">
        <v>43383</v>
      </c>
      <c r="G621" s="31" t="b">
        <v>1</v>
      </c>
      <c r="I621" s="30">
        <v>42612</v>
      </c>
      <c r="J621" s="430">
        <v>42936</v>
      </c>
      <c r="L621" s="28"/>
      <c r="M621" s="107"/>
    </row>
    <row r="622" spans="2:13">
      <c r="B622" s="28">
        <v>42613</v>
      </c>
      <c r="C622" s="28">
        <v>42936</v>
      </c>
      <c r="E622" s="28">
        <v>43383.333333333336</v>
      </c>
      <c r="F622" s="30">
        <v>43383</v>
      </c>
      <c r="G622" s="31" t="b">
        <v>1</v>
      </c>
      <c r="I622" s="30">
        <v>42613</v>
      </c>
      <c r="J622" s="430">
        <v>42936</v>
      </c>
      <c r="L622" s="28"/>
      <c r="M622" s="107"/>
    </row>
    <row r="623" spans="2:13">
      <c r="B623" s="28">
        <v>42614</v>
      </c>
      <c r="C623" s="28">
        <v>42607</v>
      </c>
      <c r="E623" s="28">
        <v>43383.375</v>
      </c>
      <c r="F623" s="30">
        <v>43383</v>
      </c>
      <c r="G623" s="31" t="b">
        <v>1</v>
      </c>
      <c r="I623" s="30">
        <v>42614</v>
      </c>
      <c r="J623" s="430">
        <v>42607</v>
      </c>
      <c r="L623" s="28"/>
      <c r="M623" s="107"/>
    </row>
    <row r="624" spans="2:13">
      <c r="B624" s="28">
        <v>42615</v>
      </c>
      <c r="C624" s="28">
        <v>43361</v>
      </c>
      <c r="E624" s="28">
        <v>43383.416666666664</v>
      </c>
      <c r="F624" s="30">
        <v>43383</v>
      </c>
      <c r="G624" s="31" t="b">
        <v>1</v>
      </c>
      <c r="I624" s="30">
        <v>42615</v>
      </c>
      <c r="J624" s="430">
        <v>43361</v>
      </c>
      <c r="L624" s="28"/>
      <c r="M624" s="107"/>
    </row>
    <row r="625" spans="2:13">
      <c r="B625" s="28">
        <v>42616</v>
      </c>
      <c r="C625" s="28">
        <v>43391</v>
      </c>
      <c r="E625" s="28">
        <v>43383.458333333336</v>
      </c>
      <c r="F625" s="30">
        <v>43383</v>
      </c>
      <c r="G625" s="31" t="b">
        <v>1</v>
      </c>
      <c r="I625" s="30">
        <v>42616</v>
      </c>
      <c r="J625" s="430">
        <v>43391</v>
      </c>
      <c r="L625" s="28"/>
      <c r="M625" s="107"/>
    </row>
    <row r="626" spans="2:13">
      <c r="B626" s="28">
        <v>42617</v>
      </c>
      <c r="C626" s="28">
        <v>43225</v>
      </c>
      <c r="E626" s="28">
        <v>43383.5</v>
      </c>
      <c r="F626" s="30">
        <v>43383</v>
      </c>
      <c r="G626" s="31" t="b">
        <v>1</v>
      </c>
      <c r="I626" s="30">
        <v>42617</v>
      </c>
      <c r="J626" s="430">
        <v>43225</v>
      </c>
      <c r="L626" s="28"/>
      <c r="M626" s="107"/>
    </row>
    <row r="627" spans="2:13">
      <c r="B627" s="28">
        <v>42618</v>
      </c>
      <c r="C627" s="28">
        <v>43259</v>
      </c>
      <c r="E627" s="28">
        <v>43383.541666666664</v>
      </c>
      <c r="F627" s="30">
        <v>43383</v>
      </c>
      <c r="G627" s="31" t="b">
        <v>1</v>
      </c>
      <c r="I627" s="30">
        <v>42618</v>
      </c>
      <c r="J627" s="430">
        <v>43259</v>
      </c>
      <c r="L627" s="28"/>
      <c r="M627" s="107"/>
    </row>
    <row r="628" spans="2:13">
      <c r="B628" s="28">
        <v>42619</v>
      </c>
      <c r="C628" s="28">
        <v>43361</v>
      </c>
      <c r="E628" s="28">
        <v>43383.583333333336</v>
      </c>
      <c r="F628" s="30">
        <v>43383</v>
      </c>
      <c r="G628" s="31" t="b">
        <v>1</v>
      </c>
      <c r="I628" s="30">
        <v>42619</v>
      </c>
      <c r="J628" s="430">
        <v>43361</v>
      </c>
      <c r="L628" s="28"/>
      <c r="M628" s="107"/>
    </row>
    <row r="629" spans="2:13">
      <c r="B629" s="28">
        <v>42620</v>
      </c>
      <c r="C629" s="28">
        <v>42607</v>
      </c>
      <c r="E629" s="28">
        <v>43383.625</v>
      </c>
      <c r="F629" s="30">
        <v>43383</v>
      </c>
      <c r="G629" s="31" t="b">
        <v>1</v>
      </c>
      <c r="I629" s="30">
        <v>42620</v>
      </c>
      <c r="J629" s="430">
        <v>42607</v>
      </c>
      <c r="L629" s="28"/>
      <c r="M629" s="107"/>
    </row>
    <row r="630" spans="2:13">
      <c r="B630" s="28">
        <v>42621</v>
      </c>
      <c r="C630" s="28">
        <v>42607</v>
      </c>
      <c r="E630" s="28">
        <v>43383.666666666664</v>
      </c>
      <c r="F630" s="30">
        <v>43383</v>
      </c>
      <c r="G630" s="31" t="b">
        <v>1</v>
      </c>
      <c r="I630" s="30">
        <v>42621</v>
      </c>
      <c r="J630" s="430">
        <v>42607</v>
      </c>
      <c r="L630" s="28"/>
      <c r="M630" s="107"/>
    </row>
    <row r="631" spans="2:13">
      <c r="B631" s="28">
        <v>42622</v>
      </c>
      <c r="C631" s="28">
        <v>42558</v>
      </c>
      <c r="E631" s="28">
        <v>43383.708333333336</v>
      </c>
      <c r="F631" s="30">
        <v>43383</v>
      </c>
      <c r="G631" s="31" t="b">
        <v>1</v>
      </c>
      <c r="I631" s="30">
        <v>42622</v>
      </c>
      <c r="J631" s="430">
        <v>42558</v>
      </c>
      <c r="L631" s="28"/>
      <c r="M631" s="107"/>
    </row>
    <row r="632" spans="2:13">
      <c r="B632" s="28">
        <v>42623</v>
      </c>
      <c r="C632" s="28">
        <v>42238</v>
      </c>
      <c r="E632" s="28">
        <v>43383.75</v>
      </c>
      <c r="F632" s="30">
        <v>43383</v>
      </c>
      <c r="G632" s="31" t="b">
        <v>1</v>
      </c>
      <c r="I632" s="30">
        <v>42623</v>
      </c>
      <c r="J632" s="430">
        <v>42238</v>
      </c>
      <c r="L632" s="28"/>
      <c r="M632" s="107"/>
    </row>
    <row r="633" spans="2:13">
      <c r="B633" s="28">
        <v>42624</v>
      </c>
      <c r="C633" s="28">
        <v>42561</v>
      </c>
      <c r="E633" s="28">
        <v>43383.791666666664</v>
      </c>
      <c r="F633" s="30">
        <v>43383</v>
      </c>
      <c r="G633" s="31" t="b">
        <v>1</v>
      </c>
      <c r="I633" s="30">
        <v>42624</v>
      </c>
      <c r="J633" s="430">
        <v>42561</v>
      </c>
      <c r="L633" s="28"/>
      <c r="M633" s="107"/>
    </row>
    <row r="634" spans="2:13">
      <c r="B634" s="28">
        <v>42625</v>
      </c>
      <c r="C634" s="28">
        <v>42993</v>
      </c>
      <c r="E634" s="28">
        <v>43383.833333333336</v>
      </c>
      <c r="F634" s="30">
        <v>43383</v>
      </c>
      <c r="G634" s="31" t="b">
        <v>1</v>
      </c>
      <c r="I634" s="30">
        <v>42625</v>
      </c>
      <c r="J634" s="430">
        <v>42993</v>
      </c>
      <c r="L634" s="28"/>
      <c r="M634" s="107"/>
    </row>
    <row r="635" spans="2:13">
      <c r="B635" s="28">
        <v>42626</v>
      </c>
      <c r="C635" s="28">
        <v>42993</v>
      </c>
      <c r="E635" s="28">
        <v>43383.875</v>
      </c>
      <c r="F635" s="30">
        <v>43383</v>
      </c>
      <c r="G635" s="31" t="b">
        <v>1</v>
      </c>
      <c r="I635" s="30">
        <v>42626</v>
      </c>
      <c r="J635" s="430">
        <v>42993</v>
      </c>
      <c r="L635" s="28"/>
      <c r="M635" s="107"/>
    </row>
    <row r="636" spans="2:13">
      <c r="B636" s="28">
        <v>42627</v>
      </c>
      <c r="C636" s="28">
        <v>43259</v>
      </c>
      <c r="E636" s="28">
        <v>43383.916666666664</v>
      </c>
      <c r="F636" s="30">
        <v>43383</v>
      </c>
      <c r="G636" s="31" t="b">
        <v>1</v>
      </c>
      <c r="I636" s="30">
        <v>42627</v>
      </c>
      <c r="J636" s="430">
        <v>43259</v>
      </c>
      <c r="L636" s="28"/>
      <c r="M636" s="107"/>
    </row>
    <row r="637" spans="2:13">
      <c r="B637" s="28">
        <v>42628</v>
      </c>
      <c r="C637" s="28">
        <v>42993</v>
      </c>
      <c r="E637" s="28">
        <v>43383.958333333336</v>
      </c>
      <c r="F637" s="30">
        <v>43383</v>
      </c>
      <c r="G637" s="31" t="b">
        <v>1</v>
      </c>
      <c r="I637" s="30">
        <v>42628</v>
      </c>
      <c r="J637" s="430">
        <v>42993</v>
      </c>
      <c r="L637" s="28"/>
      <c r="M637" s="107"/>
    </row>
    <row r="638" spans="2:13">
      <c r="B638" s="28">
        <v>42629</v>
      </c>
      <c r="C638" s="28">
        <v>43361</v>
      </c>
      <c r="E638" s="28">
        <v>43391</v>
      </c>
      <c r="F638" s="30">
        <v>43391</v>
      </c>
      <c r="G638" s="31" t="b">
        <v>1</v>
      </c>
      <c r="I638" s="30">
        <v>42629</v>
      </c>
      <c r="J638" s="430">
        <v>43361</v>
      </c>
      <c r="L638" s="28"/>
      <c r="M638" s="107"/>
    </row>
    <row r="639" spans="2:13">
      <c r="B639" s="28">
        <v>42630</v>
      </c>
      <c r="C639" s="28">
        <v>43345</v>
      </c>
      <c r="E639" s="28">
        <v>43391.041666666664</v>
      </c>
      <c r="F639" s="30">
        <v>43391</v>
      </c>
      <c r="G639" s="31" t="b">
        <v>1</v>
      </c>
      <c r="I639" s="30">
        <v>42630</v>
      </c>
      <c r="J639" s="430">
        <v>43345</v>
      </c>
      <c r="L639" s="28"/>
      <c r="M639" s="107"/>
    </row>
    <row r="640" spans="2:13">
      <c r="B640" s="28">
        <v>42631</v>
      </c>
      <c r="C640" s="28">
        <v>43345</v>
      </c>
      <c r="E640" s="28">
        <v>43391.083333333336</v>
      </c>
      <c r="F640" s="30">
        <v>43391</v>
      </c>
      <c r="G640" s="31" t="b">
        <v>1</v>
      </c>
      <c r="I640" s="30">
        <v>42631</v>
      </c>
      <c r="J640" s="430">
        <v>43345</v>
      </c>
      <c r="L640" s="28"/>
      <c r="M640" s="107"/>
    </row>
    <row r="641" spans="2:13">
      <c r="B641" s="28">
        <v>42632</v>
      </c>
      <c r="C641" s="28">
        <v>42936</v>
      </c>
      <c r="E641" s="28">
        <v>43391.125</v>
      </c>
      <c r="F641" s="30">
        <v>43391</v>
      </c>
      <c r="G641" s="31" t="b">
        <v>1</v>
      </c>
      <c r="I641" s="30">
        <v>42632</v>
      </c>
      <c r="J641" s="430">
        <v>42936</v>
      </c>
      <c r="L641" s="28"/>
      <c r="M641" s="107"/>
    </row>
    <row r="642" spans="2:13">
      <c r="B642" s="28">
        <v>42633</v>
      </c>
      <c r="C642" s="28">
        <v>42607</v>
      </c>
      <c r="E642" s="28">
        <v>43391.166666666664</v>
      </c>
      <c r="F642" s="30">
        <v>43391</v>
      </c>
      <c r="G642" s="31" t="b">
        <v>1</v>
      </c>
      <c r="I642" s="30">
        <v>42633</v>
      </c>
      <c r="J642" s="430">
        <v>42607</v>
      </c>
      <c r="L642" s="28"/>
      <c r="M642" s="107"/>
    </row>
    <row r="643" spans="2:13">
      <c r="B643" s="28">
        <v>42634</v>
      </c>
      <c r="C643" s="28">
        <v>42993</v>
      </c>
      <c r="E643" s="28">
        <v>43391.208333333336</v>
      </c>
      <c r="F643" s="30">
        <v>43391</v>
      </c>
      <c r="G643" s="31" t="b">
        <v>1</v>
      </c>
      <c r="I643" s="30">
        <v>42634</v>
      </c>
      <c r="J643" s="430">
        <v>42993</v>
      </c>
      <c r="L643" s="28"/>
      <c r="M643" s="107"/>
    </row>
    <row r="644" spans="2:13">
      <c r="B644" s="28">
        <v>42635</v>
      </c>
      <c r="C644" s="28">
        <v>42993</v>
      </c>
      <c r="E644" s="28">
        <v>43391.25</v>
      </c>
      <c r="F644" s="30">
        <v>43391</v>
      </c>
      <c r="G644" s="31" t="b">
        <v>1</v>
      </c>
      <c r="I644" s="30">
        <v>42635</v>
      </c>
      <c r="J644" s="430">
        <v>42993</v>
      </c>
      <c r="L644" s="28"/>
      <c r="M644" s="107"/>
    </row>
    <row r="645" spans="2:13">
      <c r="B645" s="28">
        <v>42636</v>
      </c>
      <c r="C645" s="28">
        <v>43259</v>
      </c>
      <c r="E645" s="28">
        <v>43391.291666666664</v>
      </c>
      <c r="F645" s="30">
        <v>43391</v>
      </c>
      <c r="G645" s="31" t="b">
        <v>1</v>
      </c>
      <c r="I645" s="30">
        <v>42636</v>
      </c>
      <c r="J645" s="430">
        <v>43259</v>
      </c>
      <c r="L645" s="28"/>
      <c r="M645" s="107"/>
    </row>
    <row r="646" spans="2:13">
      <c r="B646" s="28">
        <v>42637</v>
      </c>
      <c r="C646" s="28">
        <v>43345</v>
      </c>
      <c r="E646" s="28">
        <v>43391.333333333336</v>
      </c>
      <c r="F646" s="30">
        <v>43391</v>
      </c>
      <c r="G646" s="31" t="b">
        <v>1</v>
      </c>
      <c r="I646" s="30">
        <v>42637</v>
      </c>
      <c r="J646" s="430">
        <v>43345</v>
      </c>
      <c r="L646" s="28"/>
      <c r="M646" s="107"/>
    </row>
    <row r="647" spans="2:13">
      <c r="B647" s="28">
        <v>42638</v>
      </c>
      <c r="C647" s="28">
        <v>42932</v>
      </c>
      <c r="E647" s="28">
        <v>43391.375</v>
      </c>
      <c r="F647" s="30">
        <v>43391</v>
      </c>
      <c r="G647" s="31" t="b">
        <v>1</v>
      </c>
      <c r="I647" s="30">
        <v>42638</v>
      </c>
      <c r="J647" s="430">
        <v>42932</v>
      </c>
      <c r="L647" s="28"/>
      <c r="M647" s="107"/>
    </row>
    <row r="648" spans="2:13">
      <c r="B648" s="28">
        <v>42639</v>
      </c>
      <c r="C648" s="28">
        <v>42243</v>
      </c>
      <c r="E648" s="28">
        <v>43391.416666666664</v>
      </c>
      <c r="F648" s="30">
        <v>43391</v>
      </c>
      <c r="G648" s="31" t="b">
        <v>1</v>
      </c>
      <c r="I648" s="30">
        <v>42639</v>
      </c>
      <c r="J648" s="430">
        <v>42243</v>
      </c>
      <c r="L648" s="28"/>
      <c r="M648" s="107"/>
    </row>
    <row r="649" spans="2:13">
      <c r="B649" s="28">
        <v>42640</v>
      </c>
      <c r="C649" s="28">
        <v>42243</v>
      </c>
      <c r="E649" s="28">
        <v>43391.458333333336</v>
      </c>
      <c r="F649" s="30">
        <v>43391</v>
      </c>
      <c r="G649" s="31" t="b">
        <v>1</v>
      </c>
      <c r="I649" s="30">
        <v>42640</v>
      </c>
      <c r="J649" s="430">
        <v>42243</v>
      </c>
      <c r="L649" s="28"/>
      <c r="M649" s="107"/>
    </row>
    <row r="650" spans="2:13">
      <c r="B650" s="28">
        <v>42641</v>
      </c>
      <c r="C650" s="28">
        <v>42928</v>
      </c>
      <c r="E650" s="28">
        <v>43391.5</v>
      </c>
      <c r="F650" s="30">
        <v>43391</v>
      </c>
      <c r="G650" s="31" t="b">
        <v>1</v>
      </c>
      <c r="I650" s="30">
        <v>42641</v>
      </c>
      <c r="J650" s="430">
        <v>42928</v>
      </c>
      <c r="L650" s="28"/>
      <c r="M650" s="107"/>
    </row>
    <row r="651" spans="2:13">
      <c r="B651" s="28">
        <v>42642</v>
      </c>
      <c r="C651" s="28">
        <v>42607</v>
      </c>
      <c r="E651" s="28">
        <v>43391.541666666664</v>
      </c>
      <c r="F651" s="30">
        <v>43391</v>
      </c>
      <c r="G651" s="31" t="b">
        <v>1</v>
      </c>
      <c r="I651" s="30">
        <v>42642</v>
      </c>
      <c r="J651" s="430">
        <v>42607</v>
      </c>
      <c r="L651" s="28"/>
      <c r="M651" s="107"/>
    </row>
    <row r="652" spans="2:13">
      <c r="B652" s="28">
        <v>42643</v>
      </c>
      <c r="C652" s="28">
        <v>42993</v>
      </c>
      <c r="E652" s="28">
        <v>43391.583333333336</v>
      </c>
      <c r="F652" s="30">
        <v>43391</v>
      </c>
      <c r="G652" s="31" t="b">
        <v>1</v>
      </c>
      <c r="I652" s="30">
        <v>42643</v>
      </c>
      <c r="J652" s="430">
        <v>42993</v>
      </c>
      <c r="L652" s="28"/>
      <c r="M652" s="107"/>
    </row>
    <row r="653" spans="2:13">
      <c r="B653" s="28">
        <v>42644</v>
      </c>
      <c r="C653" s="28">
        <v>43225</v>
      </c>
      <c r="E653" s="28">
        <v>43391.625</v>
      </c>
      <c r="F653" s="30">
        <v>43391</v>
      </c>
      <c r="G653" s="31" t="b">
        <v>1</v>
      </c>
      <c r="I653" s="30">
        <v>42644</v>
      </c>
      <c r="J653" s="430">
        <v>43225</v>
      </c>
      <c r="L653" s="28"/>
      <c r="M653" s="107"/>
    </row>
    <row r="654" spans="2:13">
      <c r="B654" s="28">
        <v>42645</v>
      </c>
      <c r="C654" s="28">
        <v>42155</v>
      </c>
      <c r="E654" s="28">
        <v>43391.666666666664</v>
      </c>
      <c r="F654" s="30">
        <v>43391</v>
      </c>
      <c r="G654" s="31" t="b">
        <v>1</v>
      </c>
      <c r="I654" s="30">
        <v>42645</v>
      </c>
      <c r="J654" s="430">
        <v>42155</v>
      </c>
      <c r="L654" s="28"/>
      <c r="M654" s="107"/>
    </row>
    <row r="655" spans="2:13">
      <c r="B655" s="28">
        <v>42646</v>
      </c>
      <c r="C655" s="28">
        <v>43235</v>
      </c>
      <c r="E655" s="28">
        <v>43391.708333333336</v>
      </c>
      <c r="F655" s="30">
        <v>43391</v>
      </c>
      <c r="G655" s="31" t="b">
        <v>1</v>
      </c>
      <c r="I655" s="30">
        <v>42646</v>
      </c>
      <c r="J655" s="430">
        <v>43235</v>
      </c>
      <c r="L655" s="28"/>
      <c r="M655" s="107"/>
    </row>
    <row r="656" spans="2:13">
      <c r="B656" s="28">
        <v>42647</v>
      </c>
      <c r="C656" s="28">
        <v>43383</v>
      </c>
      <c r="E656" s="28">
        <v>43391.75</v>
      </c>
      <c r="F656" s="30">
        <v>43391</v>
      </c>
      <c r="G656" s="31" t="b">
        <v>1</v>
      </c>
      <c r="I656" s="30">
        <v>42647</v>
      </c>
      <c r="J656" s="430">
        <v>43383</v>
      </c>
      <c r="L656" s="28"/>
      <c r="M656" s="107"/>
    </row>
    <row r="657" spans="2:13">
      <c r="B657" s="28">
        <v>42648</v>
      </c>
      <c r="C657" s="28">
        <v>43383</v>
      </c>
      <c r="E657" s="28">
        <v>43391.791666666664</v>
      </c>
      <c r="F657" s="30">
        <v>43391</v>
      </c>
      <c r="G657" s="31" t="b">
        <v>1</v>
      </c>
      <c r="I657" s="30">
        <v>42648</v>
      </c>
      <c r="J657" s="430">
        <v>43383</v>
      </c>
      <c r="L657" s="28"/>
      <c r="M657" s="107"/>
    </row>
    <row r="658" spans="2:13">
      <c r="B658" s="28">
        <v>42649</v>
      </c>
      <c r="C658" s="28">
        <v>43383</v>
      </c>
      <c r="E658" s="28">
        <v>43391.833333333336</v>
      </c>
      <c r="F658" s="30">
        <v>43391</v>
      </c>
      <c r="G658" s="31" t="b">
        <v>1</v>
      </c>
      <c r="I658" s="30">
        <v>42649</v>
      </c>
      <c r="J658" s="430">
        <v>43383</v>
      </c>
      <c r="L658" s="28"/>
      <c r="M658" s="107"/>
    </row>
    <row r="659" spans="2:13">
      <c r="B659" s="28">
        <v>42650</v>
      </c>
      <c r="C659" s="28">
        <v>43259</v>
      </c>
      <c r="E659" s="28">
        <v>43391.875</v>
      </c>
      <c r="F659" s="30">
        <v>43391</v>
      </c>
      <c r="G659" s="31" t="b">
        <v>1</v>
      </c>
      <c r="I659" s="30">
        <v>42650</v>
      </c>
      <c r="J659" s="430">
        <v>43259</v>
      </c>
      <c r="L659" s="28"/>
      <c r="M659" s="107"/>
    </row>
    <row r="660" spans="2:13">
      <c r="B660" s="28">
        <v>42651</v>
      </c>
      <c r="C660" s="28">
        <v>42561</v>
      </c>
      <c r="E660" s="28">
        <v>43391.916666666664</v>
      </c>
      <c r="F660" s="30">
        <v>43391</v>
      </c>
      <c r="G660" s="31" t="b">
        <v>1</v>
      </c>
      <c r="I660" s="30">
        <v>42651</v>
      </c>
      <c r="J660" s="430">
        <v>42561</v>
      </c>
      <c r="L660" s="28"/>
      <c r="M660" s="107"/>
    </row>
    <row r="661" spans="2:13">
      <c r="B661" s="28">
        <v>42652</v>
      </c>
      <c r="C661" s="28">
        <v>43225</v>
      </c>
      <c r="E661" s="28">
        <v>43391.958333333336</v>
      </c>
      <c r="F661" s="30">
        <v>43391</v>
      </c>
      <c r="G661" s="31" t="b">
        <v>1</v>
      </c>
      <c r="I661" s="30">
        <v>42652</v>
      </c>
      <c r="J661" s="430">
        <v>43225</v>
      </c>
      <c r="L661" s="28"/>
      <c r="M661" s="107"/>
    </row>
    <row r="662" spans="2:13">
      <c r="B662" s="28">
        <v>42653</v>
      </c>
      <c r="C662" s="28">
        <v>43391</v>
      </c>
      <c r="E662" s="28">
        <v>43424</v>
      </c>
      <c r="F662" s="30">
        <v>43424</v>
      </c>
      <c r="G662" s="31" t="b">
        <v>1</v>
      </c>
      <c r="I662" s="30">
        <v>42653</v>
      </c>
      <c r="J662" s="430">
        <v>43391</v>
      </c>
      <c r="L662" s="28"/>
      <c r="M662" s="107"/>
    </row>
    <row r="663" spans="2:13">
      <c r="B663" s="28">
        <v>42654</v>
      </c>
      <c r="C663" s="28">
        <v>43383</v>
      </c>
      <c r="E663" s="28">
        <v>43424.041666666664</v>
      </c>
      <c r="F663" s="30">
        <v>43424</v>
      </c>
      <c r="G663" s="31" t="b">
        <v>1</v>
      </c>
      <c r="I663" s="30">
        <v>42654</v>
      </c>
      <c r="J663" s="430">
        <v>43383</v>
      </c>
      <c r="L663" s="28"/>
      <c r="M663" s="107"/>
    </row>
    <row r="664" spans="2:13">
      <c r="B664" s="28">
        <v>42655</v>
      </c>
      <c r="C664" s="28">
        <v>43383</v>
      </c>
      <c r="E664" s="28">
        <v>43424.083333333336</v>
      </c>
      <c r="F664" s="30">
        <v>43424</v>
      </c>
      <c r="G664" s="31" t="b">
        <v>1</v>
      </c>
      <c r="I664" s="30">
        <v>42655</v>
      </c>
      <c r="J664" s="430">
        <v>43383</v>
      </c>
      <c r="L664" s="28"/>
      <c r="M664" s="107"/>
    </row>
    <row r="665" spans="2:13">
      <c r="B665" s="28">
        <v>42656</v>
      </c>
      <c r="C665" s="28">
        <v>43383</v>
      </c>
      <c r="E665" s="28">
        <v>43424.125</v>
      </c>
      <c r="F665" s="30">
        <v>43424</v>
      </c>
      <c r="G665" s="31" t="b">
        <v>1</v>
      </c>
      <c r="I665" s="30">
        <v>42656</v>
      </c>
      <c r="J665" s="430">
        <v>43383</v>
      </c>
      <c r="L665" s="28"/>
      <c r="M665" s="107"/>
    </row>
    <row r="666" spans="2:13">
      <c r="B666" s="28">
        <v>42657</v>
      </c>
      <c r="C666" s="28">
        <v>43383</v>
      </c>
      <c r="E666" s="28">
        <v>43424.166666666664</v>
      </c>
      <c r="F666" s="30">
        <v>43424</v>
      </c>
      <c r="G666" s="31" t="b">
        <v>1</v>
      </c>
      <c r="I666" s="30">
        <v>42657</v>
      </c>
      <c r="J666" s="430">
        <v>43383</v>
      </c>
      <c r="L666" s="28"/>
      <c r="M666" s="107"/>
    </row>
    <row r="667" spans="2:13">
      <c r="B667" s="28">
        <v>42658</v>
      </c>
      <c r="C667" s="28">
        <v>43424</v>
      </c>
      <c r="E667" s="28">
        <v>43424.208333333336</v>
      </c>
      <c r="F667" s="30">
        <v>43424</v>
      </c>
      <c r="G667" s="31" t="b">
        <v>1</v>
      </c>
      <c r="I667" s="30">
        <v>42658</v>
      </c>
      <c r="J667" s="430">
        <v>43424</v>
      </c>
      <c r="L667" s="28"/>
      <c r="M667" s="107"/>
    </row>
    <row r="668" spans="2:13">
      <c r="B668" s="28">
        <v>42659</v>
      </c>
      <c r="C668" s="28">
        <v>42155</v>
      </c>
      <c r="E668" s="28">
        <v>43424.25</v>
      </c>
      <c r="F668" s="30">
        <v>43424</v>
      </c>
      <c r="G668" s="31" t="b">
        <v>1</v>
      </c>
      <c r="I668" s="30">
        <v>42659</v>
      </c>
      <c r="J668" s="430">
        <v>42155</v>
      </c>
      <c r="L668" s="28"/>
      <c r="M668" s="107"/>
    </row>
    <row r="669" spans="2:13">
      <c r="B669" s="28">
        <v>42660</v>
      </c>
      <c r="C669" s="28">
        <v>43383</v>
      </c>
      <c r="E669" s="28">
        <v>43424.291666666664</v>
      </c>
      <c r="F669" s="30">
        <v>43424</v>
      </c>
      <c r="G669" s="31" t="b">
        <v>1</v>
      </c>
      <c r="I669" s="30">
        <v>42660</v>
      </c>
      <c r="J669" s="430">
        <v>43383</v>
      </c>
      <c r="L669" s="28"/>
      <c r="M669" s="107"/>
    </row>
    <row r="670" spans="2:13">
      <c r="B670" s="28">
        <v>42661</v>
      </c>
      <c r="C670" s="28">
        <v>43383</v>
      </c>
      <c r="E670" s="28">
        <v>43424.333333333336</v>
      </c>
      <c r="F670" s="30">
        <v>43424</v>
      </c>
      <c r="G670" s="31" t="b">
        <v>1</v>
      </c>
      <c r="I670" s="30">
        <v>42661</v>
      </c>
      <c r="J670" s="430">
        <v>43383</v>
      </c>
      <c r="L670" s="28"/>
      <c r="M670" s="107"/>
    </row>
    <row r="671" spans="2:13">
      <c r="B671" s="28">
        <v>42662</v>
      </c>
      <c r="C671" s="28">
        <v>43391</v>
      </c>
      <c r="E671" s="28">
        <v>43424.375</v>
      </c>
      <c r="F671" s="30">
        <v>43424</v>
      </c>
      <c r="G671" s="31" t="b">
        <v>1</v>
      </c>
      <c r="I671" s="30">
        <v>42662</v>
      </c>
      <c r="J671" s="430">
        <v>43391</v>
      </c>
      <c r="L671" s="28"/>
      <c r="M671" s="107"/>
    </row>
    <row r="672" spans="2:13">
      <c r="B672" s="28">
        <v>42663</v>
      </c>
      <c r="C672" s="28">
        <v>43259</v>
      </c>
      <c r="E672" s="28">
        <v>43424.416666666664</v>
      </c>
      <c r="F672" s="30">
        <v>43424</v>
      </c>
      <c r="G672" s="31" t="b">
        <v>1</v>
      </c>
      <c r="I672" s="30">
        <v>42663</v>
      </c>
      <c r="J672" s="430">
        <v>43259</v>
      </c>
      <c r="L672" s="28"/>
      <c r="M672" s="107"/>
    </row>
    <row r="673" spans="2:13">
      <c r="B673" s="28">
        <v>42664</v>
      </c>
      <c r="C673" s="28">
        <v>42993</v>
      </c>
      <c r="E673" s="28">
        <v>43424.458333333336</v>
      </c>
      <c r="F673" s="30">
        <v>43424</v>
      </c>
      <c r="G673" s="31" t="b">
        <v>1</v>
      </c>
      <c r="I673" s="30">
        <v>42664</v>
      </c>
      <c r="J673" s="430">
        <v>42993</v>
      </c>
      <c r="L673" s="28"/>
      <c r="M673" s="107"/>
    </row>
    <row r="674" spans="2:13">
      <c r="B674" s="28">
        <v>42665</v>
      </c>
      <c r="C674" s="28">
        <v>42853</v>
      </c>
      <c r="E674" s="28">
        <v>43424.5</v>
      </c>
      <c r="F674" s="30">
        <v>43424</v>
      </c>
      <c r="G674" s="31" t="b">
        <v>1</v>
      </c>
      <c r="I674" s="30">
        <v>42665</v>
      </c>
      <c r="J674" s="430">
        <v>42853</v>
      </c>
      <c r="L674" s="28"/>
      <c r="M674" s="107"/>
    </row>
    <row r="675" spans="2:13">
      <c r="B675" s="28">
        <v>42666</v>
      </c>
      <c r="C675" s="28">
        <v>42155</v>
      </c>
      <c r="E675" s="28">
        <v>43424.541666666664</v>
      </c>
      <c r="F675" s="30">
        <v>43424</v>
      </c>
      <c r="G675" s="31" t="b">
        <v>1</v>
      </c>
      <c r="I675" s="30">
        <v>42666</v>
      </c>
      <c r="J675" s="430">
        <v>42155</v>
      </c>
      <c r="L675" s="28"/>
      <c r="M675" s="107"/>
    </row>
    <row r="676" spans="2:13">
      <c r="B676" s="28">
        <v>42667</v>
      </c>
      <c r="C676" s="28">
        <v>43383</v>
      </c>
      <c r="E676" s="28">
        <v>43424.583333333336</v>
      </c>
      <c r="F676" s="30">
        <v>43424</v>
      </c>
      <c r="G676" s="31" t="b">
        <v>1</v>
      </c>
      <c r="I676" s="30">
        <v>42667</v>
      </c>
      <c r="J676" s="430">
        <v>43383</v>
      </c>
      <c r="L676" s="28"/>
      <c r="M676" s="107"/>
    </row>
    <row r="677" spans="2:13">
      <c r="B677" s="28">
        <v>42668</v>
      </c>
      <c r="C677" s="28">
        <v>43383</v>
      </c>
      <c r="E677" s="28">
        <v>43424.625</v>
      </c>
      <c r="F677" s="30">
        <v>43424</v>
      </c>
      <c r="G677" s="31" t="b">
        <v>1</v>
      </c>
      <c r="I677" s="30">
        <v>42668</v>
      </c>
      <c r="J677" s="430">
        <v>43383</v>
      </c>
      <c r="L677" s="28"/>
      <c r="M677" s="107"/>
    </row>
    <row r="678" spans="2:13">
      <c r="B678" s="28">
        <v>42669</v>
      </c>
      <c r="C678" s="28">
        <v>43383</v>
      </c>
      <c r="E678" s="28">
        <v>43424.666666666664</v>
      </c>
      <c r="F678" s="30">
        <v>43424</v>
      </c>
      <c r="G678" s="31" t="b">
        <v>1</v>
      </c>
      <c r="I678" s="30">
        <v>42669</v>
      </c>
      <c r="J678" s="430">
        <v>43383</v>
      </c>
      <c r="L678" s="28"/>
      <c r="M678" s="107"/>
    </row>
    <row r="679" spans="2:13">
      <c r="B679" s="28">
        <v>42670</v>
      </c>
      <c r="C679" s="28">
        <v>43383</v>
      </c>
      <c r="E679" s="28">
        <v>43424.708333333336</v>
      </c>
      <c r="F679" s="30">
        <v>43424</v>
      </c>
      <c r="G679" s="31" t="b">
        <v>1</v>
      </c>
      <c r="I679" s="30">
        <v>42670</v>
      </c>
      <c r="J679" s="430">
        <v>43383</v>
      </c>
      <c r="L679" s="28"/>
      <c r="M679" s="107"/>
    </row>
    <row r="680" spans="2:13">
      <c r="B680" s="28">
        <v>42671</v>
      </c>
      <c r="C680" s="28">
        <v>43383</v>
      </c>
      <c r="E680" s="28">
        <v>43424.75</v>
      </c>
      <c r="F680" s="30">
        <v>43424</v>
      </c>
      <c r="G680" s="31" t="b">
        <v>1</v>
      </c>
      <c r="I680" s="30">
        <v>42671</v>
      </c>
      <c r="J680" s="430">
        <v>43383</v>
      </c>
      <c r="L680" s="28"/>
      <c r="M680" s="107"/>
    </row>
    <row r="681" spans="2:13">
      <c r="B681" s="28">
        <v>42672</v>
      </c>
      <c r="C681" s="28">
        <v>42853</v>
      </c>
      <c r="E681" s="28">
        <v>43424.791666666664</v>
      </c>
      <c r="F681" s="30">
        <v>43424</v>
      </c>
      <c r="G681" s="31" t="b">
        <v>1</v>
      </c>
      <c r="I681" s="30">
        <v>42672</v>
      </c>
      <c r="J681" s="430">
        <v>42853</v>
      </c>
      <c r="L681" s="28"/>
      <c r="M681" s="107"/>
    </row>
    <row r="682" spans="2:13">
      <c r="B682" s="28">
        <v>42673</v>
      </c>
      <c r="C682" s="28">
        <v>42868</v>
      </c>
      <c r="E682" s="28">
        <v>43424.833333333336</v>
      </c>
      <c r="F682" s="30">
        <v>43424</v>
      </c>
      <c r="G682" s="31" t="b">
        <v>1</v>
      </c>
      <c r="I682" s="30">
        <v>42673</v>
      </c>
      <c r="J682" s="430">
        <v>42868</v>
      </c>
      <c r="L682" s="28"/>
      <c r="M682" s="107"/>
    </row>
    <row r="683" spans="2:13">
      <c r="B683" s="28">
        <v>42674</v>
      </c>
      <c r="C683" s="28">
        <v>43235</v>
      </c>
      <c r="E683" s="28">
        <v>43424.875</v>
      </c>
      <c r="F683" s="30">
        <v>43424</v>
      </c>
      <c r="G683" s="31" t="b">
        <v>1</v>
      </c>
      <c r="I683" s="30">
        <v>42674</v>
      </c>
      <c r="J683" s="430">
        <v>43235</v>
      </c>
      <c r="L683" s="28"/>
      <c r="M683" s="107"/>
    </row>
    <row r="684" spans="2:13">
      <c r="B684" s="28">
        <v>42675</v>
      </c>
      <c r="C684" s="28">
        <v>43424</v>
      </c>
      <c r="E684" s="28">
        <v>43424.916666666664</v>
      </c>
      <c r="F684" s="30">
        <v>43424</v>
      </c>
      <c r="G684" s="31" t="b">
        <v>1</v>
      </c>
      <c r="I684" s="30">
        <v>42675</v>
      </c>
      <c r="J684" s="430">
        <v>43424</v>
      </c>
      <c r="L684" s="28"/>
      <c r="M684" s="107"/>
    </row>
    <row r="685" spans="2:13">
      <c r="B685" s="28">
        <v>42676</v>
      </c>
      <c r="C685" s="28">
        <v>43424</v>
      </c>
      <c r="E685" s="28">
        <v>43424.958333333336</v>
      </c>
      <c r="F685" s="30">
        <v>43424</v>
      </c>
      <c r="G685" s="31" t="b">
        <v>1</v>
      </c>
      <c r="I685" s="30">
        <v>42676</v>
      </c>
      <c r="J685" s="430">
        <v>43424</v>
      </c>
      <c r="L685" s="28"/>
      <c r="M685" s="107"/>
    </row>
    <row r="686" spans="2:13">
      <c r="B686" s="28">
        <v>42677</v>
      </c>
      <c r="C686" s="28">
        <v>43235</v>
      </c>
      <c r="E686" s="28">
        <v>43442</v>
      </c>
      <c r="F686" s="30">
        <v>43442</v>
      </c>
      <c r="G686" s="31" t="b">
        <v>1</v>
      </c>
      <c r="I686" s="30">
        <v>42677</v>
      </c>
      <c r="J686" s="430">
        <v>43235</v>
      </c>
      <c r="L686" s="28"/>
      <c r="M686" s="107"/>
    </row>
    <row r="687" spans="2:13">
      <c r="B687" s="28">
        <v>42678</v>
      </c>
      <c r="C687" s="28">
        <v>42873</v>
      </c>
      <c r="E687" s="28">
        <v>43442.041666666664</v>
      </c>
      <c r="F687" s="30">
        <v>43442</v>
      </c>
      <c r="G687" s="31" t="b">
        <v>1</v>
      </c>
      <c r="I687" s="30">
        <v>42678</v>
      </c>
      <c r="J687" s="430">
        <v>42873</v>
      </c>
      <c r="L687" s="28"/>
      <c r="M687" s="107"/>
    </row>
    <row r="688" spans="2:13">
      <c r="B688" s="28">
        <v>42679</v>
      </c>
      <c r="C688" s="28">
        <v>42155</v>
      </c>
      <c r="E688" s="28">
        <v>43442.083333333336</v>
      </c>
      <c r="F688" s="30">
        <v>43442</v>
      </c>
      <c r="G688" s="31" t="b">
        <v>1</v>
      </c>
      <c r="I688" s="30">
        <v>42679</v>
      </c>
      <c r="J688" s="430">
        <v>42155</v>
      </c>
      <c r="L688" s="28"/>
      <c r="M688" s="107"/>
    </row>
    <row r="689" spans="2:13">
      <c r="B689" s="28">
        <v>42680</v>
      </c>
      <c r="C689" s="28">
        <v>42868</v>
      </c>
      <c r="E689" s="28">
        <v>43442.125</v>
      </c>
      <c r="F689" s="30">
        <v>43442</v>
      </c>
      <c r="G689" s="31" t="b">
        <v>1</v>
      </c>
      <c r="I689" s="30">
        <v>42680</v>
      </c>
      <c r="J689" s="430">
        <v>42868</v>
      </c>
      <c r="L689" s="28"/>
      <c r="M689" s="107"/>
    </row>
    <row r="690" spans="2:13">
      <c r="B690" s="28">
        <v>42681</v>
      </c>
      <c r="C690" s="28">
        <v>42873</v>
      </c>
      <c r="E690" s="28">
        <v>43442.166666666664</v>
      </c>
      <c r="F690" s="30">
        <v>43442</v>
      </c>
      <c r="G690" s="31" t="b">
        <v>1</v>
      </c>
      <c r="I690" s="30">
        <v>42681</v>
      </c>
      <c r="J690" s="430">
        <v>42873</v>
      </c>
      <c r="L690" s="28"/>
      <c r="M690" s="107"/>
    </row>
    <row r="691" spans="2:13">
      <c r="B691" s="28">
        <v>42682</v>
      </c>
      <c r="C691" s="28">
        <v>43391</v>
      </c>
      <c r="E691" s="28">
        <v>43442.208333333336</v>
      </c>
      <c r="F691" s="30">
        <v>43442</v>
      </c>
      <c r="G691" s="31" t="b">
        <v>1</v>
      </c>
      <c r="I691" s="30">
        <v>42682</v>
      </c>
      <c r="J691" s="430">
        <v>43391</v>
      </c>
      <c r="L691" s="28"/>
      <c r="M691" s="107"/>
    </row>
    <row r="692" spans="2:13">
      <c r="B692" s="28">
        <v>42683</v>
      </c>
      <c r="C692" s="28">
        <v>43259</v>
      </c>
      <c r="E692" s="28">
        <v>43442.25</v>
      </c>
      <c r="F692" s="30">
        <v>43442</v>
      </c>
      <c r="G692" s="31" t="b">
        <v>1</v>
      </c>
      <c r="I692" s="30">
        <v>42683</v>
      </c>
      <c r="J692" s="430">
        <v>43259</v>
      </c>
      <c r="L692" s="28"/>
      <c r="M692" s="107"/>
    </row>
    <row r="693" spans="2:13">
      <c r="B693" s="28">
        <v>42684</v>
      </c>
      <c r="C693" s="28">
        <v>43259</v>
      </c>
      <c r="E693" s="28">
        <v>43442.291666666664</v>
      </c>
      <c r="F693" s="30">
        <v>43442</v>
      </c>
      <c r="G693" s="31" t="b">
        <v>1</v>
      </c>
      <c r="I693" s="30">
        <v>42684</v>
      </c>
      <c r="J693" s="430">
        <v>43259</v>
      </c>
      <c r="L693" s="28"/>
      <c r="M693" s="107"/>
    </row>
    <row r="694" spans="2:13">
      <c r="B694" s="28">
        <v>42685</v>
      </c>
      <c r="C694" s="28">
        <v>43225</v>
      </c>
      <c r="E694" s="28">
        <v>43442.333333333336</v>
      </c>
      <c r="F694" s="30">
        <v>43442</v>
      </c>
      <c r="G694" s="31" t="b">
        <v>1</v>
      </c>
      <c r="I694" s="30">
        <v>42685</v>
      </c>
      <c r="J694" s="430">
        <v>43225</v>
      </c>
      <c r="L694" s="28"/>
      <c r="M694" s="107"/>
    </row>
    <row r="695" spans="2:13">
      <c r="B695" s="28">
        <v>42686</v>
      </c>
      <c r="C695" s="28">
        <v>42155</v>
      </c>
      <c r="E695" s="28">
        <v>43442.375</v>
      </c>
      <c r="F695" s="30">
        <v>43442</v>
      </c>
      <c r="G695" s="31" t="b">
        <v>1</v>
      </c>
      <c r="I695" s="30">
        <v>42686</v>
      </c>
      <c r="J695" s="430">
        <v>42155</v>
      </c>
      <c r="L695" s="28"/>
      <c r="M695" s="107"/>
    </row>
    <row r="696" spans="2:13">
      <c r="B696" s="28">
        <v>42687</v>
      </c>
      <c r="C696" s="28">
        <v>42155</v>
      </c>
      <c r="E696" s="28">
        <v>43442.416666666664</v>
      </c>
      <c r="F696" s="30">
        <v>43442</v>
      </c>
      <c r="G696" s="31" t="b">
        <v>1</v>
      </c>
      <c r="I696" s="30">
        <v>42687</v>
      </c>
      <c r="J696" s="430">
        <v>42155</v>
      </c>
      <c r="L696" s="28"/>
      <c r="M696" s="107"/>
    </row>
    <row r="697" spans="2:13">
      <c r="B697" s="28">
        <v>42688</v>
      </c>
      <c r="C697" s="28">
        <v>42873</v>
      </c>
      <c r="E697" s="28">
        <v>43442.458333333336</v>
      </c>
      <c r="F697" s="30">
        <v>43442</v>
      </c>
      <c r="G697" s="31" t="b">
        <v>1</v>
      </c>
      <c r="I697" s="30">
        <v>42688</v>
      </c>
      <c r="J697" s="430">
        <v>42873</v>
      </c>
      <c r="L697" s="28"/>
      <c r="M697" s="107"/>
    </row>
    <row r="698" spans="2:13">
      <c r="B698" s="28">
        <v>42689</v>
      </c>
      <c r="C698" s="28">
        <v>43235</v>
      </c>
      <c r="E698" s="28">
        <v>43442.5</v>
      </c>
      <c r="F698" s="30">
        <v>43442</v>
      </c>
      <c r="G698" s="31" t="b">
        <v>1</v>
      </c>
      <c r="I698" s="30">
        <v>42689</v>
      </c>
      <c r="J698" s="430">
        <v>43235</v>
      </c>
      <c r="L698" s="28"/>
      <c r="M698" s="107"/>
    </row>
    <row r="699" spans="2:13">
      <c r="B699" s="28">
        <v>42690</v>
      </c>
      <c r="C699" s="28">
        <v>43424</v>
      </c>
      <c r="E699" s="28">
        <v>43442.541666666664</v>
      </c>
      <c r="F699" s="30">
        <v>43442</v>
      </c>
      <c r="G699" s="31" t="b">
        <v>1</v>
      </c>
      <c r="I699" s="30">
        <v>42690</v>
      </c>
      <c r="J699" s="430">
        <v>43424</v>
      </c>
      <c r="L699" s="28"/>
      <c r="M699" s="107"/>
    </row>
    <row r="700" spans="2:13">
      <c r="B700" s="28">
        <v>42691</v>
      </c>
      <c r="C700" s="28">
        <v>43424</v>
      </c>
      <c r="E700" s="28">
        <v>43442.583333333336</v>
      </c>
      <c r="F700" s="30">
        <v>43442</v>
      </c>
      <c r="G700" s="31" t="b">
        <v>1</v>
      </c>
      <c r="I700" s="30">
        <v>42691</v>
      </c>
      <c r="J700" s="430">
        <v>43424</v>
      </c>
      <c r="L700" s="28"/>
      <c r="M700" s="107"/>
    </row>
    <row r="701" spans="2:13">
      <c r="B701" s="28">
        <v>42692</v>
      </c>
      <c r="C701" s="28">
        <v>43424</v>
      </c>
      <c r="E701" s="28">
        <v>43442.625</v>
      </c>
      <c r="F701" s="30">
        <v>43442</v>
      </c>
      <c r="G701" s="31" t="b">
        <v>1</v>
      </c>
      <c r="I701" s="30">
        <v>42692</v>
      </c>
      <c r="J701" s="430">
        <v>43424</v>
      </c>
      <c r="L701" s="28"/>
      <c r="M701" s="107"/>
    </row>
    <row r="702" spans="2:13">
      <c r="B702" s="28">
        <v>42693</v>
      </c>
      <c r="C702" s="28">
        <v>42770</v>
      </c>
      <c r="E702" s="28">
        <v>43442.666666666664</v>
      </c>
      <c r="F702" s="30">
        <v>43442</v>
      </c>
      <c r="G702" s="31" t="b">
        <v>1</v>
      </c>
      <c r="I702" s="30">
        <v>42693</v>
      </c>
      <c r="J702" s="430">
        <v>42770</v>
      </c>
      <c r="L702" s="28"/>
      <c r="M702" s="107"/>
    </row>
    <row r="703" spans="2:13">
      <c r="B703" s="28">
        <v>42694</v>
      </c>
      <c r="C703" s="28">
        <v>42386</v>
      </c>
      <c r="E703" s="28">
        <v>43442.708333333336</v>
      </c>
      <c r="F703" s="30">
        <v>43442</v>
      </c>
      <c r="G703" s="31" t="b">
        <v>1</v>
      </c>
      <c r="I703" s="30">
        <v>42694</v>
      </c>
      <c r="J703" s="430">
        <v>42386</v>
      </c>
      <c r="L703" s="28"/>
      <c r="M703" s="107"/>
    </row>
    <row r="704" spans="2:13">
      <c r="B704" s="28">
        <v>42695</v>
      </c>
      <c r="C704" s="28">
        <v>43424</v>
      </c>
      <c r="E704" s="28">
        <v>43442.75</v>
      </c>
      <c r="F704" s="30">
        <v>43442</v>
      </c>
      <c r="G704" s="31" t="b">
        <v>1</v>
      </c>
      <c r="I704" s="30">
        <v>42695</v>
      </c>
      <c r="J704" s="430">
        <v>43424</v>
      </c>
      <c r="L704" s="28"/>
      <c r="M704" s="107"/>
    </row>
    <row r="705" spans="2:13">
      <c r="B705" s="28">
        <v>42696</v>
      </c>
      <c r="C705" s="28">
        <v>43424</v>
      </c>
      <c r="E705" s="28">
        <v>43442.791666666664</v>
      </c>
      <c r="F705" s="30">
        <v>43442</v>
      </c>
      <c r="G705" s="31" t="b">
        <v>1</v>
      </c>
      <c r="I705" s="30">
        <v>42696</v>
      </c>
      <c r="J705" s="430">
        <v>43424</v>
      </c>
      <c r="L705" s="28"/>
      <c r="M705" s="107"/>
    </row>
    <row r="706" spans="2:13">
      <c r="B706" s="28">
        <v>42697</v>
      </c>
      <c r="C706" s="28">
        <v>43424</v>
      </c>
      <c r="E706" s="28">
        <v>43442.833333333336</v>
      </c>
      <c r="F706" s="30">
        <v>43442</v>
      </c>
      <c r="G706" s="31" t="b">
        <v>1</v>
      </c>
      <c r="I706" s="30">
        <v>42697</v>
      </c>
      <c r="J706" s="430">
        <v>43424</v>
      </c>
      <c r="L706" s="28"/>
      <c r="M706" s="107"/>
    </row>
    <row r="707" spans="2:13">
      <c r="B707" s="28">
        <v>42698</v>
      </c>
      <c r="C707" s="28">
        <v>43442</v>
      </c>
      <c r="E707" s="28">
        <v>43442.875</v>
      </c>
      <c r="F707" s="30">
        <v>43442</v>
      </c>
      <c r="G707" s="31" t="b">
        <v>1</v>
      </c>
      <c r="I707" s="30">
        <v>42698</v>
      </c>
      <c r="J707" s="430">
        <v>43442</v>
      </c>
      <c r="L707" s="28"/>
      <c r="M707" s="107"/>
    </row>
    <row r="708" spans="2:13">
      <c r="B708" s="28">
        <v>42699</v>
      </c>
      <c r="C708" s="28">
        <v>43424</v>
      </c>
      <c r="E708" s="28">
        <v>43442.916666666664</v>
      </c>
      <c r="F708" s="30">
        <v>43442</v>
      </c>
      <c r="G708" s="31" t="b">
        <v>1</v>
      </c>
      <c r="I708" s="30">
        <v>42699</v>
      </c>
      <c r="J708" s="430">
        <v>43424</v>
      </c>
      <c r="L708" s="28"/>
      <c r="M708" s="107"/>
    </row>
    <row r="709" spans="2:13">
      <c r="B709" s="28">
        <v>42700</v>
      </c>
      <c r="C709" s="28">
        <v>43442</v>
      </c>
      <c r="E709" s="28">
        <v>43442.958333333336</v>
      </c>
      <c r="F709" s="30">
        <v>43442</v>
      </c>
      <c r="G709" s="31" t="b">
        <v>1</v>
      </c>
      <c r="I709" s="30">
        <v>42700</v>
      </c>
      <c r="J709" s="430">
        <v>43442</v>
      </c>
      <c r="L709" s="28"/>
      <c r="M709" s="107"/>
    </row>
    <row r="710" spans="2:13">
      <c r="B710" s="28">
        <v>42701</v>
      </c>
      <c r="C710" s="28">
        <v>42386</v>
      </c>
      <c r="E710" s="28">
        <v>43447</v>
      </c>
      <c r="F710" s="30">
        <v>43447</v>
      </c>
      <c r="G710" s="31" t="b">
        <v>1</v>
      </c>
      <c r="I710" s="30">
        <v>42701</v>
      </c>
      <c r="J710" s="430">
        <v>42386</v>
      </c>
      <c r="L710" s="28"/>
      <c r="M710" s="107"/>
    </row>
    <row r="711" spans="2:13">
      <c r="B711" s="28">
        <v>42702</v>
      </c>
      <c r="C711" s="28">
        <v>43424</v>
      </c>
      <c r="E711" s="28">
        <v>43447.041666666664</v>
      </c>
      <c r="F711" s="30">
        <v>43447</v>
      </c>
      <c r="G711" s="31" t="b">
        <v>1</v>
      </c>
      <c r="I711" s="30">
        <v>42702</v>
      </c>
      <c r="J711" s="430">
        <v>43424</v>
      </c>
      <c r="L711" s="28"/>
      <c r="M711" s="107"/>
    </row>
    <row r="712" spans="2:13">
      <c r="B712" s="28">
        <v>42703</v>
      </c>
      <c r="C712" s="28">
        <v>43424</v>
      </c>
      <c r="E712" s="28">
        <v>43447.083333333336</v>
      </c>
      <c r="F712" s="30">
        <v>43447</v>
      </c>
      <c r="G712" s="31" t="b">
        <v>1</v>
      </c>
      <c r="I712" s="30">
        <v>42703</v>
      </c>
      <c r="J712" s="430">
        <v>43424</v>
      </c>
      <c r="L712" s="28"/>
      <c r="M712" s="107"/>
    </row>
    <row r="713" spans="2:13">
      <c r="B713" s="28">
        <v>42704</v>
      </c>
      <c r="C713" s="28">
        <v>43447</v>
      </c>
      <c r="E713" s="28">
        <v>43447.125</v>
      </c>
      <c r="F713" s="30">
        <v>43447</v>
      </c>
      <c r="G713" s="31" t="b">
        <v>1</v>
      </c>
      <c r="I713" s="30">
        <v>42704</v>
      </c>
      <c r="J713" s="430">
        <v>43447</v>
      </c>
      <c r="L713" s="28"/>
      <c r="M713" s="107"/>
    </row>
    <row r="714" spans="2:13">
      <c r="B714" s="28">
        <v>42705</v>
      </c>
      <c r="C714" s="28">
        <v>43447</v>
      </c>
      <c r="E714" s="28">
        <v>43447.166666666664</v>
      </c>
      <c r="F714" s="30">
        <v>43447</v>
      </c>
      <c r="G714" s="31" t="b">
        <v>1</v>
      </c>
      <c r="I714" s="30">
        <v>42705</v>
      </c>
      <c r="J714" s="430">
        <v>43447</v>
      </c>
      <c r="L714" s="28"/>
      <c r="M714" s="107"/>
    </row>
    <row r="715" spans="2:13">
      <c r="B715" s="28">
        <v>42706</v>
      </c>
      <c r="C715" s="28">
        <v>43447</v>
      </c>
      <c r="E715" s="28">
        <v>43447.208333333336</v>
      </c>
      <c r="F715" s="30">
        <v>43447</v>
      </c>
      <c r="G715" s="31" t="b">
        <v>1</v>
      </c>
      <c r="I715" s="30">
        <v>42706</v>
      </c>
      <c r="J715" s="430">
        <v>43447</v>
      </c>
      <c r="L715" s="28"/>
      <c r="M715" s="107"/>
    </row>
    <row r="716" spans="2:13">
      <c r="B716" s="28">
        <v>42707</v>
      </c>
      <c r="C716" s="28">
        <v>43442</v>
      </c>
      <c r="E716" s="28">
        <v>43447.25</v>
      </c>
      <c r="F716" s="30">
        <v>43447</v>
      </c>
      <c r="G716" s="31" t="b">
        <v>1</v>
      </c>
      <c r="I716" s="30">
        <v>42707</v>
      </c>
      <c r="J716" s="430">
        <v>43442</v>
      </c>
      <c r="L716" s="28"/>
      <c r="M716" s="107"/>
    </row>
    <row r="717" spans="2:13">
      <c r="B717" s="28">
        <v>42708</v>
      </c>
      <c r="C717" s="28">
        <v>42386</v>
      </c>
      <c r="E717" s="28">
        <v>43447.291666666664</v>
      </c>
      <c r="F717" s="30">
        <v>43447</v>
      </c>
      <c r="G717" s="31" t="b">
        <v>1</v>
      </c>
      <c r="I717" s="30">
        <v>42708</v>
      </c>
      <c r="J717" s="430">
        <v>42386</v>
      </c>
      <c r="L717" s="28"/>
      <c r="M717" s="107"/>
    </row>
    <row r="718" spans="2:13">
      <c r="B718" s="28">
        <v>42709</v>
      </c>
      <c r="C718" s="28">
        <v>43447</v>
      </c>
      <c r="E718" s="28">
        <v>43447.333333333336</v>
      </c>
      <c r="F718" s="30">
        <v>43447</v>
      </c>
      <c r="G718" s="31" t="b">
        <v>1</v>
      </c>
      <c r="I718" s="30">
        <v>42709</v>
      </c>
      <c r="J718" s="430">
        <v>43447</v>
      </c>
      <c r="L718" s="28"/>
      <c r="M718" s="107"/>
    </row>
    <row r="719" spans="2:13">
      <c r="B719" s="28">
        <v>42710</v>
      </c>
      <c r="C719" s="28">
        <v>43447</v>
      </c>
      <c r="E719" s="28">
        <v>43447.375</v>
      </c>
      <c r="F719" s="30">
        <v>43447</v>
      </c>
      <c r="G719" s="31" t="b">
        <v>1</v>
      </c>
      <c r="I719" s="30">
        <v>42710</v>
      </c>
      <c r="J719" s="430">
        <v>43447</v>
      </c>
      <c r="L719" s="28"/>
      <c r="M719" s="107"/>
    </row>
    <row r="720" spans="2:13">
      <c r="B720" s="28">
        <v>42711</v>
      </c>
      <c r="C720" s="28">
        <v>43447</v>
      </c>
      <c r="E720" s="28">
        <v>43447.416666666664</v>
      </c>
      <c r="F720" s="30">
        <v>43447</v>
      </c>
      <c r="G720" s="31" t="b">
        <v>1</v>
      </c>
      <c r="I720" s="30">
        <v>42711</v>
      </c>
      <c r="J720" s="430">
        <v>43447</v>
      </c>
      <c r="L720" s="28"/>
      <c r="M720" s="107"/>
    </row>
    <row r="721" spans="2:13">
      <c r="B721" s="28">
        <v>42712</v>
      </c>
      <c r="C721" s="28">
        <v>43447</v>
      </c>
      <c r="E721" s="28">
        <v>43447.458333333336</v>
      </c>
      <c r="F721" s="30">
        <v>43447</v>
      </c>
      <c r="G721" s="31" t="b">
        <v>1</v>
      </c>
      <c r="I721" s="30">
        <v>42712</v>
      </c>
      <c r="J721" s="430">
        <v>43447</v>
      </c>
      <c r="L721" s="28"/>
      <c r="M721" s="107"/>
    </row>
    <row r="722" spans="2:13">
      <c r="B722" s="28">
        <v>42713</v>
      </c>
      <c r="C722" s="28">
        <v>43447</v>
      </c>
      <c r="E722" s="28">
        <v>43447.5</v>
      </c>
      <c r="F722" s="30">
        <v>43447</v>
      </c>
      <c r="G722" s="31" t="b">
        <v>1</v>
      </c>
      <c r="I722" s="30">
        <v>42713</v>
      </c>
      <c r="J722" s="430">
        <v>43447</v>
      </c>
      <c r="L722" s="28"/>
      <c r="M722" s="107"/>
    </row>
    <row r="723" spans="2:13">
      <c r="B723" s="28">
        <v>42714</v>
      </c>
      <c r="C723" s="28">
        <v>43442</v>
      </c>
      <c r="E723" s="28">
        <v>43447.541666666664</v>
      </c>
      <c r="F723" s="30">
        <v>43447</v>
      </c>
      <c r="G723" s="31" t="b">
        <v>1</v>
      </c>
      <c r="I723" s="30">
        <v>42714</v>
      </c>
      <c r="J723" s="430">
        <v>43442</v>
      </c>
      <c r="L723" s="28"/>
      <c r="M723" s="107"/>
    </row>
    <row r="724" spans="2:13">
      <c r="B724" s="28">
        <v>42715</v>
      </c>
      <c r="C724" s="28">
        <v>42386</v>
      </c>
      <c r="E724" s="28">
        <v>43447.583333333336</v>
      </c>
      <c r="F724" s="30">
        <v>43447</v>
      </c>
      <c r="G724" s="31" t="b">
        <v>1</v>
      </c>
      <c r="I724" s="30">
        <v>42715</v>
      </c>
      <c r="J724" s="430">
        <v>42386</v>
      </c>
      <c r="L724" s="28"/>
      <c r="M724" s="107"/>
    </row>
    <row r="725" spans="2:13">
      <c r="B725" s="28">
        <v>42716</v>
      </c>
      <c r="C725" s="28">
        <v>43447</v>
      </c>
      <c r="E725" s="28">
        <v>43447.625</v>
      </c>
      <c r="F725" s="30">
        <v>43447</v>
      </c>
      <c r="G725" s="31" t="b">
        <v>1</v>
      </c>
      <c r="I725" s="30">
        <v>42716</v>
      </c>
      <c r="J725" s="430">
        <v>43447</v>
      </c>
      <c r="L725" s="28"/>
      <c r="M725" s="107"/>
    </row>
    <row r="726" spans="2:13">
      <c r="B726" s="28">
        <v>42717</v>
      </c>
      <c r="C726" s="28">
        <v>43447</v>
      </c>
      <c r="E726" s="28">
        <v>43447.666666666664</v>
      </c>
      <c r="F726" s="30">
        <v>43447</v>
      </c>
      <c r="G726" s="31" t="b">
        <v>1</v>
      </c>
      <c r="I726" s="30">
        <v>42717</v>
      </c>
      <c r="J726" s="430">
        <v>43447</v>
      </c>
      <c r="L726" s="28"/>
      <c r="M726" s="107"/>
    </row>
    <row r="727" spans="2:13">
      <c r="B727" s="28">
        <v>42718</v>
      </c>
      <c r="C727" s="28">
        <v>43447</v>
      </c>
      <c r="E727" s="28">
        <v>43447.708333333336</v>
      </c>
      <c r="F727" s="30">
        <v>43447</v>
      </c>
      <c r="G727" s="31" t="b">
        <v>1</v>
      </c>
      <c r="I727" s="30">
        <v>42718</v>
      </c>
      <c r="J727" s="430">
        <v>43447</v>
      </c>
      <c r="L727" s="28"/>
      <c r="M727" s="107"/>
    </row>
    <row r="728" spans="2:13">
      <c r="B728" s="28">
        <v>42719</v>
      </c>
      <c r="C728" s="28">
        <v>43447</v>
      </c>
      <c r="E728" s="28">
        <v>43447.75</v>
      </c>
      <c r="F728" s="30">
        <v>43447</v>
      </c>
      <c r="G728" s="31" t="b">
        <v>1</v>
      </c>
      <c r="I728" s="30">
        <v>42719</v>
      </c>
      <c r="J728" s="430">
        <v>43447</v>
      </c>
      <c r="L728" s="28"/>
      <c r="M728" s="107"/>
    </row>
    <row r="729" spans="2:13">
      <c r="B729" s="28">
        <v>42720</v>
      </c>
      <c r="C729" s="28">
        <v>43447</v>
      </c>
      <c r="E729" s="28">
        <v>43447.791666666664</v>
      </c>
      <c r="F729" s="30">
        <v>43447</v>
      </c>
      <c r="G729" s="31" t="b">
        <v>1</v>
      </c>
      <c r="I729" s="30">
        <v>42720</v>
      </c>
      <c r="J729" s="430">
        <v>43447</v>
      </c>
      <c r="L729" s="28"/>
      <c r="M729" s="107"/>
    </row>
    <row r="730" spans="2:13">
      <c r="B730" s="28">
        <v>42721</v>
      </c>
      <c r="C730" s="28">
        <v>43442</v>
      </c>
      <c r="E730" s="28">
        <v>43447.833333333336</v>
      </c>
      <c r="F730" s="30">
        <v>43447</v>
      </c>
      <c r="G730" s="31" t="b">
        <v>1</v>
      </c>
      <c r="I730" s="30">
        <v>42721</v>
      </c>
      <c r="J730" s="430">
        <v>43442</v>
      </c>
      <c r="L730" s="28"/>
      <c r="M730" s="107"/>
    </row>
    <row r="731" spans="2:13">
      <c r="B731" s="28">
        <v>42722</v>
      </c>
      <c r="C731" s="28">
        <v>43442</v>
      </c>
      <c r="E731" s="28">
        <v>43447.875</v>
      </c>
      <c r="F731" s="30">
        <v>43447</v>
      </c>
      <c r="G731" s="31" t="b">
        <v>1</v>
      </c>
      <c r="I731" s="30">
        <v>42722</v>
      </c>
      <c r="J731" s="430">
        <v>43442</v>
      </c>
      <c r="L731" s="28"/>
      <c r="M731" s="107"/>
    </row>
    <row r="732" spans="2:13">
      <c r="B732" s="28">
        <v>42723</v>
      </c>
      <c r="C732" s="28">
        <v>43447</v>
      </c>
      <c r="E732" s="28">
        <v>43447.916666666664</v>
      </c>
      <c r="F732" s="30">
        <v>43447</v>
      </c>
      <c r="G732" s="31" t="b">
        <v>1</v>
      </c>
      <c r="I732" s="30">
        <v>42723</v>
      </c>
      <c r="J732" s="430">
        <v>43447</v>
      </c>
      <c r="L732" s="28"/>
      <c r="M732" s="107"/>
    </row>
    <row r="733" spans="2:13">
      <c r="B733" s="28">
        <v>42724</v>
      </c>
      <c r="C733" s="28">
        <v>43447</v>
      </c>
      <c r="E733" s="28">
        <v>43447.958333333336</v>
      </c>
      <c r="F733" s="30">
        <v>43447</v>
      </c>
      <c r="G733" s="31" t="b">
        <v>1</v>
      </c>
      <c r="I733" s="30">
        <v>42724</v>
      </c>
      <c r="J733" s="430">
        <v>43447</v>
      </c>
      <c r="L733" s="28"/>
      <c r="M733" s="107"/>
    </row>
    <row r="734" spans="2:13">
      <c r="B734" s="28">
        <v>42725</v>
      </c>
      <c r="C734" s="28">
        <v>43447</v>
      </c>
      <c r="E734" s="28" t="str">
        <v/>
      </c>
      <c r="F734" s="30"/>
      <c r="G734" s="31"/>
      <c r="I734" s="30">
        <v>42725</v>
      </c>
      <c r="J734" s="430">
        <v>43447</v>
      </c>
      <c r="L734" s="28"/>
      <c r="M734" s="107"/>
    </row>
    <row r="735" spans="2:13">
      <c r="B735" s="28">
        <v>42726</v>
      </c>
      <c r="C735" s="28">
        <v>43447</v>
      </c>
      <c r="E735" s="28" t="str">
        <v/>
      </c>
      <c r="F735" s="30"/>
      <c r="G735" s="31"/>
      <c r="I735" s="30">
        <v>42726</v>
      </c>
      <c r="J735" s="430">
        <v>43447</v>
      </c>
      <c r="L735" s="28"/>
      <c r="M735" s="107"/>
    </row>
    <row r="736" spans="2:13">
      <c r="B736" s="28">
        <v>42727</v>
      </c>
      <c r="C736" s="28">
        <v>43447</v>
      </c>
      <c r="E736" s="28" t="str">
        <v/>
      </c>
      <c r="F736" s="30"/>
      <c r="G736" s="31"/>
      <c r="I736" s="30">
        <v>42727</v>
      </c>
      <c r="J736" s="430">
        <v>43447</v>
      </c>
      <c r="L736" s="28"/>
      <c r="M736" s="107"/>
    </row>
    <row r="737" spans="2:13">
      <c r="B737" s="28">
        <v>42728</v>
      </c>
      <c r="C737" s="28">
        <v>43442</v>
      </c>
      <c r="E737" s="28" t="str">
        <v/>
      </c>
      <c r="F737" s="30"/>
      <c r="G737" s="31"/>
      <c r="I737" s="30">
        <v>42728</v>
      </c>
      <c r="J737" s="430">
        <v>43442</v>
      </c>
      <c r="L737" s="28"/>
      <c r="M737" s="107"/>
    </row>
    <row r="738" spans="2:13">
      <c r="B738" s="28">
        <v>42729</v>
      </c>
      <c r="C738" s="28">
        <v>43442</v>
      </c>
      <c r="E738" s="28" t="str">
        <v/>
      </c>
      <c r="F738" s="30"/>
      <c r="G738" s="31"/>
      <c r="I738" s="30">
        <v>42729</v>
      </c>
      <c r="J738" s="430">
        <v>43442</v>
      </c>
      <c r="L738" s="28"/>
      <c r="M738" s="107"/>
    </row>
    <row r="739" spans="2:13">
      <c r="B739" s="28">
        <v>42730</v>
      </c>
      <c r="C739" s="28">
        <v>43447</v>
      </c>
      <c r="E739" s="28" t="str">
        <v/>
      </c>
      <c r="F739" s="30"/>
      <c r="G739" s="31"/>
      <c r="I739" s="30">
        <v>42730</v>
      </c>
      <c r="J739" s="430">
        <v>43447</v>
      </c>
      <c r="L739" s="28"/>
      <c r="M739" s="107"/>
    </row>
    <row r="740" spans="2:13">
      <c r="B740" s="28">
        <v>42731</v>
      </c>
      <c r="C740" s="28">
        <v>43447</v>
      </c>
      <c r="E740" s="28" t="str">
        <v/>
      </c>
      <c r="F740" s="30"/>
      <c r="G740" s="31"/>
      <c r="I740" s="30">
        <v>42731</v>
      </c>
      <c r="J740" s="430">
        <v>43447</v>
      </c>
      <c r="L740" s="28"/>
      <c r="M740" s="107"/>
    </row>
    <row r="741" spans="2:13">
      <c r="B741" s="28">
        <v>42732</v>
      </c>
      <c r="C741" s="28">
        <v>43447</v>
      </c>
      <c r="E741" s="28" t="str">
        <v/>
      </c>
      <c r="F741" s="30"/>
      <c r="G741" s="31"/>
      <c r="I741" s="30">
        <v>42732</v>
      </c>
      <c r="J741" s="430">
        <v>43447</v>
      </c>
      <c r="L741" s="28"/>
      <c r="M741" s="107"/>
    </row>
    <row r="742" spans="2:13">
      <c r="B742" s="28">
        <v>42733</v>
      </c>
      <c r="C742" s="28">
        <v>43447</v>
      </c>
      <c r="E742" s="28" t="str">
        <v/>
      </c>
      <c r="F742" s="30"/>
      <c r="G742" s="31"/>
      <c r="I742" s="30">
        <v>42733</v>
      </c>
      <c r="J742" s="430">
        <v>43447</v>
      </c>
      <c r="L742" s="28"/>
      <c r="M742" s="107"/>
    </row>
    <row r="743" spans="2:13">
      <c r="B743" s="28">
        <v>42734</v>
      </c>
      <c r="C743" s="28">
        <v>43447</v>
      </c>
      <c r="E743" s="28" t="str">
        <v/>
      </c>
      <c r="F743" s="30"/>
      <c r="G743" s="31"/>
      <c r="I743" s="30">
        <v>42734</v>
      </c>
      <c r="J743" s="430">
        <v>43447</v>
      </c>
      <c r="L743" s="28"/>
      <c r="M743" s="107"/>
    </row>
    <row r="744" spans="2:13">
      <c r="B744" s="28">
        <v>42735</v>
      </c>
      <c r="C744" s="28">
        <v>43447</v>
      </c>
      <c r="E744" s="28" t="str">
        <v/>
      </c>
      <c r="F744" s="30"/>
      <c r="G744" s="31"/>
      <c r="I744" s="30">
        <v>42735</v>
      </c>
      <c r="J744" s="430">
        <v>43447</v>
      </c>
      <c r="L744" s="28"/>
      <c r="M744" s="107"/>
    </row>
    <row r="745" spans="2:13">
      <c r="B745" s="28">
        <v>42736</v>
      </c>
      <c r="C745" s="28">
        <v>42386</v>
      </c>
      <c r="E745" s="28" t="str">
        <v/>
      </c>
      <c r="F745" s="30"/>
      <c r="G745" s="31"/>
      <c r="I745" s="30">
        <v>42736</v>
      </c>
      <c r="J745" s="430">
        <v>42386</v>
      </c>
      <c r="L745" s="28"/>
      <c r="M745" s="107"/>
    </row>
    <row r="746" spans="2:13">
      <c r="B746" s="28">
        <v>42737</v>
      </c>
      <c r="C746" s="28">
        <v>43442</v>
      </c>
      <c r="E746" s="28" t="str">
        <v/>
      </c>
      <c r="F746" s="30"/>
      <c r="G746" s="31"/>
      <c r="I746" s="30">
        <v>42737</v>
      </c>
      <c r="J746" s="430">
        <v>43442</v>
      </c>
      <c r="L746" s="28"/>
      <c r="M746" s="107"/>
    </row>
    <row r="747" spans="2:13">
      <c r="B747" s="28">
        <v>42738</v>
      </c>
      <c r="C747" s="28">
        <v>43447</v>
      </c>
      <c r="E747" s="28" t="str">
        <v/>
      </c>
      <c r="F747" s="30"/>
      <c r="G747" s="31"/>
      <c r="I747" s="30">
        <v>42738</v>
      </c>
      <c r="J747" s="430">
        <v>43447</v>
      </c>
      <c r="L747" s="28"/>
      <c r="M747" s="107"/>
    </row>
    <row r="748" spans="2:13">
      <c r="B748" s="28">
        <v>42739</v>
      </c>
      <c r="C748" s="28">
        <v>43424</v>
      </c>
      <c r="E748" s="28" t="str">
        <v/>
      </c>
      <c r="F748" s="30"/>
      <c r="G748" s="31"/>
      <c r="I748" s="30">
        <v>42739</v>
      </c>
      <c r="J748" s="430">
        <v>43424</v>
      </c>
      <c r="L748" s="28"/>
      <c r="M748" s="107"/>
    </row>
    <row r="749" spans="2:13">
      <c r="B749" s="28">
        <v>42740</v>
      </c>
      <c r="C749" s="28">
        <v>43424</v>
      </c>
      <c r="E749" s="28" t="str">
        <v/>
      </c>
      <c r="F749" s="30"/>
      <c r="G749" s="31"/>
      <c r="I749" s="30">
        <v>42740</v>
      </c>
      <c r="J749" s="430">
        <v>43424</v>
      </c>
      <c r="L749" s="28"/>
      <c r="M749" s="107"/>
    </row>
    <row r="750" spans="2:13">
      <c r="B750" s="28">
        <v>42741</v>
      </c>
      <c r="C750" s="28">
        <v>43424</v>
      </c>
      <c r="E750" s="28" t="str">
        <v/>
      </c>
      <c r="F750" s="30"/>
      <c r="G750" s="31"/>
      <c r="I750" s="30">
        <v>42741</v>
      </c>
      <c r="J750" s="430">
        <v>43424</v>
      </c>
      <c r="L750" s="28"/>
      <c r="M750" s="107"/>
    </row>
    <row r="751" spans="2:13">
      <c r="B751" s="28">
        <v>42742</v>
      </c>
      <c r="C751" s="28">
        <v>43442</v>
      </c>
      <c r="E751" s="28" t="str">
        <v/>
      </c>
      <c r="F751" s="30"/>
      <c r="G751" s="31"/>
      <c r="I751" s="30">
        <v>42742</v>
      </c>
      <c r="J751" s="430">
        <v>43442</v>
      </c>
      <c r="L751" s="28"/>
      <c r="M751" s="107"/>
    </row>
    <row r="752" spans="2:13">
      <c r="B752" s="28">
        <v>42743</v>
      </c>
      <c r="C752" s="28">
        <v>42386</v>
      </c>
      <c r="E752" s="28" t="str">
        <v/>
      </c>
      <c r="F752" s="30"/>
      <c r="G752" s="31"/>
      <c r="I752" s="30">
        <v>42743</v>
      </c>
      <c r="J752" s="430">
        <v>42386</v>
      </c>
      <c r="L752" s="28"/>
      <c r="M752" s="107"/>
    </row>
    <row r="753" spans="2:13">
      <c r="B753" s="28">
        <v>42744</v>
      </c>
      <c r="C753" s="28">
        <v>43424</v>
      </c>
      <c r="E753" s="28" t="str">
        <v/>
      </c>
      <c r="F753" s="30"/>
      <c r="G753" s="31"/>
      <c r="I753" s="30">
        <v>42744</v>
      </c>
      <c r="J753" s="430">
        <v>43424</v>
      </c>
      <c r="L753" s="28"/>
      <c r="M753" s="107"/>
    </row>
    <row r="754" spans="2:13">
      <c r="B754" s="28">
        <v>42745</v>
      </c>
      <c r="C754" s="28">
        <v>43424</v>
      </c>
      <c r="E754" s="28" t="str">
        <v/>
      </c>
      <c r="F754" s="30"/>
      <c r="G754" s="31"/>
      <c r="I754" s="30">
        <v>42745</v>
      </c>
      <c r="J754" s="430">
        <v>43424</v>
      </c>
      <c r="L754" s="28"/>
      <c r="M754" s="107"/>
    </row>
    <row r="755" spans="2:13">
      <c r="B755" s="28">
        <v>42746</v>
      </c>
      <c r="C755" s="28">
        <v>43424</v>
      </c>
      <c r="E755" s="28" t="str">
        <v/>
      </c>
      <c r="F755" s="30"/>
      <c r="G755" s="31"/>
      <c r="I755" s="30">
        <v>42746</v>
      </c>
      <c r="J755" s="430">
        <v>43424</v>
      </c>
      <c r="L755" s="28"/>
      <c r="M755" s="107"/>
    </row>
    <row r="756" spans="2:13">
      <c r="B756" s="28">
        <v>42747</v>
      </c>
      <c r="C756" s="28">
        <v>43424</v>
      </c>
      <c r="E756" s="28" t="str">
        <v/>
      </c>
      <c r="F756" s="30"/>
      <c r="G756" s="31"/>
      <c r="I756" s="30">
        <v>42747</v>
      </c>
      <c r="J756" s="430">
        <v>43424</v>
      </c>
      <c r="L756" s="28"/>
      <c r="M756" s="107"/>
    </row>
    <row r="757" spans="2:13">
      <c r="B757" s="28">
        <v>42748</v>
      </c>
      <c r="C757" s="28">
        <v>43424</v>
      </c>
      <c r="E757" s="28" t="str">
        <v/>
      </c>
      <c r="F757" s="30"/>
      <c r="G757" s="31"/>
      <c r="I757" s="30">
        <v>42748</v>
      </c>
      <c r="J757" s="430">
        <v>43424</v>
      </c>
      <c r="L757" s="28"/>
      <c r="M757" s="107"/>
    </row>
    <row r="758" spans="2:13">
      <c r="B758" s="28">
        <v>42749</v>
      </c>
      <c r="C758" s="28">
        <v>43442</v>
      </c>
      <c r="E758" s="28" t="str">
        <v/>
      </c>
      <c r="F758" s="30"/>
      <c r="G758" s="31"/>
      <c r="I758" s="30">
        <v>42749</v>
      </c>
      <c r="J758" s="430">
        <v>43442</v>
      </c>
      <c r="L758" s="28"/>
      <c r="M758" s="107"/>
    </row>
    <row r="759" spans="2:13">
      <c r="B759" s="28">
        <v>42750</v>
      </c>
      <c r="C759" s="28">
        <v>42386</v>
      </c>
      <c r="E759" s="28" t="str">
        <v/>
      </c>
      <c r="F759" s="30"/>
      <c r="G759" s="31"/>
      <c r="I759" s="30">
        <v>42750</v>
      </c>
      <c r="J759" s="430">
        <v>42386</v>
      </c>
      <c r="L759" s="28"/>
      <c r="M759" s="107"/>
    </row>
    <row r="760" spans="2:13">
      <c r="B760" s="28">
        <v>42751</v>
      </c>
      <c r="C760" s="28">
        <v>43442</v>
      </c>
      <c r="E760" s="28" t="str">
        <v/>
      </c>
      <c r="F760" s="30"/>
      <c r="G760" s="31"/>
      <c r="I760" s="30">
        <v>42751</v>
      </c>
      <c r="J760" s="430">
        <v>43442</v>
      </c>
      <c r="L760" s="28"/>
      <c r="M760" s="107"/>
    </row>
    <row r="761" spans="2:13">
      <c r="B761" s="28">
        <v>42752</v>
      </c>
      <c r="C761" s="28">
        <v>43447</v>
      </c>
      <c r="E761" s="28" t="str">
        <v/>
      </c>
      <c r="F761" s="30"/>
      <c r="G761" s="31"/>
      <c r="I761" s="30">
        <v>42752</v>
      </c>
      <c r="J761" s="430">
        <v>43447</v>
      </c>
      <c r="L761" s="28"/>
      <c r="M761" s="107"/>
    </row>
    <row r="762" spans="2:13">
      <c r="B762" s="28">
        <v>42753</v>
      </c>
      <c r="C762" s="28">
        <v>43447</v>
      </c>
      <c r="E762" s="28" t="str">
        <v/>
      </c>
      <c r="F762" s="30"/>
      <c r="G762" s="31"/>
      <c r="I762" s="30">
        <v>42753</v>
      </c>
      <c r="J762" s="430">
        <v>43447</v>
      </c>
      <c r="L762" s="28"/>
      <c r="M762" s="107"/>
    </row>
    <row r="763" spans="2:13">
      <c r="B763" s="28">
        <v>42754</v>
      </c>
      <c r="C763" s="28">
        <v>43424</v>
      </c>
      <c r="E763" s="28" t="str">
        <v/>
      </c>
      <c r="F763" s="30"/>
      <c r="G763" s="31"/>
      <c r="I763" s="30">
        <v>42754</v>
      </c>
      <c r="J763" s="430">
        <v>43424</v>
      </c>
      <c r="L763" s="28"/>
      <c r="M763" s="107"/>
    </row>
    <row r="764" spans="2:13">
      <c r="B764" s="28">
        <v>42755</v>
      </c>
      <c r="C764" s="28">
        <v>43424</v>
      </c>
      <c r="E764" s="28" t="str">
        <v/>
      </c>
      <c r="F764" s="30"/>
      <c r="G764" s="31"/>
      <c r="I764" s="30">
        <v>42755</v>
      </c>
      <c r="J764" s="430">
        <v>43424</v>
      </c>
      <c r="L764" s="28"/>
      <c r="M764" s="107"/>
    </row>
    <row r="765" spans="2:13">
      <c r="B765" s="28">
        <v>42756</v>
      </c>
      <c r="C765" s="28">
        <v>43442</v>
      </c>
      <c r="E765" s="28" t="str">
        <v/>
      </c>
      <c r="F765" s="30"/>
      <c r="G765" s="31"/>
      <c r="I765" s="30">
        <v>42756</v>
      </c>
      <c r="J765" s="430">
        <v>43442</v>
      </c>
      <c r="L765" s="28"/>
      <c r="M765" s="107"/>
    </row>
    <row r="766" spans="2:13">
      <c r="B766" s="28">
        <v>42757</v>
      </c>
      <c r="C766" s="28">
        <v>42386</v>
      </c>
      <c r="E766" s="28" t="str">
        <v/>
      </c>
      <c r="F766" s="30"/>
      <c r="G766" s="31"/>
      <c r="I766" s="30">
        <v>42757</v>
      </c>
      <c r="J766" s="430">
        <v>42386</v>
      </c>
      <c r="L766" s="28"/>
      <c r="M766" s="107"/>
    </row>
    <row r="767" spans="2:13">
      <c r="B767" s="28">
        <v>42758</v>
      </c>
      <c r="C767" s="28">
        <v>43424</v>
      </c>
      <c r="E767" s="28" t="str">
        <v/>
      </c>
      <c r="F767" s="30"/>
      <c r="G767" s="31"/>
      <c r="I767" s="30">
        <v>42758</v>
      </c>
      <c r="J767" s="430">
        <v>43424</v>
      </c>
      <c r="L767" s="28"/>
      <c r="M767" s="107"/>
    </row>
    <row r="768" spans="2:13">
      <c r="B768" s="28">
        <v>42759</v>
      </c>
      <c r="C768" s="28">
        <v>43447</v>
      </c>
      <c r="E768" s="28" t="str">
        <v/>
      </c>
      <c r="F768" s="30"/>
      <c r="G768" s="31"/>
      <c r="I768" s="30">
        <v>42759</v>
      </c>
      <c r="J768" s="430">
        <v>43447</v>
      </c>
      <c r="L768" s="28"/>
      <c r="M768" s="107"/>
    </row>
    <row r="769" spans="2:13">
      <c r="B769" s="28">
        <v>42760</v>
      </c>
      <c r="C769" s="28">
        <v>43447</v>
      </c>
      <c r="E769" s="28" t="str">
        <v/>
      </c>
      <c r="F769" s="30"/>
      <c r="G769" s="31"/>
      <c r="I769" s="30">
        <v>42760</v>
      </c>
      <c r="J769" s="430">
        <v>43447</v>
      </c>
      <c r="L769" s="28"/>
      <c r="M769" s="107"/>
    </row>
    <row r="770" spans="2:13">
      <c r="B770" s="28">
        <v>42761</v>
      </c>
      <c r="C770" s="28">
        <v>43447</v>
      </c>
      <c r="E770" s="28" t="str">
        <v/>
      </c>
      <c r="F770" s="30"/>
      <c r="G770" s="31"/>
      <c r="I770" s="30">
        <v>42761</v>
      </c>
      <c r="J770" s="430">
        <v>43447</v>
      </c>
      <c r="L770" s="28"/>
      <c r="M770" s="107"/>
    </row>
    <row r="771" spans="2:13">
      <c r="B771" s="28">
        <v>42762</v>
      </c>
      <c r="C771" s="28">
        <v>43447</v>
      </c>
      <c r="E771" s="28" t="str">
        <v/>
      </c>
      <c r="F771" s="30"/>
      <c r="G771" s="31"/>
      <c r="I771" s="30">
        <v>42762</v>
      </c>
      <c r="J771" s="430">
        <v>43447</v>
      </c>
      <c r="L771" s="28"/>
      <c r="M771" s="107"/>
    </row>
    <row r="772" spans="2:13">
      <c r="B772" s="28">
        <v>42763</v>
      </c>
      <c r="C772" s="28">
        <v>43442</v>
      </c>
      <c r="E772" s="28" t="str">
        <v/>
      </c>
      <c r="F772" s="30"/>
      <c r="G772" s="31"/>
      <c r="I772" s="30">
        <v>42763</v>
      </c>
      <c r="J772" s="430">
        <v>43442</v>
      </c>
      <c r="L772" s="28"/>
      <c r="M772" s="107"/>
    </row>
    <row r="773" spans="2:13">
      <c r="B773" s="28">
        <v>42764</v>
      </c>
      <c r="C773" s="28">
        <v>42386</v>
      </c>
      <c r="E773" s="28" t="str">
        <v/>
      </c>
      <c r="F773" s="30"/>
      <c r="G773" s="31"/>
      <c r="I773" s="30">
        <v>42764</v>
      </c>
      <c r="J773" s="430">
        <v>42386</v>
      </c>
      <c r="L773" s="28"/>
      <c r="M773" s="107"/>
    </row>
    <row r="774" spans="2:13">
      <c r="B774" s="28">
        <v>42765</v>
      </c>
      <c r="C774" s="28">
        <v>43424</v>
      </c>
      <c r="E774" s="28" t="str">
        <v/>
      </c>
      <c r="F774" s="30"/>
      <c r="G774" s="31"/>
      <c r="I774" s="30">
        <v>42765</v>
      </c>
      <c r="J774" s="430">
        <v>43424</v>
      </c>
      <c r="L774" s="28"/>
      <c r="M774" s="107"/>
    </row>
    <row r="775" spans="2:13">
      <c r="B775" s="28">
        <v>42766</v>
      </c>
      <c r="C775" s="28">
        <v>43424</v>
      </c>
      <c r="E775" s="28" t="str">
        <v/>
      </c>
      <c r="F775" s="30"/>
      <c r="G775" s="31"/>
      <c r="I775" s="30">
        <v>42766</v>
      </c>
      <c r="J775" s="430">
        <v>43424</v>
      </c>
      <c r="L775" s="28"/>
      <c r="M775" s="107"/>
    </row>
    <row r="776" spans="2:13">
      <c r="B776" s="28">
        <v>42767</v>
      </c>
      <c r="C776" s="28">
        <v>43424</v>
      </c>
      <c r="E776" s="28" t="str">
        <v/>
      </c>
      <c r="F776" s="30"/>
      <c r="G776" s="31"/>
      <c r="I776" s="30">
        <v>42767</v>
      </c>
      <c r="J776" s="430">
        <v>43424</v>
      </c>
      <c r="L776" s="28"/>
      <c r="M776" s="107"/>
    </row>
    <row r="777" spans="2:13">
      <c r="B777" s="28">
        <v>42768</v>
      </c>
      <c r="C777" s="28">
        <v>42459</v>
      </c>
      <c r="E777" s="28" t="str">
        <v/>
      </c>
      <c r="F777" s="30"/>
      <c r="G777" s="31"/>
      <c r="I777" s="30">
        <v>42768</v>
      </c>
      <c r="J777" s="430">
        <v>42459</v>
      </c>
      <c r="L777" s="28"/>
      <c r="M777" s="107"/>
    </row>
    <row r="778" spans="2:13">
      <c r="B778" s="28">
        <v>42769</v>
      </c>
      <c r="C778" s="28">
        <v>42459</v>
      </c>
      <c r="E778" s="28" t="str">
        <v/>
      </c>
      <c r="F778" s="30"/>
      <c r="G778" s="31"/>
      <c r="I778" s="30">
        <v>42769</v>
      </c>
      <c r="J778" s="430">
        <v>42459</v>
      </c>
      <c r="L778" s="28"/>
      <c r="M778" s="107"/>
    </row>
    <row r="779" spans="2:13">
      <c r="B779" s="28">
        <v>42770</v>
      </c>
      <c r="C779" s="28">
        <v>42770</v>
      </c>
      <c r="E779" s="28" t="str">
        <v/>
      </c>
      <c r="F779" s="30"/>
      <c r="G779" s="31"/>
      <c r="I779" s="30">
        <v>42770</v>
      </c>
      <c r="J779" s="430">
        <v>42770</v>
      </c>
      <c r="L779" s="28"/>
      <c r="M779" s="107"/>
    </row>
    <row r="780" spans="2:13">
      <c r="B780" s="28">
        <v>42771</v>
      </c>
      <c r="C780" s="28">
        <v>42386</v>
      </c>
      <c r="E780" s="28" t="str">
        <v/>
      </c>
      <c r="F780" s="30"/>
      <c r="G780" s="31"/>
      <c r="I780" s="30">
        <v>42771</v>
      </c>
      <c r="J780" s="430">
        <v>42386</v>
      </c>
      <c r="L780" s="28"/>
      <c r="M780" s="107"/>
    </row>
    <row r="781" spans="2:13">
      <c r="B781" s="28">
        <v>42772</v>
      </c>
      <c r="C781" s="28">
        <v>42073</v>
      </c>
      <c r="E781" s="28" t="str">
        <v/>
      </c>
      <c r="F781" s="30"/>
      <c r="G781" s="31"/>
      <c r="I781" s="30">
        <v>42772</v>
      </c>
      <c r="J781" s="430">
        <v>42073</v>
      </c>
      <c r="L781" s="28"/>
      <c r="M781" s="107"/>
    </row>
    <row r="782" spans="2:13">
      <c r="B782" s="28">
        <v>42773</v>
      </c>
      <c r="C782" s="28">
        <v>42459</v>
      </c>
      <c r="E782" s="28" t="str">
        <v/>
      </c>
      <c r="F782" s="30"/>
      <c r="G782" s="31"/>
      <c r="I782" s="30">
        <v>42773</v>
      </c>
      <c r="J782" s="430">
        <v>42459</v>
      </c>
      <c r="L782" s="28"/>
      <c r="M782" s="107"/>
    </row>
    <row r="783" spans="2:13">
      <c r="B783" s="28">
        <v>42774</v>
      </c>
      <c r="C783" s="28">
        <v>42459</v>
      </c>
      <c r="E783" s="28" t="str">
        <v/>
      </c>
      <c r="F783" s="30"/>
      <c r="G783" s="31"/>
      <c r="I783" s="30">
        <v>42774</v>
      </c>
      <c r="J783" s="430">
        <v>42459</v>
      </c>
      <c r="L783" s="28"/>
      <c r="M783" s="107"/>
    </row>
    <row r="784" spans="2:13">
      <c r="B784" s="28">
        <v>42775</v>
      </c>
      <c r="C784" s="28">
        <v>42459</v>
      </c>
      <c r="E784" s="28" t="str">
        <v/>
      </c>
      <c r="F784" s="30"/>
      <c r="G784" s="31"/>
      <c r="I784" s="30">
        <v>42775</v>
      </c>
      <c r="J784" s="430">
        <v>42459</v>
      </c>
      <c r="L784" s="28"/>
      <c r="M784" s="107"/>
    </row>
    <row r="785" spans="2:13">
      <c r="B785" s="28">
        <v>42776</v>
      </c>
      <c r="C785" s="28">
        <v>42459</v>
      </c>
      <c r="E785" s="28" t="str">
        <v/>
      </c>
      <c r="F785" s="30"/>
      <c r="G785" s="31"/>
      <c r="I785" s="30">
        <v>42776</v>
      </c>
      <c r="J785" s="430">
        <v>42459</v>
      </c>
      <c r="L785" s="28"/>
      <c r="M785" s="107"/>
    </row>
    <row r="786" spans="2:13">
      <c r="B786" s="28">
        <v>42777</v>
      </c>
      <c r="C786" s="28">
        <v>42770</v>
      </c>
      <c r="E786" s="28" t="str">
        <v/>
      </c>
      <c r="F786" s="30"/>
      <c r="G786" s="31"/>
      <c r="I786" s="30">
        <v>42777</v>
      </c>
      <c r="J786" s="430">
        <v>42770</v>
      </c>
      <c r="L786" s="28"/>
      <c r="M786" s="107"/>
    </row>
    <row r="787" spans="2:13">
      <c r="B787" s="28">
        <v>42778</v>
      </c>
      <c r="C787" s="28">
        <v>43170</v>
      </c>
      <c r="E787" s="28" t="str">
        <v/>
      </c>
      <c r="F787" s="30"/>
      <c r="G787" s="31"/>
      <c r="I787" s="30">
        <v>42778</v>
      </c>
      <c r="J787" s="430">
        <v>43170</v>
      </c>
      <c r="L787" s="28"/>
      <c r="M787" s="107"/>
    </row>
    <row r="788" spans="2:13">
      <c r="B788" s="28">
        <v>42779</v>
      </c>
      <c r="C788" s="28">
        <v>42073</v>
      </c>
      <c r="E788" s="28" t="str">
        <v/>
      </c>
      <c r="F788" s="30"/>
      <c r="G788" s="31"/>
      <c r="I788" s="30">
        <v>42779</v>
      </c>
      <c r="J788" s="430">
        <v>42073</v>
      </c>
      <c r="L788" s="28"/>
      <c r="M788" s="107"/>
    </row>
    <row r="789" spans="2:13">
      <c r="B789" s="28">
        <v>42780</v>
      </c>
      <c r="C789" s="28">
        <v>42459</v>
      </c>
      <c r="E789" s="28" t="str">
        <v/>
      </c>
      <c r="F789" s="30"/>
      <c r="G789" s="31"/>
      <c r="I789" s="30">
        <v>42780</v>
      </c>
      <c r="J789" s="430">
        <v>42459</v>
      </c>
      <c r="L789" s="28"/>
      <c r="M789" s="107"/>
    </row>
    <row r="790" spans="2:13">
      <c r="B790" s="28">
        <v>42781</v>
      </c>
      <c r="C790" s="28">
        <v>42459</v>
      </c>
      <c r="E790" s="28" t="str">
        <v/>
      </c>
      <c r="F790" s="30"/>
      <c r="G790" s="31"/>
      <c r="I790" s="30">
        <v>42781</v>
      </c>
      <c r="J790" s="430">
        <v>42459</v>
      </c>
      <c r="L790" s="28"/>
      <c r="M790" s="107"/>
    </row>
    <row r="791" spans="2:13">
      <c r="B791" s="28">
        <v>42782</v>
      </c>
      <c r="C791" s="28">
        <v>42459</v>
      </c>
      <c r="E791" s="28" t="str">
        <v/>
      </c>
      <c r="F791" s="30"/>
      <c r="G791" s="31"/>
      <c r="I791" s="30">
        <v>42782</v>
      </c>
      <c r="J791" s="430">
        <v>42459</v>
      </c>
      <c r="L791" s="28"/>
      <c r="M791" s="107"/>
    </row>
    <row r="792" spans="2:13">
      <c r="B792" s="28">
        <v>42783</v>
      </c>
      <c r="C792" s="28">
        <v>42459</v>
      </c>
      <c r="E792" s="28" t="str">
        <v/>
      </c>
      <c r="F792" s="30"/>
      <c r="G792" s="31"/>
      <c r="I792" s="30">
        <v>42783</v>
      </c>
      <c r="J792" s="430">
        <v>42459</v>
      </c>
      <c r="L792" s="28"/>
      <c r="M792" s="107"/>
    </row>
    <row r="793" spans="2:13">
      <c r="B793" s="28">
        <v>42784</v>
      </c>
      <c r="C793" s="28">
        <v>42770</v>
      </c>
      <c r="E793" s="28" t="str">
        <v/>
      </c>
      <c r="F793" s="30"/>
      <c r="G793" s="31"/>
      <c r="I793" s="30">
        <v>42784</v>
      </c>
      <c r="J793" s="430">
        <v>42770</v>
      </c>
      <c r="L793" s="28"/>
      <c r="M793" s="107"/>
    </row>
    <row r="794" spans="2:13">
      <c r="B794" s="28">
        <v>42785</v>
      </c>
      <c r="C794" s="28">
        <v>42386</v>
      </c>
      <c r="E794" s="28" t="str">
        <v/>
      </c>
      <c r="F794" s="30"/>
      <c r="G794" s="31"/>
      <c r="I794" s="30">
        <v>42785</v>
      </c>
      <c r="J794" s="430">
        <v>42386</v>
      </c>
      <c r="L794" s="28"/>
      <c r="M794" s="107"/>
    </row>
    <row r="795" spans="2:13">
      <c r="B795" s="28">
        <v>42786</v>
      </c>
      <c r="C795" s="28">
        <v>42868</v>
      </c>
      <c r="E795" s="28" t="str">
        <v/>
      </c>
      <c r="F795" s="30"/>
      <c r="G795" s="31"/>
      <c r="I795" s="30">
        <v>42786</v>
      </c>
      <c r="J795" s="430">
        <v>42868</v>
      </c>
      <c r="L795" s="28"/>
      <c r="M795" s="107"/>
    </row>
    <row r="796" spans="2:13">
      <c r="B796" s="28">
        <v>42787</v>
      </c>
      <c r="C796" s="28">
        <v>42459</v>
      </c>
      <c r="E796" s="28" t="str">
        <v/>
      </c>
      <c r="F796" s="30"/>
      <c r="G796" s="31"/>
      <c r="I796" s="30">
        <v>42787</v>
      </c>
      <c r="J796" s="430">
        <v>42459</v>
      </c>
      <c r="L796" s="28"/>
      <c r="M796" s="107"/>
    </row>
    <row r="797" spans="2:13">
      <c r="B797" s="28">
        <v>42788</v>
      </c>
      <c r="C797" s="28">
        <v>42459</v>
      </c>
      <c r="E797" s="28" t="str">
        <v/>
      </c>
      <c r="F797" s="30"/>
      <c r="G797" s="31"/>
      <c r="I797" s="30">
        <v>42788</v>
      </c>
      <c r="J797" s="430">
        <v>42459</v>
      </c>
      <c r="L797" s="28"/>
      <c r="M797" s="107"/>
    </row>
    <row r="798" spans="2:13">
      <c r="B798" s="28">
        <v>42789</v>
      </c>
      <c r="C798" s="28">
        <v>43424</v>
      </c>
      <c r="E798" s="28" t="str">
        <v/>
      </c>
      <c r="F798" s="30"/>
      <c r="G798" s="31"/>
      <c r="I798" s="30">
        <v>42789</v>
      </c>
      <c r="J798" s="430">
        <v>43424</v>
      </c>
      <c r="L798" s="28"/>
      <c r="M798" s="107"/>
    </row>
    <row r="799" spans="2:13">
      <c r="B799" s="28">
        <v>42790</v>
      </c>
      <c r="C799" s="28">
        <v>42459</v>
      </c>
      <c r="E799" s="28" t="str">
        <v/>
      </c>
      <c r="F799" s="30"/>
      <c r="G799" s="31"/>
      <c r="I799" s="30">
        <v>42790</v>
      </c>
      <c r="J799" s="430">
        <v>42459</v>
      </c>
      <c r="L799" s="28"/>
      <c r="M799" s="107"/>
    </row>
    <row r="800" spans="2:13">
      <c r="B800" s="28">
        <v>42791</v>
      </c>
      <c r="C800" s="28">
        <v>43442</v>
      </c>
      <c r="E800" s="28" t="str">
        <v/>
      </c>
      <c r="F800" s="30"/>
      <c r="G800" s="31"/>
      <c r="I800" s="30">
        <v>42791</v>
      </c>
      <c r="J800" s="430">
        <v>43442</v>
      </c>
      <c r="L800" s="28"/>
      <c r="M800" s="107"/>
    </row>
    <row r="801" spans="2:13">
      <c r="B801" s="28">
        <v>42792</v>
      </c>
      <c r="C801" s="28">
        <v>42386</v>
      </c>
      <c r="E801" s="28" t="str">
        <v/>
      </c>
      <c r="F801" s="30"/>
      <c r="G801" s="31"/>
      <c r="I801" s="30">
        <v>42792</v>
      </c>
      <c r="J801" s="430">
        <v>42386</v>
      </c>
      <c r="L801" s="28"/>
      <c r="M801" s="107"/>
    </row>
    <row r="802" spans="2:13">
      <c r="B802" s="28">
        <v>42793</v>
      </c>
      <c r="C802" s="28">
        <v>43424</v>
      </c>
      <c r="E802" s="28" t="str">
        <v/>
      </c>
      <c r="F802" s="30"/>
      <c r="G802" s="31"/>
      <c r="I802" s="30">
        <v>42793</v>
      </c>
      <c r="J802" s="430">
        <v>43424</v>
      </c>
      <c r="L802" s="28"/>
      <c r="M802" s="107"/>
    </row>
    <row r="803" spans="2:13">
      <c r="B803" s="28">
        <v>42794</v>
      </c>
      <c r="C803" s="28">
        <v>42459</v>
      </c>
      <c r="E803" s="28" t="str">
        <v/>
      </c>
      <c r="F803" s="30"/>
      <c r="G803" s="31"/>
      <c r="I803" s="30">
        <v>42794</v>
      </c>
      <c r="J803" s="430">
        <v>42459</v>
      </c>
      <c r="L803" s="28"/>
      <c r="M803" s="107"/>
    </row>
    <row r="804" spans="2:13">
      <c r="B804" s="28">
        <v>42795</v>
      </c>
      <c r="C804" s="28">
        <v>42459</v>
      </c>
      <c r="E804" s="28" t="str">
        <v/>
      </c>
      <c r="F804" s="30"/>
      <c r="G804" s="31"/>
      <c r="I804" s="30">
        <v>42795</v>
      </c>
      <c r="J804" s="430">
        <v>42459</v>
      </c>
      <c r="L804" s="28"/>
      <c r="M804" s="107"/>
    </row>
    <row r="805" spans="2:13">
      <c r="B805" s="28">
        <v>42796</v>
      </c>
      <c r="C805" s="28">
        <v>42459</v>
      </c>
      <c r="E805" s="28" t="str">
        <v/>
      </c>
      <c r="F805" s="30"/>
      <c r="G805" s="31"/>
      <c r="I805" s="30">
        <v>42796</v>
      </c>
      <c r="J805" s="430">
        <v>42459</v>
      </c>
      <c r="L805" s="28"/>
      <c r="M805" s="107"/>
    </row>
    <row r="806" spans="2:13">
      <c r="B806" s="28">
        <v>42797</v>
      </c>
      <c r="C806" s="28">
        <v>42073</v>
      </c>
      <c r="E806" s="28" t="str">
        <v/>
      </c>
      <c r="F806" s="30"/>
      <c r="G806" s="31"/>
      <c r="I806" s="30">
        <v>42797</v>
      </c>
      <c r="J806" s="430">
        <v>42073</v>
      </c>
      <c r="L806" s="28"/>
      <c r="M806" s="107"/>
    </row>
    <row r="807" spans="2:13">
      <c r="B807" s="28">
        <v>42798</v>
      </c>
      <c r="C807" s="28">
        <v>42770</v>
      </c>
      <c r="E807" s="28" t="str">
        <v/>
      </c>
      <c r="F807" s="30"/>
      <c r="G807" s="31"/>
      <c r="I807" s="30">
        <v>42798</v>
      </c>
      <c r="J807" s="430">
        <v>42770</v>
      </c>
      <c r="L807" s="28"/>
      <c r="M807" s="107"/>
    </row>
    <row r="808" spans="2:13">
      <c r="B808" s="28">
        <v>42799</v>
      </c>
      <c r="C808" s="28">
        <v>43170</v>
      </c>
      <c r="E808" s="28" t="str">
        <v/>
      </c>
      <c r="F808" s="30"/>
      <c r="G808" s="31"/>
      <c r="I808" s="30">
        <v>42799</v>
      </c>
      <c r="J808" s="430">
        <v>43170</v>
      </c>
      <c r="L808" s="28"/>
      <c r="M808" s="107"/>
    </row>
    <row r="809" spans="2:13">
      <c r="B809" s="28">
        <v>42800</v>
      </c>
      <c r="C809" s="28">
        <v>42073</v>
      </c>
      <c r="E809" s="28" t="str">
        <v/>
      </c>
      <c r="F809" s="30"/>
      <c r="G809" s="31"/>
      <c r="I809" s="30">
        <v>42800</v>
      </c>
      <c r="J809" s="430">
        <v>42073</v>
      </c>
      <c r="L809" s="28"/>
      <c r="M809" s="107"/>
    </row>
    <row r="810" spans="2:13">
      <c r="B810" s="28">
        <v>42801</v>
      </c>
      <c r="C810" s="28">
        <v>42459</v>
      </c>
      <c r="E810" s="28" t="str">
        <v/>
      </c>
      <c r="F810" s="30"/>
      <c r="G810" s="31"/>
      <c r="I810" s="30">
        <v>42801</v>
      </c>
      <c r="J810" s="430">
        <v>42459</v>
      </c>
      <c r="L810" s="28"/>
      <c r="M810" s="107"/>
    </row>
    <row r="811" spans="2:13">
      <c r="B811" s="28">
        <v>42802</v>
      </c>
      <c r="C811" s="28">
        <v>42459</v>
      </c>
      <c r="E811" s="28" t="str">
        <v/>
      </c>
      <c r="F811" s="30"/>
      <c r="G811" s="31"/>
      <c r="I811" s="30">
        <v>42802</v>
      </c>
      <c r="J811" s="430">
        <v>42459</v>
      </c>
      <c r="L811" s="28"/>
      <c r="M811" s="107"/>
    </row>
    <row r="812" spans="2:13">
      <c r="B812" s="28">
        <v>42803</v>
      </c>
      <c r="C812" s="28">
        <v>42853</v>
      </c>
      <c r="E812" s="28" t="str">
        <v/>
      </c>
      <c r="F812" s="30"/>
      <c r="G812" s="31"/>
      <c r="I812" s="30">
        <v>42803</v>
      </c>
      <c r="J812" s="430">
        <v>42853</v>
      </c>
      <c r="L812" s="28"/>
      <c r="M812" s="107"/>
    </row>
    <row r="813" spans="2:13">
      <c r="B813" s="28">
        <v>42804</v>
      </c>
      <c r="C813" s="28">
        <v>42853</v>
      </c>
      <c r="E813" s="28" t="str">
        <v/>
      </c>
      <c r="F813" s="30"/>
      <c r="G813" s="31"/>
      <c r="I813" s="30">
        <v>42804</v>
      </c>
      <c r="J813" s="430">
        <v>42853</v>
      </c>
      <c r="L813" s="28"/>
      <c r="M813" s="107"/>
    </row>
    <row r="814" spans="2:13">
      <c r="B814" s="28">
        <v>42805</v>
      </c>
      <c r="C814" s="28">
        <v>42868</v>
      </c>
      <c r="E814" s="28" t="str">
        <v/>
      </c>
      <c r="F814" s="30"/>
      <c r="G814" s="31"/>
      <c r="I814" s="30">
        <v>42805</v>
      </c>
      <c r="J814" s="430">
        <v>42868</v>
      </c>
      <c r="L814" s="28"/>
      <c r="M814" s="107"/>
    </row>
    <row r="815" spans="2:13">
      <c r="B815" s="28">
        <v>42806</v>
      </c>
      <c r="C815" s="28">
        <v>43170</v>
      </c>
      <c r="E815" s="28" t="str">
        <v/>
      </c>
      <c r="F815" s="30"/>
      <c r="G815" s="31"/>
      <c r="I815" s="30">
        <v>42806</v>
      </c>
      <c r="J815" s="430">
        <v>43170</v>
      </c>
      <c r="L815" s="28"/>
      <c r="M815" s="107"/>
    </row>
    <row r="816" spans="2:13">
      <c r="B816" s="28">
        <v>42807</v>
      </c>
      <c r="C816" s="28">
        <v>42073</v>
      </c>
      <c r="E816" s="28" t="str">
        <v/>
      </c>
      <c r="F816" s="30"/>
      <c r="G816" s="31"/>
      <c r="I816" s="30">
        <v>42807</v>
      </c>
      <c r="J816" s="430">
        <v>42073</v>
      </c>
      <c r="L816" s="28"/>
      <c r="M816" s="107"/>
    </row>
    <row r="817" spans="2:13">
      <c r="B817" s="28">
        <v>42808</v>
      </c>
      <c r="C817" s="28">
        <v>42073</v>
      </c>
      <c r="E817" s="28" t="str">
        <v/>
      </c>
      <c r="F817" s="30"/>
      <c r="G817" s="31"/>
      <c r="I817" s="30">
        <v>42808</v>
      </c>
      <c r="J817" s="430">
        <v>42073</v>
      </c>
      <c r="L817" s="28"/>
      <c r="M817" s="107"/>
    </row>
    <row r="818" spans="2:13">
      <c r="B818" s="28">
        <v>42809</v>
      </c>
      <c r="C818" s="28">
        <v>42073</v>
      </c>
      <c r="E818" s="28" t="str">
        <v/>
      </c>
      <c r="F818" s="30"/>
      <c r="G818" s="31"/>
      <c r="I818" s="30">
        <v>42809</v>
      </c>
      <c r="J818" s="430">
        <v>42073</v>
      </c>
      <c r="L818" s="28"/>
      <c r="M818" s="107"/>
    </row>
    <row r="819" spans="2:13">
      <c r="B819" s="28">
        <v>42810</v>
      </c>
      <c r="C819" s="28">
        <v>42853</v>
      </c>
      <c r="E819" s="28" t="str">
        <v/>
      </c>
      <c r="F819" s="30"/>
      <c r="G819" s="31"/>
      <c r="I819" s="30">
        <v>42810</v>
      </c>
      <c r="J819" s="430">
        <v>42853</v>
      </c>
      <c r="L819" s="28"/>
      <c r="M819" s="107"/>
    </row>
    <row r="820" spans="2:13">
      <c r="B820" s="28">
        <v>42811</v>
      </c>
      <c r="C820" s="28">
        <v>42073</v>
      </c>
      <c r="E820" s="28" t="str">
        <v/>
      </c>
      <c r="F820" s="30"/>
      <c r="G820" s="31"/>
      <c r="I820" s="30">
        <v>42811</v>
      </c>
      <c r="J820" s="430">
        <v>42073</v>
      </c>
      <c r="L820" s="28"/>
      <c r="M820" s="107"/>
    </row>
    <row r="821" spans="2:13">
      <c r="B821" s="28">
        <v>42812</v>
      </c>
      <c r="C821" s="28">
        <v>42770</v>
      </c>
      <c r="E821" s="28" t="str">
        <v/>
      </c>
      <c r="F821" s="30"/>
      <c r="G821" s="31"/>
      <c r="I821" s="30">
        <v>42812</v>
      </c>
      <c r="J821" s="430">
        <v>42770</v>
      </c>
      <c r="L821" s="28"/>
      <c r="M821" s="107"/>
    </row>
    <row r="822" spans="2:13">
      <c r="B822" s="28">
        <v>42813</v>
      </c>
      <c r="C822" s="28">
        <v>43170</v>
      </c>
      <c r="E822" s="28" t="str">
        <v/>
      </c>
      <c r="F822" s="30"/>
      <c r="G822" s="31"/>
      <c r="I822" s="30">
        <v>42813</v>
      </c>
      <c r="J822" s="430">
        <v>43170</v>
      </c>
      <c r="L822" s="28"/>
      <c r="M822" s="107"/>
    </row>
    <row r="823" spans="2:13">
      <c r="B823" s="28">
        <v>42814</v>
      </c>
      <c r="C823" s="28">
        <v>42073</v>
      </c>
      <c r="E823" s="28" t="str">
        <v/>
      </c>
      <c r="F823" s="30"/>
      <c r="G823" s="31"/>
      <c r="I823" s="30">
        <v>42814</v>
      </c>
      <c r="J823" s="430">
        <v>42073</v>
      </c>
      <c r="L823" s="28"/>
      <c r="M823" s="107"/>
    </row>
    <row r="824" spans="2:13">
      <c r="B824" s="28">
        <v>42815</v>
      </c>
      <c r="C824" s="28">
        <v>42459</v>
      </c>
      <c r="E824" s="28" t="str">
        <v/>
      </c>
      <c r="F824" s="30"/>
      <c r="G824" s="31"/>
      <c r="I824" s="30">
        <v>42815</v>
      </c>
      <c r="J824" s="430">
        <v>42459</v>
      </c>
      <c r="L824" s="28"/>
      <c r="M824" s="107"/>
    </row>
    <row r="825" spans="2:13">
      <c r="B825" s="28">
        <v>42816</v>
      </c>
      <c r="C825" s="28">
        <v>42459</v>
      </c>
      <c r="E825" s="28" t="str">
        <v/>
      </c>
      <c r="F825" s="30"/>
      <c r="G825" s="31"/>
      <c r="I825" s="30">
        <v>42816</v>
      </c>
      <c r="J825" s="430">
        <v>42459</v>
      </c>
      <c r="L825" s="28"/>
      <c r="M825" s="107"/>
    </row>
    <row r="826" spans="2:13">
      <c r="B826" s="28">
        <v>42817</v>
      </c>
      <c r="C826" s="28">
        <v>42073</v>
      </c>
      <c r="E826" s="28" t="str">
        <v/>
      </c>
      <c r="F826" s="30"/>
      <c r="G826" s="31"/>
      <c r="I826" s="30">
        <v>42817</v>
      </c>
      <c r="J826" s="430">
        <v>42073</v>
      </c>
      <c r="L826" s="28"/>
      <c r="M826" s="107"/>
    </row>
    <row r="827" spans="2:13">
      <c r="B827" s="28">
        <v>42818</v>
      </c>
      <c r="C827" s="28">
        <v>42073</v>
      </c>
      <c r="E827" s="28" t="str">
        <v/>
      </c>
      <c r="F827" s="30"/>
      <c r="G827" s="31"/>
      <c r="I827" s="30">
        <v>42818</v>
      </c>
      <c r="J827" s="430">
        <v>42073</v>
      </c>
      <c r="L827" s="28"/>
      <c r="M827" s="107"/>
    </row>
    <row r="828" spans="2:13">
      <c r="B828" s="28">
        <v>42819</v>
      </c>
      <c r="C828" s="28">
        <v>42770</v>
      </c>
      <c r="E828" s="28" t="str">
        <v/>
      </c>
      <c r="F828" s="30"/>
      <c r="G828" s="31"/>
      <c r="I828" s="30">
        <v>42819</v>
      </c>
      <c r="J828" s="430">
        <v>42770</v>
      </c>
      <c r="L828" s="28"/>
      <c r="M828" s="107"/>
    </row>
    <row r="829" spans="2:13">
      <c r="B829" s="28">
        <v>42820</v>
      </c>
      <c r="C829" s="28">
        <v>43170</v>
      </c>
      <c r="E829" s="28" t="str">
        <v/>
      </c>
      <c r="F829" s="30"/>
      <c r="G829" s="31"/>
      <c r="I829" s="30">
        <v>42820</v>
      </c>
      <c r="J829" s="430">
        <v>43170</v>
      </c>
      <c r="L829" s="28"/>
      <c r="M829" s="107"/>
    </row>
    <row r="830" spans="2:13">
      <c r="B830" s="28">
        <v>42821</v>
      </c>
      <c r="C830" s="28">
        <v>42073</v>
      </c>
      <c r="E830" s="28" t="str">
        <v/>
      </c>
      <c r="F830" s="30"/>
      <c r="G830" s="31"/>
      <c r="I830" s="30">
        <v>42821</v>
      </c>
      <c r="J830" s="430">
        <v>42073</v>
      </c>
      <c r="L830" s="28"/>
      <c r="M830" s="107"/>
    </row>
    <row r="831" spans="2:13">
      <c r="B831" s="28">
        <v>42822</v>
      </c>
      <c r="C831" s="28">
        <v>42073</v>
      </c>
      <c r="E831" s="28" t="str">
        <v/>
      </c>
      <c r="F831" s="30"/>
      <c r="G831" s="31"/>
      <c r="I831" s="30">
        <v>42822</v>
      </c>
      <c r="J831" s="430">
        <v>42073</v>
      </c>
      <c r="L831" s="28"/>
      <c r="M831" s="107"/>
    </row>
    <row r="832" spans="2:13">
      <c r="B832" s="28">
        <v>42823</v>
      </c>
      <c r="C832" s="28">
        <v>43235</v>
      </c>
      <c r="E832" s="28" t="str">
        <v/>
      </c>
      <c r="F832" s="30"/>
      <c r="G832" s="31"/>
      <c r="I832" s="30">
        <v>42823</v>
      </c>
      <c r="J832" s="430">
        <v>43235</v>
      </c>
      <c r="L832" s="28"/>
      <c r="M832" s="107"/>
    </row>
    <row r="833" spans="2:13">
      <c r="B833" s="28">
        <v>42824</v>
      </c>
      <c r="C833" s="28">
        <v>42459</v>
      </c>
      <c r="E833" s="28" t="str">
        <v/>
      </c>
      <c r="F833" s="30"/>
      <c r="G833" s="31"/>
      <c r="I833" s="30">
        <v>42824</v>
      </c>
      <c r="J833" s="430">
        <v>42459</v>
      </c>
      <c r="L833" s="28"/>
      <c r="M833" s="107"/>
    </row>
    <row r="834" spans="2:13">
      <c r="B834" s="28">
        <v>42825</v>
      </c>
      <c r="C834" s="28">
        <v>42073</v>
      </c>
      <c r="E834" s="28" t="str">
        <v/>
      </c>
      <c r="F834" s="30"/>
      <c r="G834" s="31"/>
      <c r="I834" s="30">
        <v>42825</v>
      </c>
      <c r="J834" s="430">
        <v>42073</v>
      </c>
      <c r="L834" s="28"/>
      <c r="M834" s="107"/>
    </row>
    <row r="835" spans="2:13">
      <c r="B835" s="28">
        <v>42826</v>
      </c>
      <c r="C835" s="28">
        <v>42868</v>
      </c>
      <c r="E835" s="28" t="str">
        <v/>
      </c>
      <c r="F835" s="30"/>
      <c r="G835" s="31"/>
      <c r="I835" s="30">
        <v>42826</v>
      </c>
      <c r="J835" s="430">
        <v>42868</v>
      </c>
      <c r="L835" s="28"/>
      <c r="M835" s="107"/>
    </row>
    <row r="836" spans="2:13">
      <c r="B836" s="28">
        <v>42827</v>
      </c>
      <c r="C836" s="28">
        <v>42868</v>
      </c>
      <c r="E836" s="28" t="str">
        <v/>
      </c>
      <c r="F836" s="30"/>
      <c r="G836" s="31"/>
      <c r="I836" s="30">
        <v>42827</v>
      </c>
      <c r="J836" s="430">
        <v>42868</v>
      </c>
      <c r="L836" s="28"/>
      <c r="M836" s="107"/>
    </row>
    <row r="837" spans="2:13">
      <c r="B837" s="28">
        <v>42828</v>
      </c>
      <c r="C837" s="28">
        <v>42073</v>
      </c>
      <c r="E837" s="28" t="str">
        <v/>
      </c>
      <c r="F837" s="30"/>
      <c r="G837" s="31"/>
      <c r="I837" s="30">
        <v>42828</v>
      </c>
      <c r="J837" s="430">
        <v>42073</v>
      </c>
      <c r="L837" s="28"/>
      <c r="M837" s="107"/>
    </row>
    <row r="838" spans="2:13">
      <c r="B838" s="28">
        <v>42829</v>
      </c>
      <c r="C838" s="28">
        <v>42853</v>
      </c>
      <c r="E838" s="28" t="str">
        <v/>
      </c>
      <c r="F838" s="30"/>
      <c r="G838" s="31"/>
      <c r="I838" s="30">
        <v>42829</v>
      </c>
      <c r="J838" s="430">
        <v>42853</v>
      </c>
      <c r="L838" s="28"/>
      <c r="M838" s="107"/>
    </row>
    <row r="839" spans="2:13">
      <c r="B839" s="28">
        <v>42830</v>
      </c>
      <c r="C839" s="28">
        <v>42853</v>
      </c>
      <c r="E839" s="28" t="str">
        <v/>
      </c>
      <c r="F839" s="30"/>
      <c r="G839" s="31"/>
      <c r="I839" s="30">
        <v>42830</v>
      </c>
      <c r="J839" s="430">
        <v>42853</v>
      </c>
      <c r="L839" s="28"/>
      <c r="M839" s="107"/>
    </row>
    <row r="840" spans="2:13">
      <c r="B840" s="28">
        <v>42831</v>
      </c>
      <c r="C840" s="28">
        <v>42853</v>
      </c>
      <c r="E840" s="28" t="str">
        <v/>
      </c>
      <c r="F840" s="30"/>
      <c r="G840" s="31"/>
      <c r="I840" s="30">
        <v>42831</v>
      </c>
      <c r="J840" s="430">
        <v>42853</v>
      </c>
      <c r="L840" s="28"/>
      <c r="M840" s="107"/>
    </row>
    <row r="841" spans="2:13">
      <c r="B841" s="28">
        <v>42832</v>
      </c>
      <c r="C841" s="28">
        <v>42073</v>
      </c>
      <c r="E841" s="28" t="str">
        <v/>
      </c>
      <c r="F841" s="30"/>
      <c r="G841" s="31"/>
      <c r="I841" s="30">
        <v>42832</v>
      </c>
      <c r="J841" s="430">
        <v>42073</v>
      </c>
      <c r="L841" s="28"/>
      <c r="M841" s="107"/>
    </row>
    <row r="842" spans="2:13">
      <c r="B842" s="28">
        <v>42833</v>
      </c>
      <c r="C842" s="28">
        <v>43170</v>
      </c>
      <c r="E842" s="28" t="str">
        <v/>
      </c>
      <c r="F842" s="30"/>
      <c r="G842" s="31"/>
      <c r="I842" s="30">
        <v>42833</v>
      </c>
      <c r="J842" s="430">
        <v>43170</v>
      </c>
      <c r="L842" s="28"/>
      <c r="M842" s="107"/>
    </row>
    <row r="843" spans="2:13">
      <c r="B843" s="28">
        <v>42834</v>
      </c>
      <c r="C843" s="28">
        <v>43170</v>
      </c>
      <c r="E843" s="28" t="str">
        <v/>
      </c>
      <c r="F843" s="30"/>
      <c r="G843" s="31"/>
      <c r="I843" s="30">
        <v>42834</v>
      </c>
      <c r="J843" s="430">
        <v>43170</v>
      </c>
      <c r="L843" s="28"/>
      <c r="M843" s="107"/>
    </row>
    <row r="844" spans="2:13">
      <c r="B844" s="28">
        <v>42835</v>
      </c>
      <c r="C844" s="28">
        <v>42073</v>
      </c>
      <c r="E844" s="28" t="str">
        <v/>
      </c>
      <c r="F844" s="30"/>
      <c r="G844" s="31"/>
      <c r="I844" s="30">
        <v>42835</v>
      </c>
      <c r="J844" s="430">
        <v>42073</v>
      </c>
      <c r="L844" s="28"/>
      <c r="M844" s="107"/>
    </row>
    <row r="845" spans="2:13">
      <c r="B845" s="28">
        <v>42836</v>
      </c>
      <c r="C845" s="28">
        <v>42073</v>
      </c>
      <c r="E845" s="28" t="str">
        <v/>
      </c>
      <c r="F845" s="30"/>
      <c r="G845" s="31"/>
      <c r="I845" s="30">
        <v>42836</v>
      </c>
      <c r="J845" s="430">
        <v>42073</v>
      </c>
      <c r="L845" s="28"/>
      <c r="M845" s="107"/>
    </row>
    <row r="846" spans="2:13">
      <c r="B846" s="28">
        <v>42837</v>
      </c>
      <c r="C846" s="28">
        <v>42073</v>
      </c>
      <c r="E846" s="28" t="str">
        <v/>
      </c>
      <c r="F846" s="30"/>
      <c r="G846" s="31"/>
      <c r="I846" s="30">
        <v>42837</v>
      </c>
      <c r="J846" s="430">
        <v>42073</v>
      </c>
      <c r="L846" s="28"/>
      <c r="M846" s="107"/>
    </row>
    <row r="847" spans="2:13">
      <c r="B847" s="28">
        <v>42838</v>
      </c>
      <c r="C847" s="28">
        <v>42073</v>
      </c>
      <c r="E847" s="28" t="str">
        <v/>
      </c>
      <c r="F847" s="30"/>
      <c r="G847" s="31"/>
      <c r="I847" s="30">
        <v>42838</v>
      </c>
      <c r="J847" s="430">
        <v>42073</v>
      </c>
      <c r="L847" s="28"/>
      <c r="M847" s="107"/>
    </row>
    <row r="848" spans="2:13">
      <c r="B848" s="28">
        <v>42839</v>
      </c>
      <c r="C848" s="28">
        <v>42770</v>
      </c>
      <c r="E848" s="28" t="str">
        <v/>
      </c>
      <c r="F848" s="30"/>
      <c r="G848" s="31"/>
      <c r="I848" s="30">
        <v>42839</v>
      </c>
      <c r="J848" s="430">
        <v>42770</v>
      </c>
      <c r="L848" s="28"/>
      <c r="M848" s="107"/>
    </row>
    <row r="849" spans="2:13">
      <c r="B849" s="28">
        <v>42840</v>
      </c>
      <c r="C849" s="28">
        <v>43170</v>
      </c>
      <c r="E849" s="28" t="str">
        <v/>
      </c>
      <c r="F849" s="30"/>
      <c r="G849" s="31"/>
      <c r="I849" s="30">
        <v>42840</v>
      </c>
      <c r="J849" s="430">
        <v>43170</v>
      </c>
      <c r="L849" s="28"/>
      <c r="M849" s="107"/>
    </row>
    <row r="850" spans="2:13">
      <c r="B850" s="28">
        <v>42841</v>
      </c>
      <c r="C850" s="28">
        <v>43170</v>
      </c>
      <c r="E850" s="28" t="str">
        <v/>
      </c>
      <c r="F850" s="30"/>
      <c r="G850" s="31"/>
      <c r="I850" s="30">
        <v>42841</v>
      </c>
      <c r="J850" s="430">
        <v>43170</v>
      </c>
      <c r="L850" s="28"/>
      <c r="M850" s="107"/>
    </row>
    <row r="851" spans="2:13">
      <c r="B851" s="28">
        <v>42842</v>
      </c>
      <c r="C851" s="28">
        <v>42073</v>
      </c>
      <c r="E851" s="28" t="str">
        <v/>
      </c>
      <c r="F851" s="30"/>
      <c r="G851" s="31"/>
      <c r="I851" s="30">
        <v>42842</v>
      </c>
      <c r="J851" s="430">
        <v>42073</v>
      </c>
      <c r="L851" s="28"/>
      <c r="M851" s="107"/>
    </row>
    <row r="852" spans="2:13">
      <c r="B852" s="28">
        <v>42843</v>
      </c>
      <c r="C852" s="28">
        <v>42853</v>
      </c>
      <c r="E852" s="28" t="str">
        <v/>
      </c>
      <c r="F852" s="30"/>
      <c r="G852" s="31"/>
      <c r="I852" s="30">
        <v>42843</v>
      </c>
      <c r="J852" s="430">
        <v>42853</v>
      </c>
      <c r="L852" s="28"/>
      <c r="M852" s="107"/>
    </row>
    <row r="853" spans="2:13">
      <c r="B853" s="28">
        <v>42844</v>
      </c>
      <c r="C853" s="28">
        <v>42853</v>
      </c>
      <c r="E853" s="28" t="str">
        <v/>
      </c>
      <c r="F853" s="30"/>
      <c r="G853" s="31"/>
      <c r="I853" s="30">
        <v>42844</v>
      </c>
      <c r="J853" s="430">
        <v>42853</v>
      </c>
      <c r="L853" s="28"/>
      <c r="M853" s="107"/>
    </row>
    <row r="854" spans="2:13">
      <c r="B854" s="28">
        <v>42845</v>
      </c>
      <c r="C854" s="28">
        <v>42853</v>
      </c>
      <c r="E854" s="28" t="str">
        <v/>
      </c>
      <c r="F854" s="30"/>
      <c r="G854" s="31"/>
      <c r="I854" s="30">
        <v>42845</v>
      </c>
      <c r="J854" s="430">
        <v>42853</v>
      </c>
      <c r="L854" s="28"/>
      <c r="M854" s="107"/>
    </row>
    <row r="855" spans="2:13">
      <c r="B855" s="28">
        <v>42846</v>
      </c>
      <c r="C855" s="28">
        <v>42873</v>
      </c>
      <c r="E855" s="28" t="str">
        <v/>
      </c>
      <c r="F855" s="30"/>
      <c r="G855" s="31"/>
      <c r="I855" s="30">
        <v>42846</v>
      </c>
      <c r="J855" s="430">
        <v>42873</v>
      </c>
      <c r="L855" s="28"/>
      <c r="M855" s="107"/>
    </row>
    <row r="856" spans="2:13">
      <c r="B856" s="28">
        <v>42847</v>
      </c>
      <c r="C856" s="28">
        <v>42155</v>
      </c>
      <c r="E856" s="28" t="str">
        <v/>
      </c>
      <c r="F856" s="30"/>
      <c r="G856" s="31"/>
      <c r="I856" s="30">
        <v>42847</v>
      </c>
      <c r="J856" s="430">
        <v>42155</v>
      </c>
      <c r="L856" s="28"/>
      <c r="M856" s="107"/>
    </row>
    <row r="857" spans="2:13">
      <c r="B857" s="28">
        <v>42848</v>
      </c>
      <c r="C857" s="28">
        <v>43170</v>
      </c>
      <c r="E857" s="28" t="str">
        <v/>
      </c>
      <c r="F857" s="30"/>
      <c r="G857" s="31"/>
      <c r="I857" s="30">
        <v>42848</v>
      </c>
      <c r="J857" s="430">
        <v>43170</v>
      </c>
      <c r="L857" s="28"/>
      <c r="M857" s="107"/>
    </row>
    <row r="858" spans="2:13">
      <c r="B858" s="28">
        <v>42849</v>
      </c>
      <c r="C858" s="28">
        <v>42073</v>
      </c>
      <c r="E858" s="28" t="str">
        <v/>
      </c>
      <c r="F858" s="30"/>
      <c r="G858" s="31"/>
      <c r="I858" s="30">
        <v>42849</v>
      </c>
      <c r="J858" s="430">
        <v>42073</v>
      </c>
      <c r="L858" s="28"/>
      <c r="M858" s="107"/>
    </row>
    <row r="859" spans="2:13">
      <c r="B859" s="28">
        <v>42850</v>
      </c>
      <c r="C859" s="28">
        <v>42073</v>
      </c>
      <c r="E859" s="28" t="str">
        <v/>
      </c>
      <c r="F859" s="30"/>
      <c r="G859" s="31"/>
      <c r="I859" s="30">
        <v>42850</v>
      </c>
      <c r="J859" s="430">
        <v>42073</v>
      </c>
      <c r="L859" s="28"/>
      <c r="M859" s="107"/>
    </row>
    <row r="860" spans="2:13">
      <c r="B860" s="28">
        <v>42851</v>
      </c>
      <c r="C860" s="28">
        <v>42853</v>
      </c>
      <c r="E860" s="28" t="str">
        <v/>
      </c>
      <c r="F860" s="30"/>
      <c r="G860" s="31"/>
      <c r="I860" s="30">
        <v>42851</v>
      </c>
      <c r="J860" s="430">
        <v>42853</v>
      </c>
      <c r="L860" s="28"/>
      <c r="M860" s="107"/>
    </row>
    <row r="861" spans="2:13">
      <c r="B861" s="28">
        <v>42852</v>
      </c>
      <c r="C861" s="28">
        <v>42853</v>
      </c>
      <c r="E861" s="28" t="str">
        <v/>
      </c>
      <c r="F861" s="30"/>
      <c r="G861" s="31"/>
      <c r="I861" s="30">
        <v>42852</v>
      </c>
      <c r="J861" s="430">
        <v>42853</v>
      </c>
      <c r="L861" s="28"/>
      <c r="M861" s="107"/>
    </row>
    <row r="862" spans="2:13">
      <c r="B862" s="28">
        <v>42853</v>
      </c>
      <c r="C862" s="28">
        <v>42853</v>
      </c>
      <c r="E862" s="28" t="str">
        <v/>
      </c>
      <c r="F862" s="30"/>
      <c r="G862" s="31"/>
      <c r="I862" s="30">
        <v>42853</v>
      </c>
      <c r="J862" s="430">
        <v>42853</v>
      </c>
      <c r="L862" s="28"/>
      <c r="M862" s="107"/>
    </row>
    <row r="863" spans="2:13">
      <c r="B863" s="28">
        <v>42854</v>
      </c>
      <c r="C863" s="28">
        <v>42155</v>
      </c>
      <c r="E863" s="28" t="str">
        <v/>
      </c>
      <c r="F863" s="30"/>
      <c r="G863" s="31"/>
      <c r="I863" s="30">
        <v>42854</v>
      </c>
      <c r="J863" s="430">
        <v>42155</v>
      </c>
      <c r="L863" s="28"/>
      <c r="M863" s="107"/>
    </row>
    <row r="864" spans="2:13">
      <c r="B864" s="28">
        <v>42855</v>
      </c>
      <c r="C864" s="28">
        <v>42155</v>
      </c>
      <c r="E864" s="28" t="str">
        <v/>
      </c>
      <c r="F864" s="30"/>
      <c r="G864" s="31"/>
      <c r="I864" s="30">
        <v>42855</v>
      </c>
      <c r="J864" s="430">
        <v>42155</v>
      </c>
      <c r="L864" s="28"/>
      <c r="M864" s="107"/>
    </row>
    <row r="865" spans="2:13">
      <c r="B865" s="28">
        <v>42856</v>
      </c>
      <c r="C865" s="28">
        <v>43259</v>
      </c>
      <c r="E865" s="28" t="str">
        <v/>
      </c>
      <c r="F865" s="30"/>
      <c r="G865" s="31"/>
      <c r="I865" s="30">
        <v>42856</v>
      </c>
      <c r="J865" s="430">
        <v>43259</v>
      </c>
      <c r="L865" s="28"/>
      <c r="M865" s="107"/>
    </row>
    <row r="866" spans="2:13">
      <c r="B866" s="28">
        <v>42857</v>
      </c>
      <c r="C866" s="28">
        <v>43361</v>
      </c>
      <c r="E866" s="28" t="str">
        <v/>
      </c>
      <c r="F866" s="30"/>
      <c r="G866" s="31"/>
      <c r="I866" s="30">
        <v>42857</v>
      </c>
      <c r="J866" s="430">
        <v>43361</v>
      </c>
      <c r="L866" s="28"/>
      <c r="M866" s="107"/>
    </row>
    <row r="867" spans="2:13">
      <c r="B867" s="28">
        <v>42858</v>
      </c>
      <c r="C867" s="28">
        <v>43361</v>
      </c>
      <c r="E867" s="28" t="str">
        <v/>
      </c>
      <c r="F867" s="30"/>
      <c r="G867" s="31"/>
      <c r="I867" s="30">
        <v>42858</v>
      </c>
      <c r="J867" s="430">
        <v>43361</v>
      </c>
      <c r="L867" s="28"/>
      <c r="M867" s="107"/>
    </row>
    <row r="868" spans="2:13">
      <c r="B868" s="28">
        <v>42859</v>
      </c>
      <c r="C868" s="28">
        <v>42993</v>
      </c>
      <c r="E868" s="28" t="str">
        <v/>
      </c>
      <c r="F868" s="30"/>
      <c r="G868" s="31"/>
      <c r="I868" s="30">
        <v>42859</v>
      </c>
      <c r="J868" s="430">
        <v>42993</v>
      </c>
      <c r="L868" s="28"/>
      <c r="M868" s="107"/>
    </row>
    <row r="869" spans="2:13">
      <c r="B869" s="28">
        <v>42860</v>
      </c>
      <c r="C869" s="28">
        <v>43235</v>
      </c>
      <c r="E869" s="28" t="str">
        <v/>
      </c>
      <c r="F869" s="30"/>
      <c r="G869" s="31"/>
      <c r="I869" s="30">
        <v>42860</v>
      </c>
      <c r="J869" s="430">
        <v>43235</v>
      </c>
      <c r="L869" s="28"/>
      <c r="M869" s="107"/>
    </row>
    <row r="870" spans="2:13">
      <c r="B870" s="28">
        <v>42861</v>
      </c>
      <c r="C870" s="28">
        <v>42868</v>
      </c>
      <c r="E870" s="28" t="str">
        <v/>
      </c>
      <c r="F870" s="30"/>
      <c r="G870" s="31"/>
      <c r="I870" s="30">
        <v>42861</v>
      </c>
      <c r="J870" s="430">
        <v>42868</v>
      </c>
      <c r="L870" s="28"/>
      <c r="M870" s="107"/>
    </row>
    <row r="871" spans="2:13">
      <c r="B871" s="28">
        <v>42862</v>
      </c>
      <c r="C871" s="28">
        <v>43170</v>
      </c>
      <c r="E871" s="28" t="str">
        <v/>
      </c>
      <c r="F871" s="30"/>
      <c r="G871" s="31"/>
      <c r="I871" s="30">
        <v>42862</v>
      </c>
      <c r="J871" s="430">
        <v>43170</v>
      </c>
      <c r="L871" s="28"/>
      <c r="M871" s="107"/>
    </row>
    <row r="872" spans="2:13">
      <c r="B872" s="28">
        <v>42863</v>
      </c>
      <c r="C872" s="28">
        <v>42853</v>
      </c>
      <c r="E872" s="28" t="str">
        <v/>
      </c>
      <c r="F872" s="30"/>
      <c r="G872" s="31"/>
      <c r="I872" s="30">
        <v>42863</v>
      </c>
      <c r="J872" s="430">
        <v>42853</v>
      </c>
      <c r="L872" s="28"/>
      <c r="M872" s="107"/>
    </row>
    <row r="873" spans="2:13">
      <c r="B873" s="28">
        <v>42864</v>
      </c>
      <c r="C873" s="28">
        <v>42873</v>
      </c>
      <c r="E873" s="28" t="str">
        <v/>
      </c>
      <c r="F873" s="30"/>
      <c r="G873" s="31"/>
      <c r="I873" s="30">
        <v>42864</v>
      </c>
      <c r="J873" s="430">
        <v>42873</v>
      </c>
      <c r="L873" s="28"/>
      <c r="M873" s="107"/>
    </row>
    <row r="874" spans="2:13">
      <c r="B874" s="28">
        <v>42865</v>
      </c>
      <c r="C874" s="28">
        <v>43235</v>
      </c>
      <c r="E874" s="28" t="str">
        <v/>
      </c>
      <c r="F874" s="30"/>
      <c r="G874" s="31"/>
      <c r="I874" s="30">
        <v>42865</v>
      </c>
      <c r="J874" s="430">
        <v>43235</v>
      </c>
      <c r="L874" s="28"/>
      <c r="M874" s="107"/>
    </row>
    <row r="875" spans="2:13">
      <c r="B875" s="28">
        <v>42866</v>
      </c>
      <c r="C875" s="28">
        <v>43235</v>
      </c>
      <c r="E875" s="28" t="str">
        <v/>
      </c>
      <c r="F875" s="30"/>
      <c r="G875" s="31"/>
      <c r="I875" s="30">
        <v>42866</v>
      </c>
      <c r="J875" s="430">
        <v>43235</v>
      </c>
      <c r="L875" s="28"/>
      <c r="M875" s="107"/>
    </row>
    <row r="876" spans="2:13">
      <c r="B876" s="28">
        <v>42867</v>
      </c>
      <c r="C876" s="28">
        <v>42459</v>
      </c>
      <c r="E876" s="28" t="str">
        <v/>
      </c>
      <c r="F876" s="30"/>
      <c r="G876" s="31"/>
      <c r="I876" s="30">
        <v>42867</v>
      </c>
      <c r="J876" s="430">
        <v>42459</v>
      </c>
      <c r="L876" s="28"/>
      <c r="M876" s="107"/>
    </row>
    <row r="877" spans="2:13">
      <c r="B877" s="28">
        <v>42868</v>
      </c>
      <c r="C877" s="28">
        <v>42868</v>
      </c>
      <c r="E877" s="28" t="str">
        <v/>
      </c>
      <c r="F877" s="30"/>
      <c r="G877" s="31"/>
      <c r="I877" s="30">
        <v>42868</v>
      </c>
      <c r="J877" s="430">
        <v>42868</v>
      </c>
      <c r="L877" s="28"/>
      <c r="M877" s="107"/>
    </row>
    <row r="878" spans="2:13">
      <c r="B878" s="28">
        <v>42869</v>
      </c>
      <c r="C878" s="28">
        <v>43170</v>
      </c>
      <c r="E878" s="28" t="str">
        <v/>
      </c>
      <c r="F878" s="30"/>
      <c r="G878" s="31"/>
      <c r="I878" s="30">
        <v>42869</v>
      </c>
      <c r="J878" s="430">
        <v>43170</v>
      </c>
      <c r="L878" s="28"/>
      <c r="M878" s="107"/>
    </row>
    <row r="879" spans="2:13">
      <c r="B879" s="28">
        <v>42870</v>
      </c>
      <c r="C879" s="28">
        <v>42853</v>
      </c>
      <c r="E879" s="28" t="str">
        <v/>
      </c>
      <c r="F879" s="30"/>
      <c r="G879" s="31"/>
      <c r="I879" s="30">
        <v>42870</v>
      </c>
      <c r="J879" s="430">
        <v>42853</v>
      </c>
      <c r="L879" s="28"/>
      <c r="M879" s="107"/>
    </row>
    <row r="880" spans="2:13">
      <c r="B880" s="28">
        <v>42871</v>
      </c>
      <c r="C880" s="28">
        <v>42459</v>
      </c>
      <c r="E880" s="28" t="str">
        <v/>
      </c>
      <c r="F880" s="30"/>
      <c r="G880" s="31"/>
      <c r="I880" s="30">
        <v>42871</v>
      </c>
      <c r="J880" s="430">
        <v>42459</v>
      </c>
      <c r="L880" s="28"/>
      <c r="M880" s="107"/>
    </row>
    <row r="881" spans="2:13">
      <c r="B881" s="28">
        <v>42872</v>
      </c>
      <c r="C881" s="28">
        <v>42853</v>
      </c>
      <c r="E881" s="28" t="str">
        <v/>
      </c>
      <c r="F881" s="30"/>
      <c r="G881" s="31"/>
      <c r="I881" s="30">
        <v>42872</v>
      </c>
      <c r="J881" s="430">
        <v>42853</v>
      </c>
      <c r="L881" s="28"/>
      <c r="M881" s="107"/>
    </row>
    <row r="882" spans="2:13">
      <c r="B882" s="28">
        <v>42873</v>
      </c>
      <c r="C882" s="28">
        <v>42873</v>
      </c>
      <c r="E882" s="28" t="str">
        <v/>
      </c>
      <c r="F882" s="30"/>
      <c r="G882" s="31"/>
      <c r="I882" s="30">
        <v>42873</v>
      </c>
      <c r="J882" s="430">
        <v>42873</v>
      </c>
      <c r="L882" s="28"/>
      <c r="M882" s="107"/>
    </row>
    <row r="883" spans="2:13">
      <c r="B883" s="28">
        <v>42874</v>
      </c>
      <c r="C883" s="28">
        <v>43259</v>
      </c>
      <c r="E883" s="28" t="str">
        <v/>
      </c>
      <c r="F883" s="30"/>
      <c r="G883" s="31"/>
      <c r="I883" s="30">
        <v>42874</v>
      </c>
      <c r="J883" s="430">
        <v>43259</v>
      </c>
      <c r="L883" s="28"/>
      <c r="M883" s="107"/>
    </row>
    <row r="884" spans="2:13">
      <c r="B884" s="28">
        <v>42875</v>
      </c>
      <c r="C884" s="28">
        <v>43345</v>
      </c>
      <c r="E884" s="28" t="str">
        <v/>
      </c>
      <c r="F884" s="30"/>
      <c r="G884" s="31"/>
      <c r="I884" s="30">
        <v>42875</v>
      </c>
      <c r="J884" s="430">
        <v>43345</v>
      </c>
      <c r="L884" s="28"/>
      <c r="M884" s="107"/>
    </row>
    <row r="885" spans="2:13">
      <c r="B885" s="28">
        <v>42876</v>
      </c>
      <c r="C885" s="28">
        <v>42561</v>
      </c>
      <c r="E885" s="28" t="str">
        <v/>
      </c>
      <c r="F885" s="30"/>
      <c r="G885" s="31"/>
      <c r="I885" s="30">
        <v>42876</v>
      </c>
      <c r="J885" s="430">
        <v>42561</v>
      </c>
      <c r="L885" s="28"/>
      <c r="M885" s="107"/>
    </row>
    <row r="886" spans="2:13">
      <c r="B886" s="28">
        <v>42877</v>
      </c>
      <c r="C886" s="28">
        <v>43361</v>
      </c>
      <c r="E886" s="28" t="str">
        <v/>
      </c>
      <c r="F886" s="30"/>
      <c r="G886" s="31"/>
      <c r="I886" s="30">
        <v>42877</v>
      </c>
      <c r="J886" s="430">
        <v>43361</v>
      </c>
      <c r="L886" s="28"/>
      <c r="M886" s="107"/>
    </row>
    <row r="887" spans="2:13">
      <c r="B887" s="28">
        <v>42878</v>
      </c>
      <c r="C887" s="28">
        <v>43361</v>
      </c>
      <c r="E887" s="28" t="str">
        <v/>
      </c>
      <c r="F887" s="30"/>
      <c r="G887" s="31"/>
      <c r="I887" s="30">
        <v>42878</v>
      </c>
      <c r="J887" s="430">
        <v>43361</v>
      </c>
      <c r="L887" s="28"/>
      <c r="M887" s="107"/>
    </row>
    <row r="888" spans="2:13">
      <c r="B888" s="28">
        <v>42879</v>
      </c>
      <c r="C888" s="28">
        <v>43391</v>
      </c>
      <c r="E888" s="28" t="str">
        <v/>
      </c>
      <c r="F888" s="30"/>
      <c r="G888" s="31"/>
      <c r="I888" s="30">
        <v>42879</v>
      </c>
      <c r="J888" s="430">
        <v>43391</v>
      </c>
      <c r="L888" s="28"/>
      <c r="M888" s="107"/>
    </row>
    <row r="889" spans="2:13">
      <c r="B889" s="28">
        <v>42880</v>
      </c>
      <c r="C889" s="28">
        <v>43235</v>
      </c>
      <c r="E889" s="28" t="str">
        <v/>
      </c>
      <c r="F889" s="30"/>
      <c r="G889" s="31"/>
      <c r="I889" s="30">
        <v>42880</v>
      </c>
      <c r="J889" s="430">
        <v>43235</v>
      </c>
      <c r="L889" s="28"/>
      <c r="M889" s="107"/>
    </row>
    <row r="890" spans="2:13">
      <c r="B890" s="28">
        <v>42881</v>
      </c>
      <c r="C890" s="28">
        <v>42853</v>
      </c>
      <c r="E890" s="28" t="str">
        <v/>
      </c>
      <c r="F890" s="30"/>
      <c r="G890" s="31"/>
      <c r="I890" s="30">
        <v>42881</v>
      </c>
      <c r="J890" s="430">
        <v>42853</v>
      </c>
      <c r="L890" s="28"/>
      <c r="M890" s="107"/>
    </row>
    <row r="891" spans="2:13">
      <c r="B891" s="28">
        <v>42882</v>
      </c>
      <c r="C891" s="28">
        <v>42868</v>
      </c>
      <c r="E891" s="28" t="str">
        <v/>
      </c>
      <c r="F891" s="30"/>
      <c r="G891" s="31"/>
      <c r="I891" s="30">
        <v>42882</v>
      </c>
      <c r="J891" s="430">
        <v>42868</v>
      </c>
      <c r="L891" s="28"/>
      <c r="M891" s="107"/>
    </row>
    <row r="892" spans="2:13">
      <c r="B892" s="28">
        <v>42883</v>
      </c>
      <c r="C892" s="28">
        <v>42155</v>
      </c>
      <c r="E892" s="28" t="str">
        <v/>
      </c>
      <c r="F892" s="30"/>
      <c r="G892" s="31"/>
      <c r="I892" s="30">
        <v>42883</v>
      </c>
      <c r="J892" s="430">
        <v>42155</v>
      </c>
      <c r="L892" s="28"/>
      <c r="M892" s="107"/>
    </row>
    <row r="893" spans="2:13">
      <c r="B893" s="28">
        <v>42884</v>
      </c>
      <c r="C893" s="28">
        <v>42853</v>
      </c>
      <c r="E893" s="28" t="str">
        <v/>
      </c>
      <c r="F893" s="30"/>
      <c r="G893" s="31"/>
      <c r="I893" s="30">
        <v>42884</v>
      </c>
      <c r="J893" s="430">
        <v>42853</v>
      </c>
      <c r="L893" s="28"/>
      <c r="M893" s="107"/>
    </row>
    <row r="894" spans="2:13">
      <c r="B894" s="28">
        <v>42885</v>
      </c>
      <c r="C894" s="28">
        <v>43235</v>
      </c>
      <c r="E894" s="28" t="str">
        <v/>
      </c>
      <c r="F894" s="30"/>
      <c r="G894" s="31"/>
      <c r="I894" s="30">
        <v>42885</v>
      </c>
      <c r="J894" s="430">
        <v>43235</v>
      </c>
      <c r="L894" s="28"/>
      <c r="M894" s="107"/>
    </row>
    <row r="895" spans="2:13">
      <c r="B895" s="28">
        <v>42886</v>
      </c>
      <c r="C895" s="28">
        <v>43235</v>
      </c>
      <c r="E895" s="28" t="str">
        <v/>
      </c>
      <c r="F895" s="30"/>
      <c r="G895" s="31"/>
      <c r="I895" s="30">
        <v>42886</v>
      </c>
      <c r="J895" s="430">
        <v>43235</v>
      </c>
      <c r="L895" s="28"/>
      <c r="M895" s="107"/>
    </row>
    <row r="896" spans="2:13">
      <c r="B896" s="28">
        <v>42887</v>
      </c>
      <c r="C896" s="28">
        <v>43391</v>
      </c>
      <c r="E896" s="28" t="str">
        <v/>
      </c>
      <c r="F896" s="30"/>
      <c r="G896" s="31"/>
      <c r="I896" s="30">
        <v>42887</v>
      </c>
      <c r="J896" s="430">
        <v>43391</v>
      </c>
      <c r="L896" s="28"/>
      <c r="M896" s="107"/>
    </row>
    <row r="897" spans="2:13">
      <c r="B897" s="28">
        <v>42888</v>
      </c>
      <c r="C897" s="28">
        <v>43259</v>
      </c>
      <c r="E897" s="28" t="str">
        <v/>
      </c>
      <c r="F897" s="30"/>
      <c r="G897" s="31"/>
      <c r="I897" s="30">
        <v>42888</v>
      </c>
      <c r="J897" s="430">
        <v>43259</v>
      </c>
      <c r="L897" s="28"/>
      <c r="M897" s="107"/>
    </row>
    <row r="898" spans="2:13">
      <c r="B898" s="28">
        <v>42889</v>
      </c>
      <c r="C898" s="28">
        <v>43225</v>
      </c>
      <c r="E898" s="28" t="str">
        <v/>
      </c>
      <c r="F898" s="30"/>
      <c r="G898" s="31"/>
      <c r="I898" s="30">
        <v>42889</v>
      </c>
      <c r="J898" s="430">
        <v>43225</v>
      </c>
      <c r="L898" s="28"/>
      <c r="M898" s="107"/>
    </row>
    <row r="899" spans="2:13">
      <c r="B899" s="28">
        <v>42890</v>
      </c>
      <c r="C899" s="28">
        <v>43225</v>
      </c>
      <c r="E899" s="28" t="str">
        <v/>
      </c>
      <c r="F899" s="30"/>
      <c r="G899" s="31"/>
      <c r="I899" s="30">
        <v>42890</v>
      </c>
      <c r="J899" s="430">
        <v>43225</v>
      </c>
      <c r="L899" s="28"/>
      <c r="M899" s="107"/>
    </row>
    <row r="900" spans="2:13">
      <c r="B900" s="28">
        <v>42891</v>
      </c>
      <c r="C900" s="28">
        <v>43259</v>
      </c>
      <c r="E900" s="28" t="str">
        <v/>
      </c>
      <c r="F900" s="30"/>
      <c r="G900" s="31"/>
      <c r="I900" s="30">
        <v>42891</v>
      </c>
      <c r="J900" s="430">
        <v>43259</v>
      </c>
      <c r="L900" s="28"/>
      <c r="M900" s="107"/>
    </row>
    <row r="901" spans="2:13">
      <c r="B901" s="28">
        <v>42892</v>
      </c>
      <c r="C901" s="28">
        <v>43259</v>
      </c>
      <c r="E901" s="28" t="str">
        <v/>
      </c>
      <c r="F901" s="30"/>
      <c r="G901" s="31"/>
      <c r="I901" s="30">
        <v>42892</v>
      </c>
      <c r="J901" s="430">
        <v>43259</v>
      </c>
      <c r="L901" s="28"/>
      <c r="M901" s="107"/>
    </row>
    <row r="902" spans="2:13">
      <c r="B902" s="28">
        <v>42893</v>
      </c>
      <c r="C902" s="28">
        <v>43391</v>
      </c>
      <c r="E902" s="28" t="str">
        <v/>
      </c>
      <c r="F902" s="30"/>
      <c r="G902" s="31"/>
      <c r="I902" s="30">
        <v>42893</v>
      </c>
      <c r="J902" s="430">
        <v>43391</v>
      </c>
      <c r="L902" s="28"/>
      <c r="M902" s="107"/>
    </row>
    <row r="903" spans="2:13">
      <c r="B903" s="28">
        <v>42894</v>
      </c>
      <c r="C903" s="28">
        <v>43391</v>
      </c>
      <c r="E903" s="28" t="str">
        <v/>
      </c>
      <c r="F903" s="30"/>
      <c r="G903" s="31"/>
      <c r="I903" s="30">
        <v>42894</v>
      </c>
      <c r="J903" s="430">
        <v>43391</v>
      </c>
      <c r="L903" s="28"/>
      <c r="M903" s="107"/>
    </row>
    <row r="904" spans="2:13">
      <c r="B904" s="28">
        <v>42895</v>
      </c>
      <c r="C904" s="28">
        <v>43391</v>
      </c>
      <c r="E904" s="28" t="str">
        <v/>
      </c>
      <c r="F904" s="30"/>
      <c r="G904" s="31"/>
      <c r="I904" s="30">
        <v>42895</v>
      </c>
      <c r="J904" s="430">
        <v>43391</v>
      </c>
      <c r="L904" s="28"/>
      <c r="M904" s="107"/>
    </row>
    <row r="905" spans="2:13">
      <c r="B905" s="28">
        <v>42896</v>
      </c>
      <c r="C905" s="28">
        <v>43424</v>
      </c>
      <c r="E905" s="28" t="str">
        <v/>
      </c>
      <c r="F905" s="30"/>
      <c r="G905" s="31"/>
      <c r="I905" s="30">
        <v>42896</v>
      </c>
      <c r="J905" s="430">
        <v>43424</v>
      </c>
      <c r="L905" s="28"/>
      <c r="M905" s="107"/>
    </row>
    <row r="906" spans="2:13">
      <c r="B906" s="28">
        <v>42897</v>
      </c>
      <c r="C906" s="28">
        <v>42868</v>
      </c>
      <c r="E906" s="28" t="str">
        <v/>
      </c>
      <c r="F906" s="30"/>
      <c r="G906" s="31"/>
      <c r="I906" s="30">
        <v>42897</v>
      </c>
      <c r="J906" s="430">
        <v>42868</v>
      </c>
      <c r="L906" s="28"/>
      <c r="M906" s="107"/>
    </row>
    <row r="907" spans="2:13">
      <c r="B907" s="28">
        <v>42898</v>
      </c>
      <c r="C907" s="28">
        <v>42873</v>
      </c>
      <c r="E907" s="28" t="str">
        <v/>
      </c>
      <c r="F907" s="30"/>
      <c r="G907" s="31"/>
      <c r="I907" s="30">
        <v>42898</v>
      </c>
      <c r="J907" s="430">
        <v>42873</v>
      </c>
      <c r="L907" s="28"/>
      <c r="M907" s="107"/>
    </row>
    <row r="908" spans="2:13">
      <c r="B908" s="28">
        <v>42899</v>
      </c>
      <c r="C908" s="28">
        <v>43391</v>
      </c>
      <c r="E908" s="28" t="str">
        <v/>
      </c>
      <c r="F908" s="30"/>
      <c r="G908" s="31"/>
      <c r="I908" s="30">
        <v>42899</v>
      </c>
      <c r="J908" s="430">
        <v>43391</v>
      </c>
      <c r="L908" s="28"/>
      <c r="M908" s="107"/>
    </row>
    <row r="909" spans="2:13">
      <c r="B909" s="28">
        <v>42900</v>
      </c>
      <c r="C909" s="28">
        <v>43361</v>
      </c>
      <c r="E909" s="28" t="str">
        <v/>
      </c>
      <c r="F909" s="30"/>
      <c r="G909" s="31"/>
      <c r="I909" s="30">
        <v>42900</v>
      </c>
      <c r="J909" s="430">
        <v>43361</v>
      </c>
      <c r="L909" s="28"/>
      <c r="M909" s="107"/>
    </row>
    <row r="910" spans="2:13">
      <c r="B910" s="28">
        <v>42901</v>
      </c>
      <c r="C910" s="28">
        <v>42558</v>
      </c>
      <c r="E910" s="28" t="str">
        <v/>
      </c>
      <c r="F910" s="30"/>
      <c r="G910" s="31"/>
      <c r="I910" s="30">
        <v>42901</v>
      </c>
      <c r="J910" s="430">
        <v>42558</v>
      </c>
      <c r="L910" s="28"/>
      <c r="M910" s="107"/>
    </row>
    <row r="911" spans="2:13">
      <c r="B911" s="28">
        <v>42902</v>
      </c>
      <c r="C911" s="28">
        <v>42936</v>
      </c>
      <c r="E911" s="28" t="str">
        <v/>
      </c>
      <c r="F911" s="30"/>
      <c r="G911" s="31"/>
      <c r="I911" s="30">
        <v>42902</v>
      </c>
      <c r="J911" s="430">
        <v>42936</v>
      </c>
      <c r="L911" s="28"/>
      <c r="M911" s="107"/>
    </row>
    <row r="912" spans="2:13">
      <c r="B912" s="28">
        <v>42903</v>
      </c>
      <c r="C912" s="28">
        <v>42932</v>
      </c>
      <c r="E912" s="28" t="str">
        <v/>
      </c>
      <c r="F912" s="30"/>
      <c r="G912" s="31"/>
      <c r="I912" s="30">
        <v>42903</v>
      </c>
      <c r="J912" s="430">
        <v>42932</v>
      </c>
      <c r="L912" s="28"/>
      <c r="M912" s="107"/>
    </row>
    <row r="913" spans="2:13">
      <c r="B913" s="28">
        <v>42904</v>
      </c>
      <c r="C913" s="28">
        <v>42932</v>
      </c>
      <c r="E913" s="28" t="str">
        <v/>
      </c>
      <c r="F913" s="30"/>
      <c r="G913" s="31"/>
      <c r="I913" s="30">
        <v>42904</v>
      </c>
      <c r="J913" s="430">
        <v>42932</v>
      </c>
      <c r="L913" s="28"/>
      <c r="M913" s="107"/>
    </row>
    <row r="914" spans="2:13">
      <c r="B914" s="28">
        <v>42905</v>
      </c>
      <c r="C914" s="28">
        <v>42215</v>
      </c>
      <c r="E914" s="28" t="str">
        <v/>
      </c>
      <c r="F914" s="30"/>
      <c r="G914" s="31"/>
      <c r="I914" s="30">
        <v>42905</v>
      </c>
      <c r="J914" s="430">
        <v>42215</v>
      </c>
      <c r="L914" s="28"/>
      <c r="M914" s="107"/>
    </row>
    <row r="915" spans="2:13">
      <c r="B915" s="28">
        <v>42906</v>
      </c>
      <c r="C915" s="28">
        <v>42928</v>
      </c>
      <c r="E915" s="28" t="str">
        <v/>
      </c>
      <c r="F915" s="30"/>
      <c r="G915" s="31"/>
      <c r="I915" s="30">
        <v>42906</v>
      </c>
      <c r="J915" s="430">
        <v>42928</v>
      </c>
      <c r="L915" s="28"/>
      <c r="M915" s="107"/>
    </row>
    <row r="916" spans="2:13">
      <c r="B916" s="28">
        <v>42907</v>
      </c>
      <c r="C916" s="28">
        <v>42936</v>
      </c>
      <c r="E916" s="28" t="str">
        <v/>
      </c>
      <c r="F916" s="30"/>
      <c r="G916" s="31"/>
      <c r="I916" s="30">
        <v>42907</v>
      </c>
      <c r="J916" s="430">
        <v>42936</v>
      </c>
      <c r="L916" s="28"/>
      <c r="M916" s="107"/>
    </row>
    <row r="917" spans="2:13">
      <c r="B917" s="28">
        <v>42908</v>
      </c>
      <c r="C917" s="28">
        <v>42936</v>
      </c>
      <c r="E917" s="28" t="str">
        <v/>
      </c>
      <c r="F917" s="30"/>
      <c r="G917" s="31"/>
      <c r="I917" s="30">
        <v>42908</v>
      </c>
      <c r="J917" s="430">
        <v>42936</v>
      </c>
      <c r="L917" s="28"/>
      <c r="M917" s="107"/>
    </row>
    <row r="918" spans="2:13">
      <c r="B918" s="28">
        <v>42909</v>
      </c>
      <c r="C918" s="28">
        <v>42607</v>
      </c>
      <c r="E918" s="28" t="str">
        <v/>
      </c>
      <c r="F918" s="30"/>
      <c r="G918" s="31"/>
      <c r="I918" s="30">
        <v>42909</v>
      </c>
      <c r="J918" s="430">
        <v>42607</v>
      </c>
      <c r="L918" s="28"/>
      <c r="M918" s="107"/>
    </row>
    <row r="919" spans="2:13">
      <c r="B919" s="28">
        <v>42910</v>
      </c>
      <c r="C919" s="28">
        <v>42238</v>
      </c>
      <c r="E919" s="28" t="str">
        <v/>
      </c>
      <c r="F919" s="30"/>
      <c r="G919" s="31"/>
      <c r="I919" s="30">
        <v>42910</v>
      </c>
      <c r="J919" s="430">
        <v>42238</v>
      </c>
      <c r="L919" s="28"/>
      <c r="M919" s="107"/>
    </row>
    <row r="920" spans="2:13">
      <c r="B920" s="28">
        <v>42911</v>
      </c>
      <c r="C920" s="28">
        <v>43345</v>
      </c>
      <c r="E920" s="28" t="str">
        <v/>
      </c>
      <c r="F920" s="30"/>
      <c r="G920" s="31"/>
      <c r="I920" s="30">
        <v>42911</v>
      </c>
      <c r="J920" s="430">
        <v>43345</v>
      </c>
      <c r="L920" s="28"/>
      <c r="M920" s="107"/>
    </row>
    <row r="921" spans="2:13">
      <c r="B921" s="28">
        <v>42912</v>
      </c>
      <c r="C921" s="28">
        <v>42202</v>
      </c>
      <c r="E921" s="28" t="str">
        <v/>
      </c>
      <c r="F921" s="30"/>
      <c r="G921" s="31"/>
      <c r="I921" s="30">
        <v>42912</v>
      </c>
      <c r="J921" s="430">
        <v>42202</v>
      </c>
      <c r="L921" s="28"/>
      <c r="M921" s="107"/>
    </row>
    <row r="922" spans="2:13">
      <c r="B922" s="28">
        <v>42913</v>
      </c>
      <c r="C922" s="28">
        <v>42202</v>
      </c>
      <c r="E922" s="28" t="str">
        <v/>
      </c>
      <c r="F922" s="30"/>
      <c r="G922" s="31"/>
      <c r="I922" s="30">
        <v>42913</v>
      </c>
      <c r="J922" s="430">
        <v>42202</v>
      </c>
      <c r="L922" s="28"/>
      <c r="M922" s="107"/>
    </row>
    <row r="923" spans="2:13">
      <c r="B923" s="28">
        <v>42914</v>
      </c>
      <c r="C923" s="28">
        <v>43361</v>
      </c>
      <c r="E923" s="28" t="str">
        <v/>
      </c>
      <c r="F923" s="30"/>
      <c r="G923" s="31"/>
      <c r="I923" s="30">
        <v>42914</v>
      </c>
      <c r="J923" s="430">
        <v>43361</v>
      </c>
      <c r="L923" s="28"/>
      <c r="M923" s="107"/>
    </row>
    <row r="924" spans="2:13">
      <c r="B924" s="28">
        <v>42915</v>
      </c>
      <c r="C924" s="28">
        <v>43361</v>
      </c>
      <c r="E924" s="28" t="str">
        <v/>
      </c>
      <c r="F924" s="30"/>
      <c r="G924" s="31"/>
      <c r="I924" s="30">
        <v>42915</v>
      </c>
      <c r="J924" s="430">
        <v>43361</v>
      </c>
      <c r="L924" s="28"/>
      <c r="M924" s="107"/>
    </row>
    <row r="925" spans="2:13">
      <c r="B925" s="28">
        <v>42916</v>
      </c>
      <c r="C925" s="28">
        <v>43361</v>
      </c>
      <c r="E925" s="28" t="str">
        <v/>
      </c>
      <c r="F925" s="30"/>
      <c r="G925" s="31"/>
      <c r="I925" s="30">
        <v>42916</v>
      </c>
      <c r="J925" s="430">
        <v>43361</v>
      </c>
      <c r="L925" s="28"/>
      <c r="M925" s="107"/>
    </row>
    <row r="926" spans="2:13">
      <c r="B926" s="28">
        <v>42917</v>
      </c>
      <c r="C926" s="28">
        <v>42561</v>
      </c>
      <c r="E926" s="28" t="str">
        <v/>
      </c>
      <c r="F926" s="30"/>
      <c r="G926" s="31"/>
      <c r="I926" s="30">
        <v>42917</v>
      </c>
      <c r="J926" s="430">
        <v>42561</v>
      </c>
      <c r="L926" s="28"/>
      <c r="M926" s="107"/>
    </row>
    <row r="927" spans="2:13">
      <c r="B927" s="28">
        <v>42918</v>
      </c>
      <c r="C927" s="28">
        <v>43345</v>
      </c>
      <c r="E927" s="28" t="str">
        <v/>
      </c>
      <c r="F927" s="30"/>
      <c r="G927" s="31"/>
      <c r="I927" s="30">
        <v>42918</v>
      </c>
      <c r="J927" s="430">
        <v>43345</v>
      </c>
      <c r="L927" s="28"/>
      <c r="M927" s="107"/>
    </row>
    <row r="928" spans="2:13">
      <c r="B928" s="28">
        <v>42919</v>
      </c>
      <c r="C928" s="28">
        <v>42202</v>
      </c>
      <c r="E928" s="28" t="str">
        <v/>
      </c>
      <c r="F928" s="30"/>
      <c r="G928" s="31"/>
      <c r="I928" s="30">
        <v>42919</v>
      </c>
      <c r="J928" s="430">
        <v>42202</v>
      </c>
      <c r="L928" s="28"/>
      <c r="M928" s="107"/>
    </row>
    <row r="929" spans="2:13">
      <c r="B929" s="28">
        <v>42920</v>
      </c>
      <c r="C929" s="28">
        <v>42932</v>
      </c>
      <c r="E929" s="28" t="str">
        <v/>
      </c>
      <c r="F929" s="30"/>
      <c r="G929" s="31"/>
      <c r="I929" s="30">
        <v>42920</v>
      </c>
      <c r="J929" s="430">
        <v>42932</v>
      </c>
      <c r="L929" s="28"/>
      <c r="M929" s="107"/>
    </row>
    <row r="930" spans="2:13">
      <c r="B930" s="28">
        <v>42921</v>
      </c>
      <c r="C930" s="28">
        <v>42936</v>
      </c>
      <c r="E930" s="28" t="str">
        <v/>
      </c>
      <c r="F930" s="30"/>
      <c r="G930" s="31"/>
      <c r="I930" s="30">
        <v>42921</v>
      </c>
      <c r="J930" s="430">
        <v>42936</v>
      </c>
      <c r="L930" s="28"/>
      <c r="M930" s="107"/>
    </row>
    <row r="931" spans="2:13">
      <c r="B931" s="28">
        <v>42922</v>
      </c>
      <c r="C931" s="28">
        <v>42928</v>
      </c>
      <c r="E931" s="28" t="str">
        <v/>
      </c>
      <c r="F931" s="30"/>
      <c r="G931" s="31"/>
      <c r="I931" s="30">
        <v>42922</v>
      </c>
      <c r="J931" s="430">
        <v>42928</v>
      </c>
      <c r="L931" s="28"/>
      <c r="M931" s="107"/>
    </row>
    <row r="932" spans="2:13">
      <c r="B932" s="28">
        <v>42923</v>
      </c>
      <c r="C932" s="28">
        <v>42215</v>
      </c>
      <c r="E932" s="28" t="str">
        <v/>
      </c>
      <c r="F932" s="30"/>
      <c r="G932" s="31"/>
      <c r="I932" s="30">
        <v>42923</v>
      </c>
      <c r="J932" s="430">
        <v>42215</v>
      </c>
      <c r="L932" s="28"/>
      <c r="M932" s="107"/>
    </row>
    <row r="933" spans="2:13">
      <c r="B933" s="28">
        <v>42924</v>
      </c>
      <c r="C933" s="28">
        <v>42928</v>
      </c>
      <c r="E933" s="28" t="str">
        <v/>
      </c>
      <c r="F933" s="30"/>
      <c r="G933" s="31"/>
      <c r="I933" s="30">
        <v>42924</v>
      </c>
      <c r="J933" s="430">
        <v>42928</v>
      </c>
      <c r="L933" s="28"/>
      <c r="M933" s="107"/>
    </row>
    <row r="934" spans="2:13">
      <c r="B934" s="28">
        <v>42925</v>
      </c>
      <c r="C934" s="28">
        <v>42932</v>
      </c>
      <c r="E934" s="28" t="str">
        <v/>
      </c>
      <c r="F934" s="30"/>
      <c r="G934" s="31"/>
      <c r="I934" s="30">
        <v>42925</v>
      </c>
      <c r="J934" s="430">
        <v>42932</v>
      </c>
      <c r="L934" s="28"/>
      <c r="M934" s="107"/>
    </row>
    <row r="935" spans="2:13">
      <c r="B935" s="28">
        <v>42926</v>
      </c>
      <c r="C935" s="28">
        <v>42215</v>
      </c>
      <c r="E935" s="28" t="str">
        <v/>
      </c>
      <c r="F935" s="30"/>
      <c r="G935" s="31"/>
      <c r="I935" s="30">
        <v>42926</v>
      </c>
      <c r="J935" s="430">
        <v>42215</v>
      </c>
      <c r="L935" s="28"/>
      <c r="M935" s="107"/>
    </row>
    <row r="936" spans="2:13">
      <c r="B936" s="28">
        <v>42927</v>
      </c>
      <c r="C936" s="28">
        <v>42215</v>
      </c>
      <c r="E936" s="28" t="str">
        <v/>
      </c>
      <c r="F936" s="30"/>
      <c r="G936" s="31"/>
      <c r="I936" s="30">
        <v>42927</v>
      </c>
      <c r="J936" s="430">
        <v>42215</v>
      </c>
      <c r="L936" s="28"/>
      <c r="M936" s="107"/>
    </row>
    <row r="937" spans="2:13">
      <c r="B937" s="28">
        <v>42928</v>
      </c>
      <c r="C937" s="28">
        <v>42928</v>
      </c>
      <c r="E937" s="28" t="str">
        <v/>
      </c>
      <c r="F937" s="30"/>
      <c r="G937" s="31"/>
      <c r="I937" s="30">
        <v>42928</v>
      </c>
      <c r="J937" s="430">
        <v>42928</v>
      </c>
      <c r="L937" s="28"/>
      <c r="M937" s="107"/>
    </row>
    <row r="938" spans="2:13">
      <c r="B938" s="28">
        <v>42929</v>
      </c>
      <c r="C938" s="28">
        <v>42928</v>
      </c>
      <c r="E938" s="28" t="str">
        <v/>
      </c>
      <c r="F938" s="30"/>
      <c r="G938" s="31"/>
      <c r="I938" s="30">
        <v>42929</v>
      </c>
      <c r="J938" s="430">
        <v>42928</v>
      </c>
      <c r="L938" s="28"/>
      <c r="M938" s="107"/>
    </row>
    <row r="939" spans="2:13">
      <c r="B939" s="28">
        <v>42930</v>
      </c>
      <c r="C939" s="28">
        <v>42936</v>
      </c>
      <c r="E939" s="28" t="str">
        <v/>
      </c>
      <c r="F939" s="30"/>
      <c r="G939" s="31"/>
      <c r="I939" s="30">
        <v>42930</v>
      </c>
      <c r="J939" s="430">
        <v>42936</v>
      </c>
      <c r="L939" s="28"/>
      <c r="M939" s="107"/>
    </row>
    <row r="940" spans="2:13">
      <c r="B940" s="28">
        <v>42931</v>
      </c>
      <c r="C940" s="28">
        <v>42932</v>
      </c>
      <c r="E940" s="28" t="str">
        <v/>
      </c>
      <c r="F940" s="30"/>
      <c r="G940" s="31"/>
      <c r="I940" s="30">
        <v>42931</v>
      </c>
      <c r="J940" s="430">
        <v>42932</v>
      </c>
      <c r="L940" s="28"/>
      <c r="M940" s="107"/>
    </row>
    <row r="941" spans="2:13">
      <c r="B941" s="28">
        <v>42932</v>
      </c>
      <c r="C941" s="28">
        <v>42932</v>
      </c>
      <c r="E941" s="28" t="str">
        <v/>
      </c>
      <c r="F941" s="30"/>
      <c r="G941" s="31"/>
      <c r="I941" s="30">
        <v>42932</v>
      </c>
      <c r="J941" s="430">
        <v>42932</v>
      </c>
      <c r="L941" s="28"/>
      <c r="M941" s="107"/>
    </row>
    <row r="942" spans="2:13">
      <c r="B942" s="28">
        <v>42933</v>
      </c>
      <c r="C942" s="28">
        <v>42215</v>
      </c>
      <c r="E942" s="28" t="str">
        <v/>
      </c>
      <c r="F942" s="30"/>
      <c r="G942" s="31"/>
      <c r="I942" s="30">
        <v>42933</v>
      </c>
      <c r="J942" s="430">
        <v>42215</v>
      </c>
      <c r="L942" s="28"/>
      <c r="M942" s="107"/>
    </row>
    <row r="943" spans="2:13">
      <c r="B943" s="28">
        <v>42934</v>
      </c>
      <c r="C943" s="28">
        <v>42936</v>
      </c>
      <c r="E943" s="28" t="str">
        <v/>
      </c>
      <c r="F943" s="30"/>
      <c r="G943" s="31"/>
      <c r="I943" s="30">
        <v>42934</v>
      </c>
      <c r="J943" s="430">
        <v>42936</v>
      </c>
      <c r="L943" s="28"/>
      <c r="M943" s="107"/>
    </row>
    <row r="944" spans="2:13">
      <c r="B944" s="28">
        <v>42935</v>
      </c>
      <c r="C944" s="28">
        <v>42936</v>
      </c>
      <c r="E944" s="28" t="str">
        <v/>
      </c>
      <c r="F944" s="30"/>
      <c r="G944" s="31"/>
      <c r="I944" s="30">
        <v>42935</v>
      </c>
      <c r="J944" s="430">
        <v>42936</v>
      </c>
      <c r="L944" s="28"/>
      <c r="M944" s="107"/>
    </row>
    <row r="945" spans="2:13">
      <c r="B945" s="28">
        <v>42936</v>
      </c>
      <c r="C945" s="28">
        <v>42936</v>
      </c>
      <c r="E945" s="28" t="str">
        <v/>
      </c>
      <c r="F945" s="30"/>
      <c r="G945" s="31"/>
      <c r="I945" s="30">
        <v>42936</v>
      </c>
      <c r="J945" s="430">
        <v>42936</v>
      </c>
      <c r="L945" s="28"/>
      <c r="M945" s="107"/>
    </row>
    <row r="946" spans="2:13">
      <c r="B946" s="28">
        <v>42937</v>
      </c>
      <c r="C946" s="28">
        <v>42202</v>
      </c>
      <c r="E946" s="28" t="str">
        <v/>
      </c>
      <c r="F946" s="30"/>
      <c r="G946" s="31"/>
      <c r="I946" s="30">
        <v>42937</v>
      </c>
      <c r="J946" s="430">
        <v>42202</v>
      </c>
      <c r="L946" s="28"/>
      <c r="M946" s="107"/>
    </row>
    <row r="947" spans="2:13">
      <c r="B947" s="28">
        <v>42938</v>
      </c>
      <c r="C947" s="28">
        <v>42932</v>
      </c>
      <c r="E947" s="28" t="str">
        <v/>
      </c>
      <c r="F947" s="30"/>
      <c r="G947" s="31"/>
      <c r="I947" s="30">
        <v>42938</v>
      </c>
      <c r="J947" s="430">
        <v>42932</v>
      </c>
      <c r="L947" s="28"/>
      <c r="M947" s="107"/>
    </row>
    <row r="948" spans="2:13">
      <c r="B948" s="28">
        <v>42939</v>
      </c>
      <c r="C948" s="28">
        <v>42932</v>
      </c>
      <c r="E948" s="28" t="str">
        <v/>
      </c>
      <c r="F948" s="30"/>
      <c r="G948" s="31"/>
      <c r="I948" s="30">
        <v>42939</v>
      </c>
      <c r="J948" s="430">
        <v>42932</v>
      </c>
      <c r="L948" s="28"/>
      <c r="M948" s="107"/>
    </row>
    <row r="949" spans="2:13">
      <c r="B949" s="28">
        <v>42940</v>
      </c>
      <c r="C949" s="28">
        <v>42936</v>
      </c>
      <c r="E949" s="28" t="str">
        <v/>
      </c>
      <c r="F949" s="30"/>
      <c r="G949" s="31"/>
      <c r="I949" s="30">
        <v>42940</v>
      </c>
      <c r="J949" s="430">
        <v>42936</v>
      </c>
      <c r="L949" s="28"/>
      <c r="M949" s="107"/>
    </row>
    <row r="950" spans="2:13">
      <c r="B950" s="28">
        <v>42941</v>
      </c>
      <c r="C950" s="28">
        <v>42936</v>
      </c>
      <c r="E950" s="28" t="str">
        <v/>
      </c>
      <c r="F950" s="30"/>
      <c r="G950" s="31"/>
      <c r="I950" s="30">
        <v>42941</v>
      </c>
      <c r="J950" s="430">
        <v>42936</v>
      </c>
      <c r="L950" s="28"/>
      <c r="M950" s="107"/>
    </row>
    <row r="951" spans="2:13">
      <c r="B951" s="28">
        <v>42942</v>
      </c>
      <c r="C951" s="28">
        <v>42936</v>
      </c>
      <c r="E951" s="28" t="str">
        <v/>
      </c>
      <c r="F951" s="30"/>
      <c r="G951" s="31"/>
      <c r="I951" s="30">
        <v>42942</v>
      </c>
      <c r="J951" s="430">
        <v>42936</v>
      </c>
      <c r="L951" s="28"/>
      <c r="M951" s="107"/>
    </row>
    <row r="952" spans="2:13">
      <c r="B952" s="28">
        <v>42943</v>
      </c>
      <c r="C952" s="28">
        <v>42928</v>
      </c>
      <c r="E952" s="28" t="str">
        <v/>
      </c>
      <c r="F952" s="30"/>
      <c r="G952" s="31"/>
      <c r="I952" s="30">
        <v>42943</v>
      </c>
      <c r="J952" s="430">
        <v>42928</v>
      </c>
      <c r="L952" s="28"/>
      <c r="M952" s="107"/>
    </row>
    <row r="953" spans="2:13">
      <c r="B953" s="28">
        <v>42944</v>
      </c>
      <c r="C953" s="28">
        <v>42936</v>
      </c>
      <c r="E953" s="28" t="str">
        <v/>
      </c>
      <c r="F953" s="30"/>
      <c r="G953" s="31"/>
      <c r="I953" s="30">
        <v>42944</v>
      </c>
      <c r="J953" s="430">
        <v>42936</v>
      </c>
      <c r="L953" s="28"/>
      <c r="M953" s="107"/>
    </row>
    <row r="954" spans="2:13">
      <c r="B954" s="28">
        <v>42945</v>
      </c>
      <c r="C954" s="28">
        <v>42238</v>
      </c>
      <c r="E954" s="28" t="str">
        <v/>
      </c>
      <c r="F954" s="30"/>
      <c r="G954" s="31"/>
      <c r="I954" s="30">
        <v>42945</v>
      </c>
      <c r="J954" s="430">
        <v>42238</v>
      </c>
      <c r="L954" s="28"/>
      <c r="M954" s="107"/>
    </row>
    <row r="955" spans="2:13">
      <c r="B955" s="28">
        <v>42946</v>
      </c>
      <c r="C955" s="28">
        <v>42238</v>
      </c>
      <c r="E955" s="28" t="str">
        <v/>
      </c>
      <c r="F955" s="30"/>
      <c r="G955" s="31"/>
      <c r="I955" s="30">
        <v>42946</v>
      </c>
      <c r="J955" s="430">
        <v>42238</v>
      </c>
      <c r="L955" s="28"/>
      <c r="M955" s="107"/>
    </row>
    <row r="956" spans="2:13">
      <c r="B956" s="28">
        <v>42947</v>
      </c>
      <c r="C956" s="28">
        <v>42936</v>
      </c>
      <c r="E956" s="28" t="str">
        <v/>
      </c>
      <c r="F956" s="30"/>
      <c r="G956" s="31"/>
      <c r="I956" s="30">
        <v>42947</v>
      </c>
      <c r="J956" s="430">
        <v>42936</v>
      </c>
      <c r="L956" s="28"/>
      <c r="M956" s="107"/>
    </row>
    <row r="957" spans="2:13">
      <c r="B957" s="28">
        <v>42948</v>
      </c>
      <c r="C957" s="28">
        <v>42215</v>
      </c>
      <c r="E957" s="28" t="str">
        <v/>
      </c>
      <c r="F957" s="30"/>
      <c r="G957" s="31"/>
      <c r="I957" s="30">
        <v>42948</v>
      </c>
      <c r="J957" s="430">
        <v>42215</v>
      </c>
      <c r="L957" s="28"/>
      <c r="M957" s="107"/>
    </row>
    <row r="958" spans="2:13">
      <c r="B958" s="28">
        <v>42949</v>
      </c>
      <c r="C958" s="28">
        <v>42243</v>
      </c>
      <c r="E958" s="28" t="str">
        <v/>
      </c>
      <c r="F958" s="30"/>
      <c r="G958" s="31"/>
      <c r="I958" s="30">
        <v>42949</v>
      </c>
      <c r="J958" s="430">
        <v>42243</v>
      </c>
      <c r="L958" s="28"/>
      <c r="M958" s="107"/>
    </row>
    <row r="959" spans="2:13">
      <c r="B959" s="28">
        <v>42950</v>
      </c>
      <c r="C959" s="28">
        <v>42243</v>
      </c>
      <c r="E959" s="28" t="str">
        <v/>
      </c>
      <c r="F959" s="30"/>
      <c r="G959" s="31"/>
      <c r="I959" s="30">
        <v>42950</v>
      </c>
      <c r="J959" s="430">
        <v>42243</v>
      </c>
      <c r="L959" s="28"/>
      <c r="M959" s="107"/>
    </row>
    <row r="960" spans="2:13">
      <c r="B960" s="28">
        <v>42951</v>
      </c>
      <c r="C960" s="28">
        <v>42243</v>
      </c>
      <c r="E960" s="28" t="str">
        <v/>
      </c>
      <c r="F960" s="30"/>
      <c r="G960" s="31"/>
      <c r="I960" s="30">
        <v>42951</v>
      </c>
      <c r="J960" s="430">
        <v>42243</v>
      </c>
      <c r="L960" s="28"/>
      <c r="M960" s="107"/>
    </row>
    <row r="961" spans="2:13">
      <c r="B961" s="28">
        <v>42952</v>
      </c>
      <c r="C961" s="28">
        <v>42202</v>
      </c>
      <c r="E961" s="28" t="str">
        <v/>
      </c>
      <c r="F961" s="30"/>
      <c r="G961" s="31"/>
      <c r="I961" s="30">
        <v>42952</v>
      </c>
      <c r="J961" s="430">
        <v>42202</v>
      </c>
      <c r="L961" s="28"/>
      <c r="M961" s="107"/>
    </row>
    <row r="962" spans="2:13">
      <c r="B962" s="28">
        <v>42953</v>
      </c>
      <c r="C962" s="28">
        <v>42238</v>
      </c>
      <c r="E962" s="28" t="str">
        <v/>
      </c>
      <c r="F962" s="30"/>
      <c r="G962" s="31"/>
      <c r="I962" s="30">
        <v>42953</v>
      </c>
      <c r="J962" s="430">
        <v>42238</v>
      </c>
      <c r="L962" s="28"/>
      <c r="M962" s="107"/>
    </row>
    <row r="963" spans="2:13">
      <c r="B963" s="28">
        <v>42954</v>
      </c>
      <c r="C963" s="28">
        <v>42928</v>
      </c>
      <c r="E963" s="28" t="str">
        <v/>
      </c>
      <c r="F963" s="30"/>
      <c r="G963" s="31"/>
      <c r="I963" s="30">
        <v>42954</v>
      </c>
      <c r="J963" s="430">
        <v>42928</v>
      </c>
      <c r="L963" s="28"/>
      <c r="M963" s="107"/>
    </row>
    <row r="964" spans="2:13">
      <c r="B964" s="28">
        <v>42955</v>
      </c>
      <c r="C964" s="28">
        <v>42928</v>
      </c>
      <c r="E964" s="28" t="str">
        <v/>
      </c>
      <c r="F964" s="30"/>
      <c r="G964" s="31"/>
      <c r="I964" s="30">
        <v>42955</v>
      </c>
      <c r="J964" s="430">
        <v>42928</v>
      </c>
      <c r="L964" s="28"/>
      <c r="M964" s="107"/>
    </row>
    <row r="965" spans="2:13">
      <c r="B965" s="28">
        <v>42956</v>
      </c>
      <c r="C965" s="28">
        <v>42928</v>
      </c>
      <c r="E965" s="28" t="str">
        <v/>
      </c>
      <c r="F965" s="30"/>
      <c r="G965" s="31"/>
      <c r="I965" s="30">
        <v>42956</v>
      </c>
      <c r="J965" s="430">
        <v>42928</v>
      </c>
      <c r="L965" s="28"/>
      <c r="M965" s="107"/>
    </row>
    <row r="966" spans="2:13">
      <c r="B966" s="28">
        <v>42957</v>
      </c>
      <c r="C966" s="28">
        <v>42928</v>
      </c>
      <c r="E966" s="28" t="str">
        <v/>
      </c>
      <c r="F966" s="30"/>
      <c r="G966" s="31"/>
      <c r="I966" s="30">
        <v>42957</v>
      </c>
      <c r="J966" s="430">
        <v>42928</v>
      </c>
      <c r="L966" s="28"/>
      <c r="M966" s="107"/>
    </row>
    <row r="967" spans="2:13">
      <c r="B967" s="28">
        <v>42958</v>
      </c>
      <c r="C967" s="28">
        <v>42936</v>
      </c>
      <c r="E967" s="28" t="str">
        <v/>
      </c>
      <c r="F967" s="30"/>
      <c r="G967" s="31"/>
      <c r="I967" s="30">
        <v>42958</v>
      </c>
      <c r="J967" s="430">
        <v>42936</v>
      </c>
      <c r="L967" s="28"/>
      <c r="M967" s="107"/>
    </row>
    <row r="968" spans="2:13">
      <c r="B968" s="28">
        <v>42959</v>
      </c>
      <c r="C968" s="28">
        <v>42238</v>
      </c>
      <c r="E968" s="28" t="str">
        <v/>
      </c>
      <c r="F968" s="30"/>
      <c r="G968" s="31"/>
      <c r="I968" s="30">
        <v>42959</v>
      </c>
      <c r="J968" s="430">
        <v>42238</v>
      </c>
      <c r="L968" s="28"/>
      <c r="M968" s="107"/>
    </row>
    <row r="969" spans="2:13">
      <c r="B969" s="28">
        <v>42960</v>
      </c>
      <c r="C969" s="28">
        <v>43345</v>
      </c>
      <c r="E969" s="28" t="str">
        <v/>
      </c>
      <c r="F969" s="30"/>
      <c r="G969" s="31"/>
      <c r="I969" s="30">
        <v>42960</v>
      </c>
      <c r="J969" s="430">
        <v>43345</v>
      </c>
      <c r="L969" s="28"/>
      <c r="M969" s="107"/>
    </row>
    <row r="970" spans="2:13">
      <c r="B970" s="28">
        <v>42961</v>
      </c>
      <c r="C970" s="28">
        <v>42607</v>
      </c>
      <c r="E970" s="28" t="str">
        <v/>
      </c>
      <c r="F970" s="30"/>
      <c r="G970" s="31"/>
      <c r="I970" s="30">
        <v>42961</v>
      </c>
      <c r="J970" s="430">
        <v>42607</v>
      </c>
      <c r="L970" s="28"/>
      <c r="M970" s="107"/>
    </row>
    <row r="971" spans="2:13">
      <c r="B971" s="28">
        <v>42962</v>
      </c>
      <c r="C971" s="28">
        <v>43361</v>
      </c>
      <c r="E971" s="28" t="str">
        <v/>
      </c>
      <c r="F971" s="30"/>
      <c r="G971" s="31"/>
      <c r="I971" s="30">
        <v>42962</v>
      </c>
      <c r="J971" s="430">
        <v>43361</v>
      </c>
      <c r="L971" s="28"/>
      <c r="M971" s="107"/>
    </row>
    <row r="972" spans="2:13">
      <c r="B972" s="28">
        <v>42963</v>
      </c>
      <c r="C972" s="28">
        <v>42558</v>
      </c>
      <c r="E972" s="28" t="str">
        <v/>
      </c>
      <c r="F972" s="30"/>
      <c r="G972" s="31"/>
      <c r="I972" s="30">
        <v>42963</v>
      </c>
      <c r="J972" s="430">
        <v>42558</v>
      </c>
      <c r="L972" s="28"/>
      <c r="M972" s="107"/>
    </row>
    <row r="973" spans="2:13">
      <c r="B973" s="28">
        <v>42964</v>
      </c>
      <c r="C973" s="28">
        <v>42202</v>
      </c>
      <c r="E973" s="28" t="str">
        <v/>
      </c>
      <c r="F973" s="30"/>
      <c r="G973" s="31"/>
      <c r="I973" s="30">
        <v>42964</v>
      </c>
      <c r="J973" s="430">
        <v>42202</v>
      </c>
      <c r="L973" s="28"/>
      <c r="M973" s="107"/>
    </row>
    <row r="974" spans="2:13">
      <c r="B974" s="28">
        <v>42965</v>
      </c>
      <c r="C974" s="28">
        <v>42202</v>
      </c>
      <c r="E974" s="28" t="str">
        <v/>
      </c>
      <c r="F974" s="30"/>
      <c r="G974" s="31"/>
      <c r="I974" s="30">
        <v>42965</v>
      </c>
      <c r="J974" s="430">
        <v>42202</v>
      </c>
      <c r="L974" s="28"/>
      <c r="M974" s="107"/>
    </row>
    <row r="975" spans="2:13">
      <c r="B975" s="28">
        <v>42966</v>
      </c>
      <c r="C975" s="28">
        <v>42238</v>
      </c>
      <c r="E975" s="28" t="str">
        <v/>
      </c>
      <c r="F975" s="30"/>
      <c r="G975" s="31"/>
      <c r="I975" s="30">
        <v>42966</v>
      </c>
      <c r="J975" s="430">
        <v>42238</v>
      </c>
      <c r="L975" s="28"/>
      <c r="M975" s="107"/>
    </row>
    <row r="976" spans="2:13">
      <c r="B976" s="28">
        <v>42967</v>
      </c>
      <c r="C976" s="28">
        <v>43345</v>
      </c>
      <c r="E976" s="28" t="str">
        <v/>
      </c>
      <c r="F976" s="30"/>
      <c r="G976" s="31"/>
      <c r="I976" s="30">
        <v>42967</v>
      </c>
      <c r="J976" s="430">
        <v>43345</v>
      </c>
      <c r="L976" s="28"/>
      <c r="M976" s="107"/>
    </row>
    <row r="977" spans="2:13">
      <c r="B977" s="28">
        <v>42968</v>
      </c>
      <c r="C977" s="28">
        <v>42607</v>
      </c>
      <c r="E977" s="28" t="str">
        <v/>
      </c>
      <c r="F977" s="30"/>
      <c r="G977" s="31"/>
      <c r="I977" s="30">
        <v>42968</v>
      </c>
      <c r="J977" s="430">
        <v>42607</v>
      </c>
      <c r="L977" s="28"/>
      <c r="M977" s="107"/>
    </row>
    <row r="978" spans="2:13">
      <c r="B978" s="28">
        <v>42969</v>
      </c>
      <c r="C978" s="28">
        <v>42202</v>
      </c>
      <c r="E978" s="28" t="str">
        <v/>
      </c>
      <c r="F978" s="30"/>
      <c r="G978" s="31"/>
      <c r="I978" s="30">
        <v>42969</v>
      </c>
      <c r="J978" s="430">
        <v>42202</v>
      </c>
      <c r="L978" s="28"/>
      <c r="M978" s="107"/>
    </row>
    <row r="979" spans="2:13">
      <c r="B979" s="28">
        <v>42970</v>
      </c>
      <c r="C979" s="28">
        <v>42202</v>
      </c>
      <c r="E979" s="28" t="str">
        <v/>
      </c>
      <c r="F979" s="30"/>
      <c r="G979" s="31"/>
      <c r="I979" s="30">
        <v>42970</v>
      </c>
      <c r="J979" s="430">
        <v>42202</v>
      </c>
      <c r="L979" s="28"/>
      <c r="M979" s="107"/>
    </row>
    <row r="980" spans="2:13">
      <c r="B980" s="28">
        <v>42971</v>
      </c>
      <c r="C980" s="28">
        <v>42607</v>
      </c>
      <c r="E980" s="28" t="str">
        <v/>
      </c>
      <c r="F980" s="30"/>
      <c r="G980" s="31"/>
      <c r="I980" s="30">
        <v>42971</v>
      </c>
      <c r="J980" s="430">
        <v>42607</v>
      </c>
      <c r="L980" s="28"/>
      <c r="M980" s="107"/>
    </row>
    <row r="981" spans="2:13">
      <c r="B981" s="28">
        <v>42972</v>
      </c>
      <c r="C981" s="28">
        <v>42607</v>
      </c>
      <c r="E981" s="28" t="str">
        <v/>
      </c>
      <c r="F981" s="30"/>
      <c r="G981" s="31"/>
      <c r="I981" s="30">
        <v>42972</v>
      </c>
      <c r="J981" s="430">
        <v>42607</v>
      </c>
      <c r="L981" s="28"/>
      <c r="M981" s="107"/>
    </row>
    <row r="982" spans="2:13">
      <c r="B982" s="28">
        <v>42973</v>
      </c>
      <c r="C982" s="28">
        <v>42932</v>
      </c>
      <c r="E982" s="28" t="str">
        <v/>
      </c>
      <c r="F982" s="30"/>
      <c r="G982" s="31"/>
      <c r="I982" s="30">
        <v>42973</v>
      </c>
      <c r="J982" s="430">
        <v>42932</v>
      </c>
      <c r="L982" s="28"/>
      <c r="M982" s="107"/>
    </row>
    <row r="983" spans="2:13">
      <c r="B983" s="28">
        <v>42974</v>
      </c>
      <c r="C983" s="28">
        <v>42932</v>
      </c>
      <c r="E983" s="28" t="str">
        <v/>
      </c>
      <c r="F983" s="30"/>
      <c r="G983" s="31"/>
      <c r="I983" s="30">
        <v>42974</v>
      </c>
      <c r="J983" s="430">
        <v>42932</v>
      </c>
      <c r="L983" s="28"/>
      <c r="M983" s="107"/>
    </row>
    <row r="984" spans="2:13">
      <c r="B984" s="28">
        <v>42975</v>
      </c>
      <c r="C984" s="28">
        <v>42243</v>
      </c>
      <c r="E984" s="28" t="str">
        <v/>
      </c>
      <c r="F984" s="30"/>
      <c r="G984" s="31"/>
      <c r="I984" s="30">
        <v>42975</v>
      </c>
      <c r="J984" s="430">
        <v>42243</v>
      </c>
      <c r="L984" s="28"/>
      <c r="M984" s="107"/>
    </row>
    <row r="985" spans="2:13">
      <c r="B985" s="28">
        <v>42976</v>
      </c>
      <c r="C985" s="28">
        <v>42243</v>
      </c>
      <c r="E985" s="28" t="str">
        <v/>
      </c>
      <c r="F985" s="30"/>
      <c r="G985" s="31"/>
      <c r="I985" s="30">
        <v>42976</v>
      </c>
      <c r="J985" s="430">
        <v>42243</v>
      </c>
      <c r="L985" s="28"/>
      <c r="M985" s="107"/>
    </row>
    <row r="986" spans="2:13">
      <c r="B986" s="28">
        <v>42977</v>
      </c>
      <c r="C986" s="28">
        <v>42243</v>
      </c>
      <c r="E986" s="28" t="str">
        <v/>
      </c>
      <c r="F986" s="30"/>
      <c r="G986" s="31"/>
      <c r="I986" s="30">
        <v>42977</v>
      </c>
      <c r="J986" s="430">
        <v>42243</v>
      </c>
      <c r="L986" s="28"/>
      <c r="M986" s="107"/>
    </row>
    <row r="987" spans="2:13">
      <c r="B987" s="28">
        <v>42978</v>
      </c>
      <c r="C987" s="28">
        <v>42243</v>
      </c>
      <c r="E987" s="28" t="str">
        <v/>
      </c>
      <c r="F987" s="30"/>
      <c r="G987" s="31"/>
      <c r="I987" s="30">
        <v>42978</v>
      </c>
      <c r="J987" s="430">
        <v>42243</v>
      </c>
      <c r="L987" s="28"/>
      <c r="M987" s="107"/>
    </row>
    <row r="988" spans="2:13">
      <c r="B988" s="28">
        <v>42979</v>
      </c>
      <c r="C988" s="28">
        <v>42243</v>
      </c>
      <c r="E988" s="28" t="str">
        <v/>
      </c>
      <c r="F988" s="30"/>
      <c r="G988" s="31"/>
      <c r="I988" s="30">
        <v>42979</v>
      </c>
      <c r="J988" s="430">
        <v>42243</v>
      </c>
      <c r="L988" s="28"/>
      <c r="M988" s="107"/>
    </row>
    <row r="989" spans="2:13">
      <c r="B989" s="28">
        <v>42980</v>
      </c>
      <c r="C989" s="28">
        <v>42215</v>
      </c>
      <c r="E989" s="28" t="str">
        <v/>
      </c>
      <c r="F989" s="30"/>
      <c r="G989" s="31"/>
      <c r="I989" s="30">
        <v>42980</v>
      </c>
      <c r="J989" s="430">
        <v>42215</v>
      </c>
      <c r="L989" s="28"/>
      <c r="M989" s="107"/>
    </row>
    <row r="990" spans="2:13">
      <c r="B990" s="28">
        <v>42981</v>
      </c>
      <c r="C990" s="28">
        <v>42928</v>
      </c>
      <c r="E990" s="28" t="str">
        <v/>
      </c>
      <c r="F990" s="30"/>
      <c r="G990" s="31"/>
      <c r="I990" s="30">
        <v>42981</v>
      </c>
      <c r="J990" s="430">
        <v>42928</v>
      </c>
      <c r="L990" s="28"/>
      <c r="M990" s="107"/>
    </row>
    <row r="991" spans="2:13">
      <c r="B991" s="28">
        <v>42982</v>
      </c>
      <c r="C991" s="28">
        <v>42928</v>
      </c>
      <c r="E991" s="28" t="str">
        <v/>
      </c>
      <c r="F991" s="30"/>
      <c r="G991" s="31"/>
      <c r="I991" s="30">
        <v>42982</v>
      </c>
      <c r="J991" s="430">
        <v>42928</v>
      </c>
      <c r="L991" s="28"/>
      <c r="M991" s="107"/>
    </row>
    <row r="992" spans="2:13">
      <c r="B992" s="28">
        <v>42983</v>
      </c>
      <c r="C992" s="28">
        <v>42215</v>
      </c>
      <c r="E992" s="28" t="str">
        <v/>
      </c>
      <c r="F992" s="30"/>
      <c r="G992" s="31"/>
      <c r="I992" s="30">
        <v>42983</v>
      </c>
      <c r="J992" s="430">
        <v>42215</v>
      </c>
      <c r="L992" s="28"/>
      <c r="M992" s="107"/>
    </row>
    <row r="993" spans="2:13">
      <c r="B993" s="28">
        <v>42984</v>
      </c>
      <c r="C993" s="28">
        <v>42928</v>
      </c>
      <c r="E993" s="28" t="str">
        <v/>
      </c>
      <c r="F993" s="30"/>
      <c r="G993" s="31"/>
      <c r="I993" s="30">
        <v>42984</v>
      </c>
      <c r="J993" s="430">
        <v>42928</v>
      </c>
      <c r="L993" s="28"/>
      <c r="M993" s="107"/>
    </row>
    <row r="994" spans="2:13">
      <c r="B994" s="28">
        <v>42985</v>
      </c>
      <c r="C994" s="28">
        <v>42936</v>
      </c>
      <c r="E994" s="28" t="str">
        <v/>
      </c>
      <c r="F994" s="30"/>
      <c r="G994" s="31"/>
      <c r="I994" s="30">
        <v>42985</v>
      </c>
      <c r="J994" s="430">
        <v>42936</v>
      </c>
      <c r="L994" s="28"/>
      <c r="M994" s="107"/>
    </row>
    <row r="995" spans="2:13">
      <c r="B995" s="28">
        <v>42986</v>
      </c>
      <c r="C995" s="28">
        <v>42607</v>
      </c>
      <c r="E995" s="28" t="str">
        <v/>
      </c>
      <c r="F995" s="30"/>
      <c r="G995" s="31"/>
      <c r="I995" s="30">
        <v>42986</v>
      </c>
      <c r="J995" s="430">
        <v>42607</v>
      </c>
      <c r="L995" s="28"/>
      <c r="M995" s="107"/>
    </row>
    <row r="996" spans="2:13">
      <c r="B996" s="28">
        <v>42987</v>
      </c>
      <c r="C996" s="28">
        <v>42238</v>
      </c>
      <c r="E996" s="28" t="str">
        <v/>
      </c>
      <c r="F996" s="30"/>
      <c r="G996" s="31"/>
      <c r="I996" s="30">
        <v>42987</v>
      </c>
      <c r="J996" s="430">
        <v>42238</v>
      </c>
      <c r="L996" s="28"/>
      <c r="M996" s="107"/>
    </row>
    <row r="997" spans="2:13">
      <c r="B997" s="28">
        <v>42988</v>
      </c>
      <c r="C997" s="28">
        <v>42932</v>
      </c>
      <c r="E997" s="28" t="str">
        <v/>
      </c>
      <c r="F997" s="30"/>
      <c r="G997" s="31"/>
      <c r="I997" s="30">
        <v>42988</v>
      </c>
      <c r="J997" s="430">
        <v>42932</v>
      </c>
      <c r="L997" s="28"/>
      <c r="M997" s="107"/>
    </row>
    <row r="998" spans="2:13">
      <c r="B998" s="28">
        <v>42989</v>
      </c>
      <c r="C998" s="28">
        <v>42215</v>
      </c>
      <c r="E998" s="28" t="str">
        <v/>
      </c>
      <c r="F998" s="30"/>
      <c r="G998" s="31"/>
      <c r="I998" s="30">
        <v>42989</v>
      </c>
      <c r="J998" s="430">
        <v>42215</v>
      </c>
      <c r="L998" s="28"/>
      <c r="M998" s="107"/>
    </row>
    <row r="999" spans="2:13">
      <c r="B999" s="28">
        <v>42990</v>
      </c>
      <c r="C999" s="28">
        <v>42928</v>
      </c>
      <c r="E999" s="28" t="str">
        <v/>
      </c>
      <c r="F999" s="30"/>
      <c r="G999" s="31"/>
      <c r="I999" s="30">
        <v>42990</v>
      </c>
      <c r="J999" s="430">
        <v>42928</v>
      </c>
      <c r="L999" s="28"/>
      <c r="M999" s="107"/>
    </row>
    <row r="1000" spans="2:13">
      <c r="B1000" s="28">
        <v>42991</v>
      </c>
      <c r="C1000" s="28">
        <v>42607</v>
      </c>
      <c r="E1000" s="28" t="str">
        <v/>
      </c>
      <c r="F1000" s="30"/>
      <c r="G1000" s="31"/>
      <c r="I1000" s="30">
        <v>42991</v>
      </c>
      <c r="J1000" s="430">
        <v>42607</v>
      </c>
      <c r="L1000" s="28"/>
      <c r="M1000" s="107"/>
    </row>
    <row r="1001" spans="2:13">
      <c r="B1001" s="28">
        <v>42992</v>
      </c>
      <c r="C1001" s="28">
        <v>43361</v>
      </c>
      <c r="E1001" s="28" t="str">
        <v/>
      </c>
      <c r="F1001" s="30"/>
      <c r="G1001" s="31"/>
      <c r="I1001" s="30">
        <v>42992</v>
      </c>
      <c r="J1001" s="430">
        <v>43361</v>
      </c>
      <c r="L1001" s="28"/>
      <c r="M1001" s="107"/>
    </row>
    <row r="1002" spans="2:13">
      <c r="B1002" s="28">
        <v>42993</v>
      </c>
      <c r="C1002" s="28">
        <v>42993</v>
      </c>
      <c r="E1002" s="28" t="str">
        <v/>
      </c>
      <c r="F1002" s="30"/>
      <c r="G1002" s="31"/>
      <c r="I1002" s="30">
        <v>42993</v>
      </c>
      <c r="J1002" s="430">
        <v>42993</v>
      </c>
      <c r="L1002" s="28"/>
      <c r="M1002" s="107"/>
    </row>
    <row r="1003" spans="2:13">
      <c r="B1003" s="28">
        <v>42994</v>
      </c>
      <c r="C1003" s="28">
        <v>43391</v>
      </c>
      <c r="E1003" s="28" t="str">
        <v/>
      </c>
      <c r="F1003" s="30"/>
      <c r="G1003" s="31"/>
      <c r="I1003" s="30">
        <v>42994</v>
      </c>
      <c r="J1003" s="430">
        <v>43391</v>
      </c>
      <c r="L1003" s="28"/>
      <c r="M1003" s="107"/>
    </row>
    <row r="1004" spans="2:13">
      <c r="B1004" s="28">
        <v>42995</v>
      </c>
      <c r="C1004" s="28">
        <v>43225</v>
      </c>
      <c r="E1004" s="28" t="str">
        <v/>
      </c>
      <c r="F1004" s="30"/>
      <c r="G1004" s="31"/>
      <c r="I1004" s="30">
        <v>42995</v>
      </c>
      <c r="J1004" s="430">
        <v>43225</v>
      </c>
      <c r="L1004" s="28"/>
      <c r="M1004" s="107"/>
    </row>
    <row r="1005" spans="2:13">
      <c r="B1005" s="28">
        <v>42996</v>
      </c>
      <c r="C1005" s="28">
        <v>42993</v>
      </c>
      <c r="E1005" s="28" t="str">
        <v/>
      </c>
      <c r="F1005" s="30"/>
      <c r="G1005" s="31"/>
      <c r="I1005" s="30">
        <v>42996</v>
      </c>
      <c r="J1005" s="430">
        <v>42993</v>
      </c>
      <c r="L1005" s="28"/>
      <c r="M1005" s="107"/>
    </row>
    <row r="1006" spans="2:13">
      <c r="B1006" s="28">
        <v>42997</v>
      </c>
      <c r="C1006" s="28">
        <v>42993</v>
      </c>
      <c r="E1006" s="28" t="str">
        <v/>
      </c>
      <c r="F1006" s="30"/>
      <c r="G1006" s="31"/>
      <c r="I1006" s="30">
        <v>42997</v>
      </c>
      <c r="J1006" s="430">
        <v>42993</v>
      </c>
      <c r="L1006" s="28"/>
      <c r="M1006" s="107"/>
    </row>
    <row r="1007" spans="2:13">
      <c r="B1007" s="28">
        <v>42998</v>
      </c>
      <c r="C1007" s="28">
        <v>42993</v>
      </c>
      <c r="E1007" s="28" t="str">
        <v/>
      </c>
      <c r="F1007" s="30"/>
      <c r="G1007" s="31"/>
      <c r="I1007" s="30">
        <v>42998</v>
      </c>
      <c r="J1007" s="430">
        <v>42993</v>
      </c>
      <c r="L1007" s="28"/>
      <c r="M1007" s="107"/>
    </row>
    <row r="1008" spans="2:13">
      <c r="B1008" s="28">
        <v>42999</v>
      </c>
      <c r="C1008" s="28">
        <v>43391</v>
      </c>
      <c r="E1008" s="28" t="str">
        <v/>
      </c>
      <c r="F1008" s="30"/>
      <c r="G1008" s="31"/>
      <c r="I1008" s="30">
        <v>42999</v>
      </c>
      <c r="J1008" s="430">
        <v>43391</v>
      </c>
      <c r="L1008" s="28"/>
      <c r="M1008" s="107"/>
    </row>
    <row r="1009" spans="2:13">
      <c r="B1009" s="28">
        <v>43000</v>
      </c>
      <c r="C1009" s="28">
        <v>43391</v>
      </c>
      <c r="E1009" s="28" t="str">
        <v/>
      </c>
      <c r="F1009" s="30"/>
      <c r="G1009" s="31"/>
      <c r="I1009" s="30">
        <v>43000</v>
      </c>
      <c r="J1009" s="430">
        <v>43391</v>
      </c>
      <c r="L1009" s="28"/>
      <c r="M1009" s="107"/>
    </row>
    <row r="1010" spans="2:13">
      <c r="B1010" s="28">
        <v>43001</v>
      </c>
      <c r="C1010" s="28">
        <v>43225</v>
      </c>
      <c r="E1010" s="28" t="str">
        <v/>
      </c>
      <c r="F1010" s="30"/>
      <c r="G1010" s="31"/>
      <c r="I1010" s="30">
        <v>43001</v>
      </c>
      <c r="J1010" s="430">
        <v>43225</v>
      </c>
      <c r="L1010" s="28"/>
      <c r="M1010" s="107"/>
    </row>
    <row r="1011" spans="2:13">
      <c r="B1011" s="28">
        <v>43002</v>
      </c>
      <c r="C1011" s="28">
        <v>43225</v>
      </c>
      <c r="E1011" s="28" t="str">
        <v/>
      </c>
      <c r="F1011" s="30"/>
      <c r="G1011" s="31"/>
      <c r="I1011" s="30">
        <v>43002</v>
      </c>
      <c r="J1011" s="430">
        <v>43225</v>
      </c>
      <c r="L1011" s="28"/>
      <c r="M1011" s="107"/>
    </row>
    <row r="1012" spans="2:13">
      <c r="B1012" s="28">
        <v>43003</v>
      </c>
      <c r="C1012" s="28">
        <v>43361</v>
      </c>
      <c r="E1012" s="28" t="str">
        <v/>
      </c>
      <c r="F1012" s="30"/>
      <c r="G1012" s="31"/>
      <c r="I1012" s="30">
        <v>43003</v>
      </c>
      <c r="J1012" s="430">
        <v>43361</v>
      </c>
      <c r="L1012" s="28"/>
      <c r="M1012" s="107"/>
    </row>
    <row r="1013" spans="2:13">
      <c r="B1013" s="28">
        <v>43004</v>
      </c>
      <c r="C1013" s="28">
        <v>43361</v>
      </c>
      <c r="E1013" s="28" t="str">
        <v/>
      </c>
      <c r="F1013" s="30"/>
      <c r="G1013" s="31"/>
      <c r="I1013" s="30">
        <v>43004</v>
      </c>
      <c r="J1013" s="430">
        <v>43361</v>
      </c>
      <c r="L1013" s="28"/>
      <c r="M1013" s="107"/>
    </row>
    <row r="1014" spans="2:13">
      <c r="B1014" s="28">
        <v>43005</v>
      </c>
      <c r="C1014" s="28">
        <v>43361</v>
      </c>
      <c r="E1014" s="28" t="str">
        <v/>
      </c>
      <c r="F1014" s="30"/>
      <c r="G1014" s="31"/>
      <c r="I1014" s="30">
        <v>43005</v>
      </c>
      <c r="J1014" s="430">
        <v>43361</v>
      </c>
      <c r="L1014" s="28"/>
      <c r="M1014" s="107"/>
    </row>
    <row r="1015" spans="2:13">
      <c r="B1015" s="28">
        <v>43006</v>
      </c>
      <c r="C1015" s="28">
        <v>43361</v>
      </c>
      <c r="E1015" s="28" t="str">
        <v/>
      </c>
      <c r="F1015" s="30"/>
      <c r="G1015" s="31"/>
      <c r="I1015" s="30">
        <v>43006</v>
      </c>
      <c r="J1015" s="430">
        <v>43361</v>
      </c>
      <c r="L1015" s="28"/>
      <c r="M1015" s="107"/>
    </row>
    <row r="1016" spans="2:13">
      <c r="B1016" s="28">
        <v>43007</v>
      </c>
      <c r="C1016" s="28">
        <v>43361</v>
      </c>
      <c r="E1016" s="28" t="str">
        <v/>
      </c>
      <c r="F1016" s="30"/>
      <c r="G1016" s="31"/>
      <c r="I1016" s="30">
        <v>43007</v>
      </c>
      <c r="J1016" s="430">
        <v>43361</v>
      </c>
      <c r="L1016" s="28"/>
      <c r="M1016" s="107"/>
    </row>
    <row r="1017" spans="2:13">
      <c r="B1017" s="28">
        <v>43008</v>
      </c>
      <c r="C1017" s="28">
        <v>43391</v>
      </c>
      <c r="E1017" s="28" t="str">
        <v/>
      </c>
      <c r="F1017" s="30"/>
      <c r="G1017" s="31"/>
      <c r="I1017" s="30">
        <v>43008</v>
      </c>
      <c r="J1017" s="430">
        <v>43391</v>
      </c>
      <c r="L1017" s="28"/>
      <c r="M1017" s="107"/>
    </row>
    <row r="1018" spans="2:13">
      <c r="B1018" s="28">
        <v>43009</v>
      </c>
      <c r="C1018" s="28">
        <v>42155</v>
      </c>
      <c r="E1018" s="28" t="str">
        <v/>
      </c>
      <c r="F1018" s="30"/>
      <c r="G1018" s="31"/>
      <c r="I1018" s="30">
        <v>43009</v>
      </c>
      <c r="J1018" s="430">
        <v>42155</v>
      </c>
      <c r="L1018" s="28"/>
      <c r="M1018" s="107"/>
    </row>
    <row r="1019" spans="2:13">
      <c r="B1019" s="28">
        <v>43010</v>
      </c>
      <c r="C1019" s="28">
        <v>43383</v>
      </c>
      <c r="E1019" s="28" t="str">
        <v/>
      </c>
      <c r="F1019" s="30"/>
      <c r="G1019" s="31"/>
      <c r="I1019" s="30">
        <v>43010</v>
      </c>
      <c r="J1019" s="430">
        <v>43383</v>
      </c>
      <c r="L1019" s="28"/>
      <c r="M1019" s="107"/>
    </row>
    <row r="1020" spans="2:13">
      <c r="B1020" s="28">
        <v>43011</v>
      </c>
      <c r="C1020" s="28">
        <v>43383</v>
      </c>
      <c r="E1020" s="28" t="str">
        <v/>
      </c>
      <c r="F1020" s="30"/>
      <c r="G1020" s="31"/>
      <c r="I1020" s="30">
        <v>43011</v>
      </c>
      <c r="J1020" s="430">
        <v>43383</v>
      </c>
      <c r="L1020" s="28"/>
      <c r="M1020" s="107"/>
    </row>
    <row r="1021" spans="2:13">
      <c r="B1021" s="28">
        <v>43012</v>
      </c>
      <c r="C1021" s="28">
        <v>43383</v>
      </c>
      <c r="E1021" s="28" t="str">
        <v/>
      </c>
      <c r="F1021" s="30"/>
      <c r="G1021" s="31"/>
      <c r="I1021" s="30">
        <v>43012</v>
      </c>
      <c r="J1021" s="430">
        <v>43383</v>
      </c>
      <c r="L1021" s="28"/>
      <c r="M1021" s="107"/>
    </row>
    <row r="1022" spans="2:13">
      <c r="B1022" s="28">
        <v>43013</v>
      </c>
      <c r="C1022" s="28">
        <v>43391</v>
      </c>
      <c r="E1022" s="28" t="str">
        <v/>
      </c>
      <c r="F1022" s="30"/>
      <c r="G1022" s="31"/>
      <c r="I1022" s="30">
        <v>43013</v>
      </c>
      <c r="J1022" s="430">
        <v>43391</v>
      </c>
      <c r="L1022" s="28"/>
      <c r="M1022" s="107"/>
    </row>
    <row r="1023" spans="2:13">
      <c r="B1023" s="28">
        <v>43014</v>
      </c>
      <c r="C1023" s="28">
        <v>43391</v>
      </c>
      <c r="E1023" s="28" t="str">
        <v/>
      </c>
      <c r="F1023" s="30"/>
      <c r="G1023" s="31"/>
      <c r="I1023" s="30">
        <v>43014</v>
      </c>
      <c r="J1023" s="430">
        <v>43391</v>
      </c>
      <c r="L1023" s="28"/>
      <c r="M1023" s="107"/>
    </row>
    <row r="1024" spans="2:13">
      <c r="B1024" s="28">
        <v>43015</v>
      </c>
      <c r="C1024" s="28">
        <v>43391</v>
      </c>
      <c r="E1024" s="28" t="str">
        <v/>
      </c>
      <c r="F1024" s="30"/>
      <c r="G1024" s="31"/>
      <c r="I1024" s="30">
        <v>43015</v>
      </c>
      <c r="J1024" s="430">
        <v>43391</v>
      </c>
      <c r="L1024" s="28"/>
      <c r="M1024" s="107"/>
    </row>
    <row r="1025" spans="2:13">
      <c r="B1025" s="28">
        <v>43016</v>
      </c>
      <c r="C1025" s="28">
        <v>42155</v>
      </c>
      <c r="E1025" s="28" t="str">
        <v/>
      </c>
      <c r="F1025" s="30"/>
      <c r="G1025" s="31"/>
      <c r="I1025" s="30">
        <v>43016</v>
      </c>
      <c r="J1025" s="430">
        <v>42155</v>
      </c>
      <c r="L1025" s="28"/>
      <c r="M1025" s="107"/>
    </row>
    <row r="1026" spans="2:13">
      <c r="B1026" s="28">
        <v>43017</v>
      </c>
      <c r="C1026" s="28">
        <v>42873</v>
      </c>
      <c r="E1026" s="28" t="str">
        <v/>
      </c>
      <c r="F1026" s="30"/>
      <c r="G1026" s="31"/>
      <c r="I1026" s="30">
        <v>43017</v>
      </c>
      <c r="J1026" s="430">
        <v>42873</v>
      </c>
      <c r="L1026" s="28"/>
      <c r="M1026" s="107"/>
    </row>
    <row r="1027" spans="2:13">
      <c r="B1027" s="28">
        <v>43018</v>
      </c>
      <c r="C1027" s="28">
        <v>43383</v>
      </c>
      <c r="E1027" s="28" t="str">
        <v/>
      </c>
      <c r="F1027" s="30"/>
      <c r="G1027" s="31"/>
      <c r="I1027" s="30">
        <v>43018</v>
      </c>
      <c r="J1027" s="430">
        <v>43383</v>
      </c>
      <c r="L1027" s="28"/>
      <c r="M1027" s="107"/>
    </row>
    <row r="1028" spans="2:13">
      <c r="B1028" s="28">
        <v>43019</v>
      </c>
      <c r="C1028" s="28">
        <v>43383</v>
      </c>
      <c r="E1028" s="28" t="str">
        <v/>
      </c>
      <c r="F1028" s="30"/>
      <c r="G1028" s="31"/>
      <c r="I1028" s="30">
        <v>43019</v>
      </c>
      <c r="J1028" s="430">
        <v>43383</v>
      </c>
      <c r="L1028" s="28"/>
      <c r="M1028" s="107"/>
    </row>
    <row r="1029" spans="2:13">
      <c r="B1029" s="28">
        <v>43020</v>
      </c>
      <c r="C1029" s="28">
        <v>43235</v>
      </c>
      <c r="E1029" s="28" t="str">
        <v/>
      </c>
      <c r="F1029" s="30"/>
      <c r="G1029" s="31"/>
      <c r="I1029" s="30">
        <v>43020</v>
      </c>
      <c r="J1029" s="430">
        <v>43235</v>
      </c>
      <c r="L1029" s="28"/>
      <c r="M1029" s="107"/>
    </row>
    <row r="1030" spans="2:13">
      <c r="B1030" s="28">
        <v>43021</v>
      </c>
      <c r="C1030" s="28">
        <v>43235</v>
      </c>
      <c r="E1030" s="28" t="str">
        <v/>
      </c>
      <c r="F1030" s="30"/>
      <c r="G1030" s="31"/>
      <c r="I1030" s="30">
        <v>43021</v>
      </c>
      <c r="J1030" s="430">
        <v>43235</v>
      </c>
      <c r="L1030" s="28"/>
      <c r="M1030" s="107"/>
    </row>
    <row r="1031" spans="2:13">
      <c r="B1031" s="28">
        <v>43022</v>
      </c>
      <c r="C1031" s="28">
        <v>42155</v>
      </c>
      <c r="E1031" s="28" t="str">
        <v/>
      </c>
      <c r="F1031" s="30"/>
      <c r="G1031" s="31"/>
      <c r="I1031" s="30">
        <v>43022</v>
      </c>
      <c r="J1031" s="430">
        <v>42155</v>
      </c>
      <c r="L1031" s="28"/>
      <c r="M1031" s="107"/>
    </row>
    <row r="1032" spans="2:13">
      <c r="B1032" s="28">
        <v>43023</v>
      </c>
      <c r="C1032" s="28">
        <v>43225</v>
      </c>
      <c r="E1032" s="28" t="str">
        <v/>
      </c>
      <c r="F1032" s="30"/>
      <c r="G1032" s="31"/>
      <c r="I1032" s="30">
        <v>43023</v>
      </c>
      <c r="J1032" s="430">
        <v>43225</v>
      </c>
      <c r="L1032" s="28"/>
      <c r="M1032" s="107"/>
    </row>
    <row r="1033" spans="2:13">
      <c r="B1033" s="28">
        <v>43024</v>
      </c>
      <c r="C1033" s="28">
        <v>43259</v>
      </c>
      <c r="E1033" s="28" t="str">
        <v/>
      </c>
      <c r="F1033" s="30"/>
      <c r="G1033" s="31"/>
      <c r="I1033" s="30">
        <v>43024</v>
      </c>
      <c r="J1033" s="430">
        <v>43259</v>
      </c>
      <c r="L1033" s="28"/>
      <c r="M1033" s="107"/>
    </row>
    <row r="1034" spans="2:13">
      <c r="B1034" s="28">
        <v>43025</v>
      </c>
      <c r="C1034" s="28">
        <v>43259</v>
      </c>
      <c r="E1034" s="28" t="str">
        <v/>
      </c>
      <c r="F1034" s="30"/>
      <c r="G1034" s="31"/>
      <c r="I1034" s="30">
        <v>43025</v>
      </c>
      <c r="J1034" s="430">
        <v>43259</v>
      </c>
      <c r="L1034" s="28"/>
      <c r="M1034" s="107"/>
    </row>
    <row r="1035" spans="2:13">
      <c r="B1035" s="28">
        <v>43026</v>
      </c>
      <c r="C1035" s="28">
        <v>43391</v>
      </c>
      <c r="E1035" s="28" t="str">
        <v/>
      </c>
      <c r="F1035" s="30"/>
      <c r="G1035" s="31"/>
      <c r="I1035" s="30">
        <v>43026</v>
      </c>
      <c r="J1035" s="430">
        <v>43391</v>
      </c>
      <c r="L1035" s="28"/>
      <c r="M1035" s="107"/>
    </row>
    <row r="1036" spans="2:13">
      <c r="B1036" s="28">
        <v>43027</v>
      </c>
      <c r="C1036" s="28">
        <v>43383</v>
      </c>
      <c r="E1036" s="28" t="str">
        <v/>
      </c>
      <c r="F1036" s="30"/>
      <c r="G1036" s="31"/>
      <c r="I1036" s="30">
        <v>43027</v>
      </c>
      <c r="J1036" s="430">
        <v>43383</v>
      </c>
      <c r="L1036" s="28"/>
      <c r="M1036" s="107"/>
    </row>
    <row r="1037" spans="2:13">
      <c r="B1037" s="28">
        <v>43028</v>
      </c>
      <c r="C1037" s="28">
        <v>43235</v>
      </c>
      <c r="E1037" s="28" t="str">
        <v/>
      </c>
      <c r="F1037" s="30"/>
      <c r="G1037" s="31"/>
      <c r="I1037" s="30">
        <v>43028</v>
      </c>
      <c r="J1037" s="430">
        <v>43235</v>
      </c>
      <c r="L1037" s="28"/>
      <c r="M1037" s="107"/>
    </row>
    <row r="1038" spans="2:13">
      <c r="B1038" s="28">
        <v>43029</v>
      </c>
      <c r="C1038" s="28">
        <v>42868</v>
      </c>
      <c r="E1038" s="28" t="str">
        <v/>
      </c>
      <c r="F1038" s="30"/>
      <c r="G1038" s="31"/>
      <c r="I1038" s="30">
        <v>43029</v>
      </c>
      <c r="J1038" s="430">
        <v>42868</v>
      </c>
      <c r="L1038" s="28"/>
      <c r="M1038" s="107"/>
    </row>
    <row r="1039" spans="2:13">
      <c r="B1039" s="28">
        <v>43030</v>
      </c>
      <c r="C1039" s="28">
        <v>42155</v>
      </c>
      <c r="E1039" s="28" t="str">
        <v/>
      </c>
      <c r="F1039" s="30"/>
      <c r="G1039" s="31"/>
      <c r="I1039" s="30">
        <v>43030</v>
      </c>
      <c r="J1039" s="430">
        <v>42155</v>
      </c>
      <c r="L1039" s="28"/>
      <c r="M1039" s="107"/>
    </row>
    <row r="1040" spans="2:13">
      <c r="B1040" s="28">
        <v>43031</v>
      </c>
      <c r="C1040" s="28">
        <v>43361</v>
      </c>
      <c r="E1040" s="28" t="str">
        <v/>
      </c>
      <c r="F1040" s="30"/>
      <c r="G1040" s="31"/>
      <c r="I1040" s="30">
        <v>43031</v>
      </c>
      <c r="J1040" s="430">
        <v>43361</v>
      </c>
      <c r="L1040" s="28"/>
      <c r="M1040" s="107"/>
    </row>
    <row r="1041" spans="2:13">
      <c r="B1041" s="28">
        <v>43032</v>
      </c>
      <c r="C1041" s="28">
        <v>42936</v>
      </c>
      <c r="E1041" s="28" t="str">
        <v/>
      </c>
      <c r="F1041" s="30"/>
      <c r="G1041" s="31"/>
      <c r="I1041" s="30">
        <v>43032</v>
      </c>
      <c r="J1041" s="430">
        <v>42936</v>
      </c>
      <c r="L1041" s="28"/>
      <c r="M1041" s="107"/>
    </row>
    <row r="1042" spans="2:13">
      <c r="B1042" s="28">
        <v>43033</v>
      </c>
      <c r="C1042" s="28">
        <v>42936</v>
      </c>
      <c r="E1042" s="28" t="str">
        <v/>
      </c>
      <c r="F1042" s="30"/>
      <c r="G1042" s="31"/>
      <c r="I1042" s="30">
        <v>43033</v>
      </c>
      <c r="J1042" s="430">
        <v>42936</v>
      </c>
      <c r="L1042" s="28"/>
      <c r="M1042" s="107"/>
    </row>
    <row r="1043" spans="2:13">
      <c r="B1043" s="28">
        <v>43034</v>
      </c>
      <c r="C1043" s="28">
        <v>42558</v>
      </c>
      <c r="E1043" s="28" t="str">
        <v/>
      </c>
      <c r="F1043" s="30"/>
      <c r="G1043" s="31"/>
      <c r="I1043" s="30">
        <v>43034</v>
      </c>
      <c r="J1043" s="430">
        <v>42558</v>
      </c>
      <c r="L1043" s="28"/>
      <c r="M1043" s="107"/>
    </row>
    <row r="1044" spans="2:13">
      <c r="B1044" s="28">
        <v>43035</v>
      </c>
      <c r="C1044" s="28">
        <v>43259</v>
      </c>
      <c r="E1044" s="28" t="str">
        <v/>
      </c>
      <c r="F1044" s="30"/>
      <c r="G1044" s="31"/>
      <c r="I1044" s="30">
        <v>43035</v>
      </c>
      <c r="J1044" s="430">
        <v>43259</v>
      </c>
      <c r="L1044" s="28"/>
      <c r="M1044" s="107"/>
    </row>
    <row r="1045" spans="2:13">
      <c r="B1045" s="28">
        <v>43036</v>
      </c>
      <c r="C1045" s="28">
        <v>43225</v>
      </c>
      <c r="E1045" s="28" t="str">
        <v/>
      </c>
      <c r="F1045" s="30"/>
      <c r="G1045" s="31"/>
      <c r="I1045" s="30">
        <v>43036</v>
      </c>
      <c r="J1045" s="430">
        <v>43225</v>
      </c>
      <c r="L1045" s="28"/>
      <c r="M1045" s="107"/>
    </row>
    <row r="1046" spans="2:13">
      <c r="B1046" s="28">
        <v>43037</v>
      </c>
      <c r="C1046" s="28">
        <v>42155</v>
      </c>
      <c r="E1046" s="28" t="str">
        <v/>
      </c>
      <c r="F1046" s="30"/>
      <c r="G1046" s="31"/>
      <c r="I1046" s="30">
        <v>43037</v>
      </c>
      <c r="J1046" s="430">
        <v>42155</v>
      </c>
      <c r="L1046" s="28"/>
      <c r="M1046" s="107"/>
    </row>
    <row r="1047" spans="2:13">
      <c r="B1047" s="28">
        <v>43038</v>
      </c>
      <c r="C1047" s="28">
        <v>43235</v>
      </c>
      <c r="E1047" s="28" t="str">
        <v/>
      </c>
      <c r="F1047" s="30"/>
      <c r="G1047" s="31"/>
      <c r="I1047" s="30">
        <v>43038</v>
      </c>
      <c r="J1047" s="430">
        <v>43235</v>
      </c>
      <c r="L1047" s="28"/>
      <c r="M1047" s="107"/>
    </row>
    <row r="1048" spans="2:13">
      <c r="B1048" s="28">
        <v>43039</v>
      </c>
      <c r="C1048" s="28">
        <v>43235</v>
      </c>
      <c r="E1048" s="28" t="str">
        <v/>
      </c>
      <c r="F1048" s="30"/>
      <c r="G1048" s="31"/>
      <c r="I1048" s="30">
        <v>43039</v>
      </c>
      <c r="J1048" s="430">
        <v>43235</v>
      </c>
      <c r="L1048" s="28"/>
      <c r="M1048" s="107"/>
    </row>
    <row r="1049" spans="2:13">
      <c r="B1049" s="28">
        <v>43040</v>
      </c>
      <c r="C1049" s="28">
        <v>43424</v>
      </c>
      <c r="E1049" s="28" t="str">
        <v/>
      </c>
      <c r="F1049" s="30"/>
      <c r="G1049" s="31"/>
      <c r="I1049" s="30">
        <v>43040</v>
      </c>
      <c r="J1049" s="430">
        <v>43424</v>
      </c>
      <c r="L1049" s="28"/>
      <c r="M1049" s="107"/>
    </row>
    <row r="1050" spans="2:13">
      <c r="B1050" s="28">
        <v>43041</v>
      </c>
      <c r="C1050" s="28">
        <v>43424</v>
      </c>
      <c r="E1050" s="28" t="str">
        <v/>
      </c>
      <c r="F1050" s="30"/>
      <c r="G1050" s="31"/>
      <c r="I1050" s="30">
        <v>43041</v>
      </c>
      <c r="J1050" s="430">
        <v>43424</v>
      </c>
      <c r="L1050" s="28"/>
      <c r="M1050" s="107"/>
    </row>
    <row r="1051" spans="2:13">
      <c r="B1051" s="28">
        <v>43042</v>
      </c>
      <c r="C1051" s="28">
        <v>43424</v>
      </c>
      <c r="E1051" s="28" t="str">
        <v/>
      </c>
      <c r="F1051" s="30"/>
      <c r="G1051" s="31"/>
      <c r="I1051" s="30">
        <v>43042</v>
      </c>
      <c r="J1051" s="430">
        <v>43424</v>
      </c>
      <c r="L1051" s="28"/>
      <c r="M1051" s="107"/>
    </row>
    <row r="1052" spans="2:13">
      <c r="B1052" s="28">
        <v>43043</v>
      </c>
      <c r="C1052" s="28">
        <v>42770</v>
      </c>
      <c r="E1052" s="28" t="str">
        <v/>
      </c>
      <c r="F1052" s="30"/>
      <c r="G1052" s="31"/>
      <c r="I1052" s="30">
        <v>43043</v>
      </c>
      <c r="J1052" s="430">
        <v>42770</v>
      </c>
      <c r="L1052" s="28"/>
      <c r="M1052" s="107"/>
    </row>
    <row r="1053" spans="2:13">
      <c r="B1053" s="28">
        <v>43044</v>
      </c>
      <c r="C1053" s="28">
        <v>42386</v>
      </c>
      <c r="E1053" s="28" t="str">
        <v/>
      </c>
      <c r="F1053" s="30"/>
      <c r="G1053" s="31"/>
      <c r="I1053" s="30">
        <v>43044</v>
      </c>
      <c r="J1053" s="430">
        <v>42386</v>
      </c>
      <c r="L1053" s="28"/>
      <c r="M1053" s="107"/>
    </row>
    <row r="1054" spans="2:13">
      <c r="B1054" s="28">
        <v>43045</v>
      </c>
      <c r="C1054" s="28">
        <v>43424</v>
      </c>
      <c r="E1054" s="28" t="str">
        <v/>
      </c>
      <c r="F1054" s="30"/>
      <c r="G1054" s="31"/>
      <c r="I1054" s="30">
        <v>43045</v>
      </c>
      <c r="J1054" s="430">
        <v>43424</v>
      </c>
      <c r="L1054" s="28"/>
      <c r="M1054" s="107"/>
    </row>
    <row r="1055" spans="2:13">
      <c r="B1055" s="28">
        <v>43046</v>
      </c>
      <c r="C1055" s="28">
        <v>43424</v>
      </c>
      <c r="E1055" s="28" t="str">
        <v/>
      </c>
      <c r="F1055" s="30"/>
      <c r="G1055" s="31"/>
      <c r="I1055" s="30">
        <v>43046</v>
      </c>
      <c r="J1055" s="430">
        <v>43424</v>
      </c>
      <c r="L1055" s="28"/>
      <c r="M1055" s="107"/>
    </row>
    <row r="1056" spans="2:13">
      <c r="B1056" s="28">
        <v>43047</v>
      </c>
      <c r="C1056" s="28">
        <v>43424</v>
      </c>
      <c r="E1056" s="28" t="str">
        <v/>
      </c>
      <c r="F1056" s="30"/>
      <c r="G1056" s="31"/>
      <c r="I1056" s="30">
        <v>43047</v>
      </c>
      <c r="J1056" s="430">
        <v>43424</v>
      </c>
      <c r="L1056" s="28"/>
      <c r="M1056" s="107"/>
    </row>
    <row r="1057" spans="2:13">
      <c r="B1057" s="28">
        <v>43048</v>
      </c>
      <c r="C1057" s="28">
        <v>43424</v>
      </c>
      <c r="E1057" s="28" t="str">
        <v/>
      </c>
      <c r="F1057" s="30"/>
      <c r="G1057" s="31"/>
      <c r="I1057" s="30">
        <v>43048</v>
      </c>
      <c r="J1057" s="430">
        <v>43424</v>
      </c>
      <c r="L1057" s="28"/>
      <c r="M1057" s="107"/>
    </row>
    <row r="1058" spans="2:13">
      <c r="B1058" s="28">
        <v>43049</v>
      </c>
      <c r="C1058" s="28">
        <v>42868</v>
      </c>
      <c r="E1058" s="28" t="str">
        <v/>
      </c>
      <c r="F1058" s="30"/>
      <c r="G1058" s="31"/>
      <c r="I1058" s="30">
        <v>43049</v>
      </c>
      <c r="J1058" s="430">
        <v>42868</v>
      </c>
      <c r="L1058" s="28"/>
      <c r="M1058" s="107"/>
    </row>
    <row r="1059" spans="2:13">
      <c r="B1059" s="28">
        <v>43050</v>
      </c>
      <c r="C1059" s="28">
        <v>42770</v>
      </c>
      <c r="E1059" s="28" t="str">
        <v/>
      </c>
      <c r="F1059" s="30"/>
      <c r="G1059" s="31"/>
      <c r="I1059" s="30">
        <v>43050</v>
      </c>
      <c r="J1059" s="430">
        <v>42770</v>
      </c>
      <c r="L1059" s="28"/>
      <c r="M1059" s="107"/>
    </row>
    <row r="1060" spans="2:13">
      <c r="B1060" s="28">
        <v>43051</v>
      </c>
      <c r="C1060" s="28">
        <v>42386</v>
      </c>
      <c r="E1060" s="28" t="str">
        <v/>
      </c>
      <c r="F1060" s="30"/>
      <c r="G1060" s="31"/>
      <c r="I1060" s="30">
        <v>43051</v>
      </c>
      <c r="J1060" s="430">
        <v>42386</v>
      </c>
      <c r="L1060" s="28"/>
      <c r="M1060" s="107"/>
    </row>
    <row r="1061" spans="2:13">
      <c r="B1061" s="28">
        <v>43052</v>
      </c>
      <c r="C1061" s="28">
        <v>43424</v>
      </c>
      <c r="E1061" s="28" t="str">
        <v/>
      </c>
      <c r="F1061" s="30"/>
      <c r="G1061" s="31"/>
      <c r="I1061" s="30">
        <v>43052</v>
      </c>
      <c r="J1061" s="430">
        <v>43424</v>
      </c>
      <c r="L1061" s="28"/>
      <c r="M1061" s="107"/>
    </row>
    <row r="1062" spans="2:13">
      <c r="B1062" s="28">
        <v>43053</v>
      </c>
      <c r="C1062" s="28">
        <v>43424</v>
      </c>
      <c r="E1062" s="28" t="str">
        <v/>
      </c>
      <c r="F1062" s="30"/>
      <c r="G1062" s="31"/>
      <c r="I1062" s="30">
        <v>43053</v>
      </c>
      <c r="J1062" s="430">
        <v>43424</v>
      </c>
      <c r="L1062" s="28"/>
      <c r="M1062" s="107"/>
    </row>
    <row r="1063" spans="2:13">
      <c r="B1063" s="28">
        <v>43054</v>
      </c>
      <c r="C1063" s="28">
        <v>43424</v>
      </c>
      <c r="E1063" s="28" t="str">
        <v/>
      </c>
      <c r="F1063" s="30"/>
      <c r="G1063" s="31"/>
      <c r="I1063" s="30">
        <v>43054</v>
      </c>
      <c r="J1063" s="430">
        <v>43424</v>
      </c>
      <c r="L1063" s="28"/>
      <c r="M1063" s="107"/>
    </row>
    <row r="1064" spans="2:13">
      <c r="B1064" s="28">
        <v>43055</v>
      </c>
      <c r="C1064" s="28">
        <v>43424</v>
      </c>
      <c r="E1064" s="28" t="str">
        <v/>
      </c>
      <c r="F1064" s="30"/>
      <c r="G1064" s="31"/>
      <c r="I1064" s="30">
        <v>43055</v>
      </c>
      <c r="J1064" s="430">
        <v>43424</v>
      </c>
      <c r="L1064" s="28"/>
      <c r="M1064" s="107"/>
    </row>
    <row r="1065" spans="2:13">
      <c r="B1065" s="28">
        <v>43056</v>
      </c>
      <c r="C1065" s="28">
        <v>43424</v>
      </c>
      <c r="E1065" s="28" t="str">
        <v/>
      </c>
      <c r="F1065" s="30"/>
      <c r="G1065" s="31"/>
      <c r="I1065" s="30">
        <v>43056</v>
      </c>
      <c r="J1065" s="430">
        <v>43424</v>
      </c>
      <c r="L1065" s="28"/>
      <c r="M1065" s="107"/>
    </row>
    <row r="1066" spans="2:13">
      <c r="B1066" s="28">
        <v>43057</v>
      </c>
      <c r="C1066" s="28">
        <v>42770</v>
      </c>
      <c r="E1066" s="28" t="str">
        <v/>
      </c>
      <c r="F1066" s="30"/>
      <c r="G1066" s="31"/>
      <c r="I1066" s="30">
        <v>43057</v>
      </c>
      <c r="J1066" s="430">
        <v>42770</v>
      </c>
      <c r="L1066" s="28"/>
      <c r="M1066" s="107"/>
    </row>
    <row r="1067" spans="2:13">
      <c r="B1067" s="28">
        <v>43058</v>
      </c>
      <c r="C1067" s="28">
        <v>42386</v>
      </c>
      <c r="E1067" s="28" t="str">
        <v/>
      </c>
      <c r="F1067" s="30"/>
      <c r="G1067" s="31"/>
      <c r="I1067" s="30">
        <v>43058</v>
      </c>
      <c r="J1067" s="430">
        <v>42386</v>
      </c>
      <c r="L1067" s="28"/>
      <c r="M1067" s="107"/>
    </row>
    <row r="1068" spans="2:13">
      <c r="B1068" s="28">
        <v>43059</v>
      </c>
      <c r="C1068" s="28">
        <v>43424</v>
      </c>
      <c r="E1068" s="28" t="str">
        <v/>
      </c>
      <c r="F1068" s="30"/>
      <c r="G1068" s="31"/>
      <c r="I1068" s="30">
        <v>43059</v>
      </c>
      <c r="J1068" s="430">
        <v>43424</v>
      </c>
      <c r="L1068" s="28"/>
      <c r="M1068" s="107"/>
    </row>
    <row r="1069" spans="2:13">
      <c r="B1069" s="28">
        <v>43060</v>
      </c>
      <c r="C1069" s="28">
        <v>42873</v>
      </c>
      <c r="E1069" s="28" t="str">
        <v/>
      </c>
      <c r="F1069" s="30"/>
      <c r="G1069" s="31"/>
      <c r="I1069" s="30">
        <v>43060</v>
      </c>
      <c r="J1069" s="430">
        <v>42873</v>
      </c>
      <c r="L1069" s="28"/>
      <c r="M1069" s="107"/>
    </row>
    <row r="1070" spans="2:13">
      <c r="B1070" s="28">
        <v>43061</v>
      </c>
      <c r="C1070" s="28">
        <v>43391</v>
      </c>
      <c r="E1070" s="28"/>
      <c r="F1070" s="30"/>
      <c r="G1070" s="31"/>
      <c r="I1070" s="30">
        <v>43061</v>
      </c>
      <c r="J1070" s="430">
        <v>43391</v>
      </c>
      <c r="L1070" s="28"/>
      <c r="M1070" s="107"/>
    </row>
    <row r="1071" spans="2:13">
      <c r="B1071" s="28">
        <v>43062</v>
      </c>
      <c r="C1071" s="28">
        <v>43225</v>
      </c>
      <c r="E1071" s="28"/>
      <c r="F1071" s="30"/>
      <c r="G1071" s="31"/>
      <c r="I1071" s="30">
        <v>43062</v>
      </c>
      <c r="J1071" s="430">
        <v>43225</v>
      </c>
      <c r="L1071" s="28"/>
      <c r="M1071" s="107"/>
    </row>
    <row r="1072" spans="2:13">
      <c r="B1072" s="28">
        <v>43063</v>
      </c>
      <c r="C1072" s="28">
        <v>42873</v>
      </c>
      <c r="E1072" s="28"/>
      <c r="F1072" s="30"/>
      <c r="G1072" s="31"/>
      <c r="I1072" s="30">
        <v>43063</v>
      </c>
      <c r="J1072" s="430">
        <v>42873</v>
      </c>
      <c r="L1072" s="28"/>
      <c r="M1072" s="107"/>
    </row>
    <row r="1073" spans="2:13">
      <c r="B1073" s="28">
        <v>43064</v>
      </c>
      <c r="C1073" s="28">
        <v>42155</v>
      </c>
      <c r="E1073" s="28"/>
      <c r="F1073" s="30"/>
      <c r="G1073" s="31"/>
      <c r="I1073" s="30">
        <v>43064</v>
      </c>
      <c r="J1073" s="430">
        <v>42155</v>
      </c>
      <c r="L1073" s="28"/>
      <c r="M1073" s="107"/>
    </row>
    <row r="1074" spans="2:13">
      <c r="B1074" s="28">
        <v>43065</v>
      </c>
      <c r="C1074" s="28">
        <v>42386</v>
      </c>
      <c r="E1074" s="28"/>
      <c r="F1074" s="30"/>
      <c r="G1074" s="31"/>
      <c r="I1074" s="30">
        <v>43065</v>
      </c>
      <c r="J1074" s="430">
        <v>42386</v>
      </c>
      <c r="L1074" s="28"/>
      <c r="M1074" s="107"/>
    </row>
    <row r="1075" spans="2:13">
      <c r="B1075" s="28">
        <v>43066</v>
      </c>
      <c r="C1075" s="28">
        <v>43424</v>
      </c>
      <c r="E1075" s="28"/>
      <c r="F1075" s="30"/>
      <c r="G1075" s="31"/>
      <c r="I1075" s="30">
        <v>43066</v>
      </c>
      <c r="J1075" s="430">
        <v>43424</v>
      </c>
      <c r="L1075" s="28"/>
      <c r="M1075" s="107"/>
    </row>
    <row r="1076" spans="2:13">
      <c r="B1076" s="28">
        <v>43067</v>
      </c>
      <c r="C1076" s="28">
        <v>43424</v>
      </c>
      <c r="E1076" s="28"/>
      <c r="F1076" s="30"/>
      <c r="G1076" s="31"/>
      <c r="I1076" s="30">
        <v>43067</v>
      </c>
      <c r="J1076" s="430">
        <v>43424</v>
      </c>
      <c r="L1076" s="28"/>
      <c r="M1076" s="107"/>
    </row>
    <row r="1077" spans="2:13">
      <c r="B1077" s="28">
        <v>43068</v>
      </c>
      <c r="C1077" s="28">
        <v>43424</v>
      </c>
      <c r="E1077" s="28"/>
      <c r="F1077" s="30"/>
      <c r="G1077" s="31"/>
      <c r="I1077" s="30">
        <v>43068</v>
      </c>
      <c r="J1077" s="430">
        <v>43424</v>
      </c>
      <c r="L1077" s="28"/>
      <c r="M1077" s="107"/>
    </row>
    <row r="1078" spans="2:13">
      <c r="B1078" s="28">
        <v>43069</v>
      </c>
      <c r="C1078" s="28">
        <v>43424</v>
      </c>
      <c r="E1078" s="28"/>
      <c r="F1078" s="30"/>
      <c r="G1078" s="31"/>
      <c r="I1078" s="30">
        <v>43069</v>
      </c>
      <c r="J1078" s="430">
        <v>43424</v>
      </c>
      <c r="L1078" s="28"/>
      <c r="M1078" s="107"/>
    </row>
    <row r="1079" spans="2:13">
      <c r="B1079" s="28">
        <v>43070</v>
      </c>
      <c r="C1079" s="28">
        <v>43424</v>
      </c>
      <c r="E1079" s="28"/>
      <c r="F1079" s="30"/>
      <c r="G1079" s="31"/>
      <c r="I1079" s="30">
        <v>43070</v>
      </c>
      <c r="J1079" s="430">
        <v>43424</v>
      </c>
      <c r="L1079" s="28"/>
      <c r="M1079" s="107"/>
    </row>
    <row r="1080" spans="2:13">
      <c r="B1080" s="28">
        <v>43071</v>
      </c>
      <c r="C1080" s="28">
        <v>43442</v>
      </c>
      <c r="E1080" s="28"/>
      <c r="F1080" s="30"/>
      <c r="G1080" s="31"/>
      <c r="I1080" s="30">
        <v>43071</v>
      </c>
      <c r="J1080" s="430">
        <v>43442</v>
      </c>
      <c r="L1080" s="28"/>
      <c r="M1080" s="107"/>
    </row>
    <row r="1081" spans="2:13">
      <c r="B1081" s="28">
        <v>43072</v>
      </c>
      <c r="C1081" s="28">
        <v>42386</v>
      </c>
      <c r="E1081" s="28"/>
      <c r="F1081" s="30"/>
      <c r="G1081" s="31"/>
      <c r="I1081" s="30">
        <v>43072</v>
      </c>
      <c r="J1081" s="430">
        <v>42386</v>
      </c>
      <c r="L1081" s="28"/>
      <c r="M1081" s="107"/>
    </row>
    <row r="1082" spans="2:13">
      <c r="B1082" s="28">
        <v>43073</v>
      </c>
      <c r="C1082" s="28">
        <v>43447</v>
      </c>
      <c r="E1082" s="28"/>
      <c r="F1082" s="30"/>
      <c r="G1082" s="31"/>
      <c r="I1082" s="30">
        <v>43073</v>
      </c>
      <c r="J1082" s="430">
        <v>43447</v>
      </c>
      <c r="L1082" s="28"/>
      <c r="M1082" s="107"/>
    </row>
    <row r="1083" spans="2:13">
      <c r="B1083" s="28">
        <v>43074</v>
      </c>
      <c r="C1083" s="28">
        <v>43447</v>
      </c>
      <c r="E1083" s="28"/>
      <c r="F1083" s="30"/>
      <c r="G1083" s="31"/>
      <c r="I1083" s="30">
        <v>43074</v>
      </c>
      <c r="J1083" s="430">
        <v>43447</v>
      </c>
      <c r="L1083" s="28"/>
      <c r="M1083" s="107"/>
    </row>
    <row r="1084" spans="2:13">
      <c r="B1084" s="28">
        <v>43075</v>
      </c>
      <c r="C1084" s="28">
        <v>43447</v>
      </c>
      <c r="E1084" s="28"/>
      <c r="F1084" s="30"/>
      <c r="G1084" s="31"/>
      <c r="I1084" s="30">
        <v>43075</v>
      </c>
      <c r="J1084" s="430">
        <v>43447</v>
      </c>
      <c r="L1084" s="28"/>
      <c r="M1084" s="107"/>
    </row>
    <row r="1085" spans="2:13">
      <c r="B1085" s="28">
        <v>43076</v>
      </c>
      <c r="C1085" s="28">
        <v>43447</v>
      </c>
      <c r="E1085" s="28"/>
      <c r="F1085" s="30"/>
      <c r="G1085" s="31"/>
      <c r="I1085" s="30">
        <v>43076</v>
      </c>
      <c r="J1085" s="430">
        <v>43447</v>
      </c>
      <c r="L1085" s="28"/>
      <c r="M1085" s="107"/>
    </row>
    <row r="1086" spans="2:13">
      <c r="B1086" s="28">
        <v>43077</v>
      </c>
      <c r="C1086" s="28">
        <v>43424</v>
      </c>
      <c r="E1086" s="28"/>
      <c r="F1086" s="30"/>
      <c r="G1086" s="31"/>
      <c r="I1086" s="30">
        <v>43077</v>
      </c>
      <c r="J1086" s="430">
        <v>43424</v>
      </c>
      <c r="L1086" s="28"/>
      <c r="M1086" s="107"/>
    </row>
    <row r="1087" spans="2:13">
      <c r="B1087" s="28">
        <v>43078</v>
      </c>
      <c r="C1087" s="28">
        <v>43442</v>
      </c>
      <c r="E1087" s="28"/>
      <c r="F1087" s="30"/>
      <c r="G1087" s="31"/>
      <c r="I1087" s="30">
        <v>43078</v>
      </c>
      <c r="J1087" s="430">
        <v>43442</v>
      </c>
      <c r="L1087" s="28"/>
      <c r="M1087" s="107"/>
    </row>
    <row r="1088" spans="2:13">
      <c r="B1088" s="28">
        <v>43079</v>
      </c>
      <c r="C1088" s="28">
        <v>42386</v>
      </c>
      <c r="E1088" s="28"/>
      <c r="F1088" s="30"/>
      <c r="G1088" s="31"/>
      <c r="I1088" s="30">
        <v>43079</v>
      </c>
      <c r="J1088" s="430">
        <v>42386</v>
      </c>
      <c r="L1088" s="28"/>
      <c r="M1088" s="107"/>
    </row>
    <row r="1089" spans="2:13">
      <c r="B1089" s="28">
        <v>43080</v>
      </c>
      <c r="C1089" s="28">
        <v>43424</v>
      </c>
      <c r="E1089" s="28"/>
      <c r="F1089" s="30"/>
      <c r="G1089" s="31"/>
      <c r="I1089" s="30">
        <v>43080</v>
      </c>
      <c r="J1089" s="430">
        <v>43424</v>
      </c>
      <c r="L1089" s="28"/>
      <c r="M1089" s="107"/>
    </row>
    <row r="1090" spans="2:13">
      <c r="B1090" s="28">
        <v>43081</v>
      </c>
      <c r="C1090" s="28">
        <v>43447</v>
      </c>
      <c r="E1090" s="28"/>
      <c r="F1090" s="30"/>
      <c r="G1090" s="31"/>
      <c r="I1090" s="30">
        <v>43081</v>
      </c>
      <c r="J1090" s="430">
        <v>43447</v>
      </c>
      <c r="L1090" s="28"/>
      <c r="M1090" s="107"/>
    </row>
    <row r="1091" spans="2:13">
      <c r="B1091" s="28">
        <v>43082</v>
      </c>
      <c r="C1091" s="28">
        <v>43447</v>
      </c>
      <c r="E1091" s="28"/>
      <c r="F1091" s="30"/>
      <c r="G1091" s="31"/>
      <c r="I1091" s="30">
        <v>43082</v>
      </c>
      <c r="J1091" s="430">
        <v>43447</v>
      </c>
      <c r="L1091" s="28"/>
      <c r="M1091" s="107"/>
    </row>
    <row r="1092" spans="2:13">
      <c r="B1092" s="28">
        <v>43083</v>
      </c>
      <c r="C1092" s="28">
        <v>43447</v>
      </c>
      <c r="E1092" s="28"/>
      <c r="F1092" s="30"/>
      <c r="G1092" s="31"/>
      <c r="I1092" s="30">
        <v>43083</v>
      </c>
      <c r="J1092" s="430">
        <v>43447</v>
      </c>
      <c r="L1092" s="28"/>
      <c r="M1092" s="107"/>
    </row>
    <row r="1093" spans="2:13">
      <c r="B1093" s="28">
        <v>43084</v>
      </c>
      <c r="C1093" s="28">
        <v>43424</v>
      </c>
      <c r="E1093" s="28"/>
      <c r="F1093" s="30"/>
      <c r="G1093" s="31"/>
      <c r="I1093" s="30">
        <v>43084</v>
      </c>
      <c r="J1093" s="430">
        <v>43424</v>
      </c>
      <c r="L1093" s="28"/>
      <c r="M1093" s="107"/>
    </row>
    <row r="1094" spans="2:13">
      <c r="B1094" s="28">
        <v>43085</v>
      </c>
      <c r="C1094" s="28">
        <v>43442</v>
      </c>
      <c r="E1094" s="28"/>
      <c r="F1094" s="30"/>
      <c r="G1094" s="31"/>
      <c r="I1094" s="30">
        <v>43085</v>
      </c>
      <c r="J1094" s="430">
        <v>43442</v>
      </c>
      <c r="L1094" s="28"/>
      <c r="M1094" s="107"/>
    </row>
    <row r="1095" spans="2:13">
      <c r="B1095" s="28">
        <v>43086</v>
      </c>
      <c r="C1095" s="28">
        <v>42386</v>
      </c>
      <c r="E1095" s="28"/>
      <c r="F1095" s="30"/>
      <c r="G1095" s="31"/>
      <c r="I1095" s="30">
        <v>43086</v>
      </c>
      <c r="J1095" s="430">
        <v>42386</v>
      </c>
      <c r="L1095" s="28"/>
      <c r="M1095" s="107"/>
    </row>
    <row r="1096" spans="2:13">
      <c r="B1096" s="28">
        <v>43087</v>
      </c>
      <c r="C1096" s="28">
        <v>43424</v>
      </c>
      <c r="E1096" s="28"/>
      <c r="F1096" s="30"/>
      <c r="G1096" s="31"/>
      <c r="I1096" s="30">
        <v>43087</v>
      </c>
      <c r="J1096" s="430">
        <v>43424</v>
      </c>
      <c r="L1096" s="28"/>
      <c r="M1096" s="107"/>
    </row>
    <row r="1097" spans="2:13">
      <c r="B1097" s="28">
        <v>43088</v>
      </c>
      <c r="C1097" s="28">
        <v>43447</v>
      </c>
      <c r="E1097" s="28"/>
      <c r="F1097" s="30"/>
      <c r="G1097" s="31"/>
      <c r="I1097" s="30">
        <v>43088</v>
      </c>
      <c r="J1097" s="430">
        <v>43447</v>
      </c>
      <c r="L1097" s="28"/>
      <c r="M1097" s="107"/>
    </row>
    <row r="1098" spans="2:13">
      <c r="B1098" s="28">
        <v>43089</v>
      </c>
      <c r="C1098" s="28">
        <v>43447</v>
      </c>
      <c r="E1098" s="28"/>
      <c r="F1098" s="30"/>
      <c r="G1098" s="31"/>
      <c r="I1098" s="30">
        <v>43089</v>
      </c>
      <c r="J1098" s="430">
        <v>43447</v>
      </c>
      <c r="L1098" s="28"/>
      <c r="M1098" s="107"/>
    </row>
    <row r="1099" spans="2:13">
      <c r="B1099" s="28">
        <v>43090</v>
      </c>
      <c r="C1099" s="28">
        <v>43447</v>
      </c>
      <c r="E1099" s="28"/>
      <c r="F1099" s="30"/>
      <c r="G1099" s="31"/>
      <c r="I1099" s="30">
        <v>43090</v>
      </c>
      <c r="J1099" s="430">
        <v>43447</v>
      </c>
      <c r="L1099" s="28"/>
      <c r="M1099" s="107"/>
    </row>
    <row r="1100" spans="2:13">
      <c r="B1100" s="28">
        <v>43091</v>
      </c>
      <c r="C1100" s="28">
        <v>43447</v>
      </c>
      <c r="E1100" s="28"/>
      <c r="F1100" s="30"/>
      <c r="G1100" s="31"/>
      <c r="I1100" s="30">
        <v>43091</v>
      </c>
      <c r="J1100" s="430">
        <v>43447</v>
      </c>
      <c r="L1100" s="28"/>
      <c r="M1100" s="107"/>
    </row>
    <row r="1101" spans="2:13">
      <c r="B1101" s="28">
        <v>43092</v>
      </c>
      <c r="C1101" s="28">
        <v>43442</v>
      </c>
      <c r="E1101" s="28"/>
      <c r="F1101" s="30"/>
      <c r="G1101" s="31"/>
      <c r="I1101" s="30">
        <v>43092</v>
      </c>
      <c r="J1101" s="430">
        <v>43442</v>
      </c>
      <c r="L1101" s="28"/>
      <c r="M1101" s="107"/>
    </row>
    <row r="1102" spans="2:13">
      <c r="B1102" s="28">
        <v>43093</v>
      </c>
      <c r="C1102" s="28">
        <v>42386</v>
      </c>
      <c r="E1102" s="28"/>
      <c r="F1102" s="30"/>
      <c r="G1102" s="31"/>
      <c r="I1102" s="30">
        <v>43093</v>
      </c>
      <c r="J1102" s="430">
        <v>42386</v>
      </c>
      <c r="L1102" s="28"/>
      <c r="M1102" s="107"/>
    </row>
    <row r="1103" spans="2:13">
      <c r="B1103" s="28">
        <v>43094</v>
      </c>
      <c r="C1103" s="28">
        <v>43442</v>
      </c>
      <c r="E1103" s="28"/>
      <c r="F1103" s="30"/>
      <c r="G1103" s="31"/>
      <c r="I1103" s="30">
        <v>43094</v>
      </c>
      <c r="J1103" s="430">
        <v>43442</v>
      </c>
      <c r="L1103" s="28"/>
      <c r="M1103" s="107"/>
    </row>
    <row r="1104" spans="2:13">
      <c r="B1104" s="28">
        <v>43095</v>
      </c>
      <c r="C1104" s="28">
        <v>43447</v>
      </c>
      <c r="E1104" s="28"/>
      <c r="F1104" s="30"/>
      <c r="G1104" s="31"/>
      <c r="I1104" s="30">
        <v>43095</v>
      </c>
      <c r="J1104" s="430">
        <v>43447</v>
      </c>
      <c r="L1104" s="28"/>
      <c r="M1104" s="107"/>
    </row>
    <row r="1105" spans="2:13">
      <c r="B1105" s="28">
        <v>43096</v>
      </c>
      <c r="C1105" s="28">
        <v>43447</v>
      </c>
      <c r="E1105" s="28"/>
      <c r="F1105" s="30"/>
      <c r="G1105" s="31"/>
      <c r="I1105" s="30">
        <v>43096</v>
      </c>
      <c r="J1105" s="430">
        <v>43447</v>
      </c>
      <c r="L1105" s="28"/>
      <c r="M1105" s="107"/>
    </row>
    <row r="1106" spans="2:13">
      <c r="B1106" s="28">
        <v>43097</v>
      </c>
      <c r="C1106" s="28">
        <v>43447</v>
      </c>
      <c r="E1106" s="28"/>
      <c r="F1106" s="30"/>
      <c r="G1106" s="31"/>
      <c r="I1106" s="30">
        <v>43097</v>
      </c>
      <c r="J1106" s="430">
        <v>43447</v>
      </c>
      <c r="L1106" s="28"/>
      <c r="M1106" s="107"/>
    </row>
    <row r="1107" spans="2:13">
      <c r="B1107" s="28">
        <v>43098</v>
      </c>
      <c r="C1107" s="28">
        <v>43424</v>
      </c>
      <c r="E1107" s="28"/>
      <c r="F1107" s="30"/>
      <c r="G1107" s="31"/>
      <c r="I1107" s="30">
        <v>43098</v>
      </c>
      <c r="J1107" s="430">
        <v>43424</v>
      </c>
      <c r="L1107" s="28"/>
      <c r="M1107" s="107"/>
    </row>
    <row r="1108" spans="2:13">
      <c r="B1108" s="28">
        <v>43099</v>
      </c>
      <c r="C1108" s="28">
        <v>43442</v>
      </c>
      <c r="E1108" s="28"/>
      <c r="F1108" s="30"/>
      <c r="G1108" s="31"/>
      <c r="I1108" s="30">
        <v>43099</v>
      </c>
      <c r="J1108" s="430">
        <v>43442</v>
      </c>
      <c r="L1108" s="28"/>
      <c r="M1108" s="107"/>
    </row>
    <row r="1109" spans="2:13">
      <c r="B1109" s="28">
        <v>43100</v>
      </c>
      <c r="C1109" s="28">
        <v>42386</v>
      </c>
      <c r="E1109" s="28"/>
      <c r="F1109" s="30"/>
      <c r="G1109" s="31"/>
      <c r="I1109" s="30">
        <v>43100</v>
      </c>
      <c r="J1109" s="430">
        <v>42386</v>
      </c>
      <c r="L1109" s="28"/>
      <c r="M1109" s="27"/>
    </row>
    <row r="1110" spans="2:13">
      <c r="B1110" s="28">
        <v>43101</v>
      </c>
      <c r="C1110" s="28">
        <v>43442</v>
      </c>
      <c r="E1110" s="28"/>
      <c r="F1110" s="30"/>
      <c r="G1110" s="31"/>
      <c r="I1110" s="30">
        <v>43101</v>
      </c>
      <c r="J1110" s="430">
        <v>43442</v>
      </c>
      <c r="L1110" s="28"/>
      <c r="M1110" s="27"/>
    </row>
    <row r="1111" spans="2:13">
      <c r="B1111" s="28">
        <v>43102</v>
      </c>
      <c r="C1111" s="28">
        <v>43424</v>
      </c>
      <c r="E1111" s="28"/>
      <c r="F1111" s="30"/>
      <c r="G1111" s="31"/>
      <c r="I1111" s="30">
        <v>43102</v>
      </c>
      <c r="J1111" s="430">
        <v>43424</v>
      </c>
      <c r="L1111" s="28"/>
      <c r="M1111" s="27"/>
    </row>
    <row r="1112" spans="2:13">
      <c r="B1112" s="28">
        <v>43103</v>
      </c>
      <c r="C1112" s="28">
        <v>43424</v>
      </c>
      <c r="E1112" s="28"/>
      <c r="F1112" s="30"/>
      <c r="G1112" s="31"/>
      <c r="I1112" s="30">
        <v>43103</v>
      </c>
      <c r="J1112" s="430">
        <v>43424</v>
      </c>
      <c r="L1112" s="28"/>
      <c r="M1112" s="27"/>
    </row>
    <row r="1113" spans="2:13">
      <c r="B1113" s="28">
        <v>43104</v>
      </c>
      <c r="C1113" s="28">
        <v>43424</v>
      </c>
      <c r="E1113" s="28"/>
      <c r="F1113" s="30"/>
      <c r="G1113" s="31"/>
      <c r="I1113" s="30">
        <v>43104</v>
      </c>
      <c r="J1113" s="430">
        <v>43424</v>
      </c>
      <c r="L1113" s="28"/>
      <c r="M1113" s="27"/>
    </row>
    <row r="1114" spans="2:13">
      <c r="B1114" s="28">
        <v>43105</v>
      </c>
      <c r="C1114" s="28">
        <v>43424</v>
      </c>
      <c r="E1114" s="28"/>
      <c r="F1114" s="30"/>
      <c r="G1114" s="31"/>
      <c r="I1114" s="30">
        <v>43105</v>
      </c>
      <c r="J1114" s="430">
        <v>43424</v>
      </c>
      <c r="L1114" s="28"/>
      <c r="M1114" s="27"/>
    </row>
    <row r="1115" spans="2:13">
      <c r="B1115" s="28">
        <v>43106</v>
      </c>
      <c r="C1115" s="28">
        <v>42770</v>
      </c>
      <c r="E1115" s="28"/>
      <c r="F1115" s="30"/>
      <c r="G1115" s="31"/>
      <c r="I1115" s="30">
        <v>43106</v>
      </c>
      <c r="J1115" s="430">
        <v>42770</v>
      </c>
      <c r="L1115" s="28"/>
      <c r="M1115" s="27"/>
    </row>
    <row r="1116" spans="2:13">
      <c r="B1116" s="28">
        <v>43107</v>
      </c>
      <c r="C1116" s="28">
        <v>42386</v>
      </c>
      <c r="E1116" s="28"/>
      <c r="F1116" s="30"/>
      <c r="G1116" s="31"/>
      <c r="I1116" s="30">
        <v>43107</v>
      </c>
      <c r="J1116" s="430">
        <v>42386</v>
      </c>
      <c r="L1116" s="28"/>
      <c r="M1116" s="27"/>
    </row>
    <row r="1117" spans="2:13">
      <c r="B1117" s="28">
        <v>43108</v>
      </c>
      <c r="C1117" s="28">
        <v>43424</v>
      </c>
      <c r="E1117" s="28"/>
      <c r="F1117" s="30"/>
      <c r="G1117" s="31"/>
      <c r="I1117" s="30">
        <v>43108</v>
      </c>
      <c r="J1117" s="430">
        <v>43424</v>
      </c>
      <c r="L1117" s="28"/>
      <c r="M1117" s="27"/>
    </row>
    <row r="1118" spans="2:13">
      <c r="B1118" s="28">
        <v>43109</v>
      </c>
      <c r="C1118" s="28">
        <v>43424</v>
      </c>
      <c r="E1118" s="28"/>
      <c r="F1118" s="30"/>
      <c r="G1118" s="31"/>
      <c r="I1118" s="30">
        <v>43109</v>
      </c>
      <c r="J1118" s="430">
        <v>43424</v>
      </c>
      <c r="L1118" s="28"/>
      <c r="M1118" s="27"/>
    </row>
    <row r="1119" spans="2:13">
      <c r="B1119" s="28">
        <v>43110</v>
      </c>
      <c r="C1119" s="28">
        <v>43424</v>
      </c>
      <c r="E1119" s="28"/>
      <c r="F1119" s="30"/>
      <c r="G1119" s="31"/>
      <c r="I1119" s="30">
        <v>43110</v>
      </c>
      <c r="J1119" s="430">
        <v>43424</v>
      </c>
      <c r="L1119" s="28"/>
      <c r="M1119" s="27"/>
    </row>
    <row r="1120" spans="2:13">
      <c r="B1120" s="28">
        <v>43111</v>
      </c>
      <c r="C1120" s="28">
        <v>43424</v>
      </c>
      <c r="E1120" s="28"/>
      <c r="F1120" s="30"/>
      <c r="G1120" s="31"/>
      <c r="I1120" s="30">
        <v>43111</v>
      </c>
      <c r="J1120" s="430">
        <v>43424</v>
      </c>
      <c r="L1120" s="28"/>
      <c r="M1120" s="27"/>
    </row>
    <row r="1121" spans="2:13">
      <c r="B1121" s="28">
        <v>43112</v>
      </c>
      <c r="C1121" s="28">
        <v>43424</v>
      </c>
      <c r="E1121" s="28"/>
      <c r="F1121" s="30"/>
      <c r="G1121" s="31"/>
      <c r="I1121" s="30">
        <v>43112</v>
      </c>
      <c r="J1121" s="430">
        <v>43424</v>
      </c>
      <c r="L1121" s="28"/>
      <c r="M1121" s="27"/>
    </row>
    <row r="1122" spans="2:13">
      <c r="B1122" s="28">
        <v>43113</v>
      </c>
      <c r="C1122" s="28">
        <v>42868</v>
      </c>
      <c r="E1122" s="28"/>
      <c r="F1122" s="30"/>
      <c r="G1122" s="31"/>
      <c r="I1122" s="30">
        <v>43113</v>
      </c>
      <c r="J1122" s="430">
        <v>42868</v>
      </c>
      <c r="L1122" s="28"/>
      <c r="M1122" s="27"/>
    </row>
    <row r="1123" spans="2:13">
      <c r="B1123" s="28">
        <v>43114</v>
      </c>
      <c r="C1123" s="28">
        <v>42386</v>
      </c>
      <c r="E1123" s="28"/>
      <c r="F1123" s="30"/>
      <c r="G1123" s="31"/>
      <c r="I1123" s="30">
        <v>43114</v>
      </c>
      <c r="J1123" s="430">
        <v>42386</v>
      </c>
      <c r="L1123" s="28"/>
      <c r="M1123" s="27"/>
    </row>
    <row r="1124" spans="2:13">
      <c r="B1124" s="28">
        <v>43115</v>
      </c>
      <c r="C1124" s="28">
        <v>42868</v>
      </c>
      <c r="E1124" s="28"/>
      <c r="F1124" s="30"/>
      <c r="G1124" s="31"/>
      <c r="I1124" s="30">
        <v>43115</v>
      </c>
      <c r="J1124" s="430">
        <v>42868</v>
      </c>
      <c r="L1124" s="28"/>
      <c r="M1124" s="27"/>
    </row>
    <row r="1125" spans="2:13">
      <c r="B1125" s="28">
        <v>43116</v>
      </c>
      <c r="C1125" s="28">
        <v>43424</v>
      </c>
      <c r="E1125" s="28"/>
      <c r="F1125" s="30"/>
      <c r="G1125" s="31"/>
      <c r="I1125" s="30">
        <v>43116</v>
      </c>
      <c r="J1125" s="430">
        <v>43424</v>
      </c>
      <c r="L1125" s="28"/>
      <c r="M1125" s="27"/>
    </row>
    <row r="1126" spans="2:13">
      <c r="B1126" s="28">
        <v>43117</v>
      </c>
      <c r="C1126" s="28">
        <v>43424</v>
      </c>
      <c r="E1126" s="28"/>
      <c r="F1126" s="30"/>
      <c r="G1126" s="31"/>
      <c r="I1126" s="30">
        <v>43117</v>
      </c>
      <c r="J1126" s="430">
        <v>43424</v>
      </c>
      <c r="L1126" s="28"/>
      <c r="M1126" s="27"/>
    </row>
    <row r="1127" spans="2:13">
      <c r="B1127" s="28">
        <v>43118</v>
      </c>
      <c r="C1127" s="28">
        <v>43424</v>
      </c>
      <c r="E1127" s="28"/>
      <c r="F1127" s="30"/>
      <c r="G1127" s="31"/>
      <c r="I1127" s="30">
        <v>43118</v>
      </c>
      <c r="J1127" s="430">
        <v>43424</v>
      </c>
      <c r="L1127" s="28"/>
      <c r="M1127" s="27"/>
    </row>
    <row r="1128" spans="2:13">
      <c r="B1128" s="28">
        <v>43119</v>
      </c>
      <c r="C1128" s="28">
        <v>43424</v>
      </c>
      <c r="E1128" s="28"/>
      <c r="F1128" s="30"/>
      <c r="G1128" s="31"/>
      <c r="I1128" s="30">
        <v>43119</v>
      </c>
      <c r="J1128" s="430">
        <v>43424</v>
      </c>
      <c r="L1128" s="28"/>
      <c r="M1128" s="27"/>
    </row>
    <row r="1129" spans="2:13">
      <c r="B1129" s="28">
        <v>43120</v>
      </c>
      <c r="C1129" s="28">
        <v>43442</v>
      </c>
      <c r="E1129" s="28"/>
      <c r="F1129" s="30"/>
      <c r="G1129" s="31"/>
      <c r="I1129" s="30">
        <v>43120</v>
      </c>
      <c r="J1129" s="430">
        <v>43442</v>
      </c>
      <c r="L1129" s="28"/>
      <c r="M1129" s="27"/>
    </row>
    <row r="1130" spans="2:13">
      <c r="B1130" s="28">
        <v>43121</v>
      </c>
      <c r="C1130" s="28">
        <v>42386</v>
      </c>
      <c r="E1130" s="28"/>
      <c r="F1130" s="30"/>
      <c r="G1130" s="31"/>
      <c r="I1130" s="30">
        <v>43121</v>
      </c>
      <c r="J1130" s="430">
        <v>42386</v>
      </c>
      <c r="L1130" s="28"/>
      <c r="M1130" s="27"/>
    </row>
    <row r="1131" spans="2:13">
      <c r="B1131" s="28">
        <v>43122</v>
      </c>
      <c r="C1131" s="28">
        <v>43424</v>
      </c>
      <c r="E1131" s="28"/>
      <c r="F1131" s="30"/>
      <c r="G1131" s="31"/>
      <c r="I1131" s="30">
        <v>43122</v>
      </c>
      <c r="J1131" s="430">
        <v>43424</v>
      </c>
      <c r="L1131" s="28"/>
      <c r="M1131" s="27"/>
    </row>
    <row r="1132" spans="2:13">
      <c r="B1132" s="28">
        <v>43123</v>
      </c>
      <c r="C1132" s="28">
        <v>43424</v>
      </c>
      <c r="E1132" s="28"/>
      <c r="F1132" s="30"/>
      <c r="G1132" s="31"/>
      <c r="I1132" s="30">
        <v>43123</v>
      </c>
      <c r="J1132" s="430">
        <v>43424</v>
      </c>
      <c r="L1132" s="28"/>
      <c r="M1132" s="27"/>
    </row>
    <row r="1133" spans="2:13">
      <c r="B1133" s="28">
        <v>43124</v>
      </c>
      <c r="C1133" s="28">
        <v>43424</v>
      </c>
      <c r="E1133" s="28"/>
      <c r="F1133" s="30"/>
      <c r="G1133" s="31"/>
      <c r="I1133" s="30">
        <v>43124</v>
      </c>
      <c r="J1133" s="430">
        <v>43424</v>
      </c>
      <c r="L1133" s="28"/>
      <c r="M1133" s="27"/>
    </row>
    <row r="1134" spans="2:13">
      <c r="B1134" s="28">
        <v>43125</v>
      </c>
      <c r="C1134" s="28">
        <v>43447</v>
      </c>
      <c r="E1134" s="28"/>
      <c r="F1134" s="30"/>
      <c r="G1134" s="31"/>
      <c r="I1134" s="30">
        <v>43125</v>
      </c>
      <c r="J1134" s="430">
        <v>43447</v>
      </c>
      <c r="L1134" s="28"/>
      <c r="M1134" s="27"/>
    </row>
    <row r="1135" spans="2:13">
      <c r="B1135" s="28">
        <v>43126</v>
      </c>
      <c r="C1135" s="28">
        <v>43447</v>
      </c>
      <c r="E1135" s="28"/>
      <c r="F1135" s="30"/>
      <c r="G1135" s="31"/>
      <c r="I1135" s="30">
        <v>43126</v>
      </c>
      <c r="J1135" s="430">
        <v>43447</v>
      </c>
      <c r="L1135" s="28"/>
      <c r="M1135" s="27"/>
    </row>
    <row r="1136" spans="2:13">
      <c r="B1136" s="28">
        <v>43127</v>
      </c>
      <c r="C1136" s="28">
        <v>43442</v>
      </c>
      <c r="E1136" s="28"/>
      <c r="F1136" s="30"/>
      <c r="G1136" s="31"/>
      <c r="I1136" s="30">
        <v>43127</v>
      </c>
      <c r="J1136" s="430">
        <v>43442</v>
      </c>
      <c r="L1136" s="28"/>
      <c r="M1136" s="27"/>
    </row>
    <row r="1137" spans="2:13">
      <c r="B1137" s="28">
        <v>43128</v>
      </c>
      <c r="C1137" s="28">
        <v>42386</v>
      </c>
      <c r="E1137" s="28"/>
      <c r="F1137" s="30"/>
      <c r="G1137" s="31"/>
      <c r="I1137" s="30">
        <v>43128</v>
      </c>
      <c r="J1137" s="430">
        <v>42386</v>
      </c>
      <c r="L1137" s="28"/>
      <c r="M1137" s="27"/>
    </row>
    <row r="1138" spans="2:13">
      <c r="B1138" s="28">
        <v>43129</v>
      </c>
      <c r="C1138" s="28">
        <v>42853</v>
      </c>
      <c r="E1138" s="28"/>
      <c r="F1138" s="30"/>
      <c r="G1138" s="31"/>
      <c r="I1138" s="30">
        <v>43129</v>
      </c>
      <c r="J1138" s="430">
        <v>42853</v>
      </c>
      <c r="L1138" s="28"/>
      <c r="M1138" s="27"/>
    </row>
    <row r="1139" spans="2:13">
      <c r="B1139" s="28">
        <v>43130</v>
      </c>
      <c r="C1139" s="28">
        <v>42873</v>
      </c>
      <c r="E1139" s="28"/>
      <c r="F1139" s="30"/>
      <c r="G1139" s="31"/>
      <c r="I1139" s="30">
        <v>43130</v>
      </c>
      <c r="J1139" s="430">
        <v>42873</v>
      </c>
      <c r="L1139" s="28"/>
      <c r="M1139" s="27"/>
    </row>
    <row r="1140" spans="2:13">
      <c r="B1140" s="28">
        <v>43131</v>
      </c>
      <c r="C1140" s="28">
        <v>43424</v>
      </c>
      <c r="E1140" s="28"/>
      <c r="F1140" s="30"/>
      <c r="G1140" s="31"/>
      <c r="I1140" s="30">
        <v>43131</v>
      </c>
      <c r="J1140" s="430">
        <v>43424</v>
      </c>
      <c r="L1140" s="28"/>
      <c r="M1140" s="27"/>
    </row>
    <row r="1141" spans="2:13">
      <c r="B1141" s="28">
        <v>43132</v>
      </c>
      <c r="C1141" s="28">
        <v>43235</v>
      </c>
      <c r="E1141" s="28"/>
      <c r="F1141" s="30"/>
      <c r="G1141" s="31"/>
      <c r="I1141" s="30">
        <v>43132</v>
      </c>
      <c r="J1141" s="430">
        <v>43235</v>
      </c>
      <c r="L1141" s="28"/>
      <c r="M1141" s="27"/>
    </row>
    <row r="1142" spans="2:13">
      <c r="B1142" s="28">
        <v>43133</v>
      </c>
      <c r="C1142" s="28">
        <v>42853</v>
      </c>
      <c r="E1142" s="28"/>
      <c r="F1142" s="30"/>
      <c r="G1142" s="31"/>
      <c r="I1142" s="30">
        <v>43133</v>
      </c>
      <c r="J1142" s="430">
        <v>42853</v>
      </c>
      <c r="L1142" s="28"/>
      <c r="M1142" s="27"/>
    </row>
    <row r="1143" spans="2:13">
      <c r="B1143" s="28">
        <v>43134</v>
      </c>
      <c r="C1143" s="28">
        <v>42868</v>
      </c>
      <c r="E1143" s="28"/>
      <c r="F1143" s="30"/>
      <c r="G1143" s="31"/>
      <c r="I1143" s="30">
        <v>43134</v>
      </c>
      <c r="J1143" s="430">
        <v>42868</v>
      </c>
      <c r="L1143" s="28"/>
      <c r="M1143" s="27"/>
    </row>
    <row r="1144" spans="2:13">
      <c r="B1144" s="28">
        <v>43135</v>
      </c>
      <c r="C1144" s="28">
        <v>42868</v>
      </c>
      <c r="E1144" s="28"/>
      <c r="F1144" s="30"/>
      <c r="G1144" s="31"/>
      <c r="I1144" s="30">
        <v>43135</v>
      </c>
      <c r="J1144" s="430">
        <v>42868</v>
      </c>
      <c r="L1144" s="28"/>
      <c r="M1144" s="27"/>
    </row>
    <row r="1145" spans="2:13">
      <c r="B1145" s="28">
        <v>43136</v>
      </c>
      <c r="C1145" s="28">
        <v>42459</v>
      </c>
      <c r="E1145" s="28"/>
      <c r="F1145" s="30"/>
      <c r="G1145" s="31"/>
      <c r="I1145" s="30">
        <v>43136</v>
      </c>
      <c r="J1145" s="430">
        <v>42459</v>
      </c>
      <c r="L1145" s="28"/>
      <c r="M1145" s="27"/>
    </row>
    <row r="1146" spans="2:13">
      <c r="B1146" s="28">
        <v>43137</v>
      </c>
      <c r="C1146" s="28">
        <v>42459</v>
      </c>
      <c r="E1146" s="28"/>
      <c r="F1146" s="30"/>
      <c r="G1146" s="31"/>
      <c r="I1146" s="30">
        <v>43137</v>
      </c>
      <c r="J1146" s="430">
        <v>42459</v>
      </c>
      <c r="L1146" s="28"/>
      <c r="M1146" s="27"/>
    </row>
    <row r="1147" spans="2:13">
      <c r="B1147" s="28">
        <v>43138</v>
      </c>
      <c r="C1147" s="28">
        <v>42459</v>
      </c>
      <c r="E1147" s="28"/>
      <c r="F1147" s="30"/>
      <c r="G1147" s="31"/>
      <c r="I1147" s="30">
        <v>43138</v>
      </c>
      <c r="J1147" s="430">
        <v>42459</v>
      </c>
      <c r="L1147" s="28"/>
      <c r="M1147" s="27"/>
    </row>
    <row r="1148" spans="2:13">
      <c r="B1148" s="28">
        <v>43139</v>
      </c>
      <c r="C1148" s="28">
        <v>42853</v>
      </c>
      <c r="E1148" s="28"/>
      <c r="F1148" s="30"/>
      <c r="G1148" s="31"/>
      <c r="I1148" s="30">
        <v>43139</v>
      </c>
      <c r="J1148" s="430">
        <v>42853</v>
      </c>
      <c r="L1148" s="28"/>
      <c r="M1148" s="27"/>
    </row>
    <row r="1149" spans="2:13">
      <c r="B1149" s="28">
        <v>43140</v>
      </c>
      <c r="C1149" s="28">
        <v>42459</v>
      </c>
      <c r="E1149" s="28"/>
      <c r="F1149" s="30"/>
      <c r="G1149" s="31"/>
      <c r="I1149" s="30">
        <v>43140</v>
      </c>
      <c r="J1149" s="430">
        <v>42459</v>
      </c>
      <c r="L1149" s="28"/>
      <c r="M1149" s="27"/>
    </row>
    <row r="1150" spans="2:13">
      <c r="B1150" s="28">
        <v>43141</v>
      </c>
      <c r="C1150" s="28">
        <v>42770</v>
      </c>
      <c r="E1150" s="28"/>
      <c r="F1150" s="30"/>
      <c r="G1150" s="31"/>
      <c r="I1150" s="30">
        <v>43141</v>
      </c>
      <c r="J1150" s="430">
        <v>42770</v>
      </c>
      <c r="L1150" s="28"/>
      <c r="M1150" s="27"/>
    </row>
    <row r="1151" spans="2:13">
      <c r="B1151" s="28">
        <v>43142</v>
      </c>
      <c r="C1151" s="28">
        <v>42386</v>
      </c>
      <c r="E1151" s="28"/>
      <c r="F1151" s="30"/>
      <c r="G1151" s="31"/>
      <c r="I1151" s="30">
        <v>43142</v>
      </c>
      <c r="J1151" s="430">
        <v>42386</v>
      </c>
      <c r="L1151" s="28"/>
      <c r="M1151" s="27"/>
    </row>
    <row r="1152" spans="2:13">
      <c r="B1152" s="28">
        <v>43143</v>
      </c>
      <c r="C1152" s="28">
        <v>43424</v>
      </c>
      <c r="E1152" s="28"/>
      <c r="F1152" s="30"/>
      <c r="G1152" s="31"/>
      <c r="I1152" s="30">
        <v>43143</v>
      </c>
      <c r="J1152" s="430">
        <v>43424</v>
      </c>
      <c r="L1152" s="28"/>
      <c r="M1152" s="27"/>
    </row>
    <row r="1153" spans="2:13">
      <c r="B1153" s="28">
        <v>43144</v>
      </c>
      <c r="C1153" s="28">
        <v>43424</v>
      </c>
      <c r="E1153" s="28"/>
      <c r="F1153" s="30"/>
      <c r="G1153" s="31"/>
      <c r="I1153" s="30">
        <v>43144</v>
      </c>
      <c r="J1153" s="430">
        <v>43424</v>
      </c>
      <c r="L1153" s="28"/>
      <c r="M1153" s="27"/>
    </row>
    <row r="1154" spans="2:13">
      <c r="B1154" s="28">
        <v>43145</v>
      </c>
      <c r="C1154" s="28">
        <v>42459</v>
      </c>
      <c r="E1154" s="28"/>
      <c r="F1154" s="30"/>
      <c r="G1154" s="31"/>
      <c r="I1154" s="30">
        <v>43145</v>
      </c>
      <c r="J1154" s="430">
        <v>42459</v>
      </c>
      <c r="L1154" s="28"/>
      <c r="M1154" s="27"/>
    </row>
    <row r="1155" spans="2:13">
      <c r="B1155" s="28">
        <v>43146</v>
      </c>
      <c r="C1155" s="28">
        <v>42459</v>
      </c>
      <c r="E1155" s="28"/>
      <c r="F1155" s="30"/>
      <c r="G1155" s="31"/>
      <c r="I1155" s="30">
        <v>43146</v>
      </c>
      <c r="J1155" s="430">
        <v>42459</v>
      </c>
      <c r="L1155" s="28"/>
      <c r="M1155" s="27"/>
    </row>
    <row r="1156" spans="2:13">
      <c r="B1156" s="28">
        <v>43147</v>
      </c>
      <c r="C1156" s="28">
        <v>42459</v>
      </c>
      <c r="E1156" s="28"/>
      <c r="F1156" s="30"/>
      <c r="G1156" s="31"/>
      <c r="I1156" s="30">
        <v>43147</v>
      </c>
      <c r="J1156" s="430">
        <v>42459</v>
      </c>
      <c r="L1156" s="28"/>
      <c r="M1156" s="27"/>
    </row>
    <row r="1157" spans="2:13">
      <c r="B1157" s="28">
        <v>43148</v>
      </c>
      <c r="C1157" s="28">
        <v>42770</v>
      </c>
      <c r="E1157" s="28"/>
      <c r="F1157" s="30"/>
      <c r="G1157" s="31"/>
      <c r="I1157" s="30">
        <v>43148</v>
      </c>
      <c r="J1157" s="430">
        <v>42770</v>
      </c>
      <c r="L1157" s="28"/>
      <c r="M1157" s="27"/>
    </row>
    <row r="1158" spans="2:13">
      <c r="B1158" s="28">
        <v>43149</v>
      </c>
      <c r="C1158" s="28">
        <v>42386</v>
      </c>
      <c r="E1158" s="28"/>
      <c r="F1158" s="30"/>
      <c r="G1158" s="31"/>
      <c r="I1158" s="30">
        <v>43149</v>
      </c>
      <c r="J1158" s="430">
        <v>42386</v>
      </c>
      <c r="L1158" s="28"/>
      <c r="M1158" s="27"/>
    </row>
    <row r="1159" spans="2:13">
      <c r="B1159" s="28">
        <v>43150</v>
      </c>
      <c r="C1159" s="28">
        <v>42073</v>
      </c>
      <c r="E1159" s="28"/>
      <c r="F1159" s="30"/>
      <c r="G1159" s="31"/>
      <c r="I1159" s="30">
        <v>43150</v>
      </c>
      <c r="J1159" s="430">
        <v>42073</v>
      </c>
      <c r="L1159" s="28"/>
      <c r="M1159" s="27"/>
    </row>
    <row r="1160" spans="2:13">
      <c r="B1160" s="28">
        <v>43151</v>
      </c>
      <c r="C1160" s="28">
        <v>43447</v>
      </c>
      <c r="E1160" s="28"/>
      <c r="F1160" s="30"/>
      <c r="G1160" s="31"/>
      <c r="I1160" s="30">
        <v>43151</v>
      </c>
      <c r="J1160" s="430">
        <v>43447</v>
      </c>
      <c r="L1160" s="28"/>
      <c r="M1160" s="27"/>
    </row>
    <row r="1161" spans="2:13">
      <c r="B1161" s="28">
        <v>43152</v>
      </c>
      <c r="C1161" s="28">
        <v>43447</v>
      </c>
      <c r="E1161" s="28"/>
      <c r="F1161" s="30"/>
      <c r="G1161" s="31"/>
      <c r="I1161" s="30">
        <v>43152</v>
      </c>
      <c r="J1161" s="430">
        <v>43447</v>
      </c>
      <c r="L1161" s="28"/>
      <c r="M1161" s="27"/>
    </row>
    <row r="1162" spans="2:13">
      <c r="B1162" s="28">
        <v>43153</v>
      </c>
      <c r="C1162" s="28">
        <v>43447</v>
      </c>
      <c r="E1162" s="28"/>
      <c r="F1162" s="30"/>
      <c r="G1162" s="31"/>
      <c r="I1162" s="30">
        <v>43153</v>
      </c>
      <c r="J1162" s="430">
        <v>43447</v>
      </c>
      <c r="L1162" s="28"/>
      <c r="M1162" s="27"/>
    </row>
    <row r="1163" spans="2:13">
      <c r="B1163" s="28">
        <v>43154</v>
      </c>
      <c r="C1163" s="28">
        <v>43447</v>
      </c>
      <c r="E1163" s="28"/>
      <c r="F1163" s="30"/>
      <c r="G1163" s="31"/>
      <c r="I1163" s="30">
        <v>43154</v>
      </c>
      <c r="J1163" s="430">
        <v>43447</v>
      </c>
      <c r="L1163" s="28"/>
      <c r="M1163" s="27"/>
    </row>
    <row r="1164" spans="2:13">
      <c r="B1164" s="28">
        <v>43155</v>
      </c>
      <c r="C1164" s="28">
        <v>43442</v>
      </c>
      <c r="E1164" s="28"/>
      <c r="F1164" s="30"/>
      <c r="G1164" s="31"/>
      <c r="I1164" s="30">
        <v>43155</v>
      </c>
      <c r="J1164" s="430">
        <v>43442</v>
      </c>
      <c r="L1164" s="28"/>
      <c r="M1164" s="27"/>
    </row>
    <row r="1165" spans="2:13">
      <c r="B1165" s="28">
        <v>43156</v>
      </c>
      <c r="C1165" s="28">
        <v>42770</v>
      </c>
      <c r="E1165" s="28"/>
      <c r="F1165" s="30"/>
      <c r="G1165" s="31"/>
      <c r="I1165" s="30">
        <v>43156</v>
      </c>
      <c r="J1165" s="430">
        <v>42770</v>
      </c>
      <c r="L1165" s="28"/>
      <c r="M1165" s="27"/>
    </row>
    <row r="1166" spans="2:13">
      <c r="B1166" s="28">
        <v>43157</v>
      </c>
      <c r="C1166" s="28">
        <v>43424</v>
      </c>
      <c r="E1166" s="28"/>
      <c r="F1166" s="30"/>
      <c r="G1166" s="31"/>
      <c r="I1166" s="30">
        <v>43157</v>
      </c>
      <c r="J1166" s="430">
        <v>43424</v>
      </c>
      <c r="L1166" s="28"/>
      <c r="M1166" s="27"/>
    </row>
    <row r="1167" spans="2:13">
      <c r="B1167" s="28">
        <v>43158</v>
      </c>
      <c r="C1167" s="28">
        <v>43447</v>
      </c>
      <c r="E1167" s="28"/>
      <c r="F1167" s="30"/>
      <c r="G1167" s="31"/>
      <c r="I1167" s="30">
        <v>43158</v>
      </c>
      <c r="J1167" s="430">
        <v>43447</v>
      </c>
      <c r="L1167" s="28"/>
      <c r="M1167" s="27"/>
    </row>
    <row r="1168" spans="2:13">
      <c r="B1168" s="28">
        <v>43159</v>
      </c>
      <c r="C1168" s="28">
        <v>43447</v>
      </c>
      <c r="E1168" s="28"/>
      <c r="F1168" s="30"/>
      <c r="G1168" s="31"/>
      <c r="I1168" s="30">
        <v>43159</v>
      </c>
      <c r="J1168" s="430">
        <v>43447</v>
      </c>
      <c r="L1168" s="28"/>
      <c r="M1168" s="27"/>
    </row>
    <row r="1169" spans="2:13">
      <c r="B1169" s="28">
        <v>43160</v>
      </c>
      <c r="C1169" s="28">
        <v>43447</v>
      </c>
      <c r="E1169" s="28"/>
      <c r="F1169" s="30"/>
      <c r="G1169" s="31"/>
      <c r="I1169" s="30">
        <v>43160</v>
      </c>
      <c r="J1169" s="430">
        <v>43447</v>
      </c>
      <c r="L1169" s="28"/>
      <c r="M1169" s="27"/>
    </row>
    <row r="1170" spans="2:13">
      <c r="B1170" s="28">
        <v>43161</v>
      </c>
      <c r="C1170" s="28">
        <v>42459</v>
      </c>
      <c r="E1170" s="28"/>
      <c r="F1170" s="30"/>
      <c r="G1170" s="31"/>
      <c r="I1170" s="30">
        <v>43161</v>
      </c>
      <c r="J1170" s="430">
        <v>42459</v>
      </c>
      <c r="L1170" s="28"/>
      <c r="M1170" s="27"/>
    </row>
    <row r="1171" spans="2:13">
      <c r="B1171" s="28">
        <v>43162</v>
      </c>
      <c r="C1171" s="28">
        <v>42770</v>
      </c>
      <c r="E1171" s="28"/>
      <c r="F1171" s="30"/>
      <c r="G1171" s="31"/>
      <c r="I1171" s="30">
        <v>43162</v>
      </c>
      <c r="J1171" s="430">
        <v>42770</v>
      </c>
      <c r="L1171" s="28"/>
      <c r="M1171" s="27"/>
    </row>
    <row r="1172" spans="2:13">
      <c r="B1172" s="28">
        <v>43163</v>
      </c>
      <c r="C1172" s="28">
        <v>43170</v>
      </c>
      <c r="E1172" s="28"/>
      <c r="F1172" s="30"/>
      <c r="G1172" s="31"/>
      <c r="I1172" s="30">
        <v>43163</v>
      </c>
      <c r="J1172" s="430">
        <v>43170</v>
      </c>
      <c r="L1172" s="28"/>
      <c r="M1172" s="27"/>
    </row>
    <row r="1173" spans="2:13">
      <c r="B1173" s="28">
        <v>43164</v>
      </c>
      <c r="C1173" s="28">
        <v>42459</v>
      </c>
      <c r="E1173" s="28"/>
      <c r="F1173" s="30"/>
      <c r="G1173" s="31"/>
      <c r="I1173" s="30">
        <v>43164</v>
      </c>
      <c r="J1173" s="430">
        <v>42459</v>
      </c>
      <c r="L1173" s="28"/>
      <c r="M1173" s="27"/>
    </row>
    <row r="1174" spans="2:13">
      <c r="B1174" s="28">
        <v>43165</v>
      </c>
      <c r="C1174" s="28">
        <v>42459</v>
      </c>
      <c r="E1174" s="28"/>
      <c r="F1174" s="30"/>
      <c r="G1174" s="31"/>
      <c r="I1174" s="30">
        <v>43165</v>
      </c>
      <c r="J1174" s="430">
        <v>42459</v>
      </c>
      <c r="L1174" s="28"/>
      <c r="M1174" s="27"/>
    </row>
    <row r="1175" spans="2:13">
      <c r="B1175" s="28">
        <v>43166</v>
      </c>
      <c r="C1175" s="28">
        <v>42459</v>
      </c>
      <c r="E1175" s="28"/>
      <c r="F1175" s="30"/>
      <c r="G1175" s="31"/>
      <c r="I1175" s="30">
        <v>43166</v>
      </c>
      <c r="J1175" s="430">
        <v>42459</v>
      </c>
      <c r="L1175" s="28"/>
      <c r="M1175" s="27"/>
    </row>
    <row r="1176" spans="2:13">
      <c r="B1176" s="28">
        <v>43167</v>
      </c>
      <c r="C1176" s="28">
        <v>42459</v>
      </c>
      <c r="E1176" s="28"/>
      <c r="F1176" s="30"/>
      <c r="G1176" s="31"/>
      <c r="I1176" s="30">
        <v>43167</v>
      </c>
      <c r="J1176" s="430">
        <v>42459</v>
      </c>
      <c r="L1176" s="28"/>
      <c r="M1176" s="27"/>
    </row>
    <row r="1177" spans="2:13">
      <c r="B1177" s="28">
        <v>43168</v>
      </c>
      <c r="C1177" s="28">
        <v>42459</v>
      </c>
      <c r="E1177" s="28"/>
      <c r="F1177" s="30"/>
      <c r="G1177" s="31"/>
      <c r="I1177" s="30">
        <v>43168</v>
      </c>
      <c r="J1177" s="430">
        <v>42459</v>
      </c>
      <c r="L1177" s="28"/>
      <c r="M1177" s="27"/>
    </row>
    <row r="1178" spans="2:13">
      <c r="B1178" s="28">
        <v>43169</v>
      </c>
      <c r="C1178" s="28">
        <v>42770</v>
      </c>
      <c r="E1178" s="28"/>
      <c r="F1178" s="30"/>
      <c r="G1178" s="31"/>
      <c r="I1178" s="30">
        <v>43169</v>
      </c>
      <c r="J1178" s="430">
        <v>42770</v>
      </c>
      <c r="L1178" s="28"/>
      <c r="M1178" s="27"/>
    </row>
    <row r="1179" spans="2:13">
      <c r="B1179" s="28">
        <v>43170</v>
      </c>
      <c r="C1179" s="28">
        <v>43170</v>
      </c>
      <c r="E1179" s="28"/>
      <c r="F1179" s="30"/>
      <c r="G1179" s="31"/>
      <c r="I1179" s="30">
        <v>43170</v>
      </c>
      <c r="J1179" s="430">
        <v>43170</v>
      </c>
      <c r="L1179" s="28"/>
      <c r="M1179" s="27"/>
    </row>
    <row r="1180" spans="2:13">
      <c r="B1180" s="28">
        <v>43171</v>
      </c>
      <c r="C1180" s="28">
        <v>42073</v>
      </c>
      <c r="E1180" s="28"/>
      <c r="F1180" s="30"/>
      <c r="G1180" s="31"/>
      <c r="I1180" s="30">
        <v>43171</v>
      </c>
      <c r="J1180" s="430">
        <v>42073</v>
      </c>
      <c r="L1180" s="28"/>
      <c r="M1180" s="27"/>
    </row>
    <row r="1181" spans="2:13">
      <c r="B1181" s="28">
        <v>43172</v>
      </c>
      <c r="C1181" s="28">
        <v>42459</v>
      </c>
      <c r="E1181" s="28"/>
      <c r="F1181" s="30"/>
      <c r="G1181" s="31"/>
      <c r="I1181" s="30">
        <v>43172</v>
      </c>
      <c r="J1181" s="430">
        <v>42459</v>
      </c>
      <c r="L1181" s="28"/>
      <c r="M1181" s="27"/>
    </row>
    <row r="1182" spans="2:13">
      <c r="B1182" s="28">
        <v>43173</v>
      </c>
      <c r="C1182" s="28">
        <v>42459</v>
      </c>
      <c r="E1182" s="28"/>
      <c r="F1182" s="30"/>
      <c r="G1182" s="31"/>
      <c r="I1182" s="30">
        <v>43173</v>
      </c>
      <c r="J1182" s="430">
        <v>42459</v>
      </c>
      <c r="L1182" s="28"/>
      <c r="M1182" s="27"/>
    </row>
    <row r="1183" spans="2:13">
      <c r="B1183" s="28">
        <v>43174</v>
      </c>
      <c r="C1183" s="28">
        <v>42459</v>
      </c>
      <c r="E1183" s="28"/>
      <c r="F1183" s="30"/>
      <c r="G1183" s="31"/>
      <c r="I1183" s="30">
        <v>43174</v>
      </c>
      <c r="J1183" s="430">
        <v>42459</v>
      </c>
      <c r="L1183" s="28"/>
      <c r="M1183" s="27"/>
    </row>
    <row r="1184" spans="2:13">
      <c r="B1184" s="28">
        <v>43175</v>
      </c>
      <c r="C1184" s="28">
        <v>42459</v>
      </c>
      <c r="E1184" s="28"/>
      <c r="F1184" s="30"/>
      <c r="G1184" s="31"/>
      <c r="I1184" s="30">
        <v>43175</v>
      </c>
      <c r="J1184" s="430">
        <v>42459</v>
      </c>
      <c r="L1184" s="28"/>
      <c r="M1184" s="27"/>
    </row>
    <row r="1185" spans="2:13">
      <c r="B1185" s="28">
        <v>43176</v>
      </c>
      <c r="C1185" s="28">
        <v>42770</v>
      </c>
      <c r="E1185" s="28"/>
      <c r="F1185" s="30"/>
      <c r="G1185" s="31"/>
      <c r="I1185" s="30">
        <v>43176</v>
      </c>
      <c r="J1185" s="430">
        <v>42770</v>
      </c>
      <c r="L1185" s="28"/>
      <c r="M1185" s="27"/>
    </row>
    <row r="1186" spans="2:13">
      <c r="B1186" s="28">
        <v>43177</v>
      </c>
      <c r="C1186" s="28">
        <v>43170</v>
      </c>
      <c r="E1186" s="28"/>
      <c r="F1186" s="30"/>
      <c r="G1186" s="31"/>
      <c r="I1186" s="30">
        <v>43177</v>
      </c>
      <c r="J1186" s="430">
        <v>43170</v>
      </c>
      <c r="L1186" s="28"/>
      <c r="M1186" s="27"/>
    </row>
    <row r="1187" spans="2:13">
      <c r="B1187" s="28">
        <v>43178</v>
      </c>
      <c r="C1187" s="28">
        <v>42459</v>
      </c>
      <c r="E1187" s="28"/>
      <c r="F1187" s="30"/>
      <c r="G1187" s="31"/>
      <c r="I1187" s="30">
        <v>43178</v>
      </c>
      <c r="J1187" s="430">
        <v>42459</v>
      </c>
      <c r="L1187" s="28"/>
      <c r="M1187" s="27"/>
    </row>
    <row r="1188" spans="2:13">
      <c r="B1188" s="28">
        <v>43179</v>
      </c>
      <c r="C1188" s="28">
        <v>42459</v>
      </c>
      <c r="E1188" s="28"/>
      <c r="F1188" s="30"/>
      <c r="G1188" s="31"/>
      <c r="I1188" s="30">
        <v>43179</v>
      </c>
      <c r="J1188" s="430">
        <v>42459</v>
      </c>
      <c r="L1188" s="28"/>
      <c r="M1188" s="27"/>
    </row>
    <row r="1189" spans="2:13">
      <c r="B1189" s="28">
        <v>43180</v>
      </c>
      <c r="C1189" s="28">
        <v>42459</v>
      </c>
      <c r="E1189" s="28"/>
      <c r="F1189" s="30"/>
      <c r="G1189" s="31"/>
      <c r="I1189" s="30">
        <v>43180</v>
      </c>
      <c r="J1189" s="430">
        <v>42459</v>
      </c>
      <c r="L1189" s="28"/>
      <c r="M1189" s="27"/>
    </row>
    <row r="1190" spans="2:13">
      <c r="B1190" s="28">
        <v>43181</v>
      </c>
      <c r="C1190" s="28">
        <v>42459</v>
      </c>
      <c r="E1190" s="28"/>
      <c r="F1190" s="30"/>
      <c r="G1190" s="31"/>
      <c r="I1190" s="30">
        <v>43181</v>
      </c>
      <c r="J1190" s="430">
        <v>42459</v>
      </c>
      <c r="L1190" s="28"/>
      <c r="M1190" s="27"/>
    </row>
    <row r="1191" spans="2:13">
      <c r="B1191" s="28">
        <v>43182</v>
      </c>
      <c r="C1191" s="28">
        <v>42459</v>
      </c>
      <c r="E1191" s="28"/>
      <c r="F1191" s="30"/>
      <c r="G1191" s="31"/>
      <c r="I1191" s="30">
        <v>43182</v>
      </c>
      <c r="J1191" s="430">
        <v>42459</v>
      </c>
      <c r="L1191" s="28"/>
      <c r="M1191" s="27"/>
    </row>
    <row r="1192" spans="2:13">
      <c r="B1192" s="28">
        <v>43183</v>
      </c>
      <c r="C1192" s="28">
        <v>42770</v>
      </c>
      <c r="E1192" s="28"/>
      <c r="F1192" s="30"/>
      <c r="G1192" s="31"/>
      <c r="I1192" s="30">
        <v>43183</v>
      </c>
      <c r="J1192" s="430">
        <v>42770</v>
      </c>
      <c r="L1192" s="28"/>
      <c r="M1192" s="27"/>
    </row>
    <row r="1193" spans="2:13">
      <c r="B1193" s="28">
        <v>43184</v>
      </c>
      <c r="C1193" s="28">
        <v>43170</v>
      </c>
      <c r="E1193" s="28"/>
      <c r="F1193" s="30"/>
      <c r="G1193" s="31"/>
      <c r="I1193" s="30">
        <v>43184</v>
      </c>
      <c r="J1193" s="430">
        <v>43170</v>
      </c>
      <c r="L1193" s="28"/>
      <c r="M1193" s="27"/>
    </row>
    <row r="1194" spans="2:13">
      <c r="B1194" s="28">
        <v>43185</v>
      </c>
      <c r="C1194" s="28">
        <v>42459</v>
      </c>
      <c r="E1194" s="28"/>
      <c r="F1194" s="30"/>
      <c r="G1194" s="31"/>
      <c r="I1194" s="30">
        <v>43185</v>
      </c>
      <c r="J1194" s="430">
        <v>42459</v>
      </c>
      <c r="L1194" s="28"/>
      <c r="M1194" s="27"/>
    </row>
    <row r="1195" spans="2:13">
      <c r="B1195" s="28">
        <v>43186</v>
      </c>
      <c r="C1195" s="28">
        <v>42459</v>
      </c>
      <c r="E1195" s="28"/>
      <c r="F1195" s="30"/>
      <c r="G1195" s="31"/>
      <c r="I1195" s="30">
        <v>43186</v>
      </c>
      <c r="J1195" s="430">
        <v>42459</v>
      </c>
      <c r="L1195" s="28"/>
      <c r="M1195" s="27"/>
    </row>
    <row r="1196" spans="2:13">
      <c r="B1196" s="28">
        <v>43187</v>
      </c>
      <c r="C1196" s="28">
        <v>43235</v>
      </c>
      <c r="E1196" s="28"/>
      <c r="F1196" s="30"/>
      <c r="G1196" s="31"/>
      <c r="I1196" s="30">
        <v>43187</v>
      </c>
      <c r="J1196" s="430">
        <v>43235</v>
      </c>
      <c r="L1196" s="28"/>
      <c r="M1196" s="27"/>
    </row>
    <row r="1197" spans="2:13">
      <c r="B1197" s="28">
        <v>43188</v>
      </c>
      <c r="C1197" s="28">
        <v>42873</v>
      </c>
      <c r="E1197" s="28"/>
      <c r="F1197" s="30"/>
      <c r="G1197" s="31"/>
      <c r="I1197" s="30">
        <v>43188</v>
      </c>
      <c r="J1197" s="430">
        <v>42873</v>
      </c>
      <c r="L1197" s="28"/>
      <c r="M1197" s="27"/>
    </row>
    <row r="1198" spans="2:13">
      <c r="B1198" s="28">
        <v>43189</v>
      </c>
      <c r="C1198" s="28">
        <v>42853</v>
      </c>
      <c r="E1198" s="28"/>
      <c r="F1198" s="30"/>
      <c r="G1198" s="31"/>
      <c r="I1198" s="30">
        <v>43189</v>
      </c>
      <c r="J1198" s="430">
        <v>42853</v>
      </c>
      <c r="L1198" s="28"/>
      <c r="M1198" s="27"/>
    </row>
    <row r="1199" spans="2:13">
      <c r="B1199" s="28">
        <v>43190</v>
      </c>
      <c r="C1199" s="28">
        <v>42868</v>
      </c>
      <c r="E1199" s="28"/>
      <c r="F1199" s="30"/>
      <c r="G1199" s="31"/>
      <c r="I1199" s="30">
        <v>43190</v>
      </c>
      <c r="J1199" s="430">
        <v>42868</v>
      </c>
      <c r="L1199" s="28"/>
      <c r="M1199" s="27"/>
    </row>
    <row r="1200" spans="2:13">
      <c r="B1200" s="28">
        <v>43191</v>
      </c>
      <c r="C1200" s="28">
        <v>43170</v>
      </c>
      <c r="E1200" s="28"/>
      <c r="F1200" s="30"/>
      <c r="G1200" s="31"/>
      <c r="I1200" s="30">
        <v>43191</v>
      </c>
      <c r="J1200" s="430">
        <v>43170</v>
      </c>
      <c r="L1200" s="28"/>
      <c r="M1200" s="27"/>
    </row>
    <row r="1201" spans="2:13">
      <c r="B1201" s="28">
        <v>43192</v>
      </c>
      <c r="C1201" s="28">
        <v>42073</v>
      </c>
      <c r="E1201" s="28"/>
      <c r="F1201" s="30"/>
      <c r="G1201" s="31"/>
      <c r="I1201" s="30">
        <v>43192</v>
      </c>
      <c r="J1201" s="430">
        <v>42073</v>
      </c>
      <c r="L1201" s="28"/>
      <c r="M1201" s="27"/>
    </row>
    <row r="1202" spans="2:13">
      <c r="B1202" s="28">
        <v>43193</v>
      </c>
      <c r="C1202" s="28">
        <v>42853</v>
      </c>
      <c r="E1202" s="28"/>
      <c r="F1202" s="30"/>
      <c r="G1202" s="31"/>
      <c r="I1202" s="30">
        <v>43193</v>
      </c>
      <c r="J1202" s="430">
        <v>42853</v>
      </c>
      <c r="L1202" s="28"/>
      <c r="M1202" s="27"/>
    </row>
    <row r="1203" spans="2:13">
      <c r="B1203" s="28">
        <v>43194</v>
      </c>
      <c r="C1203" s="28">
        <v>42073</v>
      </c>
      <c r="E1203" s="28"/>
      <c r="F1203" s="30"/>
      <c r="G1203" s="31"/>
      <c r="I1203" s="30">
        <v>43194</v>
      </c>
      <c r="J1203" s="430">
        <v>42073</v>
      </c>
      <c r="L1203" s="28"/>
      <c r="M1203" s="27"/>
    </row>
    <row r="1204" spans="2:13">
      <c r="B1204" s="28">
        <v>43195</v>
      </c>
      <c r="C1204" s="28">
        <v>42073</v>
      </c>
      <c r="E1204" s="28"/>
      <c r="F1204" s="30"/>
      <c r="G1204" s="31"/>
      <c r="I1204" s="30">
        <v>43195</v>
      </c>
      <c r="J1204" s="430">
        <v>42073</v>
      </c>
      <c r="L1204" s="28"/>
      <c r="M1204" s="27"/>
    </row>
    <row r="1205" spans="2:13">
      <c r="B1205" s="28">
        <v>43196</v>
      </c>
      <c r="C1205" s="28">
        <v>42073</v>
      </c>
      <c r="E1205" s="28"/>
      <c r="F1205" s="30"/>
      <c r="G1205" s="31"/>
      <c r="I1205" s="30">
        <v>43196</v>
      </c>
      <c r="J1205" s="430">
        <v>42073</v>
      </c>
      <c r="L1205" s="28"/>
      <c r="M1205" s="27"/>
    </row>
    <row r="1206" spans="2:13">
      <c r="B1206" s="28">
        <v>43197</v>
      </c>
      <c r="C1206" s="28">
        <v>42868</v>
      </c>
      <c r="E1206" s="28"/>
      <c r="F1206" s="30"/>
      <c r="G1206" s="31"/>
      <c r="I1206" s="30">
        <v>43197</v>
      </c>
      <c r="J1206" s="430">
        <v>42868</v>
      </c>
      <c r="L1206" s="28"/>
      <c r="M1206" s="27"/>
    </row>
    <row r="1207" spans="2:13">
      <c r="B1207" s="28">
        <v>43198</v>
      </c>
      <c r="C1207" s="28">
        <v>43170</v>
      </c>
      <c r="E1207" s="28"/>
      <c r="F1207" s="30"/>
      <c r="G1207" s="31"/>
      <c r="I1207" s="30">
        <v>43198</v>
      </c>
      <c r="J1207" s="430">
        <v>43170</v>
      </c>
      <c r="L1207" s="28"/>
      <c r="M1207" s="27"/>
    </row>
    <row r="1208" spans="2:13">
      <c r="B1208" s="28">
        <v>43199</v>
      </c>
      <c r="C1208" s="28">
        <v>42873</v>
      </c>
      <c r="E1208" s="28"/>
      <c r="F1208" s="30"/>
      <c r="G1208" s="31"/>
      <c r="I1208" s="30">
        <v>43199</v>
      </c>
      <c r="J1208" s="430">
        <v>42873</v>
      </c>
      <c r="L1208" s="28"/>
      <c r="M1208" s="27"/>
    </row>
    <row r="1209" spans="2:13">
      <c r="B1209" s="28">
        <v>43200</v>
      </c>
      <c r="C1209" s="28">
        <v>43391</v>
      </c>
      <c r="E1209" s="28"/>
      <c r="F1209" s="30"/>
      <c r="G1209" s="31"/>
      <c r="I1209" s="30">
        <v>43200</v>
      </c>
      <c r="J1209" s="430">
        <v>43391</v>
      </c>
      <c r="L1209" s="28"/>
      <c r="M1209" s="27"/>
    </row>
    <row r="1210" spans="2:13">
      <c r="B1210" s="28">
        <v>43201</v>
      </c>
      <c r="C1210" s="28">
        <v>42853</v>
      </c>
      <c r="E1210" s="28"/>
      <c r="F1210" s="30"/>
      <c r="G1210" s="31"/>
      <c r="I1210" s="30">
        <v>43201</v>
      </c>
      <c r="J1210" s="430">
        <v>42853</v>
      </c>
      <c r="L1210" s="28"/>
      <c r="M1210" s="27"/>
    </row>
    <row r="1211" spans="2:13">
      <c r="B1211" s="28">
        <v>43202</v>
      </c>
      <c r="C1211" s="28">
        <v>42073</v>
      </c>
      <c r="E1211" s="28"/>
      <c r="F1211" s="30"/>
      <c r="G1211" s="31"/>
      <c r="I1211" s="30">
        <v>43202</v>
      </c>
      <c r="J1211" s="430">
        <v>42073</v>
      </c>
      <c r="L1211" s="28"/>
      <c r="M1211" s="27"/>
    </row>
    <row r="1212" spans="2:13">
      <c r="B1212" s="28">
        <v>43203</v>
      </c>
      <c r="C1212" s="28">
        <v>42073</v>
      </c>
      <c r="E1212" s="28"/>
      <c r="F1212" s="30"/>
      <c r="G1212" s="31"/>
      <c r="I1212" s="30">
        <v>43203</v>
      </c>
      <c r="J1212" s="430">
        <v>42073</v>
      </c>
      <c r="L1212" s="28"/>
      <c r="M1212" s="27"/>
    </row>
    <row r="1213" spans="2:13">
      <c r="B1213" s="28">
        <v>43204</v>
      </c>
      <c r="C1213" s="28">
        <v>42155</v>
      </c>
      <c r="E1213" s="28"/>
      <c r="F1213" s="30"/>
      <c r="G1213" s="31"/>
      <c r="I1213" s="30">
        <v>43204</v>
      </c>
      <c r="J1213" s="430">
        <v>42155</v>
      </c>
      <c r="L1213" s="28"/>
      <c r="M1213" s="27"/>
    </row>
    <row r="1214" spans="2:13">
      <c r="B1214" s="28">
        <v>43205</v>
      </c>
      <c r="C1214" s="28">
        <v>43170</v>
      </c>
      <c r="E1214" s="28"/>
      <c r="F1214" s="30"/>
      <c r="G1214" s="31"/>
      <c r="I1214" s="30">
        <v>43205</v>
      </c>
      <c r="J1214" s="430">
        <v>43170</v>
      </c>
      <c r="L1214" s="28"/>
      <c r="M1214" s="27"/>
    </row>
    <row r="1215" spans="2:13">
      <c r="B1215" s="28">
        <v>43206</v>
      </c>
      <c r="C1215" s="28">
        <v>42073</v>
      </c>
      <c r="E1215" s="28"/>
      <c r="F1215" s="30"/>
      <c r="G1215" s="31"/>
      <c r="I1215" s="30">
        <v>43206</v>
      </c>
      <c r="J1215" s="430">
        <v>42073</v>
      </c>
      <c r="L1215" s="28"/>
      <c r="M1215" s="27"/>
    </row>
    <row r="1216" spans="2:13">
      <c r="B1216" s="28">
        <v>43207</v>
      </c>
      <c r="C1216" s="28">
        <v>42073</v>
      </c>
      <c r="E1216" s="28"/>
      <c r="F1216" s="30"/>
      <c r="G1216" s="31"/>
      <c r="I1216" s="30">
        <v>43207</v>
      </c>
      <c r="J1216" s="430">
        <v>42073</v>
      </c>
      <c r="L1216" s="28"/>
      <c r="M1216" s="27"/>
    </row>
    <row r="1217" spans="2:13">
      <c r="B1217" s="28">
        <v>43208</v>
      </c>
      <c r="C1217" s="28">
        <v>42073</v>
      </c>
      <c r="E1217" s="28"/>
      <c r="F1217" s="30"/>
      <c r="G1217" s="31"/>
      <c r="I1217" s="30">
        <v>43208</v>
      </c>
      <c r="J1217" s="430">
        <v>42073</v>
      </c>
      <c r="L1217" s="28"/>
      <c r="M1217" s="27"/>
    </row>
    <row r="1218" spans="2:13">
      <c r="B1218" s="28">
        <v>43209</v>
      </c>
      <c r="C1218" s="28">
        <v>42073</v>
      </c>
      <c r="E1218" s="28"/>
      <c r="F1218" s="30"/>
      <c r="G1218" s="31"/>
      <c r="I1218" s="30">
        <v>43209</v>
      </c>
      <c r="J1218" s="430">
        <v>42073</v>
      </c>
      <c r="L1218" s="28"/>
      <c r="M1218" s="27"/>
    </row>
    <row r="1219" spans="2:13">
      <c r="B1219" s="28">
        <v>43210</v>
      </c>
      <c r="C1219" s="28">
        <v>42073</v>
      </c>
      <c r="E1219" s="28"/>
      <c r="F1219" s="30"/>
      <c r="G1219" s="31"/>
      <c r="I1219" s="30">
        <v>43210</v>
      </c>
      <c r="J1219" s="430">
        <v>42073</v>
      </c>
      <c r="L1219" s="28"/>
      <c r="M1219" s="27"/>
    </row>
    <row r="1220" spans="2:13">
      <c r="B1220" s="28">
        <v>43211</v>
      </c>
      <c r="C1220" s="28">
        <v>42155</v>
      </c>
      <c r="E1220" s="28"/>
      <c r="F1220" s="30"/>
      <c r="G1220" s="31"/>
      <c r="I1220" s="30">
        <v>43211</v>
      </c>
      <c r="J1220" s="430">
        <v>42155</v>
      </c>
      <c r="L1220" s="28"/>
      <c r="M1220" s="27"/>
    </row>
    <row r="1221" spans="2:13">
      <c r="B1221" s="28">
        <v>43212</v>
      </c>
      <c r="C1221" s="28">
        <v>42155</v>
      </c>
      <c r="E1221" s="28"/>
      <c r="F1221" s="30"/>
      <c r="G1221" s="31"/>
      <c r="I1221" s="30">
        <v>43212</v>
      </c>
      <c r="J1221" s="430">
        <v>42155</v>
      </c>
      <c r="L1221" s="28"/>
      <c r="M1221" s="27"/>
    </row>
    <row r="1222" spans="2:13">
      <c r="B1222" s="28">
        <v>43213</v>
      </c>
      <c r="C1222" s="28">
        <v>42873</v>
      </c>
      <c r="E1222" s="28"/>
      <c r="F1222" s="30"/>
      <c r="G1222" s="31"/>
      <c r="I1222" s="30">
        <v>43213</v>
      </c>
      <c r="J1222" s="430">
        <v>42873</v>
      </c>
      <c r="L1222" s="28"/>
      <c r="M1222" s="27"/>
    </row>
    <row r="1223" spans="2:13">
      <c r="B1223" s="28">
        <v>43214</v>
      </c>
      <c r="C1223" s="28">
        <v>43235</v>
      </c>
      <c r="E1223" s="28"/>
      <c r="F1223" s="30"/>
      <c r="G1223" s="31"/>
      <c r="I1223" s="30">
        <v>43214</v>
      </c>
      <c r="J1223" s="430">
        <v>43235</v>
      </c>
      <c r="L1223" s="28"/>
      <c r="M1223" s="27"/>
    </row>
    <row r="1224" spans="2:13">
      <c r="B1224" s="28">
        <v>43215</v>
      </c>
      <c r="C1224" s="28">
        <v>42853</v>
      </c>
      <c r="E1224" s="28"/>
      <c r="F1224" s="30"/>
      <c r="G1224" s="31"/>
      <c r="I1224" s="30">
        <v>43215</v>
      </c>
      <c r="J1224" s="430">
        <v>42853</v>
      </c>
      <c r="L1224" s="28"/>
      <c r="M1224" s="27"/>
    </row>
    <row r="1225" spans="2:13">
      <c r="B1225" s="28">
        <v>43216</v>
      </c>
      <c r="C1225" s="28">
        <v>42853</v>
      </c>
      <c r="E1225" s="28"/>
      <c r="F1225" s="30"/>
      <c r="G1225" s="31"/>
      <c r="I1225" s="30">
        <v>43216</v>
      </c>
      <c r="J1225" s="430">
        <v>42853</v>
      </c>
      <c r="L1225" s="28"/>
      <c r="M1225" s="27"/>
    </row>
    <row r="1226" spans="2:13">
      <c r="B1226" s="28">
        <v>43217</v>
      </c>
      <c r="C1226" s="28">
        <v>42073</v>
      </c>
      <c r="E1226" s="28"/>
      <c r="F1226" s="30"/>
      <c r="G1226" s="31"/>
      <c r="I1226" s="30">
        <v>43217</v>
      </c>
      <c r="J1226" s="430">
        <v>42073</v>
      </c>
      <c r="L1226" s="28"/>
      <c r="M1226" s="27"/>
    </row>
    <row r="1227" spans="2:13">
      <c r="B1227" s="28">
        <v>43218</v>
      </c>
      <c r="C1227" s="28">
        <v>42770</v>
      </c>
      <c r="E1227" s="28"/>
      <c r="F1227" s="30"/>
      <c r="G1227" s="31"/>
      <c r="I1227" s="30">
        <v>43218</v>
      </c>
      <c r="J1227" s="430">
        <v>42770</v>
      </c>
      <c r="L1227" s="28"/>
      <c r="M1227" s="27"/>
    </row>
    <row r="1228" spans="2:13">
      <c r="B1228" s="28">
        <v>43219</v>
      </c>
      <c r="C1228" s="28">
        <v>43170</v>
      </c>
      <c r="E1228" s="28"/>
      <c r="F1228" s="30"/>
      <c r="G1228" s="31"/>
      <c r="I1228" s="30">
        <v>43219</v>
      </c>
      <c r="J1228" s="430">
        <v>43170</v>
      </c>
      <c r="L1228" s="28"/>
      <c r="M1228" s="27"/>
    </row>
    <row r="1229" spans="2:13">
      <c r="B1229" s="28">
        <v>43220</v>
      </c>
      <c r="C1229" s="28">
        <v>42073</v>
      </c>
      <c r="E1229" s="28"/>
      <c r="F1229" s="30"/>
      <c r="G1229" s="31"/>
      <c r="I1229" s="30">
        <v>43220</v>
      </c>
      <c r="J1229" s="430">
        <v>42073</v>
      </c>
      <c r="L1229" s="28"/>
      <c r="M1229" s="27"/>
    </row>
    <row r="1230" spans="2:13">
      <c r="B1230" s="28">
        <v>43221</v>
      </c>
      <c r="C1230" s="28">
        <v>42459</v>
      </c>
      <c r="E1230" s="28"/>
      <c r="F1230" s="30"/>
      <c r="G1230" s="31"/>
      <c r="I1230" s="30">
        <v>43221</v>
      </c>
      <c r="J1230" s="430">
        <v>42459</v>
      </c>
      <c r="L1230" s="28"/>
      <c r="M1230" s="27"/>
    </row>
    <row r="1231" spans="2:13">
      <c r="B1231" s="28">
        <v>43222</v>
      </c>
      <c r="C1231" s="28">
        <v>42459</v>
      </c>
      <c r="E1231" s="28"/>
      <c r="F1231" s="30"/>
      <c r="G1231" s="31"/>
      <c r="I1231" s="30">
        <v>43222</v>
      </c>
      <c r="J1231" s="430">
        <v>42459</v>
      </c>
      <c r="L1231" s="28"/>
      <c r="M1231" s="27"/>
    </row>
    <row r="1232" spans="2:13">
      <c r="B1232" s="28">
        <v>43223</v>
      </c>
      <c r="C1232" s="28">
        <v>43235</v>
      </c>
      <c r="E1232" s="28"/>
      <c r="F1232" s="30"/>
      <c r="G1232" s="31"/>
      <c r="I1232" s="30">
        <v>43223</v>
      </c>
      <c r="J1232" s="430">
        <v>43235</v>
      </c>
      <c r="L1232" s="28"/>
      <c r="M1232" s="27"/>
    </row>
    <row r="1233" spans="2:13">
      <c r="B1233" s="28">
        <v>43224</v>
      </c>
      <c r="C1233" s="28">
        <v>43391</v>
      </c>
      <c r="E1233" s="28"/>
      <c r="F1233" s="30"/>
      <c r="G1233" s="31"/>
      <c r="I1233" s="30">
        <v>43224</v>
      </c>
      <c r="J1233" s="430">
        <v>43391</v>
      </c>
      <c r="L1233" s="28"/>
      <c r="M1233" s="27"/>
    </row>
    <row r="1234" spans="2:13">
      <c r="B1234" s="28">
        <v>43225</v>
      </c>
      <c r="C1234" s="28">
        <v>43225</v>
      </c>
      <c r="E1234" s="28"/>
      <c r="F1234" s="30"/>
      <c r="G1234" s="31"/>
      <c r="I1234" s="30">
        <v>43225</v>
      </c>
      <c r="J1234" s="430">
        <v>43225</v>
      </c>
      <c r="L1234" s="28"/>
      <c r="M1234" s="27"/>
    </row>
    <row r="1235" spans="2:13">
      <c r="B1235" s="28">
        <v>43226</v>
      </c>
      <c r="C1235" s="28">
        <v>42155</v>
      </c>
      <c r="E1235" s="28"/>
      <c r="F1235" s="30"/>
      <c r="G1235" s="31"/>
      <c r="I1235" s="30">
        <v>43226</v>
      </c>
      <c r="J1235" s="430">
        <v>42155</v>
      </c>
      <c r="L1235" s="28"/>
      <c r="M1235" s="27"/>
    </row>
    <row r="1236" spans="2:13">
      <c r="B1236" s="28">
        <v>43227</v>
      </c>
      <c r="C1236" s="28">
        <v>43391</v>
      </c>
      <c r="E1236" s="28"/>
      <c r="F1236" s="30"/>
      <c r="G1236" s="31"/>
      <c r="I1236" s="30">
        <v>43227</v>
      </c>
      <c r="J1236" s="430">
        <v>43391</v>
      </c>
      <c r="L1236" s="28"/>
      <c r="M1236" s="27"/>
    </row>
    <row r="1237" spans="2:13">
      <c r="B1237" s="28">
        <v>43228</v>
      </c>
      <c r="C1237" s="28">
        <v>43391</v>
      </c>
      <c r="E1237" s="28"/>
      <c r="F1237" s="30"/>
      <c r="G1237" s="31"/>
      <c r="I1237" s="30">
        <v>43228</v>
      </c>
      <c r="J1237" s="430">
        <v>43391</v>
      </c>
      <c r="L1237" s="28"/>
      <c r="M1237" s="27"/>
    </row>
    <row r="1238" spans="2:13">
      <c r="B1238" s="28">
        <v>43229</v>
      </c>
      <c r="C1238" s="28">
        <v>43391</v>
      </c>
      <c r="E1238" s="28"/>
      <c r="F1238" s="30"/>
      <c r="G1238" s="31"/>
      <c r="I1238" s="30">
        <v>43229</v>
      </c>
      <c r="J1238" s="430">
        <v>43391</v>
      </c>
      <c r="L1238" s="28"/>
      <c r="M1238" s="27"/>
    </row>
    <row r="1239" spans="2:13">
      <c r="B1239" s="28">
        <v>43230</v>
      </c>
      <c r="C1239" s="28">
        <v>42873</v>
      </c>
      <c r="E1239" s="28"/>
      <c r="F1239" s="30"/>
      <c r="G1239" s="31"/>
      <c r="I1239" s="30">
        <v>43230</v>
      </c>
      <c r="J1239" s="430">
        <v>42873</v>
      </c>
      <c r="L1239" s="28"/>
      <c r="M1239" s="27"/>
    </row>
    <row r="1240" spans="2:13">
      <c r="B1240" s="28">
        <v>43231</v>
      </c>
      <c r="C1240" s="28">
        <v>43235</v>
      </c>
      <c r="E1240" s="28"/>
      <c r="F1240" s="30"/>
      <c r="G1240" s="31"/>
      <c r="I1240" s="30">
        <v>43231</v>
      </c>
      <c r="J1240" s="430">
        <v>43235</v>
      </c>
      <c r="L1240" s="28"/>
      <c r="M1240" s="27"/>
    </row>
    <row r="1241" spans="2:13">
      <c r="B1241" s="28">
        <v>43232</v>
      </c>
      <c r="C1241" s="28">
        <v>42155</v>
      </c>
      <c r="E1241" s="28"/>
      <c r="F1241" s="30"/>
      <c r="G1241" s="31"/>
      <c r="I1241" s="30">
        <v>43232</v>
      </c>
      <c r="J1241" s="430">
        <v>42155</v>
      </c>
      <c r="L1241" s="28"/>
      <c r="M1241" s="27"/>
    </row>
    <row r="1242" spans="2:13">
      <c r="B1242" s="28">
        <v>43233</v>
      </c>
      <c r="C1242" s="28">
        <v>42868</v>
      </c>
      <c r="E1242" s="28"/>
      <c r="F1242" s="30"/>
      <c r="G1242" s="31"/>
      <c r="I1242" s="30">
        <v>43233</v>
      </c>
      <c r="J1242" s="430">
        <v>42868</v>
      </c>
      <c r="L1242" s="28"/>
      <c r="M1242" s="27"/>
    </row>
    <row r="1243" spans="2:13">
      <c r="B1243" s="28">
        <v>43234</v>
      </c>
      <c r="C1243" s="28">
        <v>43235</v>
      </c>
      <c r="E1243" s="28"/>
      <c r="F1243" s="30"/>
      <c r="G1243" s="31"/>
      <c r="I1243" s="30">
        <v>43234</v>
      </c>
      <c r="J1243" s="430">
        <v>43235</v>
      </c>
      <c r="L1243" s="28"/>
      <c r="M1243" s="27"/>
    </row>
    <row r="1244" spans="2:13">
      <c r="B1244" s="28">
        <v>43235</v>
      </c>
      <c r="C1244" s="28">
        <v>43235</v>
      </c>
      <c r="E1244" s="28"/>
      <c r="F1244" s="30"/>
      <c r="G1244" s="31"/>
      <c r="I1244" s="30">
        <v>43235</v>
      </c>
      <c r="J1244" s="430">
        <v>43235</v>
      </c>
      <c r="L1244" s="28"/>
      <c r="M1244" s="27"/>
    </row>
    <row r="1245" spans="2:13">
      <c r="B1245" s="28">
        <v>43236</v>
      </c>
      <c r="C1245" s="28">
        <v>43235</v>
      </c>
      <c r="E1245" s="28"/>
      <c r="F1245" s="30"/>
      <c r="G1245" s="31"/>
      <c r="I1245" s="30">
        <v>43236</v>
      </c>
      <c r="J1245" s="430">
        <v>43235</v>
      </c>
      <c r="L1245" s="28"/>
      <c r="M1245" s="27"/>
    </row>
    <row r="1246" spans="2:13">
      <c r="B1246" s="28">
        <v>43237</v>
      </c>
      <c r="C1246" s="28">
        <v>43235</v>
      </c>
      <c r="E1246" s="28"/>
      <c r="F1246" s="30"/>
      <c r="G1246" s="31"/>
      <c r="I1246" s="30">
        <v>43237</v>
      </c>
      <c r="J1246" s="430">
        <v>43235</v>
      </c>
      <c r="L1246" s="28"/>
      <c r="M1246" s="27"/>
    </row>
    <row r="1247" spans="2:13">
      <c r="B1247" s="28">
        <v>43238</v>
      </c>
      <c r="C1247" s="28">
        <v>43235</v>
      </c>
      <c r="E1247" s="28"/>
      <c r="F1247" s="30"/>
      <c r="G1247" s="31"/>
      <c r="I1247" s="30">
        <v>43238</v>
      </c>
      <c r="J1247" s="430">
        <v>43235</v>
      </c>
      <c r="L1247" s="28"/>
      <c r="M1247" s="27"/>
    </row>
    <row r="1248" spans="2:13">
      <c r="B1248" s="28">
        <v>43239</v>
      </c>
      <c r="C1248" s="28">
        <v>42868</v>
      </c>
      <c r="E1248" s="28"/>
      <c r="F1248" s="30"/>
      <c r="G1248" s="31"/>
      <c r="I1248" s="30">
        <v>43239</v>
      </c>
      <c r="J1248" s="430">
        <v>42868</v>
      </c>
      <c r="L1248" s="28"/>
      <c r="M1248" s="27"/>
    </row>
    <row r="1249" spans="2:13">
      <c r="B1249" s="28">
        <v>43240</v>
      </c>
      <c r="C1249" s="28">
        <v>42770</v>
      </c>
      <c r="E1249" s="28"/>
      <c r="F1249" s="30"/>
      <c r="G1249" s="31"/>
      <c r="I1249" s="30">
        <v>43240</v>
      </c>
      <c r="J1249" s="430">
        <v>42770</v>
      </c>
      <c r="L1249" s="28"/>
      <c r="M1249" s="27"/>
    </row>
    <row r="1250" spans="2:13">
      <c r="B1250" s="28">
        <v>43241</v>
      </c>
      <c r="C1250" s="28">
        <v>43235</v>
      </c>
      <c r="E1250" s="28"/>
      <c r="F1250" s="30"/>
      <c r="G1250" s="31"/>
      <c r="I1250" s="30">
        <v>43241</v>
      </c>
      <c r="J1250" s="430">
        <v>43235</v>
      </c>
      <c r="L1250" s="28"/>
      <c r="M1250" s="27"/>
    </row>
    <row r="1251" spans="2:13">
      <c r="B1251" s="28">
        <v>43242</v>
      </c>
      <c r="C1251" s="28">
        <v>43235</v>
      </c>
      <c r="E1251" s="28"/>
      <c r="F1251" s="30"/>
      <c r="G1251" s="31"/>
      <c r="I1251" s="30">
        <v>43242</v>
      </c>
      <c r="J1251" s="430">
        <v>43235</v>
      </c>
      <c r="L1251" s="28"/>
      <c r="M1251" s="27"/>
    </row>
    <row r="1252" spans="2:13">
      <c r="B1252" s="28">
        <v>43243</v>
      </c>
      <c r="C1252" s="28">
        <v>43235</v>
      </c>
      <c r="E1252" s="28"/>
      <c r="F1252" s="30"/>
      <c r="G1252" s="31"/>
      <c r="I1252" s="30">
        <v>43243</v>
      </c>
      <c r="J1252" s="430">
        <v>43235</v>
      </c>
      <c r="L1252" s="28"/>
      <c r="M1252" s="27"/>
    </row>
    <row r="1253" spans="2:13">
      <c r="B1253" s="28">
        <v>43244</v>
      </c>
      <c r="C1253" s="28">
        <v>43235</v>
      </c>
      <c r="E1253" s="28"/>
      <c r="F1253" s="30"/>
      <c r="G1253" s="31"/>
      <c r="I1253" s="30">
        <v>43244</v>
      </c>
      <c r="J1253" s="430">
        <v>43235</v>
      </c>
      <c r="L1253" s="28"/>
      <c r="M1253" s="27"/>
    </row>
    <row r="1254" spans="2:13">
      <c r="B1254" s="28">
        <v>43245</v>
      </c>
      <c r="C1254" s="28">
        <v>42459</v>
      </c>
      <c r="E1254" s="28"/>
      <c r="F1254" s="30"/>
      <c r="G1254" s="31"/>
      <c r="I1254" s="30">
        <v>43245</v>
      </c>
      <c r="J1254" s="430">
        <v>42459</v>
      </c>
      <c r="L1254" s="28"/>
      <c r="M1254" s="27"/>
    </row>
    <row r="1255" spans="2:13">
      <c r="B1255" s="28">
        <v>43246</v>
      </c>
      <c r="C1255" s="28">
        <v>42868</v>
      </c>
      <c r="E1255" s="28"/>
      <c r="F1255" s="30"/>
      <c r="G1255" s="31"/>
      <c r="I1255" s="30">
        <v>43246</v>
      </c>
      <c r="J1255" s="430">
        <v>42868</v>
      </c>
      <c r="L1255" s="28"/>
      <c r="M1255" s="27"/>
    </row>
    <row r="1256" spans="2:13">
      <c r="B1256" s="28">
        <v>43247</v>
      </c>
      <c r="C1256" s="28">
        <v>42155</v>
      </c>
      <c r="E1256" s="28"/>
      <c r="F1256" s="30"/>
      <c r="G1256" s="31"/>
      <c r="I1256" s="30">
        <v>43247</v>
      </c>
      <c r="J1256" s="430">
        <v>42155</v>
      </c>
      <c r="L1256" s="28"/>
      <c r="M1256" s="27"/>
    </row>
    <row r="1257" spans="2:13">
      <c r="B1257" s="28">
        <v>43248</v>
      </c>
      <c r="C1257" s="28">
        <v>43391</v>
      </c>
      <c r="E1257" s="28"/>
      <c r="F1257" s="30"/>
      <c r="G1257" s="31"/>
      <c r="I1257" s="30">
        <v>43248</v>
      </c>
      <c r="J1257" s="430">
        <v>43391</v>
      </c>
      <c r="L1257" s="28"/>
      <c r="M1257" s="27"/>
    </row>
    <row r="1258" spans="2:13">
      <c r="B1258" s="28">
        <v>43249</v>
      </c>
      <c r="C1258" s="28">
        <v>43259</v>
      </c>
      <c r="E1258" s="28"/>
      <c r="F1258" s="30"/>
      <c r="G1258" s="31"/>
      <c r="I1258" s="30">
        <v>43249</v>
      </c>
      <c r="J1258" s="430">
        <v>43259</v>
      </c>
      <c r="L1258" s="28"/>
      <c r="M1258" s="27"/>
    </row>
    <row r="1259" spans="2:13">
      <c r="B1259" s="28">
        <v>43250</v>
      </c>
      <c r="C1259" s="28">
        <v>43383</v>
      </c>
      <c r="E1259" s="28"/>
      <c r="F1259" s="30"/>
      <c r="G1259" s="31"/>
      <c r="I1259" s="30">
        <v>43250</v>
      </c>
      <c r="J1259" s="430">
        <v>43383</v>
      </c>
      <c r="L1259" s="28"/>
      <c r="M1259" s="27"/>
    </row>
    <row r="1260" spans="2:13">
      <c r="B1260" s="28">
        <v>43251</v>
      </c>
      <c r="C1260" s="28">
        <v>43235</v>
      </c>
      <c r="E1260" s="28"/>
      <c r="F1260" s="30"/>
      <c r="G1260" s="31"/>
      <c r="I1260" s="30">
        <v>43251</v>
      </c>
      <c r="J1260" s="430">
        <v>43235</v>
      </c>
      <c r="L1260" s="28"/>
      <c r="M1260" s="27"/>
    </row>
    <row r="1261" spans="2:13">
      <c r="B1261" s="28">
        <v>43252</v>
      </c>
      <c r="C1261" s="28">
        <v>43391</v>
      </c>
      <c r="E1261" s="28"/>
      <c r="F1261" s="30"/>
      <c r="G1261" s="31"/>
      <c r="I1261" s="30">
        <v>43252</v>
      </c>
      <c r="J1261" s="430">
        <v>43391</v>
      </c>
      <c r="L1261" s="28"/>
      <c r="M1261" s="27"/>
    </row>
    <row r="1262" spans="2:13">
      <c r="B1262" s="28">
        <v>43253</v>
      </c>
      <c r="C1262" s="28">
        <v>42561</v>
      </c>
      <c r="E1262" s="28"/>
      <c r="F1262" s="30"/>
      <c r="G1262" s="31"/>
      <c r="I1262" s="30">
        <v>43253</v>
      </c>
      <c r="J1262" s="430">
        <v>42561</v>
      </c>
      <c r="L1262" s="28"/>
      <c r="M1262" s="27"/>
    </row>
    <row r="1263" spans="2:13">
      <c r="B1263" s="28">
        <v>43254</v>
      </c>
      <c r="C1263" s="28">
        <v>42561</v>
      </c>
      <c r="E1263" s="28"/>
      <c r="F1263" s="30"/>
      <c r="G1263" s="31"/>
      <c r="I1263" s="30">
        <v>43254</v>
      </c>
      <c r="J1263" s="430">
        <v>42561</v>
      </c>
      <c r="L1263" s="28"/>
      <c r="M1263" s="27"/>
    </row>
    <row r="1264" spans="2:13">
      <c r="B1264" s="28">
        <v>43255</v>
      </c>
      <c r="C1264" s="28">
        <v>43361</v>
      </c>
      <c r="E1264" s="28"/>
      <c r="F1264" s="30"/>
      <c r="G1264" s="31"/>
      <c r="I1264" s="30">
        <v>43255</v>
      </c>
      <c r="J1264" s="430">
        <v>43361</v>
      </c>
      <c r="L1264" s="28"/>
      <c r="M1264" s="27"/>
    </row>
    <row r="1265" spans="2:13">
      <c r="B1265" s="28">
        <v>43256</v>
      </c>
      <c r="C1265" s="28">
        <v>43259</v>
      </c>
      <c r="E1265" s="28"/>
      <c r="F1265" s="30"/>
      <c r="G1265" s="31"/>
      <c r="I1265" s="30">
        <v>43256</v>
      </c>
      <c r="J1265" s="430">
        <v>43259</v>
      </c>
      <c r="L1265" s="28"/>
      <c r="M1265" s="27"/>
    </row>
    <row r="1266" spans="2:13">
      <c r="B1266" s="28">
        <v>43257</v>
      </c>
      <c r="C1266" s="28">
        <v>43391</v>
      </c>
      <c r="E1266" s="28"/>
      <c r="F1266" s="30"/>
      <c r="G1266" s="31"/>
      <c r="I1266" s="30">
        <v>43257</v>
      </c>
      <c r="J1266" s="430">
        <v>43391</v>
      </c>
      <c r="L1266" s="28"/>
      <c r="M1266" s="27"/>
    </row>
    <row r="1267" spans="2:13">
      <c r="B1267" s="28">
        <v>43258</v>
      </c>
      <c r="C1267" s="28">
        <v>43391</v>
      </c>
      <c r="E1267" s="28"/>
      <c r="F1267" s="30"/>
      <c r="G1267" s="31"/>
      <c r="I1267" s="30">
        <v>43258</v>
      </c>
      <c r="J1267" s="430">
        <v>43391</v>
      </c>
      <c r="L1267" s="28"/>
      <c r="M1267" s="27"/>
    </row>
    <row r="1268" spans="2:13">
      <c r="B1268" s="28">
        <v>43259</v>
      </c>
      <c r="C1268" s="28">
        <v>43259</v>
      </c>
      <c r="E1268" s="28"/>
      <c r="F1268" s="30"/>
      <c r="G1268" s="31"/>
      <c r="I1268" s="30">
        <v>43259</v>
      </c>
      <c r="J1268" s="430">
        <v>43259</v>
      </c>
      <c r="L1268" s="28"/>
      <c r="M1268" s="27"/>
    </row>
    <row r="1269" spans="2:13">
      <c r="B1269" s="28">
        <v>43260</v>
      </c>
      <c r="C1269" s="28">
        <v>43225</v>
      </c>
      <c r="E1269" s="28"/>
      <c r="F1269" s="30"/>
      <c r="G1269" s="31"/>
      <c r="I1269" s="30">
        <v>43260</v>
      </c>
      <c r="J1269" s="430">
        <v>43225</v>
      </c>
      <c r="L1269" s="28"/>
      <c r="M1269" s="27"/>
    </row>
    <row r="1270" spans="2:13">
      <c r="B1270" s="28">
        <v>43261</v>
      </c>
      <c r="C1270" s="28">
        <v>43225</v>
      </c>
      <c r="E1270" s="28"/>
      <c r="F1270" s="30"/>
      <c r="G1270" s="31"/>
      <c r="I1270" s="30">
        <v>43261</v>
      </c>
      <c r="J1270" s="430">
        <v>43225</v>
      </c>
      <c r="L1270" s="28"/>
      <c r="M1270" s="27"/>
    </row>
    <row r="1271" spans="2:13">
      <c r="B1271" s="28">
        <v>43262</v>
      </c>
      <c r="C1271" s="28">
        <v>43361</v>
      </c>
      <c r="E1271" s="28"/>
      <c r="F1271" s="30"/>
      <c r="G1271" s="31"/>
      <c r="I1271" s="30">
        <v>43262</v>
      </c>
      <c r="J1271" s="430">
        <v>43361</v>
      </c>
      <c r="L1271" s="28"/>
      <c r="M1271" s="27"/>
    </row>
    <row r="1272" spans="2:13">
      <c r="B1272" s="28">
        <v>43263</v>
      </c>
      <c r="C1272" s="28">
        <v>42558</v>
      </c>
      <c r="E1272" s="28"/>
      <c r="F1272" s="30"/>
      <c r="G1272" s="31"/>
      <c r="I1272" s="30">
        <v>43263</v>
      </c>
      <c r="J1272" s="430">
        <v>42558</v>
      </c>
      <c r="L1272" s="28"/>
      <c r="M1272" s="27"/>
    </row>
    <row r="1273" spans="2:13">
      <c r="B1273" s="28">
        <v>43264</v>
      </c>
      <c r="C1273" s="28">
        <v>42558</v>
      </c>
      <c r="E1273" s="28"/>
      <c r="F1273" s="30"/>
      <c r="G1273" s="31"/>
      <c r="I1273" s="30">
        <v>43264</v>
      </c>
      <c r="J1273" s="430">
        <v>42558</v>
      </c>
      <c r="L1273" s="28"/>
      <c r="M1273" s="27"/>
    </row>
    <row r="1274" spans="2:13">
      <c r="B1274" s="28">
        <v>43265</v>
      </c>
      <c r="C1274" s="28">
        <v>42558</v>
      </c>
      <c r="E1274" s="28"/>
      <c r="F1274" s="30"/>
      <c r="G1274" s="31"/>
      <c r="I1274" s="30">
        <v>43265</v>
      </c>
      <c r="J1274" s="430">
        <v>42558</v>
      </c>
      <c r="L1274" s="28"/>
      <c r="M1274" s="27"/>
    </row>
    <row r="1275" spans="2:13">
      <c r="B1275" s="28">
        <v>43266</v>
      </c>
      <c r="C1275" s="28">
        <v>43361</v>
      </c>
      <c r="E1275" s="28"/>
      <c r="F1275" s="30"/>
      <c r="G1275" s="31"/>
      <c r="I1275" s="30">
        <v>43266</v>
      </c>
      <c r="J1275" s="430">
        <v>43361</v>
      </c>
      <c r="L1275" s="28"/>
      <c r="M1275" s="27"/>
    </row>
    <row r="1276" spans="2:13">
      <c r="B1276" s="28">
        <v>43267</v>
      </c>
      <c r="C1276" s="28">
        <v>43225</v>
      </c>
      <c r="E1276" s="28"/>
      <c r="F1276" s="30"/>
      <c r="G1276" s="31"/>
      <c r="I1276" s="30">
        <v>43267</v>
      </c>
      <c r="J1276" s="430">
        <v>43225</v>
      </c>
      <c r="L1276" s="28"/>
      <c r="M1276" s="27"/>
    </row>
    <row r="1277" spans="2:13">
      <c r="B1277" s="28">
        <v>43268</v>
      </c>
      <c r="C1277" s="28">
        <v>42155</v>
      </c>
      <c r="E1277" s="28"/>
      <c r="F1277" s="30"/>
      <c r="G1277" s="31"/>
      <c r="I1277" s="30">
        <v>43268</v>
      </c>
      <c r="J1277" s="430">
        <v>42155</v>
      </c>
      <c r="L1277" s="28"/>
      <c r="M1277" s="27"/>
    </row>
    <row r="1278" spans="2:13">
      <c r="B1278" s="28">
        <v>43269</v>
      </c>
      <c r="C1278" s="28">
        <v>43259</v>
      </c>
      <c r="E1278" s="28"/>
      <c r="F1278" s="30"/>
      <c r="G1278" s="31"/>
      <c r="I1278" s="30">
        <v>43269</v>
      </c>
      <c r="J1278" s="430">
        <v>43259</v>
      </c>
      <c r="L1278" s="28"/>
      <c r="M1278" s="27"/>
    </row>
    <row r="1279" spans="2:13">
      <c r="B1279" s="28">
        <v>43270</v>
      </c>
      <c r="C1279" s="28">
        <v>43259</v>
      </c>
      <c r="E1279" s="28"/>
      <c r="F1279" s="30"/>
      <c r="G1279" s="31"/>
      <c r="I1279" s="30">
        <v>43270</v>
      </c>
      <c r="J1279" s="430">
        <v>43259</v>
      </c>
      <c r="L1279" s="28"/>
      <c r="M1279" s="27"/>
    </row>
    <row r="1280" spans="2:13">
      <c r="B1280" s="28">
        <v>43271</v>
      </c>
      <c r="C1280" s="28">
        <v>42993</v>
      </c>
      <c r="E1280" s="28"/>
      <c r="F1280" s="30"/>
      <c r="G1280" s="31"/>
      <c r="I1280" s="30">
        <v>43271</v>
      </c>
      <c r="J1280" s="430">
        <v>42993</v>
      </c>
      <c r="L1280" s="28"/>
      <c r="M1280" s="27"/>
    </row>
    <row r="1281" spans="2:13">
      <c r="B1281" s="28">
        <v>43272</v>
      </c>
      <c r="C1281" s="28">
        <v>42993</v>
      </c>
      <c r="E1281" s="28"/>
      <c r="F1281" s="30"/>
      <c r="G1281" s="31"/>
      <c r="I1281" s="30">
        <v>43272</v>
      </c>
      <c r="J1281" s="430">
        <v>42993</v>
      </c>
      <c r="L1281" s="28"/>
      <c r="M1281" s="27"/>
    </row>
    <row r="1282" spans="2:13">
      <c r="B1282" s="28">
        <v>43273</v>
      </c>
      <c r="C1282" s="28">
        <v>42558</v>
      </c>
      <c r="E1282" s="28"/>
      <c r="F1282" s="30"/>
      <c r="G1282" s="31"/>
      <c r="I1282" s="30">
        <v>43273</v>
      </c>
      <c r="J1282" s="430">
        <v>42558</v>
      </c>
      <c r="L1282" s="28"/>
      <c r="M1282" s="27"/>
    </row>
    <row r="1283" spans="2:13">
      <c r="B1283" s="28">
        <v>43274</v>
      </c>
      <c r="C1283" s="28">
        <v>43345</v>
      </c>
      <c r="E1283" s="28"/>
      <c r="F1283" s="30"/>
      <c r="G1283" s="31"/>
      <c r="I1283" s="30">
        <v>43274</v>
      </c>
      <c r="J1283" s="430">
        <v>43345</v>
      </c>
      <c r="L1283" s="28"/>
      <c r="M1283" s="27"/>
    </row>
    <row r="1284" spans="2:13">
      <c r="B1284" s="28">
        <v>43275</v>
      </c>
      <c r="C1284" s="28">
        <v>42561</v>
      </c>
      <c r="E1284" s="28"/>
      <c r="F1284" s="30"/>
      <c r="G1284" s="31"/>
      <c r="I1284" s="30">
        <v>43275</v>
      </c>
      <c r="J1284" s="430">
        <v>42561</v>
      </c>
      <c r="L1284" s="28"/>
      <c r="M1284" s="27"/>
    </row>
    <row r="1285" spans="2:13">
      <c r="B1285" s="28">
        <v>43276</v>
      </c>
      <c r="C1285" s="28">
        <v>43361</v>
      </c>
      <c r="E1285" s="28"/>
      <c r="F1285" s="30"/>
      <c r="G1285" s="31"/>
      <c r="I1285" s="30">
        <v>43276</v>
      </c>
      <c r="J1285" s="430">
        <v>43361</v>
      </c>
      <c r="L1285" s="28"/>
      <c r="M1285" s="27"/>
    </row>
    <row r="1286" spans="2:13">
      <c r="B1286" s="28">
        <v>43277</v>
      </c>
      <c r="C1286" s="28">
        <v>42558</v>
      </c>
      <c r="E1286" s="28"/>
      <c r="F1286" s="30"/>
      <c r="G1286" s="31"/>
      <c r="I1286" s="30">
        <v>43277</v>
      </c>
      <c r="J1286" s="430">
        <v>42558</v>
      </c>
      <c r="L1286" s="28"/>
      <c r="M1286" s="27"/>
    </row>
    <row r="1287" spans="2:13">
      <c r="B1287" s="28">
        <v>43278</v>
      </c>
      <c r="C1287" s="28">
        <v>42558</v>
      </c>
      <c r="E1287" s="28"/>
      <c r="F1287" s="30"/>
      <c r="G1287" s="31"/>
      <c r="I1287" s="30">
        <v>43278</v>
      </c>
      <c r="J1287" s="430">
        <v>42558</v>
      </c>
      <c r="L1287" s="28"/>
      <c r="M1287" s="27"/>
    </row>
    <row r="1288" spans="2:13">
      <c r="B1288" s="28">
        <v>43279</v>
      </c>
      <c r="C1288" s="28">
        <v>43361</v>
      </c>
      <c r="E1288" s="28"/>
      <c r="F1288" s="30"/>
      <c r="G1288" s="31"/>
      <c r="I1288" s="30">
        <v>43279</v>
      </c>
      <c r="J1288" s="430">
        <v>43361</v>
      </c>
      <c r="L1288" s="28"/>
      <c r="M1288" s="27"/>
    </row>
    <row r="1289" spans="2:13">
      <c r="B1289" s="28">
        <v>43280</v>
      </c>
      <c r="C1289" s="28">
        <v>42993</v>
      </c>
      <c r="E1289" s="28"/>
      <c r="F1289" s="30"/>
      <c r="G1289" s="31"/>
      <c r="I1289" s="30">
        <v>43280</v>
      </c>
      <c r="J1289" s="430">
        <v>42993</v>
      </c>
      <c r="L1289" s="28"/>
      <c r="M1289" s="27"/>
    </row>
    <row r="1290" spans="2:13">
      <c r="B1290" s="28">
        <v>43281</v>
      </c>
      <c r="C1290" s="28">
        <v>43345</v>
      </c>
      <c r="E1290" s="28"/>
      <c r="F1290" s="30"/>
      <c r="G1290" s="31"/>
      <c r="I1290" s="30">
        <v>43281</v>
      </c>
      <c r="J1290" s="430">
        <v>43345</v>
      </c>
      <c r="L1290" s="28"/>
      <c r="M1290" s="27"/>
    </row>
    <row r="1291" spans="2:13">
      <c r="B1291" s="28">
        <v>43282</v>
      </c>
      <c r="C1291" s="28">
        <v>43345</v>
      </c>
      <c r="E1291" s="28"/>
      <c r="F1291" s="30"/>
      <c r="G1291" s="31"/>
      <c r="I1291" s="30">
        <v>43282</v>
      </c>
      <c r="J1291" s="430">
        <v>43345</v>
      </c>
      <c r="L1291" s="28"/>
      <c r="M1291" s="27"/>
    </row>
    <row r="1292" spans="2:13">
      <c r="B1292" s="28">
        <v>43283</v>
      </c>
      <c r="C1292" s="28">
        <v>42202</v>
      </c>
      <c r="E1292" s="28"/>
      <c r="F1292" s="30"/>
      <c r="G1292" s="31"/>
      <c r="I1292" s="30">
        <v>43283</v>
      </c>
      <c r="J1292" s="430">
        <v>42202</v>
      </c>
      <c r="L1292" s="28"/>
      <c r="M1292" s="27"/>
    </row>
    <row r="1293" spans="2:13">
      <c r="B1293" s="28">
        <v>43284</v>
      </c>
      <c r="C1293" s="28">
        <v>42607</v>
      </c>
      <c r="E1293" s="28"/>
      <c r="F1293" s="30"/>
      <c r="G1293" s="31"/>
      <c r="I1293" s="30">
        <v>43284</v>
      </c>
      <c r="J1293" s="430">
        <v>42607</v>
      </c>
      <c r="L1293" s="28"/>
      <c r="M1293" s="27"/>
    </row>
    <row r="1294" spans="2:13">
      <c r="B1294" s="28">
        <v>43285</v>
      </c>
      <c r="C1294" s="28">
        <v>42238</v>
      </c>
      <c r="E1294" s="28"/>
      <c r="F1294" s="30"/>
      <c r="G1294" s="31"/>
      <c r="I1294" s="30">
        <v>43285</v>
      </c>
      <c r="J1294" s="430">
        <v>42238</v>
      </c>
      <c r="L1294" s="28"/>
      <c r="M1294" s="27"/>
    </row>
    <row r="1295" spans="2:13">
      <c r="B1295" s="28">
        <v>43286</v>
      </c>
      <c r="C1295" s="28">
        <v>42202</v>
      </c>
      <c r="E1295" s="28"/>
      <c r="F1295" s="30"/>
      <c r="G1295" s="31"/>
      <c r="I1295" s="30">
        <v>43286</v>
      </c>
      <c r="J1295" s="430">
        <v>42202</v>
      </c>
      <c r="L1295" s="28"/>
      <c r="M1295" s="27"/>
    </row>
    <row r="1296" spans="2:13">
      <c r="B1296" s="28">
        <v>43287</v>
      </c>
      <c r="C1296" s="28">
        <v>42243</v>
      </c>
      <c r="E1296" s="28"/>
      <c r="F1296" s="30"/>
      <c r="G1296" s="31"/>
      <c r="I1296" s="30">
        <v>43287</v>
      </c>
      <c r="J1296" s="430">
        <v>42243</v>
      </c>
      <c r="L1296" s="28"/>
      <c r="M1296" s="27"/>
    </row>
    <row r="1297" spans="2:13">
      <c r="B1297" s="28">
        <v>43288</v>
      </c>
      <c r="C1297" s="28">
        <v>42215</v>
      </c>
      <c r="E1297" s="28"/>
      <c r="F1297" s="30"/>
      <c r="G1297" s="31"/>
      <c r="I1297" s="30">
        <v>43288</v>
      </c>
      <c r="J1297" s="430">
        <v>42215</v>
      </c>
      <c r="L1297" s="28"/>
      <c r="M1297" s="27"/>
    </row>
    <row r="1298" spans="2:13">
      <c r="B1298" s="28">
        <v>43289</v>
      </c>
      <c r="C1298" s="28">
        <v>42936</v>
      </c>
      <c r="E1298" s="28"/>
      <c r="F1298" s="30"/>
      <c r="G1298" s="31"/>
      <c r="I1298" s="30">
        <v>43289</v>
      </c>
      <c r="J1298" s="430">
        <v>42936</v>
      </c>
      <c r="L1298" s="28"/>
      <c r="M1298" s="27"/>
    </row>
    <row r="1299" spans="2:13">
      <c r="B1299" s="28">
        <v>43290</v>
      </c>
      <c r="C1299" s="28">
        <v>42215</v>
      </c>
      <c r="E1299" s="28"/>
      <c r="F1299" s="30"/>
      <c r="G1299" s="31"/>
      <c r="I1299" s="30">
        <v>43290</v>
      </c>
      <c r="J1299" s="430">
        <v>42215</v>
      </c>
      <c r="L1299" s="28"/>
      <c r="M1299" s="27"/>
    </row>
    <row r="1300" spans="2:13">
      <c r="B1300" s="28">
        <v>43291</v>
      </c>
      <c r="C1300" s="28">
        <v>42215</v>
      </c>
      <c r="E1300" s="28"/>
      <c r="F1300" s="30"/>
      <c r="G1300" s="31"/>
      <c r="I1300" s="30">
        <v>43291</v>
      </c>
      <c r="J1300" s="430">
        <v>42215</v>
      </c>
      <c r="L1300" s="28"/>
      <c r="M1300" s="27"/>
    </row>
    <row r="1301" spans="2:13">
      <c r="B1301" s="28">
        <v>43292</v>
      </c>
      <c r="C1301" s="28">
        <v>42215</v>
      </c>
      <c r="E1301" s="28"/>
      <c r="F1301" s="30"/>
      <c r="G1301" s="31"/>
      <c r="I1301" s="30">
        <v>43292</v>
      </c>
      <c r="J1301" s="430">
        <v>42215</v>
      </c>
      <c r="L1301" s="28"/>
      <c r="M1301" s="27"/>
    </row>
    <row r="1302" spans="2:13">
      <c r="B1302" s="28">
        <v>43293</v>
      </c>
      <c r="C1302" s="28">
        <v>42215</v>
      </c>
      <c r="E1302" s="28"/>
      <c r="F1302" s="30"/>
      <c r="G1302" s="31"/>
      <c r="I1302" s="30">
        <v>43293</v>
      </c>
      <c r="J1302" s="430">
        <v>42215</v>
      </c>
      <c r="L1302" s="28"/>
      <c r="M1302" s="27"/>
    </row>
    <row r="1303" spans="2:13">
      <c r="B1303" s="28">
        <v>43294</v>
      </c>
      <c r="C1303" s="28">
        <v>42928</v>
      </c>
      <c r="E1303" s="28"/>
      <c r="F1303" s="30"/>
      <c r="G1303" s="31"/>
      <c r="I1303" s="30">
        <v>43294</v>
      </c>
      <c r="J1303" s="430">
        <v>42928</v>
      </c>
      <c r="L1303" s="28"/>
      <c r="M1303" s="27"/>
    </row>
    <row r="1304" spans="2:13">
      <c r="B1304" s="28">
        <v>43295</v>
      </c>
      <c r="C1304" s="28">
        <v>42202</v>
      </c>
      <c r="E1304" s="28"/>
      <c r="F1304" s="30"/>
      <c r="G1304" s="31"/>
      <c r="I1304" s="30">
        <v>43295</v>
      </c>
      <c r="J1304" s="430">
        <v>42202</v>
      </c>
      <c r="L1304" s="28"/>
      <c r="M1304" s="27"/>
    </row>
    <row r="1305" spans="2:13">
      <c r="B1305" s="28">
        <v>43296</v>
      </c>
      <c r="C1305" s="28">
        <v>42932</v>
      </c>
      <c r="E1305" s="28"/>
      <c r="F1305" s="30"/>
      <c r="G1305" s="31"/>
      <c r="I1305" s="30">
        <v>43296</v>
      </c>
      <c r="J1305" s="430">
        <v>42932</v>
      </c>
      <c r="L1305" s="28"/>
      <c r="M1305" s="27"/>
    </row>
    <row r="1306" spans="2:13">
      <c r="B1306" s="28">
        <v>43297</v>
      </c>
      <c r="C1306" s="28">
        <v>42215</v>
      </c>
      <c r="E1306" s="28"/>
      <c r="F1306" s="30"/>
      <c r="G1306" s="31"/>
      <c r="I1306" s="30">
        <v>43297</v>
      </c>
      <c r="J1306" s="430">
        <v>42215</v>
      </c>
      <c r="L1306" s="28"/>
      <c r="M1306" s="27"/>
    </row>
    <row r="1307" spans="2:13">
      <c r="B1307" s="28">
        <v>43298</v>
      </c>
      <c r="C1307" s="28">
        <v>42215</v>
      </c>
      <c r="E1307" s="28"/>
      <c r="F1307" s="30"/>
      <c r="G1307" s="31"/>
      <c r="I1307" s="30">
        <v>43298</v>
      </c>
      <c r="J1307" s="430">
        <v>42215</v>
      </c>
      <c r="L1307" s="28"/>
      <c r="M1307" s="27"/>
    </row>
    <row r="1308" spans="2:13">
      <c r="B1308" s="28">
        <v>43299</v>
      </c>
      <c r="C1308" s="28">
        <v>42215</v>
      </c>
      <c r="E1308" s="28"/>
      <c r="F1308" s="30"/>
      <c r="G1308" s="31"/>
      <c r="I1308" s="30">
        <v>43299</v>
      </c>
      <c r="J1308" s="430">
        <v>42215</v>
      </c>
      <c r="L1308" s="28"/>
      <c r="M1308" s="27"/>
    </row>
    <row r="1309" spans="2:13">
      <c r="B1309" s="28">
        <v>43300</v>
      </c>
      <c r="C1309" s="28">
        <v>42215</v>
      </c>
      <c r="E1309" s="28"/>
      <c r="F1309" s="30"/>
      <c r="G1309" s="31"/>
      <c r="I1309" s="30">
        <v>43300</v>
      </c>
      <c r="J1309" s="430">
        <v>42215</v>
      </c>
      <c r="L1309" s="28"/>
      <c r="M1309" s="27"/>
    </row>
    <row r="1310" spans="2:13">
      <c r="B1310" s="28">
        <v>43301</v>
      </c>
      <c r="C1310" s="28">
        <v>42215</v>
      </c>
      <c r="E1310" s="28"/>
      <c r="F1310" s="30"/>
      <c r="G1310" s="31"/>
      <c r="I1310" s="30">
        <v>43301</v>
      </c>
      <c r="J1310" s="430">
        <v>42215</v>
      </c>
      <c r="L1310" s="28"/>
      <c r="M1310" s="27"/>
    </row>
    <row r="1311" spans="2:13">
      <c r="B1311" s="28">
        <v>43302</v>
      </c>
      <c r="C1311" s="28">
        <v>42932</v>
      </c>
      <c r="E1311" s="28"/>
      <c r="F1311" s="30"/>
      <c r="G1311" s="31"/>
      <c r="I1311" s="30">
        <v>43302</v>
      </c>
      <c r="J1311" s="430">
        <v>42932</v>
      </c>
      <c r="L1311" s="28"/>
      <c r="M1311" s="27"/>
    </row>
    <row r="1312" spans="2:13">
      <c r="B1312" s="28">
        <v>43303</v>
      </c>
      <c r="C1312" s="28">
        <v>42932</v>
      </c>
      <c r="E1312" s="28"/>
      <c r="F1312" s="30"/>
      <c r="G1312" s="31"/>
      <c r="I1312" s="30">
        <v>43303</v>
      </c>
      <c r="J1312" s="430">
        <v>42932</v>
      </c>
      <c r="L1312" s="28"/>
      <c r="M1312" s="27"/>
    </row>
    <row r="1313" spans="2:13">
      <c r="B1313" s="28">
        <v>43304</v>
      </c>
      <c r="C1313" s="28">
        <v>42243</v>
      </c>
      <c r="E1313" s="28"/>
      <c r="F1313" s="30"/>
      <c r="G1313" s="31"/>
      <c r="I1313" s="30">
        <v>43304</v>
      </c>
      <c r="J1313" s="430">
        <v>42243</v>
      </c>
      <c r="L1313" s="28"/>
      <c r="M1313" s="27"/>
    </row>
    <row r="1314" spans="2:13">
      <c r="B1314" s="28">
        <v>43305</v>
      </c>
      <c r="C1314" s="28">
        <v>42243</v>
      </c>
      <c r="E1314" s="28"/>
      <c r="F1314" s="30"/>
      <c r="G1314" s="31"/>
      <c r="I1314" s="30">
        <v>43305</v>
      </c>
      <c r="J1314" s="430">
        <v>42243</v>
      </c>
      <c r="L1314" s="28"/>
      <c r="M1314" s="27"/>
    </row>
    <row r="1315" spans="2:13">
      <c r="B1315" s="28">
        <v>43306</v>
      </c>
      <c r="C1315" s="28">
        <v>42243</v>
      </c>
      <c r="E1315" s="28"/>
      <c r="F1315" s="30"/>
      <c r="G1315" s="31"/>
      <c r="I1315" s="30">
        <v>43306</v>
      </c>
      <c r="J1315" s="430">
        <v>42243</v>
      </c>
      <c r="L1315" s="28"/>
      <c r="M1315" s="27"/>
    </row>
    <row r="1316" spans="2:13">
      <c r="B1316" s="28">
        <v>43307</v>
      </c>
      <c r="C1316" s="28">
        <v>42215</v>
      </c>
      <c r="E1316" s="28"/>
      <c r="F1316" s="30"/>
      <c r="G1316" s="31"/>
      <c r="I1316" s="30">
        <v>43307</v>
      </c>
      <c r="J1316" s="430">
        <v>42215</v>
      </c>
      <c r="L1316" s="28"/>
      <c r="M1316" s="27"/>
    </row>
    <row r="1317" spans="2:13">
      <c r="B1317" s="28">
        <v>43308</v>
      </c>
      <c r="C1317" s="28">
        <v>42215</v>
      </c>
      <c r="E1317" s="28"/>
      <c r="F1317" s="30"/>
      <c r="G1317" s="31"/>
      <c r="I1317" s="30">
        <v>43308</v>
      </c>
      <c r="J1317" s="430">
        <v>42215</v>
      </c>
      <c r="L1317" s="28"/>
      <c r="M1317" s="27"/>
    </row>
    <row r="1318" spans="2:13">
      <c r="B1318" s="28">
        <v>43309</v>
      </c>
      <c r="C1318" s="28">
        <v>42202</v>
      </c>
      <c r="E1318" s="28"/>
      <c r="F1318" s="30"/>
      <c r="G1318" s="31"/>
      <c r="I1318" s="30">
        <v>43309</v>
      </c>
      <c r="J1318" s="430">
        <v>42202</v>
      </c>
      <c r="L1318" s="28"/>
      <c r="M1318" s="27"/>
    </row>
    <row r="1319" spans="2:13">
      <c r="B1319" s="28">
        <v>43310</v>
      </c>
      <c r="C1319" s="28">
        <v>42932</v>
      </c>
      <c r="E1319" s="28"/>
      <c r="F1319" s="30"/>
      <c r="G1319" s="31"/>
      <c r="I1319" s="30">
        <v>43310</v>
      </c>
      <c r="J1319" s="430">
        <v>42932</v>
      </c>
      <c r="L1319" s="28"/>
      <c r="M1319" s="27"/>
    </row>
    <row r="1320" spans="2:13">
      <c r="B1320" s="28">
        <v>43311</v>
      </c>
      <c r="C1320" s="28">
        <v>42215</v>
      </c>
      <c r="E1320" s="28"/>
      <c r="F1320" s="30"/>
      <c r="G1320" s="31"/>
      <c r="I1320" s="30">
        <v>43311</v>
      </c>
      <c r="J1320" s="430">
        <v>42215</v>
      </c>
      <c r="L1320" s="28"/>
      <c r="M1320" s="27"/>
    </row>
    <row r="1321" spans="2:13">
      <c r="B1321" s="28">
        <v>43312</v>
      </c>
      <c r="C1321" s="28">
        <v>42215</v>
      </c>
      <c r="E1321" s="28"/>
      <c r="F1321" s="30"/>
      <c r="G1321" s="31"/>
      <c r="I1321" s="30">
        <v>43312</v>
      </c>
      <c r="J1321" s="430">
        <v>42215</v>
      </c>
      <c r="L1321" s="28"/>
      <c r="M1321" s="27"/>
    </row>
    <row r="1322" spans="2:13">
      <c r="B1322" s="28">
        <v>43313</v>
      </c>
      <c r="C1322" s="28">
        <v>42243</v>
      </c>
      <c r="E1322" s="28"/>
      <c r="F1322" s="30"/>
      <c r="G1322" s="31"/>
      <c r="I1322" s="30">
        <v>43313</v>
      </c>
      <c r="J1322" s="430">
        <v>42243</v>
      </c>
      <c r="L1322" s="28"/>
      <c r="M1322" s="27"/>
    </row>
    <row r="1323" spans="2:13">
      <c r="B1323" s="28">
        <v>43314</v>
      </c>
      <c r="C1323" s="28">
        <v>42215</v>
      </c>
      <c r="E1323" s="28"/>
      <c r="F1323" s="30"/>
      <c r="G1323" s="31"/>
      <c r="I1323" s="30">
        <v>43314</v>
      </c>
      <c r="J1323" s="430">
        <v>42215</v>
      </c>
      <c r="L1323" s="28"/>
      <c r="M1323" s="27"/>
    </row>
    <row r="1324" spans="2:13">
      <c r="B1324" s="28">
        <v>43315</v>
      </c>
      <c r="C1324" s="28">
        <v>42215</v>
      </c>
      <c r="E1324" s="28"/>
      <c r="F1324" s="30"/>
      <c r="G1324" s="31"/>
      <c r="I1324" s="30">
        <v>43315</v>
      </c>
      <c r="J1324" s="430">
        <v>42215</v>
      </c>
      <c r="L1324" s="28"/>
      <c r="M1324" s="27"/>
    </row>
    <row r="1325" spans="2:13">
      <c r="B1325" s="28">
        <v>43316</v>
      </c>
      <c r="C1325" s="28">
        <v>42202</v>
      </c>
      <c r="E1325" s="28"/>
      <c r="F1325" s="30"/>
      <c r="G1325" s="31"/>
      <c r="I1325" s="30">
        <v>43316</v>
      </c>
      <c r="J1325" s="430">
        <v>42202</v>
      </c>
      <c r="L1325" s="28"/>
      <c r="M1325" s="27"/>
    </row>
    <row r="1326" spans="2:13">
      <c r="B1326" s="28">
        <v>43317</v>
      </c>
      <c r="C1326" s="28">
        <v>42932</v>
      </c>
      <c r="E1326" s="28"/>
      <c r="F1326" s="30"/>
      <c r="G1326" s="31"/>
      <c r="I1326" s="30">
        <v>43317</v>
      </c>
      <c r="J1326" s="430">
        <v>42932</v>
      </c>
      <c r="L1326" s="28"/>
      <c r="M1326" s="27"/>
    </row>
    <row r="1327" spans="2:13">
      <c r="B1327" s="28">
        <v>43318</v>
      </c>
      <c r="C1327" s="28">
        <v>42215</v>
      </c>
      <c r="E1327" s="28"/>
      <c r="F1327" s="30"/>
      <c r="G1327" s="31"/>
      <c r="I1327" s="30">
        <v>43318</v>
      </c>
      <c r="J1327" s="430">
        <v>42215</v>
      </c>
      <c r="L1327" s="28"/>
      <c r="M1327" s="27"/>
    </row>
    <row r="1328" spans="2:13">
      <c r="B1328" s="28">
        <v>43319</v>
      </c>
      <c r="C1328" s="28">
        <v>42243</v>
      </c>
      <c r="E1328" s="28"/>
      <c r="F1328" s="30"/>
      <c r="G1328" s="31"/>
      <c r="I1328" s="30">
        <v>43319</v>
      </c>
      <c r="J1328" s="430">
        <v>42243</v>
      </c>
      <c r="L1328" s="28"/>
      <c r="M1328" s="27"/>
    </row>
    <row r="1329" spans="2:13">
      <c r="B1329" s="28">
        <v>43320</v>
      </c>
      <c r="C1329" s="28">
        <v>42243</v>
      </c>
      <c r="E1329" s="28"/>
      <c r="F1329" s="30"/>
      <c r="G1329" s="31"/>
      <c r="I1329" s="30">
        <v>43320</v>
      </c>
      <c r="J1329" s="430">
        <v>42243</v>
      </c>
      <c r="L1329" s="28"/>
      <c r="M1329" s="27"/>
    </row>
    <row r="1330" spans="2:13">
      <c r="B1330" s="28">
        <v>43321</v>
      </c>
      <c r="C1330" s="28">
        <v>42243</v>
      </c>
      <c r="E1330" s="28"/>
      <c r="F1330" s="30"/>
      <c r="G1330" s="31"/>
      <c r="I1330" s="30">
        <v>43321</v>
      </c>
      <c r="J1330" s="430">
        <v>42243</v>
      </c>
      <c r="L1330" s="28"/>
      <c r="M1330" s="27"/>
    </row>
    <row r="1331" spans="2:13">
      <c r="B1331" s="28">
        <v>43322</v>
      </c>
      <c r="C1331" s="28">
        <v>42243</v>
      </c>
      <c r="E1331" s="28"/>
      <c r="F1331" s="30"/>
      <c r="G1331" s="31"/>
      <c r="I1331" s="30">
        <v>43322</v>
      </c>
      <c r="J1331" s="430">
        <v>42243</v>
      </c>
      <c r="L1331" s="28"/>
      <c r="M1331" s="27"/>
    </row>
    <row r="1332" spans="2:13">
      <c r="B1332" s="28">
        <v>43323</v>
      </c>
      <c r="C1332" s="28">
        <v>42928</v>
      </c>
      <c r="E1332" s="28"/>
      <c r="F1332" s="30"/>
      <c r="G1332" s="31"/>
      <c r="I1332" s="30">
        <v>43323</v>
      </c>
      <c r="J1332" s="430">
        <v>42928</v>
      </c>
      <c r="L1332" s="28"/>
      <c r="M1332" s="27"/>
    </row>
    <row r="1333" spans="2:13">
      <c r="B1333" s="28">
        <v>43324</v>
      </c>
      <c r="C1333" s="28">
        <v>42932</v>
      </c>
      <c r="E1333" s="28"/>
      <c r="F1333" s="30"/>
      <c r="G1333" s="31"/>
      <c r="I1333" s="30">
        <v>43324</v>
      </c>
      <c r="J1333" s="430">
        <v>42932</v>
      </c>
      <c r="L1333" s="28"/>
      <c r="M1333" s="27"/>
    </row>
    <row r="1334" spans="2:13">
      <c r="B1334" s="28">
        <v>43325</v>
      </c>
      <c r="C1334" s="28">
        <v>42215</v>
      </c>
      <c r="E1334" s="28"/>
      <c r="F1334" s="30"/>
      <c r="G1334" s="31"/>
      <c r="I1334" s="30">
        <v>43325</v>
      </c>
      <c r="J1334" s="430">
        <v>42215</v>
      </c>
      <c r="L1334" s="28"/>
      <c r="M1334" s="27"/>
    </row>
    <row r="1335" spans="2:13">
      <c r="B1335" s="28">
        <v>43326</v>
      </c>
      <c r="C1335" s="28">
        <v>42928</v>
      </c>
      <c r="E1335" s="28"/>
      <c r="F1335" s="30"/>
      <c r="G1335" s="31"/>
      <c r="I1335" s="30">
        <v>43326</v>
      </c>
      <c r="J1335" s="430">
        <v>42928</v>
      </c>
      <c r="L1335" s="28"/>
      <c r="M1335" s="27"/>
    </row>
    <row r="1336" spans="2:13">
      <c r="B1336" s="28">
        <v>43327</v>
      </c>
      <c r="C1336" s="28">
        <v>42928</v>
      </c>
      <c r="E1336" s="28"/>
      <c r="F1336" s="30"/>
      <c r="G1336" s="31"/>
      <c r="I1336" s="30">
        <v>43327</v>
      </c>
      <c r="J1336" s="430">
        <v>42928</v>
      </c>
      <c r="L1336" s="28"/>
      <c r="M1336" s="27"/>
    </row>
    <row r="1337" spans="2:13">
      <c r="B1337" s="28">
        <v>43328</v>
      </c>
      <c r="C1337" s="28">
        <v>42928</v>
      </c>
      <c r="E1337" s="28"/>
      <c r="F1337" s="30"/>
      <c r="G1337" s="31"/>
      <c r="I1337" s="30">
        <v>43328</v>
      </c>
      <c r="J1337" s="430">
        <v>42928</v>
      </c>
      <c r="L1337" s="28"/>
      <c r="M1337" s="27"/>
    </row>
    <row r="1338" spans="2:13">
      <c r="B1338" s="28">
        <v>43329</v>
      </c>
      <c r="C1338" s="28">
        <v>42215</v>
      </c>
      <c r="E1338" s="28"/>
      <c r="F1338" s="30"/>
      <c r="G1338" s="31"/>
      <c r="I1338" s="30">
        <v>43329</v>
      </c>
      <c r="J1338" s="430">
        <v>42215</v>
      </c>
      <c r="L1338" s="28"/>
      <c r="M1338" s="27"/>
    </row>
    <row r="1339" spans="2:13">
      <c r="B1339" s="28">
        <v>43330</v>
      </c>
      <c r="C1339" s="28">
        <v>42936</v>
      </c>
      <c r="E1339" s="28"/>
      <c r="F1339" s="30"/>
      <c r="G1339" s="31"/>
      <c r="I1339" s="30">
        <v>43330</v>
      </c>
      <c r="J1339" s="430">
        <v>42936</v>
      </c>
      <c r="L1339" s="28"/>
      <c r="M1339" s="27"/>
    </row>
    <row r="1340" spans="2:13">
      <c r="B1340" s="28">
        <v>43331</v>
      </c>
      <c r="C1340" s="28">
        <v>42932</v>
      </c>
      <c r="E1340" s="28"/>
      <c r="F1340" s="30"/>
      <c r="G1340" s="31"/>
      <c r="I1340" s="30">
        <v>43331</v>
      </c>
      <c r="J1340" s="430">
        <v>42932</v>
      </c>
      <c r="L1340" s="28"/>
      <c r="M1340" s="27"/>
    </row>
    <row r="1341" spans="2:13">
      <c r="B1341" s="28">
        <v>43332</v>
      </c>
      <c r="C1341" s="28">
        <v>42928</v>
      </c>
      <c r="E1341" s="28"/>
      <c r="F1341" s="30"/>
      <c r="G1341" s="31"/>
      <c r="I1341" s="30">
        <v>43332</v>
      </c>
      <c r="J1341" s="430">
        <v>42928</v>
      </c>
      <c r="L1341" s="28"/>
      <c r="M1341" s="27"/>
    </row>
    <row r="1342" spans="2:13">
      <c r="B1342" s="28">
        <v>43333</v>
      </c>
      <c r="C1342" s="28">
        <v>42936</v>
      </c>
      <c r="E1342" s="28"/>
      <c r="F1342" s="30"/>
      <c r="G1342" s="31"/>
      <c r="I1342" s="30">
        <v>43333</v>
      </c>
      <c r="J1342" s="430">
        <v>42936</v>
      </c>
      <c r="L1342" s="28"/>
      <c r="M1342" s="27"/>
    </row>
    <row r="1343" spans="2:13">
      <c r="B1343" s="28">
        <v>43334</v>
      </c>
      <c r="C1343" s="28">
        <v>42936</v>
      </c>
      <c r="E1343" s="28"/>
      <c r="F1343" s="30"/>
      <c r="G1343" s="31"/>
      <c r="I1343" s="30">
        <v>43334</v>
      </c>
      <c r="J1343" s="430">
        <v>42936</v>
      </c>
      <c r="L1343" s="28"/>
      <c r="M1343" s="27"/>
    </row>
    <row r="1344" spans="2:13">
      <c r="B1344" s="28">
        <v>43335</v>
      </c>
      <c r="C1344" s="28">
        <v>42202</v>
      </c>
      <c r="E1344" s="28"/>
      <c r="F1344" s="30"/>
      <c r="G1344" s="31"/>
      <c r="I1344" s="30">
        <v>43335</v>
      </c>
      <c r="J1344" s="430">
        <v>42202</v>
      </c>
      <c r="L1344" s="28"/>
      <c r="M1344" s="27"/>
    </row>
    <row r="1345" spans="2:13">
      <c r="B1345" s="28">
        <v>43336</v>
      </c>
      <c r="C1345" s="28">
        <v>42607</v>
      </c>
      <c r="E1345" s="28"/>
      <c r="F1345" s="30"/>
      <c r="G1345" s="31"/>
      <c r="I1345" s="30">
        <v>43336</v>
      </c>
      <c r="J1345" s="430">
        <v>42607</v>
      </c>
      <c r="L1345" s="28"/>
      <c r="M1345" s="27"/>
    </row>
    <row r="1346" spans="2:13">
      <c r="B1346" s="28">
        <v>43337</v>
      </c>
      <c r="C1346" s="28">
        <v>42238</v>
      </c>
      <c r="E1346" s="28"/>
      <c r="F1346" s="30"/>
      <c r="G1346" s="31"/>
      <c r="I1346" s="30">
        <v>43337</v>
      </c>
      <c r="J1346" s="430">
        <v>42238</v>
      </c>
      <c r="L1346" s="28"/>
      <c r="M1346" s="27"/>
    </row>
    <row r="1347" spans="2:13">
      <c r="B1347" s="28">
        <v>43338</v>
      </c>
      <c r="C1347" s="28">
        <v>43345</v>
      </c>
      <c r="E1347" s="28"/>
      <c r="F1347" s="30"/>
      <c r="G1347" s="31"/>
      <c r="I1347" s="30">
        <v>43338</v>
      </c>
      <c r="J1347" s="430">
        <v>43345</v>
      </c>
      <c r="L1347" s="28"/>
      <c r="M1347" s="27"/>
    </row>
    <row r="1348" spans="2:13">
      <c r="B1348" s="28">
        <v>43339</v>
      </c>
      <c r="C1348" s="28">
        <v>42607</v>
      </c>
      <c r="E1348" s="28"/>
      <c r="F1348" s="30"/>
      <c r="G1348" s="31"/>
      <c r="I1348" s="30">
        <v>43339</v>
      </c>
      <c r="J1348" s="430">
        <v>42607</v>
      </c>
      <c r="L1348" s="28"/>
      <c r="M1348" s="27"/>
    </row>
    <row r="1349" spans="2:13">
      <c r="B1349" s="28">
        <v>43340</v>
      </c>
      <c r="C1349" s="28">
        <v>42607</v>
      </c>
      <c r="E1349" s="28"/>
      <c r="F1349" s="30"/>
      <c r="G1349" s="31"/>
      <c r="I1349" s="30">
        <v>43340</v>
      </c>
      <c r="J1349" s="430">
        <v>42607</v>
      </c>
      <c r="L1349" s="28"/>
      <c r="M1349" s="27"/>
    </row>
    <row r="1350" spans="2:13">
      <c r="B1350" s="28">
        <v>43341</v>
      </c>
      <c r="C1350" s="28">
        <v>42202</v>
      </c>
      <c r="E1350" s="28"/>
      <c r="F1350" s="30"/>
      <c r="G1350" s="31"/>
      <c r="I1350" s="30">
        <v>43341</v>
      </c>
      <c r="J1350" s="430">
        <v>42202</v>
      </c>
      <c r="L1350" s="28"/>
      <c r="M1350" s="27"/>
    </row>
    <row r="1351" spans="2:13">
      <c r="B1351" s="28">
        <v>43342</v>
      </c>
      <c r="C1351" s="28">
        <v>42202</v>
      </c>
      <c r="E1351" s="28"/>
      <c r="F1351" s="30"/>
      <c r="G1351" s="31"/>
      <c r="I1351" s="30">
        <v>43342</v>
      </c>
      <c r="J1351" s="430">
        <v>42202</v>
      </c>
      <c r="L1351" s="28"/>
      <c r="M1351" s="27"/>
    </row>
    <row r="1352" spans="2:13">
      <c r="B1352" s="28">
        <v>43343</v>
      </c>
      <c r="C1352" s="28">
        <v>42202</v>
      </c>
      <c r="E1352" s="28"/>
      <c r="F1352" s="30"/>
      <c r="G1352" s="31"/>
      <c r="I1352" s="30">
        <v>43343</v>
      </c>
      <c r="J1352" s="430">
        <v>42202</v>
      </c>
      <c r="L1352" s="28"/>
      <c r="M1352" s="27"/>
    </row>
    <row r="1353" spans="2:13">
      <c r="B1353" s="28">
        <v>43344</v>
      </c>
      <c r="C1353" s="28">
        <v>43345</v>
      </c>
      <c r="E1353" s="28"/>
      <c r="F1353" s="30"/>
      <c r="G1353" s="31"/>
      <c r="I1353" s="30">
        <v>43344</v>
      </c>
      <c r="J1353" s="430">
        <v>43345</v>
      </c>
      <c r="L1353" s="28"/>
      <c r="M1353" s="27"/>
    </row>
    <row r="1354" spans="2:13">
      <c r="B1354" s="28">
        <v>43345</v>
      </c>
      <c r="C1354" s="28">
        <v>43345</v>
      </c>
      <c r="E1354" s="28"/>
      <c r="F1354" s="30"/>
      <c r="G1354" s="31"/>
      <c r="I1354" s="30">
        <v>43345</v>
      </c>
      <c r="J1354" s="430">
        <v>43345</v>
      </c>
      <c r="L1354" s="28"/>
      <c r="M1354" s="27"/>
    </row>
    <row r="1355" spans="2:13">
      <c r="B1355" s="28">
        <v>43346</v>
      </c>
      <c r="C1355" s="28">
        <v>42558</v>
      </c>
      <c r="E1355" s="28"/>
      <c r="F1355" s="30"/>
      <c r="G1355" s="31"/>
      <c r="I1355" s="30">
        <v>43346</v>
      </c>
      <c r="J1355" s="430">
        <v>42558</v>
      </c>
      <c r="L1355" s="28"/>
      <c r="M1355" s="27"/>
    </row>
    <row r="1356" spans="2:13">
      <c r="B1356" s="28">
        <v>43347</v>
      </c>
      <c r="C1356" s="28">
        <v>42607</v>
      </c>
      <c r="E1356" s="28"/>
      <c r="F1356" s="30"/>
      <c r="G1356" s="31"/>
      <c r="I1356" s="30">
        <v>43347</v>
      </c>
      <c r="J1356" s="430">
        <v>42607</v>
      </c>
      <c r="L1356" s="28"/>
      <c r="M1356" s="27"/>
    </row>
    <row r="1357" spans="2:13">
      <c r="B1357" s="28">
        <v>43348</v>
      </c>
      <c r="C1357" s="28">
        <v>42607</v>
      </c>
      <c r="E1357" s="28"/>
      <c r="F1357" s="30"/>
      <c r="G1357" s="31"/>
      <c r="I1357" s="30">
        <v>43348</v>
      </c>
      <c r="J1357" s="430">
        <v>42607</v>
      </c>
      <c r="L1357" s="28"/>
      <c r="M1357" s="27"/>
    </row>
    <row r="1358" spans="2:13">
      <c r="B1358" s="28">
        <v>43349</v>
      </c>
      <c r="C1358" s="28">
        <v>42558</v>
      </c>
      <c r="E1358" s="28"/>
      <c r="F1358" s="30"/>
      <c r="G1358" s="31"/>
      <c r="I1358" s="30">
        <v>43349</v>
      </c>
      <c r="J1358" s="430">
        <v>42558</v>
      </c>
      <c r="L1358" s="28"/>
      <c r="M1358" s="27"/>
    </row>
    <row r="1359" spans="2:13">
      <c r="B1359" s="28">
        <v>43350</v>
      </c>
      <c r="C1359" s="28">
        <v>42607</v>
      </c>
      <c r="E1359" s="28"/>
      <c r="F1359" s="30"/>
      <c r="G1359" s="31"/>
      <c r="I1359" s="30">
        <v>43350</v>
      </c>
      <c r="J1359" s="430">
        <v>42607</v>
      </c>
      <c r="L1359" s="28"/>
      <c r="M1359" s="27"/>
    </row>
    <row r="1360" spans="2:13">
      <c r="B1360" s="28">
        <v>43351</v>
      </c>
      <c r="C1360" s="28">
        <v>42238</v>
      </c>
      <c r="E1360" s="28"/>
      <c r="F1360" s="30"/>
      <c r="G1360" s="31"/>
      <c r="I1360" s="30">
        <v>43351</v>
      </c>
      <c r="J1360" s="430">
        <v>42238</v>
      </c>
      <c r="L1360" s="28"/>
      <c r="M1360" s="27"/>
    </row>
    <row r="1361" spans="2:13">
      <c r="B1361" s="28">
        <v>43352</v>
      </c>
      <c r="C1361" s="28">
        <v>43345</v>
      </c>
      <c r="E1361" s="28"/>
      <c r="F1361" s="30"/>
      <c r="G1361" s="31"/>
      <c r="I1361" s="30">
        <v>43352</v>
      </c>
      <c r="J1361" s="430">
        <v>43345</v>
      </c>
      <c r="L1361" s="28"/>
      <c r="M1361" s="27"/>
    </row>
    <row r="1362" spans="2:13">
      <c r="B1362" s="28">
        <v>43353</v>
      </c>
      <c r="C1362" s="28">
        <v>42607</v>
      </c>
      <c r="E1362" s="28"/>
      <c r="F1362" s="30"/>
      <c r="G1362" s="31"/>
      <c r="I1362" s="30">
        <v>43353</v>
      </c>
      <c r="J1362" s="430">
        <v>42607</v>
      </c>
      <c r="L1362" s="28"/>
      <c r="M1362" s="27"/>
    </row>
    <row r="1363" spans="2:13">
      <c r="B1363" s="28">
        <v>43354</v>
      </c>
      <c r="C1363" s="28">
        <v>42558</v>
      </c>
      <c r="E1363" s="28"/>
      <c r="F1363" s="30"/>
      <c r="G1363" s="31"/>
      <c r="I1363" s="30">
        <v>43354</v>
      </c>
      <c r="J1363" s="430">
        <v>42558</v>
      </c>
      <c r="L1363" s="28"/>
      <c r="M1363" s="27"/>
    </row>
    <row r="1364" spans="2:13">
      <c r="B1364" s="28">
        <v>43355</v>
      </c>
      <c r="C1364" s="28">
        <v>43361</v>
      </c>
      <c r="E1364" s="28"/>
      <c r="F1364" s="30"/>
      <c r="G1364" s="31"/>
      <c r="I1364" s="30">
        <v>43355</v>
      </c>
      <c r="J1364" s="430">
        <v>43361</v>
      </c>
      <c r="L1364" s="28"/>
      <c r="M1364" s="27"/>
    </row>
    <row r="1365" spans="2:13">
      <c r="B1365" s="28">
        <v>43356</v>
      </c>
      <c r="C1365" s="28">
        <v>43361</v>
      </c>
      <c r="E1365" s="28"/>
      <c r="F1365" s="30"/>
      <c r="G1365" s="31"/>
      <c r="I1365" s="30">
        <v>43356</v>
      </c>
      <c r="J1365" s="430">
        <v>43361</v>
      </c>
      <c r="L1365" s="28"/>
      <c r="M1365" s="27"/>
    </row>
    <row r="1366" spans="2:13">
      <c r="B1366" s="28">
        <v>43357</v>
      </c>
      <c r="C1366" s="28">
        <v>43361</v>
      </c>
      <c r="E1366" s="28"/>
      <c r="F1366" s="30"/>
      <c r="G1366" s="31"/>
      <c r="I1366" s="30">
        <v>43357</v>
      </c>
      <c r="J1366" s="430">
        <v>43361</v>
      </c>
      <c r="L1366" s="28"/>
      <c r="M1366" s="27"/>
    </row>
    <row r="1367" spans="2:13">
      <c r="B1367" s="28">
        <v>43358</v>
      </c>
      <c r="C1367" s="28">
        <v>43259</v>
      </c>
      <c r="E1367" s="28"/>
      <c r="F1367" s="30"/>
      <c r="G1367" s="31"/>
      <c r="I1367" s="30">
        <v>43358</v>
      </c>
      <c r="J1367" s="430">
        <v>43259</v>
      </c>
      <c r="L1367" s="28"/>
      <c r="M1367" s="27"/>
    </row>
    <row r="1368" spans="2:13">
      <c r="B1368" s="28">
        <v>43359</v>
      </c>
      <c r="C1368" s="28">
        <v>42561</v>
      </c>
      <c r="E1368" s="28"/>
      <c r="F1368" s="30"/>
      <c r="G1368" s="31"/>
      <c r="I1368" s="30">
        <v>43359</v>
      </c>
      <c r="J1368" s="430">
        <v>42561</v>
      </c>
      <c r="L1368" s="28"/>
      <c r="M1368" s="27"/>
    </row>
    <row r="1369" spans="2:13">
      <c r="B1369" s="28">
        <v>43360</v>
      </c>
      <c r="C1369" s="28">
        <v>43361</v>
      </c>
      <c r="E1369" s="28"/>
      <c r="F1369" s="30"/>
      <c r="G1369" s="31"/>
      <c r="I1369" s="30">
        <v>43360</v>
      </c>
      <c r="J1369" s="430">
        <v>43361</v>
      </c>
      <c r="L1369" s="28"/>
      <c r="M1369" s="27"/>
    </row>
    <row r="1370" spans="2:13">
      <c r="B1370" s="28">
        <v>43361</v>
      </c>
      <c r="C1370" s="28">
        <v>43361</v>
      </c>
      <c r="E1370" s="28"/>
      <c r="F1370" s="30"/>
      <c r="G1370" s="31"/>
      <c r="I1370" s="30">
        <v>43361</v>
      </c>
      <c r="J1370" s="430">
        <v>43361</v>
      </c>
      <c r="L1370" s="28"/>
      <c r="M1370" s="27"/>
    </row>
    <row r="1371" spans="2:13">
      <c r="B1371" s="28">
        <v>43362</v>
      </c>
      <c r="C1371" s="28">
        <v>43361</v>
      </c>
      <c r="E1371" s="28"/>
      <c r="F1371" s="30"/>
      <c r="G1371" s="31"/>
      <c r="I1371" s="30">
        <v>43362</v>
      </c>
      <c r="J1371" s="430">
        <v>43361</v>
      </c>
      <c r="L1371" s="28"/>
      <c r="M1371" s="27"/>
    </row>
    <row r="1372" spans="2:13">
      <c r="B1372" s="28">
        <v>43363</v>
      </c>
      <c r="C1372" s="28">
        <v>43361</v>
      </c>
      <c r="E1372" s="28"/>
      <c r="F1372" s="30"/>
      <c r="G1372" s="31"/>
      <c r="I1372" s="30">
        <v>43363</v>
      </c>
      <c r="J1372" s="430">
        <v>43361</v>
      </c>
      <c r="L1372" s="28"/>
      <c r="M1372" s="27"/>
    </row>
    <row r="1373" spans="2:13">
      <c r="B1373" s="28">
        <v>43364</v>
      </c>
      <c r="C1373" s="28">
        <v>43361</v>
      </c>
      <c r="E1373" s="28"/>
      <c r="F1373" s="30"/>
      <c r="G1373" s="31"/>
      <c r="I1373" s="30">
        <v>43364</v>
      </c>
      <c r="J1373" s="430">
        <v>43361</v>
      </c>
      <c r="L1373" s="28"/>
      <c r="M1373" s="27"/>
    </row>
    <row r="1374" spans="2:13">
      <c r="B1374" s="28">
        <v>43365</v>
      </c>
      <c r="C1374" s="28">
        <v>43391</v>
      </c>
      <c r="E1374" s="28"/>
      <c r="F1374" s="30"/>
      <c r="G1374" s="31"/>
      <c r="I1374" s="30">
        <v>43365</v>
      </c>
      <c r="J1374" s="430">
        <v>43391</v>
      </c>
      <c r="L1374" s="28"/>
      <c r="M1374" s="27"/>
    </row>
    <row r="1375" spans="2:13">
      <c r="B1375" s="28">
        <v>43366</v>
      </c>
      <c r="C1375" s="28">
        <v>43225</v>
      </c>
      <c r="E1375" s="28"/>
      <c r="F1375" s="30"/>
      <c r="G1375" s="31"/>
      <c r="I1375" s="30">
        <v>43366</v>
      </c>
      <c r="J1375" s="430">
        <v>43225</v>
      </c>
      <c r="L1375" s="28"/>
      <c r="M1375" s="27"/>
    </row>
    <row r="1376" spans="2:13">
      <c r="B1376" s="28">
        <v>43367</v>
      </c>
      <c r="C1376" s="28">
        <v>43259</v>
      </c>
      <c r="E1376" s="28"/>
      <c r="F1376" s="30"/>
      <c r="G1376" s="31"/>
      <c r="I1376" s="30">
        <v>43367</v>
      </c>
      <c r="J1376" s="430">
        <v>43259</v>
      </c>
      <c r="L1376" s="28"/>
      <c r="M1376" s="27"/>
    </row>
    <row r="1377" spans="2:13">
      <c r="B1377" s="28">
        <v>43368</v>
      </c>
      <c r="C1377" s="28">
        <v>42993</v>
      </c>
      <c r="E1377" s="28"/>
      <c r="F1377" s="30"/>
      <c r="G1377" s="31"/>
      <c r="I1377" s="30">
        <v>43368</v>
      </c>
      <c r="J1377" s="430">
        <v>42993</v>
      </c>
      <c r="L1377" s="28"/>
      <c r="M1377" s="27"/>
    </row>
    <row r="1378" spans="2:13">
      <c r="B1378" s="28">
        <v>43369</v>
      </c>
      <c r="C1378" s="28">
        <v>43361</v>
      </c>
      <c r="E1378" s="28"/>
      <c r="F1378" s="30"/>
      <c r="G1378" s="31"/>
      <c r="I1378" s="30">
        <v>43369</v>
      </c>
      <c r="J1378" s="430">
        <v>43361</v>
      </c>
      <c r="L1378" s="28"/>
      <c r="M1378" s="27"/>
    </row>
    <row r="1379" spans="2:13">
      <c r="B1379" s="28">
        <v>43370</v>
      </c>
      <c r="C1379" s="28">
        <v>43361</v>
      </c>
      <c r="E1379" s="28"/>
      <c r="F1379" s="30"/>
      <c r="G1379" s="31"/>
      <c r="I1379" s="30">
        <v>43370</v>
      </c>
      <c r="J1379" s="430">
        <v>43361</v>
      </c>
      <c r="L1379" s="28"/>
      <c r="M1379" s="27"/>
    </row>
    <row r="1380" spans="2:13">
      <c r="B1380" s="28">
        <v>43371</v>
      </c>
      <c r="C1380" s="28">
        <v>42993</v>
      </c>
      <c r="E1380" s="28"/>
      <c r="F1380" s="30"/>
      <c r="G1380" s="31"/>
      <c r="I1380" s="30">
        <v>43371</v>
      </c>
      <c r="J1380" s="430">
        <v>42993</v>
      </c>
      <c r="L1380" s="28"/>
      <c r="M1380" s="27"/>
    </row>
    <row r="1381" spans="2:13">
      <c r="B1381" s="28">
        <v>43372</v>
      </c>
      <c r="C1381" s="28">
        <v>43383</v>
      </c>
      <c r="E1381" s="28"/>
      <c r="F1381" s="30"/>
      <c r="G1381" s="31"/>
      <c r="I1381" s="30">
        <v>43372</v>
      </c>
      <c r="J1381" s="430">
        <v>43383</v>
      </c>
      <c r="L1381" s="28"/>
      <c r="M1381" s="27"/>
    </row>
    <row r="1382" spans="2:13">
      <c r="B1382" s="28">
        <v>43373</v>
      </c>
      <c r="C1382" s="28">
        <v>43225</v>
      </c>
      <c r="E1382" s="28"/>
      <c r="F1382" s="30"/>
      <c r="G1382" s="31"/>
      <c r="I1382" s="30">
        <v>43373</v>
      </c>
      <c r="J1382" s="430">
        <v>43225</v>
      </c>
      <c r="L1382" s="28"/>
      <c r="M1382" s="27"/>
    </row>
    <row r="1383" spans="2:13">
      <c r="B1383" s="28">
        <v>43374</v>
      </c>
      <c r="C1383" s="28">
        <v>42993</v>
      </c>
      <c r="E1383" s="28"/>
      <c r="F1383" s="30"/>
      <c r="G1383" s="31"/>
      <c r="I1383" s="30">
        <v>43374</v>
      </c>
      <c r="J1383" s="430">
        <v>42993</v>
      </c>
      <c r="L1383" s="28"/>
      <c r="M1383" s="27"/>
    </row>
    <row r="1384" spans="2:13">
      <c r="B1384" s="28">
        <v>43375</v>
      </c>
      <c r="C1384" s="28">
        <v>42993</v>
      </c>
      <c r="E1384" s="28"/>
      <c r="F1384" s="30"/>
      <c r="G1384" s="31"/>
      <c r="I1384" s="30">
        <v>43375</v>
      </c>
      <c r="J1384" s="430">
        <v>42993</v>
      </c>
      <c r="L1384" s="28"/>
      <c r="M1384" s="27"/>
    </row>
    <row r="1385" spans="2:13">
      <c r="B1385" s="28">
        <v>43376</v>
      </c>
      <c r="C1385" s="28">
        <v>43259</v>
      </c>
      <c r="E1385" s="28"/>
      <c r="F1385" s="30"/>
      <c r="G1385" s="31"/>
      <c r="I1385" s="30">
        <v>43376</v>
      </c>
      <c r="J1385" s="430">
        <v>43259</v>
      </c>
      <c r="L1385" s="28"/>
      <c r="M1385" s="27"/>
    </row>
    <row r="1386" spans="2:13">
      <c r="B1386" s="28">
        <v>43377</v>
      </c>
      <c r="C1386" s="28">
        <v>43383</v>
      </c>
      <c r="E1386" s="28"/>
      <c r="F1386" s="30"/>
      <c r="G1386" s="31"/>
      <c r="I1386" s="30">
        <v>43377</v>
      </c>
      <c r="J1386" s="430">
        <v>43383</v>
      </c>
      <c r="L1386" s="28"/>
      <c r="M1386" s="27"/>
    </row>
    <row r="1387" spans="2:13">
      <c r="B1387" s="28">
        <v>43378</v>
      </c>
      <c r="C1387" s="28">
        <v>43383</v>
      </c>
      <c r="E1387" s="28"/>
      <c r="F1387" s="30"/>
      <c r="G1387" s="31"/>
      <c r="I1387" s="30">
        <v>43378</v>
      </c>
      <c r="J1387" s="430">
        <v>43383</v>
      </c>
      <c r="L1387" s="28"/>
      <c r="M1387" s="27"/>
    </row>
    <row r="1388" spans="2:13">
      <c r="B1388" s="28">
        <v>43379</v>
      </c>
      <c r="C1388" s="28">
        <v>43424</v>
      </c>
      <c r="E1388" s="28"/>
      <c r="F1388" s="30"/>
      <c r="G1388" s="31"/>
      <c r="I1388" s="30">
        <v>43379</v>
      </c>
      <c r="J1388" s="430">
        <v>43424</v>
      </c>
      <c r="L1388" s="28"/>
      <c r="M1388" s="27"/>
    </row>
    <row r="1389" spans="2:13">
      <c r="B1389" s="28">
        <v>43380</v>
      </c>
      <c r="C1389" s="28">
        <v>42155</v>
      </c>
      <c r="E1389" s="28"/>
      <c r="F1389" s="30"/>
      <c r="G1389" s="31"/>
      <c r="I1389" s="30">
        <v>43380</v>
      </c>
      <c r="J1389" s="430">
        <v>42155</v>
      </c>
      <c r="L1389" s="28"/>
      <c r="M1389" s="27"/>
    </row>
    <row r="1390" spans="2:13">
      <c r="B1390" s="28">
        <v>43381</v>
      </c>
      <c r="C1390" s="28">
        <v>42873</v>
      </c>
      <c r="E1390" s="28"/>
      <c r="F1390" s="30"/>
      <c r="G1390" s="31"/>
      <c r="I1390" s="30">
        <v>43381</v>
      </c>
      <c r="J1390" s="430">
        <v>42873</v>
      </c>
      <c r="L1390" s="28"/>
      <c r="M1390" s="27"/>
    </row>
    <row r="1391" spans="2:13">
      <c r="B1391" s="28">
        <v>43382</v>
      </c>
      <c r="C1391" s="28">
        <v>43391</v>
      </c>
      <c r="E1391" s="28"/>
      <c r="F1391" s="30"/>
      <c r="G1391" s="31"/>
      <c r="I1391" s="30">
        <v>43382</v>
      </c>
      <c r="J1391" s="430">
        <v>43391</v>
      </c>
      <c r="L1391" s="28"/>
      <c r="M1391" s="27"/>
    </row>
    <row r="1392" spans="2:13">
      <c r="B1392" s="28">
        <v>43383</v>
      </c>
      <c r="C1392" s="28">
        <v>43383</v>
      </c>
      <c r="E1392" s="28"/>
      <c r="F1392" s="30"/>
      <c r="G1392" s="31"/>
      <c r="I1392" s="30">
        <v>43383</v>
      </c>
      <c r="J1392" s="430">
        <v>43383</v>
      </c>
      <c r="L1392" s="28"/>
      <c r="M1392" s="27"/>
    </row>
    <row r="1393" spans="2:13">
      <c r="B1393" s="28">
        <v>43384</v>
      </c>
      <c r="C1393" s="28">
        <v>43383</v>
      </c>
      <c r="E1393" s="28"/>
      <c r="F1393" s="30"/>
      <c r="G1393" s="31"/>
      <c r="I1393" s="30">
        <v>43384</v>
      </c>
      <c r="J1393" s="430">
        <v>43383</v>
      </c>
      <c r="L1393" s="28"/>
      <c r="M1393" s="27"/>
    </row>
    <row r="1394" spans="2:13">
      <c r="B1394" s="28">
        <v>43385</v>
      </c>
      <c r="C1394" s="28">
        <v>43383</v>
      </c>
      <c r="E1394" s="28"/>
      <c r="F1394" s="30"/>
      <c r="G1394" s="31"/>
      <c r="I1394" s="30">
        <v>43385</v>
      </c>
      <c r="J1394" s="430">
        <v>43383</v>
      </c>
      <c r="L1394" s="28"/>
      <c r="M1394" s="27"/>
    </row>
    <row r="1395" spans="2:13">
      <c r="B1395" s="28">
        <v>43386</v>
      </c>
      <c r="C1395" s="28">
        <v>43424</v>
      </c>
      <c r="E1395" s="28"/>
      <c r="F1395" s="30"/>
      <c r="G1395" s="31"/>
      <c r="I1395" s="30">
        <v>43386</v>
      </c>
      <c r="J1395" s="430">
        <v>43424</v>
      </c>
      <c r="L1395" s="28"/>
      <c r="M1395" s="27"/>
    </row>
    <row r="1396" spans="2:13">
      <c r="B1396" s="28">
        <v>43387</v>
      </c>
      <c r="C1396" s="28">
        <v>42155</v>
      </c>
      <c r="E1396" s="28"/>
      <c r="F1396" s="30"/>
      <c r="G1396" s="31"/>
      <c r="I1396" s="30">
        <v>43387</v>
      </c>
      <c r="J1396" s="430">
        <v>42155</v>
      </c>
      <c r="L1396" s="28"/>
      <c r="M1396" s="27"/>
    </row>
    <row r="1397" spans="2:13">
      <c r="B1397" s="28">
        <v>43388</v>
      </c>
      <c r="C1397" s="28">
        <v>43391</v>
      </c>
      <c r="E1397" s="28"/>
      <c r="F1397" s="30"/>
      <c r="G1397" s="31"/>
      <c r="I1397" s="30">
        <v>43388</v>
      </c>
      <c r="J1397" s="430">
        <v>43391</v>
      </c>
      <c r="L1397" s="28"/>
      <c r="M1397" s="27"/>
    </row>
    <row r="1398" spans="2:13">
      <c r="B1398" s="28">
        <v>43389</v>
      </c>
      <c r="C1398" s="28">
        <v>43391</v>
      </c>
      <c r="E1398" s="28"/>
      <c r="F1398" s="30"/>
      <c r="G1398" s="31"/>
      <c r="I1398" s="30">
        <v>43389</v>
      </c>
      <c r="J1398" s="430">
        <v>43391</v>
      </c>
      <c r="L1398" s="28"/>
      <c r="M1398" s="27"/>
    </row>
    <row r="1399" spans="2:13">
      <c r="B1399" s="28">
        <v>43390</v>
      </c>
      <c r="C1399" s="28">
        <v>43391</v>
      </c>
      <c r="E1399" s="28"/>
      <c r="F1399" s="30"/>
      <c r="G1399" s="31"/>
      <c r="I1399" s="30">
        <v>43390</v>
      </c>
      <c r="J1399" s="430">
        <v>43391</v>
      </c>
      <c r="L1399" s="28"/>
      <c r="M1399" s="27"/>
    </row>
    <row r="1400" spans="2:13">
      <c r="B1400" s="28">
        <v>43391</v>
      </c>
      <c r="C1400" s="28">
        <v>43391</v>
      </c>
      <c r="E1400" s="28"/>
      <c r="F1400" s="30"/>
      <c r="G1400" s="31"/>
      <c r="I1400" s="30">
        <v>43391</v>
      </c>
      <c r="J1400" s="430">
        <v>43391</v>
      </c>
      <c r="L1400" s="28"/>
      <c r="M1400" s="27"/>
    </row>
    <row r="1401" spans="2:13">
      <c r="B1401" s="28">
        <v>43392</v>
      </c>
      <c r="C1401" s="28">
        <v>43259</v>
      </c>
      <c r="E1401" s="28"/>
      <c r="F1401" s="30"/>
      <c r="G1401" s="31"/>
      <c r="I1401" s="30">
        <v>43392</v>
      </c>
      <c r="J1401" s="430">
        <v>43259</v>
      </c>
      <c r="L1401" s="28"/>
      <c r="M1401" s="27"/>
    </row>
    <row r="1402" spans="2:13">
      <c r="B1402" s="28">
        <v>43393</v>
      </c>
      <c r="C1402" s="28">
        <v>43225</v>
      </c>
      <c r="E1402" s="28"/>
      <c r="F1402" s="30"/>
      <c r="G1402" s="31"/>
      <c r="I1402" s="30">
        <v>43393</v>
      </c>
      <c r="J1402" s="430">
        <v>43225</v>
      </c>
      <c r="L1402" s="28"/>
      <c r="M1402" s="27"/>
    </row>
    <row r="1403" spans="2:13">
      <c r="B1403" s="28">
        <v>43394</v>
      </c>
      <c r="C1403" s="28">
        <v>42155</v>
      </c>
      <c r="E1403" s="28"/>
      <c r="F1403" s="30"/>
      <c r="G1403" s="31"/>
      <c r="I1403" s="30">
        <v>43394</v>
      </c>
      <c r="J1403" s="430">
        <v>42155</v>
      </c>
      <c r="L1403" s="28"/>
      <c r="M1403" s="27"/>
    </row>
    <row r="1404" spans="2:13">
      <c r="B1404" s="28">
        <v>43395</v>
      </c>
      <c r="C1404" s="28">
        <v>43383</v>
      </c>
      <c r="E1404" s="28"/>
      <c r="F1404" s="30"/>
      <c r="G1404" s="31"/>
      <c r="I1404" s="30">
        <v>43395</v>
      </c>
      <c r="J1404" s="430">
        <v>43383</v>
      </c>
      <c r="L1404" s="28"/>
      <c r="M1404" s="27"/>
    </row>
    <row r="1405" spans="2:13">
      <c r="B1405" s="28">
        <v>43396</v>
      </c>
      <c r="C1405" s="28">
        <v>43235</v>
      </c>
      <c r="E1405" s="28"/>
      <c r="F1405" s="30"/>
      <c r="G1405" s="31"/>
      <c r="I1405" s="30">
        <v>43396</v>
      </c>
      <c r="J1405" s="430">
        <v>43235</v>
      </c>
      <c r="L1405" s="28"/>
      <c r="M1405" s="27"/>
    </row>
    <row r="1406" spans="2:13">
      <c r="B1406" s="28">
        <v>43397</v>
      </c>
      <c r="C1406" s="28">
        <v>43383</v>
      </c>
      <c r="E1406" s="28"/>
      <c r="F1406" s="30"/>
      <c r="G1406" s="31"/>
      <c r="I1406" s="30">
        <v>43397</v>
      </c>
      <c r="J1406" s="430">
        <v>43383</v>
      </c>
      <c r="L1406" s="28"/>
      <c r="M1406" s="27"/>
    </row>
    <row r="1407" spans="2:13">
      <c r="B1407" s="28">
        <v>43398</v>
      </c>
      <c r="C1407" s="28">
        <v>43383</v>
      </c>
      <c r="E1407" s="28"/>
      <c r="F1407" s="30"/>
      <c r="G1407" s="31"/>
      <c r="I1407" s="30">
        <v>43398</v>
      </c>
      <c r="J1407" s="430">
        <v>43383</v>
      </c>
      <c r="L1407" s="28"/>
      <c r="M1407" s="27"/>
    </row>
    <row r="1408" spans="2:13">
      <c r="B1408" s="28">
        <v>43399</v>
      </c>
      <c r="C1408" s="28">
        <v>43391</v>
      </c>
      <c r="E1408" s="28"/>
      <c r="F1408" s="30"/>
      <c r="G1408" s="31"/>
      <c r="I1408" s="30">
        <v>43399</v>
      </c>
      <c r="J1408" s="430">
        <v>43391</v>
      </c>
      <c r="L1408" s="28"/>
      <c r="M1408" s="27"/>
    </row>
    <row r="1409" spans="2:13">
      <c r="B1409" s="28">
        <v>43400</v>
      </c>
      <c r="C1409" s="28">
        <v>42853</v>
      </c>
      <c r="E1409" s="28"/>
      <c r="F1409" s="30"/>
      <c r="G1409" s="31"/>
      <c r="I1409" s="30">
        <v>43400</v>
      </c>
      <c r="J1409" s="430">
        <v>42853</v>
      </c>
      <c r="L1409" s="28"/>
      <c r="M1409" s="27"/>
    </row>
    <row r="1410" spans="2:13">
      <c r="B1410" s="28">
        <v>43401</v>
      </c>
      <c r="C1410" s="28">
        <v>42155</v>
      </c>
      <c r="E1410" s="28"/>
      <c r="F1410" s="30"/>
      <c r="G1410" s="31"/>
      <c r="I1410" s="30">
        <v>43401</v>
      </c>
      <c r="J1410" s="430">
        <v>42155</v>
      </c>
      <c r="L1410" s="28"/>
      <c r="M1410" s="27"/>
    </row>
    <row r="1411" spans="2:13">
      <c r="B1411" s="28">
        <v>43402</v>
      </c>
      <c r="C1411" s="28">
        <v>43235</v>
      </c>
      <c r="E1411" s="28"/>
      <c r="F1411" s="30"/>
      <c r="G1411" s="31"/>
      <c r="I1411" s="30">
        <v>43402</v>
      </c>
      <c r="J1411" s="430">
        <v>43235</v>
      </c>
      <c r="L1411" s="28"/>
      <c r="M1411" s="27"/>
    </row>
    <row r="1412" spans="2:13">
      <c r="B1412" s="28">
        <v>43403</v>
      </c>
      <c r="C1412" s="28">
        <v>43235</v>
      </c>
      <c r="E1412" s="28"/>
      <c r="F1412" s="30"/>
      <c r="G1412" s="31"/>
      <c r="I1412" s="30">
        <v>43403</v>
      </c>
      <c r="J1412" s="430">
        <v>43235</v>
      </c>
      <c r="L1412" s="28"/>
      <c r="M1412" s="27"/>
    </row>
    <row r="1413" spans="2:13">
      <c r="B1413" s="28">
        <v>43404</v>
      </c>
      <c r="C1413" s="28">
        <v>43383</v>
      </c>
      <c r="E1413" s="28"/>
      <c r="F1413" s="30"/>
      <c r="G1413" s="31"/>
      <c r="I1413" s="30">
        <v>43404</v>
      </c>
      <c r="J1413" s="430">
        <v>43383</v>
      </c>
      <c r="L1413" s="28"/>
      <c r="M1413" s="27"/>
    </row>
    <row r="1414" spans="2:13">
      <c r="B1414" s="28">
        <v>43405</v>
      </c>
      <c r="C1414" s="28">
        <v>43391</v>
      </c>
      <c r="E1414" s="28"/>
      <c r="F1414" s="30"/>
      <c r="G1414" s="31"/>
      <c r="I1414" s="30">
        <v>43405</v>
      </c>
      <c r="J1414" s="430">
        <v>43391</v>
      </c>
      <c r="L1414" s="28"/>
      <c r="M1414" s="27"/>
    </row>
    <row r="1415" spans="2:13">
      <c r="B1415" s="28">
        <v>43406</v>
      </c>
      <c r="C1415" s="28">
        <v>43391</v>
      </c>
      <c r="E1415" s="28"/>
      <c r="F1415" s="30"/>
      <c r="G1415" s="31"/>
      <c r="I1415" s="30">
        <v>43406</v>
      </c>
      <c r="J1415" s="430">
        <v>43391</v>
      </c>
      <c r="L1415" s="28"/>
      <c r="M1415" s="27"/>
    </row>
    <row r="1416" spans="2:13">
      <c r="B1416" s="28">
        <v>43407</v>
      </c>
      <c r="C1416" s="28">
        <v>43225</v>
      </c>
      <c r="E1416" s="28"/>
      <c r="F1416" s="30"/>
      <c r="G1416" s="31"/>
      <c r="I1416" s="30">
        <v>43407</v>
      </c>
      <c r="J1416" s="430">
        <v>43225</v>
      </c>
      <c r="L1416" s="28"/>
      <c r="M1416" s="27"/>
    </row>
    <row r="1417" spans="2:13">
      <c r="B1417" s="28">
        <v>43408</v>
      </c>
      <c r="C1417" s="28">
        <v>42155</v>
      </c>
      <c r="E1417" s="28"/>
      <c r="F1417" s="30"/>
      <c r="G1417" s="31"/>
      <c r="I1417" s="30">
        <v>43408</v>
      </c>
      <c r="J1417" s="430">
        <v>42155</v>
      </c>
      <c r="L1417" s="28"/>
      <c r="M1417" s="27"/>
    </row>
    <row r="1418" spans="2:13">
      <c r="B1418" s="28">
        <v>43409</v>
      </c>
      <c r="C1418" s="28">
        <v>42873</v>
      </c>
      <c r="E1418" s="28"/>
      <c r="F1418" s="30"/>
      <c r="G1418" s="31"/>
      <c r="I1418" s="30">
        <v>43409</v>
      </c>
      <c r="J1418" s="430">
        <v>42873</v>
      </c>
      <c r="L1418" s="28"/>
      <c r="M1418" s="27"/>
    </row>
    <row r="1419" spans="2:13">
      <c r="B1419" s="28">
        <v>43410</v>
      </c>
      <c r="C1419" s="28">
        <v>43235</v>
      </c>
      <c r="E1419" s="28"/>
      <c r="F1419" s="30"/>
      <c r="G1419" s="31"/>
      <c r="I1419" s="30">
        <v>43410</v>
      </c>
      <c r="J1419" s="430">
        <v>43235</v>
      </c>
      <c r="L1419" s="28"/>
      <c r="M1419" s="27"/>
    </row>
    <row r="1420" spans="2:13">
      <c r="B1420" s="28">
        <v>43411</v>
      </c>
      <c r="C1420" s="28">
        <v>43235</v>
      </c>
      <c r="E1420" s="28"/>
      <c r="F1420" s="30"/>
      <c r="G1420" s="31"/>
      <c r="I1420" s="30">
        <v>43411</v>
      </c>
      <c r="J1420" s="430">
        <v>43235</v>
      </c>
      <c r="L1420" s="28"/>
      <c r="M1420" s="27"/>
    </row>
    <row r="1421" spans="2:13">
      <c r="B1421" s="28">
        <v>43412</v>
      </c>
      <c r="C1421" s="28">
        <v>43424</v>
      </c>
      <c r="E1421" s="28"/>
      <c r="F1421" s="30"/>
      <c r="G1421" s="31"/>
      <c r="I1421" s="30">
        <v>43412</v>
      </c>
      <c r="J1421" s="430">
        <v>43424</v>
      </c>
      <c r="L1421" s="28"/>
      <c r="M1421" s="27"/>
    </row>
    <row r="1422" spans="2:13">
      <c r="B1422" s="28">
        <v>43413</v>
      </c>
      <c r="C1422" s="28">
        <v>43424</v>
      </c>
      <c r="E1422" s="28"/>
      <c r="F1422" s="30"/>
      <c r="G1422" s="31"/>
      <c r="I1422" s="30">
        <v>43413</v>
      </c>
      <c r="J1422" s="430">
        <v>43424</v>
      </c>
      <c r="L1422" s="28"/>
      <c r="M1422" s="27"/>
    </row>
    <row r="1423" spans="2:13">
      <c r="B1423" s="28">
        <v>43414</v>
      </c>
      <c r="C1423" s="28">
        <v>43442</v>
      </c>
      <c r="E1423" s="28"/>
      <c r="F1423" s="30"/>
      <c r="G1423" s="31"/>
      <c r="I1423" s="30">
        <v>43414</v>
      </c>
      <c r="J1423" s="430">
        <v>43442</v>
      </c>
      <c r="L1423" s="28"/>
      <c r="M1423" s="27"/>
    </row>
    <row r="1424" spans="2:13">
      <c r="B1424" s="28">
        <v>43415</v>
      </c>
      <c r="C1424" s="28">
        <v>42386</v>
      </c>
      <c r="E1424" s="28"/>
      <c r="F1424" s="30"/>
      <c r="G1424" s="31"/>
      <c r="I1424" s="30">
        <v>43415</v>
      </c>
      <c r="J1424" s="430">
        <v>42386</v>
      </c>
      <c r="L1424" s="28"/>
      <c r="M1424" s="27"/>
    </row>
    <row r="1425" spans="2:13">
      <c r="B1425" s="28">
        <v>43416</v>
      </c>
      <c r="C1425" s="28">
        <v>42155</v>
      </c>
      <c r="E1425" s="28"/>
      <c r="F1425" s="30"/>
      <c r="G1425" s="31"/>
      <c r="I1425" s="30">
        <v>43416</v>
      </c>
      <c r="J1425" s="430">
        <v>42155</v>
      </c>
      <c r="L1425" s="28"/>
      <c r="M1425" s="27"/>
    </row>
    <row r="1426" spans="2:13">
      <c r="B1426" s="28">
        <v>43417</v>
      </c>
      <c r="C1426" s="28">
        <v>43424</v>
      </c>
      <c r="E1426" s="28"/>
      <c r="F1426" s="30"/>
      <c r="G1426" s="31"/>
      <c r="I1426" s="30">
        <v>43417</v>
      </c>
      <c r="J1426" s="430">
        <v>43424</v>
      </c>
      <c r="L1426" s="28"/>
      <c r="M1426" s="27"/>
    </row>
    <row r="1427" spans="2:13">
      <c r="B1427" s="28">
        <v>43418</v>
      </c>
      <c r="C1427" s="28">
        <v>43424</v>
      </c>
      <c r="E1427" s="28"/>
      <c r="F1427" s="30"/>
      <c r="G1427" s="31"/>
      <c r="I1427" s="30">
        <v>43418</v>
      </c>
      <c r="J1427" s="430">
        <v>43424</v>
      </c>
      <c r="L1427" s="28"/>
      <c r="M1427" s="27"/>
    </row>
    <row r="1428" spans="2:13">
      <c r="B1428" s="28">
        <v>43419</v>
      </c>
      <c r="C1428" s="28">
        <v>43424</v>
      </c>
      <c r="E1428" s="28"/>
      <c r="F1428" s="30"/>
      <c r="G1428" s="31"/>
      <c r="I1428" s="30">
        <v>43419</v>
      </c>
      <c r="J1428" s="430">
        <v>43424</v>
      </c>
      <c r="L1428" s="28"/>
      <c r="M1428" s="27"/>
    </row>
    <row r="1429" spans="2:13">
      <c r="B1429" s="28">
        <v>43420</v>
      </c>
      <c r="C1429" s="28">
        <v>43424</v>
      </c>
      <c r="E1429" s="28"/>
      <c r="F1429" s="30"/>
      <c r="G1429" s="31"/>
      <c r="I1429" s="30">
        <v>43420</v>
      </c>
      <c r="J1429" s="430">
        <v>43424</v>
      </c>
      <c r="L1429" s="28"/>
      <c r="M1429" s="27"/>
    </row>
    <row r="1430" spans="2:13">
      <c r="B1430" s="28">
        <v>43421</v>
      </c>
      <c r="C1430" s="28">
        <v>43442</v>
      </c>
      <c r="E1430" s="28"/>
      <c r="F1430" s="30"/>
      <c r="G1430" s="31"/>
      <c r="I1430" s="30">
        <v>43421</v>
      </c>
      <c r="J1430" s="430">
        <v>43442</v>
      </c>
      <c r="L1430" s="28"/>
      <c r="M1430" s="27"/>
    </row>
    <row r="1431" spans="2:13">
      <c r="B1431" s="28">
        <v>43422</v>
      </c>
      <c r="C1431" s="28">
        <v>42386</v>
      </c>
      <c r="E1431" s="28"/>
      <c r="F1431" s="30"/>
      <c r="G1431" s="31"/>
      <c r="I1431" s="30">
        <v>43422</v>
      </c>
      <c r="J1431" s="430">
        <v>42386</v>
      </c>
      <c r="L1431" s="28"/>
      <c r="M1431" s="27"/>
    </row>
    <row r="1432" spans="2:13">
      <c r="B1432" s="28">
        <v>43423</v>
      </c>
      <c r="C1432" s="28">
        <v>43424</v>
      </c>
      <c r="E1432" s="28"/>
      <c r="F1432" s="30"/>
      <c r="G1432" s="31"/>
      <c r="I1432" s="30">
        <v>43423</v>
      </c>
      <c r="J1432" s="430">
        <v>43424</v>
      </c>
      <c r="L1432" s="28"/>
      <c r="M1432" s="27"/>
    </row>
    <row r="1433" spans="2:13">
      <c r="B1433" s="28">
        <v>43424</v>
      </c>
      <c r="C1433" s="28">
        <v>43424</v>
      </c>
      <c r="E1433" s="28"/>
      <c r="F1433" s="30"/>
      <c r="G1433" s="31"/>
      <c r="I1433" s="30">
        <v>43424</v>
      </c>
      <c r="J1433" s="430">
        <v>43424</v>
      </c>
      <c r="L1433" s="28"/>
      <c r="M1433" s="27"/>
    </row>
    <row r="1434" spans="2:13">
      <c r="B1434" s="28">
        <v>43425</v>
      </c>
      <c r="C1434" s="28">
        <v>43424</v>
      </c>
      <c r="E1434" s="28"/>
      <c r="F1434" s="30"/>
      <c r="G1434" s="31"/>
      <c r="I1434" s="30">
        <v>43425</v>
      </c>
      <c r="J1434" s="430">
        <v>43424</v>
      </c>
      <c r="L1434" s="28"/>
      <c r="M1434" s="27"/>
    </row>
    <row r="1435" spans="2:13">
      <c r="B1435" s="28">
        <v>43426</v>
      </c>
      <c r="C1435" s="28">
        <v>42868</v>
      </c>
      <c r="E1435" s="28"/>
      <c r="F1435" s="30"/>
      <c r="G1435" s="31"/>
      <c r="I1435" s="30">
        <v>43426</v>
      </c>
      <c r="J1435" s="430">
        <v>42868</v>
      </c>
      <c r="L1435" s="28"/>
      <c r="M1435" s="27"/>
    </row>
    <row r="1436" spans="2:13">
      <c r="B1436" s="28">
        <v>43427</v>
      </c>
      <c r="C1436" s="28">
        <v>43424</v>
      </c>
      <c r="E1436" s="28"/>
      <c r="F1436" s="30"/>
      <c r="G1436" s="31"/>
      <c r="I1436" s="30">
        <v>43427</v>
      </c>
      <c r="J1436" s="430">
        <v>43424</v>
      </c>
      <c r="L1436" s="28"/>
      <c r="M1436" s="27"/>
    </row>
    <row r="1437" spans="2:13">
      <c r="B1437" s="28">
        <v>43428</v>
      </c>
      <c r="C1437" s="28">
        <v>42770</v>
      </c>
      <c r="E1437" s="28"/>
      <c r="F1437" s="30"/>
      <c r="G1437" s="31"/>
      <c r="I1437" s="30">
        <v>43428</v>
      </c>
      <c r="J1437" s="430">
        <v>42770</v>
      </c>
      <c r="L1437" s="28"/>
      <c r="M1437" s="27"/>
    </row>
    <row r="1438" spans="2:13">
      <c r="B1438" s="28">
        <v>43429</v>
      </c>
      <c r="C1438" s="28">
        <v>42386</v>
      </c>
      <c r="E1438" s="28"/>
      <c r="F1438" s="30"/>
      <c r="G1438" s="31"/>
      <c r="I1438" s="30">
        <v>43429</v>
      </c>
      <c r="J1438" s="430">
        <v>42386</v>
      </c>
      <c r="L1438" s="28"/>
      <c r="M1438" s="27"/>
    </row>
    <row r="1439" spans="2:13">
      <c r="B1439" s="28">
        <v>43430</v>
      </c>
      <c r="C1439" s="28">
        <v>43424</v>
      </c>
      <c r="E1439" s="28"/>
      <c r="F1439" s="30"/>
      <c r="G1439" s="31"/>
      <c r="I1439" s="30">
        <v>43430</v>
      </c>
      <c r="J1439" s="430">
        <v>43424</v>
      </c>
      <c r="L1439" s="28"/>
      <c r="M1439" s="27"/>
    </row>
    <row r="1440" spans="2:13">
      <c r="B1440" s="28">
        <v>43431</v>
      </c>
      <c r="C1440" s="28">
        <v>43424</v>
      </c>
      <c r="E1440" s="28"/>
      <c r="F1440" s="30"/>
      <c r="G1440" s="31"/>
      <c r="I1440" s="30">
        <v>43431</v>
      </c>
      <c r="J1440" s="430">
        <v>43424</v>
      </c>
      <c r="L1440" s="28"/>
      <c r="M1440" s="27"/>
    </row>
    <row r="1441" spans="2:13">
      <c r="B1441" s="28">
        <v>43432</v>
      </c>
      <c r="C1441" s="28">
        <v>43424</v>
      </c>
      <c r="E1441" s="28"/>
      <c r="F1441" s="30"/>
      <c r="G1441" s="31"/>
      <c r="I1441" s="30">
        <v>43432</v>
      </c>
      <c r="J1441" s="430">
        <v>43424</v>
      </c>
      <c r="L1441" s="28"/>
      <c r="M1441" s="27"/>
    </row>
    <row r="1442" spans="2:13">
      <c r="B1442" s="28">
        <v>43433</v>
      </c>
      <c r="C1442" s="28">
        <v>43424</v>
      </c>
      <c r="E1442" s="28"/>
      <c r="F1442" s="30"/>
      <c r="G1442" s="31"/>
      <c r="I1442" s="30">
        <v>43433</v>
      </c>
      <c r="J1442" s="430">
        <v>43424</v>
      </c>
      <c r="L1442" s="28"/>
      <c r="M1442" s="27"/>
    </row>
    <row r="1443" spans="2:13">
      <c r="B1443" s="28">
        <v>43434</v>
      </c>
      <c r="C1443" s="28">
        <v>43424</v>
      </c>
      <c r="E1443" s="28"/>
      <c r="F1443" s="30"/>
      <c r="G1443" s="31"/>
      <c r="I1443" s="30">
        <v>43434</v>
      </c>
      <c r="J1443" s="430">
        <v>43424</v>
      </c>
      <c r="L1443" s="28"/>
      <c r="M1443" s="27"/>
    </row>
    <row r="1444" spans="2:13">
      <c r="B1444" s="28">
        <v>43435</v>
      </c>
      <c r="C1444" s="28">
        <v>43442</v>
      </c>
      <c r="E1444" s="28"/>
      <c r="F1444" s="30"/>
      <c r="G1444" s="31"/>
      <c r="I1444" s="30">
        <v>43435</v>
      </c>
      <c r="J1444" s="430">
        <v>43442</v>
      </c>
      <c r="L1444" s="28"/>
      <c r="M1444" s="27"/>
    </row>
    <row r="1445" spans="2:13">
      <c r="B1445" s="28">
        <v>43436</v>
      </c>
      <c r="C1445" s="28">
        <v>42386</v>
      </c>
      <c r="E1445" s="28"/>
      <c r="F1445" s="30"/>
      <c r="G1445" s="31"/>
      <c r="I1445" s="30">
        <v>43436</v>
      </c>
      <c r="J1445" s="430">
        <v>42386</v>
      </c>
      <c r="L1445" s="28"/>
      <c r="M1445" s="27"/>
    </row>
    <row r="1446" spans="2:13">
      <c r="B1446" s="28">
        <v>43437</v>
      </c>
      <c r="C1446" s="28">
        <v>43447</v>
      </c>
      <c r="E1446" s="28"/>
      <c r="F1446" s="30"/>
      <c r="G1446" s="31"/>
      <c r="I1446" s="30">
        <v>43437</v>
      </c>
      <c r="J1446" s="430">
        <v>43447</v>
      </c>
      <c r="L1446" s="28"/>
      <c r="M1446" s="27"/>
    </row>
    <row r="1447" spans="2:13">
      <c r="B1447" s="28">
        <v>43438</v>
      </c>
      <c r="C1447" s="28">
        <v>43447</v>
      </c>
      <c r="E1447" s="28"/>
      <c r="F1447" s="30"/>
      <c r="G1447" s="31"/>
      <c r="I1447" s="30">
        <v>43438</v>
      </c>
      <c r="J1447" s="430">
        <v>43447</v>
      </c>
      <c r="L1447" s="28"/>
      <c r="M1447" s="27"/>
    </row>
    <row r="1448" spans="2:13">
      <c r="B1448" s="28">
        <v>43439</v>
      </c>
      <c r="C1448" s="28">
        <v>43447</v>
      </c>
      <c r="E1448" s="28"/>
      <c r="F1448" s="30"/>
      <c r="G1448" s="31"/>
      <c r="I1448" s="30">
        <v>43439</v>
      </c>
      <c r="J1448" s="430">
        <v>43447</v>
      </c>
      <c r="L1448" s="28"/>
      <c r="M1448" s="27"/>
    </row>
    <row r="1449" spans="2:13">
      <c r="B1449" s="28">
        <v>43440</v>
      </c>
      <c r="C1449" s="28">
        <v>43447</v>
      </c>
      <c r="E1449" s="28"/>
      <c r="F1449" s="30"/>
      <c r="G1449" s="31"/>
      <c r="I1449" s="30">
        <v>43440</v>
      </c>
      <c r="J1449" s="430">
        <v>43447</v>
      </c>
      <c r="L1449" s="28"/>
      <c r="M1449" s="27"/>
    </row>
    <row r="1450" spans="2:13">
      <c r="B1450" s="28">
        <v>43441</v>
      </c>
      <c r="C1450" s="28">
        <v>43447</v>
      </c>
      <c r="E1450" s="28"/>
      <c r="F1450" s="30"/>
      <c r="G1450" s="31"/>
      <c r="I1450" s="30">
        <v>43441</v>
      </c>
      <c r="J1450" s="430">
        <v>43447</v>
      </c>
      <c r="L1450" s="28"/>
      <c r="M1450" s="27"/>
    </row>
    <row r="1451" spans="2:13">
      <c r="B1451" s="28">
        <v>43442</v>
      </c>
      <c r="C1451" s="28">
        <v>43442</v>
      </c>
      <c r="E1451" s="28"/>
      <c r="F1451" s="30"/>
      <c r="G1451" s="31"/>
      <c r="I1451" s="30">
        <v>43442</v>
      </c>
      <c r="J1451" s="430">
        <v>43442</v>
      </c>
      <c r="L1451" s="28"/>
      <c r="M1451" s="27"/>
    </row>
    <row r="1452" spans="2:13">
      <c r="B1452" s="28">
        <v>43443</v>
      </c>
      <c r="C1452" s="28">
        <v>42386</v>
      </c>
      <c r="E1452" s="28"/>
      <c r="F1452" s="30"/>
      <c r="G1452" s="31"/>
      <c r="I1452" s="30">
        <v>43443</v>
      </c>
      <c r="J1452" s="430">
        <v>42386</v>
      </c>
      <c r="L1452" s="28"/>
      <c r="M1452" s="27"/>
    </row>
    <row r="1453" spans="2:13">
      <c r="B1453" s="28">
        <v>43444</v>
      </c>
      <c r="C1453" s="28">
        <v>43424</v>
      </c>
      <c r="E1453" s="28"/>
      <c r="F1453" s="30"/>
      <c r="G1453" s="31"/>
      <c r="I1453" s="30">
        <v>43444</v>
      </c>
      <c r="J1453" s="430">
        <v>43424</v>
      </c>
      <c r="L1453" s="28"/>
      <c r="M1453" s="27"/>
    </row>
    <row r="1454" spans="2:13">
      <c r="B1454" s="28">
        <v>43445</v>
      </c>
      <c r="C1454" s="28">
        <v>43447</v>
      </c>
      <c r="E1454" s="28"/>
      <c r="F1454" s="30"/>
      <c r="G1454" s="31"/>
      <c r="I1454" s="30">
        <v>43445</v>
      </c>
      <c r="J1454" s="430">
        <v>43447</v>
      </c>
      <c r="L1454" s="28"/>
      <c r="M1454" s="27"/>
    </row>
    <row r="1455" spans="2:13">
      <c r="B1455" s="28">
        <v>43446</v>
      </c>
      <c r="C1455" s="28">
        <v>43447</v>
      </c>
      <c r="E1455" s="28"/>
      <c r="F1455" s="30"/>
      <c r="G1455" s="31"/>
      <c r="I1455" s="30">
        <v>43446</v>
      </c>
      <c r="J1455" s="430">
        <v>43447</v>
      </c>
      <c r="L1455" s="28"/>
      <c r="M1455" s="27"/>
    </row>
    <row r="1456" spans="2:13">
      <c r="B1456" s="28">
        <v>43447</v>
      </c>
      <c r="C1456" s="28">
        <v>43447</v>
      </c>
      <c r="E1456" s="28"/>
      <c r="F1456" s="30"/>
      <c r="G1456" s="31"/>
      <c r="I1456" s="30">
        <v>43447</v>
      </c>
      <c r="J1456" s="430">
        <v>43447</v>
      </c>
      <c r="L1456" s="28"/>
      <c r="M1456" s="27"/>
    </row>
    <row r="1457" spans="2:13">
      <c r="B1457" s="28">
        <v>43448</v>
      </c>
      <c r="C1457" s="28">
        <v>43447</v>
      </c>
      <c r="E1457" s="28"/>
      <c r="F1457" s="30"/>
      <c r="G1457" s="31"/>
      <c r="I1457" s="30">
        <v>43448</v>
      </c>
      <c r="J1457" s="430">
        <v>43447</v>
      </c>
      <c r="L1457" s="28"/>
      <c r="M1457" s="27"/>
    </row>
    <row r="1458" spans="2:13">
      <c r="B1458" s="28">
        <v>43449</v>
      </c>
      <c r="C1458" s="28">
        <v>43442</v>
      </c>
      <c r="E1458" s="28"/>
      <c r="F1458" s="30"/>
      <c r="G1458" s="31"/>
      <c r="I1458" s="30">
        <v>43449</v>
      </c>
      <c r="J1458" s="430">
        <v>43442</v>
      </c>
      <c r="L1458" s="28"/>
      <c r="M1458" s="27"/>
    </row>
    <row r="1459" spans="2:13">
      <c r="B1459" s="28">
        <v>43450</v>
      </c>
      <c r="C1459" s="28">
        <v>42386</v>
      </c>
      <c r="E1459" s="28"/>
      <c r="F1459" s="30"/>
      <c r="G1459" s="31"/>
      <c r="I1459" s="30">
        <v>43450</v>
      </c>
      <c r="J1459" s="430">
        <v>42386</v>
      </c>
      <c r="L1459" s="28"/>
      <c r="M1459" s="27"/>
    </row>
    <row r="1460" spans="2:13">
      <c r="B1460" s="28">
        <v>43451</v>
      </c>
      <c r="C1460" s="28">
        <v>43424</v>
      </c>
      <c r="E1460" s="28"/>
      <c r="F1460" s="30"/>
      <c r="G1460" s="31"/>
      <c r="I1460" s="30">
        <v>43451</v>
      </c>
      <c r="J1460" s="430">
        <v>43424</v>
      </c>
      <c r="L1460" s="28"/>
      <c r="M1460" s="27"/>
    </row>
    <row r="1461" spans="2:13">
      <c r="B1461" s="28">
        <v>43452</v>
      </c>
      <c r="C1461" s="28">
        <v>43447</v>
      </c>
      <c r="E1461" s="28"/>
      <c r="F1461" s="30"/>
      <c r="G1461" s="31"/>
      <c r="I1461" s="30">
        <v>43452</v>
      </c>
      <c r="J1461" s="430">
        <v>43447</v>
      </c>
      <c r="L1461" s="28"/>
      <c r="M1461" s="27"/>
    </row>
    <row r="1462" spans="2:13">
      <c r="B1462" s="28">
        <v>43453</v>
      </c>
      <c r="C1462" s="28">
        <v>43447</v>
      </c>
      <c r="E1462" s="28"/>
      <c r="F1462" s="30"/>
      <c r="G1462" s="31"/>
      <c r="I1462" s="30">
        <v>43453</v>
      </c>
      <c r="J1462" s="430">
        <v>43447</v>
      </c>
      <c r="L1462" s="28"/>
      <c r="M1462" s="27"/>
    </row>
    <row r="1463" spans="2:13">
      <c r="B1463" s="28">
        <v>43454</v>
      </c>
      <c r="C1463" s="28">
        <v>43447</v>
      </c>
      <c r="E1463" s="28"/>
      <c r="F1463" s="30"/>
      <c r="G1463" s="31"/>
      <c r="I1463" s="30">
        <v>43454</v>
      </c>
      <c r="J1463" s="430">
        <v>43447</v>
      </c>
      <c r="L1463" s="28"/>
      <c r="M1463" s="27"/>
    </row>
    <row r="1464" spans="2:13">
      <c r="B1464" s="28">
        <v>43455</v>
      </c>
      <c r="C1464" s="28">
        <v>43424</v>
      </c>
      <c r="E1464" s="28"/>
      <c r="F1464" s="30"/>
      <c r="G1464" s="31"/>
      <c r="I1464" s="30">
        <v>43455</v>
      </c>
      <c r="J1464" s="430">
        <v>43424</v>
      </c>
      <c r="L1464" s="28"/>
      <c r="M1464" s="27"/>
    </row>
    <row r="1465" spans="2:13">
      <c r="B1465" s="28">
        <v>43456</v>
      </c>
      <c r="C1465" s="28">
        <v>43442</v>
      </c>
      <c r="E1465" s="28"/>
      <c r="F1465" s="30"/>
      <c r="G1465" s="31"/>
      <c r="I1465" s="30">
        <v>43456</v>
      </c>
      <c r="J1465" s="430">
        <v>43442</v>
      </c>
      <c r="L1465" s="28"/>
      <c r="M1465" s="27"/>
    </row>
    <row r="1466" spans="2:13">
      <c r="B1466" s="28">
        <v>43457</v>
      </c>
      <c r="C1466" s="28">
        <v>42386</v>
      </c>
      <c r="E1466" s="28"/>
      <c r="F1466" s="30"/>
      <c r="G1466" s="31"/>
      <c r="I1466" s="30">
        <v>43457</v>
      </c>
      <c r="J1466" s="430">
        <v>42386</v>
      </c>
      <c r="L1466" s="28"/>
      <c r="M1466" s="27"/>
    </row>
    <row r="1467" spans="2:13">
      <c r="B1467" s="28">
        <v>43458</v>
      </c>
      <c r="C1467" s="28">
        <v>43424</v>
      </c>
      <c r="E1467" s="28"/>
      <c r="F1467" s="30"/>
      <c r="G1467" s="31"/>
      <c r="I1467" s="30">
        <v>43458</v>
      </c>
      <c r="J1467" s="430">
        <v>43424</v>
      </c>
      <c r="L1467" s="28"/>
      <c r="M1467" s="27"/>
    </row>
    <row r="1468" spans="2:13">
      <c r="B1468" s="28">
        <v>43459</v>
      </c>
      <c r="C1468" s="28">
        <v>43442</v>
      </c>
      <c r="E1468" s="28"/>
      <c r="F1468" s="30"/>
      <c r="G1468" s="31"/>
      <c r="I1468" s="30">
        <v>43459</v>
      </c>
      <c r="J1468" s="430">
        <v>43442</v>
      </c>
      <c r="L1468" s="28"/>
      <c r="M1468" s="27"/>
    </row>
    <row r="1469" spans="2:13">
      <c r="B1469" s="28">
        <v>43460</v>
      </c>
      <c r="C1469" s="28">
        <v>43447</v>
      </c>
      <c r="E1469" s="28"/>
      <c r="F1469" s="30"/>
      <c r="G1469" s="31"/>
      <c r="I1469" s="30">
        <v>43460</v>
      </c>
      <c r="J1469" s="430">
        <v>43447</v>
      </c>
      <c r="L1469" s="28"/>
      <c r="M1469" s="27"/>
    </row>
    <row r="1470" spans="2:13">
      <c r="B1470" s="28">
        <v>43461</v>
      </c>
      <c r="C1470" s="28">
        <v>43447</v>
      </c>
      <c r="E1470" s="28"/>
      <c r="F1470" s="30"/>
      <c r="G1470" s="31"/>
      <c r="I1470" s="30">
        <v>43461</v>
      </c>
      <c r="J1470" s="430">
        <v>43447</v>
      </c>
      <c r="L1470" s="28"/>
      <c r="M1470" s="27"/>
    </row>
    <row r="1471" spans="2:13">
      <c r="B1471" s="28">
        <v>43462</v>
      </c>
      <c r="C1471" s="28">
        <v>43447</v>
      </c>
      <c r="E1471" s="28"/>
      <c r="F1471" s="30"/>
      <c r="G1471" s="31"/>
      <c r="I1471" s="30">
        <v>43462</v>
      </c>
      <c r="J1471" s="430">
        <v>43447</v>
      </c>
      <c r="L1471" s="28"/>
      <c r="M1471" s="27"/>
    </row>
    <row r="1472" spans="2:13">
      <c r="B1472" s="28">
        <v>43463</v>
      </c>
      <c r="C1472" s="28">
        <v>43442</v>
      </c>
      <c r="E1472" s="28"/>
      <c r="F1472" s="30"/>
      <c r="G1472" s="31"/>
      <c r="I1472" s="30">
        <v>43463</v>
      </c>
      <c r="J1472" s="430">
        <v>43442</v>
      </c>
      <c r="L1472" s="28"/>
      <c r="M1472" s="27"/>
    </row>
    <row r="1473" spans="2:13">
      <c r="B1473" s="28">
        <v>43464</v>
      </c>
      <c r="C1473" s="28">
        <v>43442</v>
      </c>
      <c r="E1473" s="28"/>
      <c r="F1473" s="30"/>
      <c r="G1473" s="31"/>
      <c r="I1473" s="30">
        <v>43464</v>
      </c>
      <c r="J1473" s="430">
        <v>43442</v>
      </c>
      <c r="L1473" s="28"/>
      <c r="M1473" s="27"/>
    </row>
    <row r="1474" spans="2:13">
      <c r="B1474" s="28">
        <v>43465</v>
      </c>
      <c r="C1474" s="28">
        <v>43447</v>
      </c>
      <c r="E1474" s="28"/>
      <c r="F1474" s="30"/>
      <c r="G1474" s="31"/>
      <c r="I1474" s="30">
        <v>43465</v>
      </c>
      <c r="J1474" s="430">
        <v>43447</v>
      </c>
      <c r="L1474" s="28"/>
      <c r="M1474" s="27"/>
    </row>
    <row r="1475" spans="2:13">
      <c r="B1475" s="28"/>
      <c r="C1475" s="28"/>
      <c r="E1475" s="28"/>
      <c r="F1475" s="30"/>
      <c r="G1475" s="31"/>
      <c r="I1475" s="28"/>
      <c r="J1475" s="29"/>
      <c r="L1475" s="28"/>
      <c r="M1475" s="27"/>
    </row>
    <row r="1476" spans="2:13">
      <c r="B1476" s="28"/>
      <c r="C1476" s="28"/>
      <c r="E1476" s="28"/>
      <c r="F1476" s="30"/>
      <c r="G1476" s="31"/>
      <c r="I1476" s="28"/>
      <c r="J1476" s="29"/>
      <c r="L1476" s="28"/>
      <c r="M1476" s="27"/>
    </row>
    <row r="1477" spans="2:13">
      <c r="B1477" s="28"/>
      <c r="C1477" s="28"/>
      <c r="E1477" s="28"/>
      <c r="F1477" s="30"/>
      <c r="G1477" s="31"/>
      <c r="I1477" s="28"/>
      <c r="J1477" s="29"/>
      <c r="L1477" s="28"/>
      <c r="M1477" s="27"/>
    </row>
    <row r="1478" spans="2:13">
      <c r="B1478" s="28"/>
      <c r="C1478" s="28"/>
      <c r="E1478" s="28"/>
      <c r="F1478" s="30"/>
      <c r="G1478" s="31"/>
      <c r="I1478" s="28"/>
      <c r="J1478" s="29"/>
      <c r="L1478" s="28"/>
      <c r="M1478" s="27"/>
    </row>
    <row r="1479" spans="2:13">
      <c r="B1479" s="28"/>
      <c r="C1479" s="28"/>
      <c r="E1479" s="28"/>
      <c r="F1479" s="30"/>
      <c r="G1479" s="31"/>
      <c r="I1479" s="28"/>
      <c r="J1479" s="29"/>
      <c r="L1479" s="28"/>
      <c r="M1479" s="27"/>
    </row>
    <row r="1480" spans="2:13">
      <c r="B1480" s="28"/>
      <c r="C1480" s="28"/>
      <c r="E1480" s="28"/>
      <c r="F1480" s="30"/>
      <c r="G1480" s="31"/>
      <c r="I1480" s="28"/>
      <c r="J1480" s="29"/>
      <c r="L1480" s="28"/>
      <c r="M1480" s="27"/>
    </row>
    <row r="1481" spans="2:13">
      <c r="B1481" s="28"/>
      <c r="C1481" s="28"/>
      <c r="E1481" s="28"/>
      <c r="F1481" s="30"/>
      <c r="G1481" s="31"/>
      <c r="I1481" s="28"/>
      <c r="J1481" s="29"/>
      <c r="L1481" s="28"/>
      <c r="M1481" s="27"/>
    </row>
    <row r="1482" spans="2:13">
      <c r="B1482" s="28"/>
      <c r="C1482" s="28"/>
      <c r="E1482" s="28"/>
      <c r="F1482" s="30"/>
      <c r="G1482" s="31"/>
      <c r="I1482" s="28"/>
      <c r="J1482" s="29"/>
      <c r="L1482" s="28"/>
      <c r="M1482" s="27"/>
    </row>
    <row r="1483" spans="2:13">
      <c r="B1483" s="28"/>
      <c r="C1483" s="28"/>
      <c r="E1483" s="28"/>
      <c r="F1483" s="30"/>
      <c r="G1483" s="31"/>
      <c r="I1483" s="28"/>
      <c r="J1483" s="29"/>
      <c r="L1483" s="28"/>
      <c r="M1483" s="27"/>
    </row>
    <row r="1484" spans="2:13">
      <c r="B1484" s="28"/>
      <c r="C1484" s="28"/>
      <c r="E1484" s="28"/>
      <c r="F1484" s="30"/>
      <c r="G1484" s="31"/>
      <c r="I1484" s="28"/>
      <c r="J1484" s="29"/>
      <c r="L1484" s="28"/>
      <c r="M1484" s="27"/>
    </row>
    <row r="1485" spans="2:13">
      <c r="B1485" s="28"/>
      <c r="C1485" s="28"/>
      <c r="E1485" s="28"/>
      <c r="F1485" s="30"/>
      <c r="G1485" s="31"/>
      <c r="I1485" s="28"/>
      <c r="J1485" s="29"/>
      <c r="L1485" s="28"/>
      <c r="M1485" s="27"/>
    </row>
    <row r="1486" spans="2:13">
      <c r="B1486" s="28"/>
      <c r="C1486" s="28"/>
      <c r="E1486" s="28"/>
      <c r="F1486" s="30"/>
      <c r="G1486" s="31"/>
      <c r="I1486" s="28"/>
      <c r="J1486" s="29"/>
      <c r="L1486" s="28"/>
      <c r="M1486" s="27"/>
    </row>
    <row r="1487" spans="2:13">
      <c r="B1487" s="28"/>
      <c r="C1487" s="28"/>
      <c r="E1487" s="28"/>
      <c r="F1487" s="30"/>
      <c r="G1487" s="31"/>
      <c r="I1487" s="28"/>
      <c r="J1487" s="29"/>
      <c r="L1487" s="28"/>
      <c r="M1487" s="27"/>
    </row>
    <row r="1488" spans="2:13">
      <c r="B1488" s="28"/>
      <c r="C1488" s="28"/>
      <c r="E1488" s="28"/>
      <c r="F1488" s="30"/>
      <c r="G1488" s="31"/>
      <c r="I1488" s="28"/>
      <c r="J1488" s="29"/>
      <c r="L1488" s="28"/>
      <c r="M1488" s="27"/>
    </row>
    <row r="1489" spans="2:13">
      <c r="B1489" s="28"/>
      <c r="C1489" s="28"/>
      <c r="E1489" s="28"/>
      <c r="F1489" s="30"/>
      <c r="G1489" s="31"/>
      <c r="I1489" s="28"/>
      <c r="J1489" s="29"/>
      <c r="L1489" s="28"/>
      <c r="M1489" s="27"/>
    </row>
    <row r="1490" spans="2:13">
      <c r="B1490" s="28"/>
      <c r="C1490" s="28"/>
      <c r="E1490" s="28"/>
      <c r="F1490" s="30"/>
      <c r="G1490" s="31"/>
      <c r="I1490" s="28"/>
      <c r="J1490" s="29"/>
      <c r="L1490" s="28"/>
      <c r="M1490" s="27"/>
    </row>
    <row r="1491" spans="2:13">
      <c r="B1491" s="28"/>
      <c r="C1491" s="28"/>
      <c r="E1491" s="28"/>
      <c r="F1491" s="30"/>
      <c r="G1491" s="31"/>
      <c r="I1491" s="28"/>
      <c r="J1491" s="29"/>
      <c r="L1491" s="28"/>
      <c r="M1491" s="27"/>
    </row>
    <row r="1492" spans="2:13">
      <c r="B1492" s="28"/>
      <c r="C1492" s="28"/>
      <c r="E1492" s="28"/>
      <c r="F1492" s="30"/>
      <c r="G1492" s="31"/>
      <c r="I1492" s="28"/>
      <c r="J1492" s="29"/>
      <c r="L1492" s="28"/>
      <c r="M1492" s="27"/>
    </row>
    <row r="1493" spans="2:13">
      <c r="B1493" s="28"/>
      <c r="C1493" s="28"/>
      <c r="E1493" s="28"/>
      <c r="F1493" s="30"/>
      <c r="G1493" s="31"/>
      <c r="I1493" s="28"/>
      <c r="J1493" s="29"/>
      <c r="L1493" s="28"/>
      <c r="M1493" s="27"/>
    </row>
    <row r="1494" spans="2:13">
      <c r="B1494" s="28"/>
      <c r="C1494" s="28"/>
      <c r="E1494" s="28"/>
      <c r="F1494" s="30"/>
      <c r="G1494" s="31"/>
      <c r="I1494" s="28"/>
      <c r="J1494" s="29"/>
      <c r="L1494" s="28"/>
      <c r="M1494" s="27"/>
    </row>
    <row r="1495" spans="2:13">
      <c r="B1495" s="28"/>
      <c r="C1495" s="28"/>
      <c r="E1495" s="28"/>
      <c r="F1495" s="30"/>
      <c r="G1495" s="31"/>
      <c r="I1495" s="28"/>
      <c r="J1495" s="29"/>
      <c r="L1495" s="28"/>
      <c r="M1495" s="27"/>
    </row>
    <row r="1496" spans="2:13">
      <c r="B1496" s="28"/>
      <c r="C1496" s="28"/>
      <c r="E1496" s="28"/>
      <c r="F1496" s="30"/>
      <c r="G1496" s="31"/>
      <c r="I1496" s="28"/>
      <c r="J1496" s="29"/>
      <c r="L1496" s="28"/>
      <c r="M1496" s="27"/>
    </row>
    <row r="1497" spans="2:13">
      <c r="B1497" s="28"/>
      <c r="C1497" s="28"/>
      <c r="E1497" s="28"/>
      <c r="F1497" s="30"/>
      <c r="G1497" s="31"/>
      <c r="I1497" s="28"/>
      <c r="J1497" s="29"/>
      <c r="L1497" s="28"/>
      <c r="M1497" s="27"/>
    </row>
    <row r="1498" spans="2:13">
      <c r="B1498" s="28"/>
      <c r="C1498" s="28"/>
      <c r="E1498" s="28"/>
      <c r="F1498" s="30"/>
      <c r="G1498" s="31"/>
      <c r="I1498" s="28"/>
      <c r="J1498" s="29"/>
      <c r="L1498" s="28"/>
      <c r="M1498" s="27"/>
    </row>
    <row r="1499" spans="2:13">
      <c r="B1499" s="28"/>
      <c r="C1499" s="28"/>
      <c r="E1499" s="28"/>
      <c r="F1499" s="30"/>
      <c r="G1499" s="31"/>
      <c r="I1499" s="28"/>
      <c r="J1499" s="29"/>
      <c r="L1499" s="28"/>
      <c r="M1499" s="27"/>
    </row>
    <row r="1500" spans="2:13">
      <c r="B1500" s="28"/>
      <c r="C1500" s="28"/>
      <c r="E1500" s="28"/>
      <c r="F1500" s="30"/>
      <c r="G1500" s="31"/>
      <c r="I1500" s="28"/>
      <c r="J1500" s="29"/>
      <c r="L1500" s="28"/>
      <c r="M1500" s="27"/>
    </row>
    <row r="1501" spans="2:13">
      <c r="B1501" s="28"/>
      <c r="C1501" s="28"/>
      <c r="E1501" s="28"/>
      <c r="F1501" s="30"/>
      <c r="G1501" s="31"/>
      <c r="I1501" s="28"/>
      <c r="J1501" s="29"/>
      <c r="L1501" s="28"/>
      <c r="M1501" s="27"/>
    </row>
    <row r="1502" spans="2:13">
      <c r="B1502" s="28"/>
      <c r="C1502" s="28"/>
      <c r="E1502" s="28"/>
      <c r="F1502" s="30"/>
      <c r="G1502" s="31"/>
      <c r="I1502" s="28"/>
      <c r="J1502" s="29"/>
      <c r="L1502" s="28"/>
      <c r="M1502" s="27"/>
    </row>
    <row r="1503" spans="2:13">
      <c r="B1503" s="28"/>
      <c r="C1503" s="28"/>
      <c r="E1503" s="28"/>
      <c r="F1503" s="30"/>
      <c r="G1503" s="31"/>
      <c r="I1503" s="28"/>
      <c r="J1503" s="29"/>
      <c r="L1503" s="28"/>
      <c r="M1503" s="27"/>
    </row>
    <row r="1504" spans="2:13">
      <c r="B1504" s="28"/>
      <c r="C1504" s="28"/>
      <c r="E1504" s="28"/>
      <c r="F1504" s="30"/>
      <c r="G1504" s="31"/>
      <c r="I1504" s="28"/>
      <c r="J1504" s="29"/>
      <c r="L1504" s="28"/>
      <c r="M1504" s="27"/>
    </row>
    <row r="1505" spans="2:13">
      <c r="B1505" s="28"/>
      <c r="C1505" s="28"/>
      <c r="E1505" s="28"/>
      <c r="F1505" s="30"/>
      <c r="G1505" s="31"/>
      <c r="I1505" s="28"/>
      <c r="J1505" s="29"/>
      <c r="L1505" s="28"/>
      <c r="M1505" s="27"/>
    </row>
    <row r="1506" spans="2:13">
      <c r="B1506" s="28"/>
      <c r="C1506" s="28"/>
      <c r="E1506" s="28"/>
      <c r="F1506" s="30"/>
      <c r="G1506" s="31"/>
      <c r="I1506" s="28"/>
      <c r="J1506" s="29"/>
      <c r="L1506" s="28"/>
      <c r="M1506" s="27"/>
    </row>
    <row r="1507" spans="2:13">
      <c r="B1507" s="28"/>
      <c r="C1507" s="28"/>
      <c r="E1507" s="28"/>
      <c r="F1507" s="30"/>
      <c r="G1507" s="31"/>
      <c r="I1507" s="28"/>
      <c r="J1507" s="29"/>
      <c r="L1507" s="28"/>
      <c r="M1507" s="27"/>
    </row>
    <row r="1508" spans="2:13">
      <c r="B1508" s="28"/>
      <c r="C1508" s="28"/>
      <c r="E1508" s="28"/>
      <c r="F1508" s="30"/>
      <c r="G1508" s="31"/>
      <c r="I1508" s="28"/>
      <c r="J1508" s="29"/>
      <c r="L1508" s="28"/>
      <c r="M1508" s="27"/>
    </row>
    <row r="1509" spans="2:13">
      <c r="B1509" s="28"/>
      <c r="C1509" s="28"/>
      <c r="E1509" s="28"/>
      <c r="F1509" s="30"/>
      <c r="G1509" s="31"/>
      <c r="I1509" s="28"/>
      <c r="J1509" s="29"/>
      <c r="L1509" s="28"/>
      <c r="M1509" s="27"/>
    </row>
    <row r="1510" spans="2:13">
      <c r="B1510" s="28"/>
      <c r="C1510" s="28"/>
      <c r="E1510" s="28"/>
      <c r="F1510" s="30"/>
      <c r="G1510" s="31"/>
      <c r="I1510" s="28"/>
      <c r="J1510" s="29"/>
      <c r="L1510" s="28"/>
      <c r="M1510" s="27"/>
    </row>
    <row r="1511" spans="2:13">
      <c r="B1511" s="28"/>
      <c r="C1511" s="28"/>
      <c r="E1511" s="28"/>
      <c r="F1511" s="30"/>
      <c r="G1511" s="31"/>
      <c r="I1511" s="28"/>
      <c r="J1511" s="29"/>
      <c r="L1511" s="28"/>
      <c r="M1511" s="27"/>
    </row>
    <row r="1512" spans="2:13">
      <c r="B1512" s="28"/>
      <c r="C1512" s="28"/>
      <c r="E1512" s="28"/>
      <c r="F1512" s="30"/>
      <c r="G1512" s="31"/>
      <c r="I1512" s="28"/>
      <c r="J1512" s="29"/>
      <c r="L1512" s="28"/>
      <c r="M1512" s="27"/>
    </row>
    <row r="1513" spans="2:13">
      <c r="B1513" s="28"/>
      <c r="C1513" s="28"/>
      <c r="E1513" s="28"/>
      <c r="F1513" s="30"/>
      <c r="G1513" s="31"/>
      <c r="I1513" s="28"/>
      <c r="J1513" s="29"/>
      <c r="L1513" s="28"/>
      <c r="M1513" s="27"/>
    </row>
    <row r="1514" spans="2:13">
      <c r="B1514" s="28"/>
      <c r="C1514" s="28"/>
      <c r="E1514" s="28"/>
      <c r="F1514" s="30"/>
      <c r="G1514" s="31"/>
      <c r="I1514" s="28"/>
      <c r="J1514" s="29"/>
      <c r="L1514" s="28"/>
      <c r="M1514" s="27"/>
    </row>
    <row r="1515" spans="2:13">
      <c r="B1515" s="28"/>
      <c r="C1515" s="28"/>
      <c r="E1515" s="28"/>
      <c r="F1515" s="30"/>
      <c r="G1515" s="31"/>
      <c r="I1515" s="28"/>
      <c r="J1515" s="29"/>
      <c r="L1515" s="28"/>
      <c r="M1515" s="27"/>
    </row>
    <row r="1516" spans="2:13">
      <c r="B1516" s="28"/>
      <c r="C1516" s="28"/>
      <c r="E1516" s="28"/>
      <c r="F1516" s="30"/>
      <c r="G1516" s="31"/>
      <c r="I1516" s="28"/>
      <c r="J1516" s="29"/>
      <c r="L1516" s="28"/>
      <c r="M1516" s="27"/>
    </row>
    <row r="1517" spans="2:13">
      <c r="B1517" s="28"/>
      <c r="C1517" s="28"/>
      <c r="E1517" s="28"/>
      <c r="F1517" s="30"/>
      <c r="G1517" s="31"/>
      <c r="I1517" s="28"/>
      <c r="J1517" s="29"/>
      <c r="L1517" s="28"/>
      <c r="M1517" s="27"/>
    </row>
    <row r="1518" spans="2:13">
      <c r="B1518" s="28"/>
      <c r="C1518" s="28"/>
      <c r="E1518" s="28"/>
      <c r="F1518" s="30"/>
      <c r="G1518" s="31"/>
      <c r="I1518" s="28"/>
      <c r="J1518" s="29"/>
      <c r="L1518" s="28"/>
      <c r="M1518" s="27"/>
    </row>
    <row r="1519" spans="2:13">
      <c r="B1519" s="28"/>
      <c r="C1519" s="28"/>
      <c r="E1519" s="28"/>
      <c r="F1519" s="30"/>
      <c r="G1519" s="31"/>
      <c r="I1519" s="28"/>
      <c r="J1519" s="29"/>
      <c r="L1519" s="28"/>
      <c r="M1519" s="27"/>
    </row>
    <row r="1520" spans="2:13">
      <c r="B1520" s="28"/>
      <c r="C1520" s="28"/>
      <c r="E1520" s="28"/>
      <c r="F1520" s="30"/>
      <c r="G1520" s="31"/>
      <c r="I1520" s="28"/>
      <c r="J1520" s="29"/>
      <c r="L1520" s="28"/>
      <c r="M1520" s="27"/>
    </row>
    <row r="1521" spans="2:13">
      <c r="B1521" s="28"/>
      <c r="C1521" s="28"/>
      <c r="E1521" s="28"/>
      <c r="F1521" s="30"/>
      <c r="G1521" s="31"/>
      <c r="I1521" s="28"/>
      <c r="J1521" s="29"/>
      <c r="L1521" s="28"/>
      <c r="M1521" s="27"/>
    </row>
    <row r="1522" spans="2:13">
      <c r="B1522" s="28"/>
      <c r="C1522" s="28"/>
      <c r="E1522" s="28"/>
      <c r="F1522" s="30"/>
      <c r="G1522" s="31"/>
      <c r="I1522" s="28"/>
      <c r="J1522" s="29"/>
      <c r="L1522" s="28"/>
      <c r="M1522" s="27"/>
    </row>
    <row r="1523" spans="2:13">
      <c r="B1523" s="28"/>
      <c r="C1523" s="28"/>
      <c r="E1523" s="28"/>
      <c r="F1523" s="30"/>
      <c r="G1523" s="31"/>
      <c r="I1523" s="28"/>
      <c r="J1523" s="29"/>
      <c r="L1523" s="28"/>
      <c r="M1523" s="27"/>
    </row>
    <row r="1524" spans="2:13">
      <c r="B1524" s="28"/>
      <c r="C1524" s="28"/>
      <c r="E1524" s="28"/>
      <c r="F1524" s="30"/>
      <c r="G1524" s="31"/>
      <c r="I1524" s="28"/>
      <c r="J1524" s="29"/>
      <c r="L1524" s="28"/>
      <c r="M1524" s="27"/>
    </row>
    <row r="1525" spans="2:13">
      <c r="B1525" s="28"/>
      <c r="C1525" s="28"/>
      <c r="E1525" s="28"/>
      <c r="F1525" s="30"/>
      <c r="G1525" s="31"/>
      <c r="I1525" s="28"/>
      <c r="J1525" s="29"/>
      <c r="L1525" s="28"/>
      <c r="M1525" s="27"/>
    </row>
    <row r="1526" spans="2:13">
      <c r="B1526" s="28"/>
      <c r="C1526" s="28"/>
      <c r="E1526" s="28"/>
      <c r="F1526" s="30"/>
      <c r="G1526" s="31"/>
      <c r="I1526" s="28"/>
      <c r="J1526" s="29"/>
      <c r="L1526" s="28"/>
      <c r="M1526" s="27"/>
    </row>
    <row r="1527" spans="2:13">
      <c r="B1527" s="28"/>
      <c r="C1527" s="28"/>
      <c r="E1527" s="28"/>
      <c r="F1527" s="30"/>
      <c r="G1527" s="31"/>
      <c r="I1527" s="28"/>
      <c r="J1527" s="29"/>
      <c r="L1527" s="28"/>
      <c r="M1527" s="27"/>
    </row>
    <row r="1528" spans="2:13">
      <c r="B1528" s="28"/>
      <c r="C1528" s="28"/>
      <c r="E1528" s="28"/>
      <c r="F1528" s="30"/>
      <c r="G1528" s="31"/>
      <c r="I1528" s="28"/>
      <c r="J1528" s="29"/>
      <c r="L1528" s="28"/>
      <c r="M1528" s="27"/>
    </row>
    <row r="1529" spans="2:13">
      <c r="B1529" s="28"/>
      <c r="C1529" s="28"/>
      <c r="E1529" s="28"/>
      <c r="F1529" s="30"/>
      <c r="G1529" s="31"/>
      <c r="I1529" s="28"/>
      <c r="J1529" s="29"/>
      <c r="L1529" s="28"/>
      <c r="M1529" s="27"/>
    </row>
    <row r="1530" spans="2:13">
      <c r="B1530" s="28"/>
      <c r="C1530" s="28"/>
      <c r="E1530" s="28"/>
      <c r="F1530" s="30"/>
      <c r="G1530" s="31"/>
      <c r="I1530" s="28"/>
      <c r="J1530" s="29"/>
      <c r="L1530" s="28"/>
      <c r="M1530" s="27"/>
    </row>
    <row r="1531" spans="2:13">
      <c r="B1531" s="28"/>
      <c r="C1531" s="28"/>
      <c r="E1531" s="28"/>
      <c r="F1531" s="30"/>
      <c r="G1531" s="31"/>
      <c r="I1531" s="28"/>
      <c r="J1531" s="29"/>
      <c r="L1531" s="28"/>
      <c r="M1531" s="27"/>
    </row>
    <row r="1532" spans="2:13">
      <c r="B1532" s="28"/>
      <c r="C1532" s="28"/>
      <c r="E1532" s="28"/>
      <c r="F1532" s="30"/>
      <c r="G1532" s="31"/>
      <c r="I1532" s="28"/>
      <c r="J1532" s="29"/>
      <c r="L1532" s="28"/>
      <c r="M1532" s="27"/>
    </row>
    <row r="1533" spans="2:13">
      <c r="B1533" s="28"/>
      <c r="C1533" s="28"/>
      <c r="E1533" s="28"/>
      <c r="F1533" s="30"/>
      <c r="G1533" s="31"/>
      <c r="I1533" s="28"/>
      <c r="J1533" s="29"/>
      <c r="L1533" s="28"/>
      <c r="M1533" s="27"/>
    </row>
    <row r="1534" spans="2:13">
      <c r="B1534" s="28"/>
      <c r="C1534" s="28"/>
      <c r="E1534" s="28"/>
      <c r="F1534" s="30"/>
      <c r="G1534" s="31"/>
      <c r="I1534" s="28"/>
      <c r="J1534" s="29"/>
      <c r="L1534" s="28"/>
      <c r="M1534" s="27"/>
    </row>
    <row r="1535" spans="2:13">
      <c r="B1535" s="28"/>
      <c r="C1535" s="28"/>
      <c r="E1535" s="28"/>
      <c r="F1535" s="30"/>
      <c r="G1535" s="31"/>
      <c r="I1535" s="28"/>
      <c r="J1535" s="29"/>
      <c r="L1535" s="28"/>
      <c r="M1535" s="27"/>
    </row>
    <row r="1536" spans="2:13">
      <c r="B1536" s="28"/>
      <c r="C1536" s="28"/>
      <c r="E1536" s="28"/>
      <c r="F1536" s="30"/>
      <c r="G1536" s="31"/>
      <c r="I1536" s="28"/>
      <c r="J1536" s="29"/>
      <c r="L1536" s="28"/>
      <c r="M1536" s="27"/>
    </row>
    <row r="1537" spans="2:13">
      <c r="B1537" s="28"/>
      <c r="C1537" s="28"/>
      <c r="E1537" s="28"/>
      <c r="F1537" s="30"/>
      <c r="G1537" s="31"/>
      <c r="I1537" s="28"/>
      <c r="J1537" s="29"/>
      <c r="L1537" s="28"/>
      <c r="M1537" s="27"/>
    </row>
    <row r="1538" spans="2:13">
      <c r="B1538" s="28"/>
      <c r="C1538" s="28"/>
      <c r="E1538" s="28"/>
      <c r="F1538" s="30"/>
      <c r="G1538" s="31"/>
      <c r="I1538" s="28"/>
      <c r="J1538" s="29"/>
      <c r="L1538" s="28"/>
      <c r="M1538" s="27"/>
    </row>
    <row r="1539" spans="2:13">
      <c r="B1539" s="28"/>
      <c r="C1539" s="28"/>
      <c r="E1539" s="28"/>
      <c r="F1539" s="30"/>
      <c r="G1539" s="31"/>
      <c r="I1539" s="28"/>
      <c r="J1539" s="29"/>
      <c r="L1539" s="28"/>
      <c r="M1539" s="27"/>
    </row>
    <row r="1540" spans="2:13">
      <c r="B1540" s="28"/>
      <c r="C1540" s="28"/>
      <c r="E1540" s="28"/>
      <c r="F1540" s="30"/>
      <c r="G1540" s="31"/>
      <c r="I1540" s="28"/>
      <c r="J1540" s="29"/>
      <c r="L1540" s="28"/>
      <c r="M1540" s="27"/>
    </row>
    <row r="1541" spans="2:13">
      <c r="B1541" s="28"/>
      <c r="C1541" s="28"/>
      <c r="E1541" s="28"/>
      <c r="F1541" s="30"/>
      <c r="G1541" s="31"/>
      <c r="I1541" s="28"/>
      <c r="J1541" s="29"/>
      <c r="L1541" s="28"/>
      <c r="M1541" s="27"/>
    </row>
    <row r="1542" spans="2:13">
      <c r="B1542" s="28"/>
      <c r="C1542" s="28"/>
      <c r="E1542" s="28"/>
      <c r="F1542" s="30"/>
      <c r="G1542" s="31"/>
      <c r="I1542" s="28"/>
      <c r="J1542" s="29"/>
      <c r="L1542" s="28"/>
      <c r="M1542" s="27"/>
    </row>
    <row r="1543" spans="2:13">
      <c r="B1543" s="28"/>
      <c r="C1543" s="28"/>
      <c r="E1543" s="28"/>
      <c r="F1543" s="30"/>
      <c r="G1543" s="31"/>
      <c r="I1543" s="28"/>
      <c r="J1543" s="29"/>
      <c r="L1543" s="28"/>
      <c r="M1543" s="27"/>
    </row>
    <row r="1544" spans="2:13">
      <c r="B1544" s="28"/>
      <c r="C1544" s="28"/>
      <c r="E1544" s="28"/>
      <c r="F1544" s="30"/>
      <c r="G1544" s="31"/>
      <c r="I1544" s="28"/>
      <c r="J1544" s="29"/>
      <c r="L1544" s="28"/>
      <c r="M1544" s="27"/>
    </row>
    <row r="1545" spans="2:13">
      <c r="B1545" s="28"/>
      <c r="C1545" s="28"/>
      <c r="E1545" s="28"/>
      <c r="F1545" s="30"/>
      <c r="G1545" s="31"/>
      <c r="I1545" s="28"/>
      <c r="J1545" s="29"/>
      <c r="L1545" s="28"/>
      <c r="M1545" s="27"/>
    </row>
    <row r="1546" spans="2:13">
      <c r="B1546" s="28"/>
      <c r="C1546" s="28"/>
      <c r="E1546" s="28"/>
      <c r="F1546" s="30"/>
      <c r="G1546" s="31"/>
      <c r="I1546" s="28"/>
      <c r="J1546" s="29"/>
      <c r="L1546" s="28"/>
      <c r="M1546" s="27"/>
    </row>
    <row r="1547" spans="2:13">
      <c r="B1547" s="28"/>
      <c r="C1547" s="28"/>
      <c r="E1547" s="28"/>
      <c r="F1547" s="30"/>
      <c r="G1547" s="31"/>
      <c r="I1547" s="28"/>
      <c r="J1547" s="29"/>
      <c r="L1547" s="28"/>
      <c r="M1547" s="27"/>
    </row>
    <row r="1548" spans="2:13">
      <c r="B1548" s="28"/>
      <c r="C1548" s="28"/>
      <c r="E1548" s="28"/>
      <c r="F1548" s="30"/>
      <c r="G1548" s="31"/>
      <c r="I1548" s="28"/>
      <c r="J1548" s="29"/>
      <c r="L1548" s="28"/>
      <c r="M1548" s="27"/>
    </row>
    <row r="1549" spans="2:13">
      <c r="B1549" s="28"/>
      <c r="C1549" s="28"/>
      <c r="E1549" s="28"/>
      <c r="F1549" s="30"/>
      <c r="G1549" s="31"/>
      <c r="I1549" s="28"/>
      <c r="J1549" s="29"/>
      <c r="L1549" s="28"/>
      <c r="M1549" s="27"/>
    </row>
    <row r="1550" spans="2:13">
      <c r="B1550" s="28"/>
      <c r="C1550" s="28"/>
      <c r="E1550" s="28"/>
      <c r="F1550" s="30"/>
      <c r="G1550" s="31"/>
      <c r="I1550" s="28"/>
      <c r="J1550" s="29"/>
      <c r="L1550" s="28"/>
      <c r="M1550" s="27"/>
    </row>
    <row r="1551" spans="2:13">
      <c r="B1551" s="28"/>
      <c r="C1551" s="28"/>
      <c r="E1551" s="28"/>
      <c r="F1551" s="30"/>
      <c r="G1551" s="31"/>
      <c r="I1551" s="28"/>
      <c r="J1551" s="29"/>
      <c r="L1551" s="28"/>
      <c r="M1551" s="27"/>
    </row>
    <row r="1552" spans="2:13">
      <c r="B1552" s="28"/>
      <c r="C1552" s="28"/>
      <c r="E1552" s="28"/>
      <c r="F1552" s="30"/>
      <c r="G1552" s="31"/>
      <c r="I1552" s="28"/>
      <c r="J1552" s="29"/>
      <c r="L1552" s="28"/>
      <c r="M1552" s="27"/>
    </row>
    <row r="1553" spans="2:13">
      <c r="B1553" s="28"/>
      <c r="C1553" s="28"/>
      <c r="E1553" s="28"/>
      <c r="F1553" s="30"/>
      <c r="G1553" s="31"/>
      <c r="I1553" s="28"/>
      <c r="J1553" s="29"/>
      <c r="L1553" s="28"/>
      <c r="M1553" s="27"/>
    </row>
    <row r="1554" spans="2:13">
      <c r="B1554" s="28"/>
      <c r="C1554" s="28"/>
      <c r="E1554" s="28"/>
      <c r="F1554" s="30"/>
      <c r="G1554" s="31"/>
      <c r="I1554" s="28"/>
      <c r="J1554" s="29"/>
      <c r="L1554" s="28"/>
      <c r="M1554" s="27"/>
    </row>
    <row r="1555" spans="2:13">
      <c r="B1555" s="28"/>
      <c r="C1555" s="28"/>
      <c r="E1555" s="28"/>
      <c r="F1555" s="30"/>
      <c r="G1555" s="31"/>
      <c r="I1555" s="28"/>
      <c r="J1555" s="29"/>
      <c r="L1555" s="28"/>
      <c r="M1555" s="27"/>
    </row>
    <row r="1556" spans="2:13">
      <c r="B1556" s="28"/>
      <c r="C1556" s="28"/>
      <c r="E1556" s="28"/>
      <c r="F1556" s="30"/>
      <c r="G1556" s="31"/>
      <c r="I1556" s="28"/>
      <c r="J1556" s="29"/>
      <c r="L1556" s="28"/>
      <c r="M1556" s="27"/>
    </row>
    <row r="1557" spans="2:13">
      <c r="B1557" s="28"/>
      <c r="C1557" s="28"/>
      <c r="E1557" s="28"/>
      <c r="F1557" s="30"/>
      <c r="G1557" s="31"/>
      <c r="I1557" s="28"/>
      <c r="J1557" s="29"/>
      <c r="L1557" s="28"/>
      <c r="M1557" s="27"/>
    </row>
    <row r="1558" spans="2:13">
      <c r="B1558" s="28"/>
      <c r="C1558" s="28"/>
      <c r="E1558" s="28"/>
      <c r="F1558" s="30"/>
      <c r="G1558" s="31"/>
      <c r="I1558" s="28"/>
      <c r="J1558" s="29"/>
      <c r="L1558" s="28"/>
      <c r="M1558" s="27"/>
    </row>
    <row r="1559" spans="2:13">
      <c r="B1559" s="28"/>
      <c r="C1559" s="28"/>
      <c r="E1559" s="28"/>
      <c r="F1559" s="30"/>
      <c r="G1559" s="31"/>
      <c r="I1559" s="28"/>
      <c r="J1559" s="29"/>
      <c r="L1559" s="28"/>
      <c r="M1559" s="27"/>
    </row>
    <row r="1560" spans="2:13">
      <c r="B1560" s="28"/>
      <c r="C1560" s="28"/>
      <c r="E1560" s="28"/>
      <c r="F1560" s="30"/>
      <c r="G1560" s="31"/>
      <c r="I1560" s="28"/>
      <c r="J1560" s="29"/>
      <c r="L1560" s="28"/>
      <c r="M1560" s="27"/>
    </row>
    <row r="1561" spans="2:13">
      <c r="B1561" s="28"/>
      <c r="C1561" s="28"/>
      <c r="E1561" s="28"/>
      <c r="F1561" s="30"/>
      <c r="G1561" s="31"/>
      <c r="I1561" s="28"/>
      <c r="J1561" s="29"/>
      <c r="L1561" s="28"/>
      <c r="M1561" s="27"/>
    </row>
    <row r="1562" spans="2:13">
      <c r="B1562" s="28"/>
      <c r="C1562" s="28"/>
      <c r="E1562" s="28"/>
      <c r="F1562" s="30"/>
      <c r="G1562" s="31"/>
      <c r="I1562" s="28"/>
      <c r="J1562" s="29"/>
      <c r="L1562" s="28"/>
      <c r="M1562" s="27"/>
    </row>
    <row r="1563" spans="2:13">
      <c r="B1563" s="28"/>
      <c r="C1563" s="28"/>
      <c r="E1563" s="28"/>
      <c r="F1563" s="30"/>
      <c r="G1563" s="31"/>
      <c r="I1563" s="28"/>
      <c r="J1563" s="29"/>
      <c r="L1563" s="28"/>
      <c r="M1563" s="27"/>
    </row>
    <row r="1564" spans="2:13">
      <c r="B1564" s="28"/>
      <c r="C1564" s="28"/>
      <c r="E1564" s="28"/>
      <c r="F1564" s="30"/>
      <c r="G1564" s="31"/>
      <c r="I1564" s="28"/>
      <c r="J1564" s="29"/>
      <c r="L1564" s="28"/>
      <c r="M1564" s="27"/>
    </row>
    <row r="1565" spans="2:13">
      <c r="B1565" s="28"/>
      <c r="C1565" s="28"/>
      <c r="E1565" s="28"/>
      <c r="F1565" s="30"/>
      <c r="G1565" s="31"/>
      <c r="I1565" s="28"/>
      <c r="J1565" s="29"/>
      <c r="L1565" s="28"/>
      <c r="M1565" s="27"/>
    </row>
    <row r="1566" spans="2:13">
      <c r="B1566" s="28"/>
      <c r="C1566" s="28"/>
      <c r="E1566" s="28"/>
      <c r="F1566" s="30"/>
      <c r="G1566" s="31"/>
      <c r="I1566" s="28"/>
      <c r="J1566" s="29"/>
      <c r="L1566" s="28"/>
      <c r="M1566" s="27"/>
    </row>
    <row r="1567" spans="2:13">
      <c r="B1567" s="28"/>
      <c r="C1567" s="28"/>
      <c r="E1567" s="28"/>
      <c r="F1567" s="30"/>
      <c r="G1567" s="31"/>
      <c r="I1567" s="28"/>
      <c r="J1567" s="29"/>
      <c r="L1567" s="28"/>
      <c r="M1567" s="27"/>
    </row>
    <row r="1568" spans="2:13">
      <c r="B1568" s="28"/>
      <c r="C1568" s="28"/>
      <c r="E1568" s="28"/>
      <c r="F1568" s="30"/>
      <c r="G1568" s="31"/>
      <c r="I1568" s="28"/>
      <c r="J1568" s="29"/>
      <c r="L1568" s="28"/>
      <c r="M1568" s="27"/>
    </row>
    <row r="1569" spans="2:13">
      <c r="B1569" s="28"/>
      <c r="C1569" s="28"/>
      <c r="E1569" s="28"/>
      <c r="F1569" s="30"/>
      <c r="G1569" s="31"/>
      <c r="I1569" s="28"/>
      <c r="J1569" s="29"/>
      <c r="L1569" s="28"/>
      <c r="M1569" s="27"/>
    </row>
    <row r="1570" spans="2:13">
      <c r="B1570" s="28"/>
      <c r="C1570" s="28"/>
      <c r="E1570" s="28"/>
      <c r="F1570" s="30"/>
      <c r="G1570" s="31"/>
      <c r="I1570" s="28"/>
      <c r="J1570" s="29"/>
      <c r="L1570" s="28"/>
      <c r="M1570" s="27"/>
    </row>
    <row r="1571" spans="2:13">
      <c r="B1571" s="28"/>
      <c r="C1571" s="28"/>
      <c r="E1571" s="28"/>
      <c r="F1571" s="30"/>
      <c r="G1571" s="31"/>
      <c r="I1571" s="28"/>
      <c r="J1571" s="29"/>
      <c r="L1571" s="28"/>
      <c r="M1571" s="27"/>
    </row>
    <row r="1572" spans="2:13">
      <c r="B1572" s="28"/>
      <c r="C1572" s="28"/>
      <c r="E1572" s="28"/>
      <c r="F1572" s="30"/>
      <c r="G1572" s="31"/>
      <c r="I1572" s="28"/>
      <c r="J1572" s="29"/>
      <c r="L1572" s="28"/>
      <c r="M1572" s="27"/>
    </row>
    <row r="1573" spans="2:13">
      <c r="B1573" s="28"/>
      <c r="C1573" s="28"/>
      <c r="E1573" s="28"/>
      <c r="F1573" s="30"/>
      <c r="G1573" s="31"/>
      <c r="I1573" s="28"/>
      <c r="J1573" s="29"/>
      <c r="L1573" s="28"/>
      <c r="M1573" s="27"/>
    </row>
    <row r="1574" spans="2:13">
      <c r="B1574" s="28"/>
      <c r="C1574" s="28"/>
      <c r="E1574" s="28"/>
      <c r="F1574" s="30"/>
      <c r="G1574" s="31"/>
      <c r="I1574" s="28"/>
      <c r="J1574" s="29"/>
      <c r="L1574" s="28"/>
      <c r="M1574" s="27"/>
    </row>
    <row r="1575" spans="2:13">
      <c r="B1575" s="28"/>
      <c r="C1575" s="28"/>
      <c r="E1575" s="28"/>
      <c r="F1575" s="30"/>
      <c r="G1575" s="31"/>
      <c r="I1575" s="28"/>
      <c r="J1575" s="29"/>
      <c r="L1575" s="28"/>
      <c r="M1575" s="27"/>
    </row>
    <row r="1576" spans="2:13">
      <c r="B1576" s="28"/>
      <c r="C1576" s="28"/>
      <c r="E1576" s="28"/>
      <c r="F1576" s="30"/>
      <c r="G1576" s="31"/>
      <c r="I1576" s="28"/>
      <c r="J1576" s="29"/>
      <c r="L1576" s="28"/>
      <c r="M1576" s="27"/>
    </row>
    <row r="1577" spans="2:13">
      <c r="B1577" s="28"/>
      <c r="C1577" s="28"/>
      <c r="E1577" s="28"/>
      <c r="F1577" s="30"/>
      <c r="G1577" s="31"/>
      <c r="I1577" s="28"/>
      <c r="J1577" s="29"/>
      <c r="L1577" s="28"/>
      <c r="M1577" s="27"/>
    </row>
    <row r="1578" spans="2:13">
      <c r="B1578" s="28"/>
      <c r="C1578" s="28"/>
      <c r="E1578" s="28"/>
      <c r="F1578" s="30"/>
      <c r="G1578" s="31"/>
      <c r="I1578" s="28"/>
      <c r="J1578" s="29"/>
      <c r="L1578" s="28"/>
      <c r="M1578" s="27"/>
    </row>
    <row r="1579" spans="2:13">
      <c r="B1579" s="28"/>
      <c r="C1579" s="28"/>
      <c r="E1579" s="28"/>
      <c r="F1579" s="30"/>
      <c r="G1579" s="31"/>
      <c r="I1579" s="28"/>
      <c r="J1579" s="29"/>
      <c r="L1579" s="28"/>
      <c r="M1579" s="27"/>
    </row>
    <row r="1580" spans="2:13">
      <c r="B1580" s="28"/>
      <c r="C1580" s="28"/>
      <c r="E1580" s="28"/>
      <c r="F1580" s="30"/>
      <c r="G1580" s="31"/>
      <c r="I1580" s="28"/>
      <c r="J1580" s="29"/>
      <c r="L1580" s="28"/>
      <c r="M1580" s="27"/>
    </row>
    <row r="1581" spans="2:13">
      <c r="B1581" s="28"/>
      <c r="C1581" s="28"/>
      <c r="E1581" s="28"/>
      <c r="F1581" s="30"/>
      <c r="G1581" s="31"/>
      <c r="I1581" s="28"/>
      <c r="J1581" s="29"/>
      <c r="L1581" s="28"/>
      <c r="M1581" s="27"/>
    </row>
    <row r="1582" spans="2:13">
      <c r="B1582" s="28"/>
      <c r="C1582" s="28"/>
      <c r="E1582" s="28"/>
      <c r="F1582" s="30"/>
      <c r="G1582" s="31"/>
      <c r="I1582" s="28"/>
      <c r="J1582" s="29"/>
      <c r="L1582" s="28"/>
      <c r="M1582" s="27"/>
    </row>
    <row r="1583" spans="2:13">
      <c r="B1583" s="28"/>
      <c r="C1583" s="28"/>
      <c r="E1583" s="28"/>
      <c r="F1583" s="30"/>
      <c r="G1583" s="31"/>
      <c r="I1583" s="28"/>
      <c r="J1583" s="29"/>
      <c r="L1583" s="28"/>
      <c r="M1583" s="27"/>
    </row>
    <row r="1584" spans="2:13">
      <c r="B1584" s="28"/>
      <c r="C1584" s="28"/>
      <c r="E1584" s="28"/>
      <c r="F1584" s="30"/>
      <c r="G1584" s="31"/>
      <c r="I1584" s="28"/>
      <c r="J1584" s="29"/>
      <c r="L1584" s="28"/>
      <c r="M1584" s="27"/>
    </row>
    <row r="1585" spans="2:13">
      <c r="B1585" s="28"/>
      <c r="C1585" s="28"/>
      <c r="E1585" s="28"/>
      <c r="F1585" s="30"/>
      <c r="G1585" s="31"/>
      <c r="I1585" s="28"/>
      <c r="J1585" s="29"/>
      <c r="L1585" s="28"/>
      <c r="M1585" s="27"/>
    </row>
    <row r="1586" spans="2:13">
      <c r="B1586" s="28"/>
      <c r="C1586" s="28"/>
      <c r="E1586" s="28"/>
      <c r="F1586" s="30"/>
      <c r="G1586" s="31"/>
      <c r="I1586" s="28"/>
      <c r="J1586" s="29"/>
      <c r="L1586" s="28"/>
      <c r="M1586" s="27"/>
    </row>
    <row r="1587" spans="2:13">
      <c r="B1587" s="28"/>
      <c r="C1587" s="28"/>
      <c r="E1587" s="28"/>
      <c r="F1587" s="30"/>
      <c r="G1587" s="31"/>
      <c r="I1587" s="28"/>
      <c r="J1587" s="29"/>
      <c r="L1587" s="28"/>
      <c r="M1587" s="27"/>
    </row>
    <row r="1588" spans="2:13">
      <c r="B1588" s="28"/>
      <c r="C1588" s="28"/>
      <c r="E1588" s="28"/>
      <c r="F1588" s="30"/>
      <c r="G1588" s="31"/>
      <c r="I1588" s="28"/>
      <c r="J1588" s="29"/>
      <c r="L1588" s="28"/>
      <c r="M1588" s="27"/>
    </row>
    <row r="1589" spans="2:13">
      <c r="B1589" s="28"/>
      <c r="C1589" s="28"/>
      <c r="E1589" s="28"/>
      <c r="F1589" s="30"/>
      <c r="G1589" s="31"/>
      <c r="I1589" s="28"/>
      <c r="J1589" s="29"/>
      <c r="L1589" s="28"/>
      <c r="M1589" s="27"/>
    </row>
    <row r="1590" spans="2:13">
      <c r="B1590" s="28"/>
      <c r="C1590" s="28"/>
      <c r="E1590" s="28"/>
      <c r="F1590" s="30"/>
      <c r="G1590" s="31"/>
      <c r="I1590" s="28"/>
      <c r="J1590" s="29"/>
      <c r="L1590" s="28"/>
      <c r="M1590" s="27"/>
    </row>
    <row r="1591" spans="2:13">
      <c r="B1591" s="28"/>
      <c r="C1591" s="28"/>
      <c r="E1591" s="28"/>
      <c r="F1591" s="30"/>
      <c r="G1591" s="31"/>
      <c r="I1591" s="28"/>
      <c r="J1591" s="29"/>
      <c r="L1591" s="28"/>
      <c r="M1591" s="27"/>
    </row>
    <row r="1592" spans="2:13">
      <c r="B1592" s="28"/>
      <c r="C1592" s="28"/>
      <c r="E1592" s="28"/>
      <c r="F1592" s="30"/>
      <c r="G1592" s="31"/>
      <c r="I1592" s="28"/>
      <c r="J1592" s="29"/>
      <c r="L1592" s="28"/>
      <c r="M1592" s="27"/>
    </row>
    <row r="1593" spans="2:13">
      <c r="B1593" s="28"/>
      <c r="C1593" s="28"/>
      <c r="E1593" s="28"/>
      <c r="F1593" s="30"/>
      <c r="G1593" s="31"/>
      <c r="I1593" s="28"/>
      <c r="J1593" s="29"/>
      <c r="L1593" s="28"/>
      <c r="M1593" s="27"/>
    </row>
    <row r="1594" spans="2:13">
      <c r="B1594" s="28"/>
      <c r="C1594" s="28"/>
      <c r="E1594" s="28"/>
      <c r="F1594" s="30"/>
      <c r="G1594" s="31"/>
      <c r="I1594" s="28"/>
      <c r="J1594" s="29"/>
      <c r="L1594" s="28"/>
      <c r="M1594" s="27"/>
    </row>
    <row r="1595" spans="2:13">
      <c r="B1595" s="28"/>
      <c r="C1595" s="28"/>
      <c r="E1595" s="28"/>
      <c r="F1595" s="30"/>
      <c r="G1595" s="31"/>
      <c r="I1595" s="28"/>
      <c r="J1595" s="29"/>
      <c r="L1595" s="28"/>
      <c r="M1595" s="27"/>
    </row>
    <row r="1596" spans="2:13">
      <c r="B1596" s="28"/>
      <c r="C1596" s="28"/>
      <c r="E1596" s="28"/>
      <c r="F1596" s="30"/>
      <c r="G1596" s="31"/>
      <c r="I1596" s="28"/>
      <c r="J1596" s="29"/>
      <c r="L1596" s="28"/>
      <c r="M1596" s="27"/>
    </row>
    <row r="1597" spans="2:13">
      <c r="B1597" s="28"/>
      <c r="C1597" s="28"/>
      <c r="E1597" s="28"/>
      <c r="F1597" s="30"/>
      <c r="G1597" s="31"/>
      <c r="I1597" s="28"/>
      <c r="J1597" s="29"/>
      <c r="L1597" s="28"/>
      <c r="M1597" s="27"/>
    </row>
    <row r="1598" spans="2:13">
      <c r="B1598" s="28"/>
      <c r="C1598" s="28"/>
      <c r="E1598" s="28"/>
      <c r="F1598" s="30"/>
      <c r="G1598" s="31"/>
      <c r="I1598" s="28"/>
      <c r="J1598" s="29"/>
      <c r="L1598" s="28"/>
      <c r="M1598" s="27"/>
    </row>
    <row r="1599" spans="2:13">
      <c r="B1599" s="28"/>
      <c r="C1599" s="28"/>
      <c r="E1599" s="28"/>
      <c r="F1599" s="30"/>
      <c r="G1599" s="31"/>
      <c r="I1599" s="28"/>
      <c r="J1599" s="29"/>
      <c r="L1599" s="28"/>
      <c r="M1599" s="27"/>
    </row>
    <row r="1600" spans="2:13">
      <c r="B1600" s="28"/>
      <c r="C1600" s="28"/>
      <c r="E1600" s="28"/>
      <c r="F1600" s="30"/>
      <c r="G1600" s="31"/>
      <c r="I1600" s="28"/>
      <c r="J1600" s="29"/>
      <c r="L1600" s="28"/>
      <c r="M1600" s="27"/>
    </row>
    <row r="1601" spans="2:13">
      <c r="B1601" s="28"/>
      <c r="C1601" s="28"/>
      <c r="E1601" s="28"/>
      <c r="F1601" s="30"/>
      <c r="G1601" s="31"/>
      <c r="I1601" s="28"/>
      <c r="J1601" s="29"/>
      <c r="L1601" s="28"/>
      <c r="M1601" s="27"/>
    </row>
    <row r="1602" spans="2:13">
      <c r="B1602" s="28"/>
      <c r="C1602" s="28"/>
      <c r="E1602" s="28"/>
      <c r="F1602" s="30"/>
      <c r="G1602" s="31"/>
      <c r="I1602" s="28"/>
      <c r="J1602" s="29"/>
      <c r="L1602" s="28"/>
      <c r="M1602" s="27"/>
    </row>
    <row r="1603" spans="2:13">
      <c r="B1603" s="28"/>
      <c r="C1603" s="28"/>
      <c r="E1603" s="28"/>
      <c r="F1603" s="30"/>
      <c r="G1603" s="31"/>
      <c r="I1603" s="28"/>
      <c r="J1603" s="29"/>
      <c r="L1603" s="28"/>
      <c r="M1603" s="27"/>
    </row>
    <row r="1604" spans="2:13">
      <c r="B1604" s="28"/>
      <c r="C1604" s="28"/>
      <c r="E1604" s="28"/>
      <c r="F1604" s="30"/>
      <c r="G1604" s="31"/>
      <c r="I1604" s="28"/>
      <c r="J1604" s="29"/>
      <c r="L1604" s="28"/>
      <c r="M1604" s="27"/>
    </row>
    <row r="1605" spans="2:13">
      <c r="B1605" s="28"/>
      <c r="C1605" s="28"/>
      <c r="E1605" s="28"/>
      <c r="F1605" s="30"/>
      <c r="G1605" s="31"/>
      <c r="I1605" s="28"/>
      <c r="J1605" s="29"/>
      <c r="L1605" s="28"/>
      <c r="M1605" s="27"/>
    </row>
    <row r="1606" spans="2:13">
      <c r="B1606" s="28"/>
      <c r="C1606" s="28"/>
      <c r="E1606" s="28"/>
      <c r="F1606" s="30"/>
      <c r="G1606" s="31"/>
      <c r="I1606" s="28"/>
      <c r="J1606" s="29"/>
      <c r="L1606" s="28"/>
      <c r="M1606" s="27"/>
    </row>
    <row r="1607" spans="2:13">
      <c r="B1607" s="28"/>
      <c r="C1607" s="28"/>
      <c r="E1607" s="28"/>
      <c r="F1607" s="30"/>
      <c r="G1607" s="31"/>
      <c r="I1607" s="28"/>
      <c r="J1607" s="29"/>
      <c r="L1607" s="28"/>
      <c r="M1607" s="27"/>
    </row>
    <row r="1608" spans="2:13">
      <c r="B1608" s="28"/>
      <c r="C1608" s="28"/>
      <c r="E1608" s="28"/>
      <c r="F1608" s="30"/>
      <c r="G1608" s="31"/>
      <c r="I1608" s="28"/>
      <c r="J1608" s="29"/>
      <c r="L1608" s="28"/>
      <c r="M1608" s="27"/>
    </row>
    <row r="1609" spans="2:13">
      <c r="B1609" s="28"/>
      <c r="C1609" s="28"/>
      <c r="E1609" s="28"/>
      <c r="F1609" s="30"/>
      <c r="G1609" s="31"/>
      <c r="I1609" s="28"/>
      <c r="J1609" s="29"/>
      <c r="L1609" s="28"/>
      <c r="M1609" s="27"/>
    </row>
    <row r="1610" spans="2:13">
      <c r="B1610" s="28"/>
      <c r="C1610" s="28"/>
      <c r="E1610" s="28"/>
      <c r="F1610" s="30"/>
      <c r="G1610" s="31"/>
      <c r="I1610" s="28"/>
      <c r="J1610" s="29"/>
      <c r="L1610" s="28"/>
      <c r="M1610" s="27"/>
    </row>
    <row r="1611" spans="2:13">
      <c r="B1611" s="28"/>
      <c r="C1611" s="28"/>
      <c r="E1611" s="28"/>
      <c r="F1611" s="30"/>
      <c r="G1611" s="31"/>
      <c r="I1611" s="28"/>
      <c r="J1611" s="29"/>
      <c r="L1611" s="28"/>
      <c r="M1611" s="27"/>
    </row>
    <row r="1612" spans="2:13">
      <c r="B1612" s="28"/>
      <c r="C1612" s="28"/>
      <c r="E1612" s="28"/>
      <c r="F1612" s="30"/>
      <c r="G1612" s="31"/>
      <c r="I1612" s="28"/>
      <c r="J1612" s="29"/>
      <c r="L1612" s="28"/>
      <c r="M1612" s="27"/>
    </row>
    <row r="1613" spans="2:13">
      <c r="B1613" s="28"/>
      <c r="C1613" s="28"/>
      <c r="E1613" s="28"/>
      <c r="F1613" s="30"/>
      <c r="G1613" s="31"/>
      <c r="I1613" s="28"/>
      <c r="J1613" s="29"/>
      <c r="L1613" s="28"/>
      <c r="M1613" s="27"/>
    </row>
    <row r="1614" spans="2:13">
      <c r="B1614" s="28"/>
      <c r="C1614" s="28"/>
      <c r="E1614" s="28"/>
      <c r="F1614" s="30"/>
      <c r="G1614" s="31"/>
      <c r="I1614" s="28"/>
      <c r="J1614" s="29"/>
      <c r="L1614" s="28"/>
      <c r="M1614" s="27"/>
    </row>
    <row r="1615" spans="2:13">
      <c r="B1615" s="28"/>
      <c r="C1615" s="28"/>
      <c r="E1615" s="28"/>
      <c r="F1615" s="30"/>
      <c r="G1615" s="31"/>
      <c r="I1615" s="28"/>
      <c r="J1615" s="29"/>
      <c r="L1615" s="28"/>
      <c r="M1615" s="27"/>
    </row>
    <row r="1616" spans="2:13">
      <c r="B1616" s="28"/>
      <c r="C1616" s="28"/>
      <c r="E1616" s="28"/>
      <c r="F1616" s="30"/>
      <c r="G1616" s="31"/>
      <c r="I1616" s="28"/>
      <c r="J1616" s="29"/>
      <c r="L1616" s="28"/>
      <c r="M1616" s="27"/>
    </row>
    <row r="1617" spans="2:13">
      <c r="B1617" s="28"/>
      <c r="C1617" s="28"/>
      <c r="E1617" s="28"/>
      <c r="F1617" s="30"/>
      <c r="G1617" s="31"/>
      <c r="I1617" s="28"/>
      <c r="J1617" s="29"/>
      <c r="L1617" s="28"/>
      <c r="M1617" s="27"/>
    </row>
    <row r="1618" spans="2:13">
      <c r="B1618" s="28"/>
      <c r="C1618" s="28"/>
      <c r="E1618" s="28"/>
      <c r="F1618" s="30"/>
      <c r="G1618" s="31"/>
      <c r="I1618" s="28"/>
      <c r="J1618" s="29"/>
      <c r="L1618" s="28"/>
      <c r="M1618" s="27"/>
    </row>
    <row r="1619" spans="2:13">
      <c r="B1619" s="28"/>
      <c r="C1619" s="28"/>
      <c r="E1619" s="28"/>
      <c r="F1619" s="30"/>
      <c r="G1619" s="31"/>
      <c r="I1619" s="28"/>
      <c r="J1619" s="29"/>
      <c r="L1619" s="28"/>
      <c r="M1619" s="27"/>
    </row>
    <row r="1620" spans="2:13">
      <c r="B1620" s="28"/>
      <c r="C1620" s="28"/>
      <c r="E1620" s="28"/>
      <c r="F1620" s="30"/>
      <c r="G1620" s="31"/>
      <c r="I1620" s="28"/>
      <c r="J1620" s="29"/>
      <c r="L1620" s="28"/>
      <c r="M1620" s="27"/>
    </row>
    <row r="1621" spans="2:13">
      <c r="B1621" s="28"/>
      <c r="C1621" s="28"/>
      <c r="E1621" s="28"/>
      <c r="F1621" s="30"/>
      <c r="G1621" s="31"/>
      <c r="I1621" s="28"/>
      <c r="J1621" s="29"/>
      <c r="L1621" s="28"/>
      <c r="M1621" s="27"/>
    </row>
    <row r="1622" spans="2:13">
      <c r="B1622" s="28"/>
      <c r="C1622" s="28"/>
      <c r="E1622" s="28"/>
      <c r="F1622" s="30"/>
      <c r="G1622" s="31"/>
      <c r="I1622" s="28"/>
      <c r="J1622" s="29"/>
      <c r="L1622" s="28"/>
      <c r="M1622" s="27"/>
    </row>
    <row r="1623" spans="2:13">
      <c r="B1623" s="28"/>
      <c r="C1623" s="28"/>
      <c r="E1623" s="28"/>
      <c r="F1623" s="30"/>
      <c r="G1623" s="31"/>
      <c r="I1623" s="28"/>
      <c r="J1623" s="29"/>
      <c r="L1623" s="28"/>
      <c r="M1623" s="27"/>
    </row>
    <row r="1624" spans="2:13">
      <c r="B1624" s="28"/>
      <c r="C1624" s="28"/>
      <c r="E1624" s="28"/>
      <c r="F1624" s="30"/>
      <c r="G1624" s="31"/>
      <c r="I1624" s="28"/>
      <c r="J1624" s="29"/>
      <c r="L1624" s="28"/>
      <c r="M1624" s="27"/>
    </row>
    <row r="1625" spans="2:13">
      <c r="B1625" s="28"/>
      <c r="C1625" s="28"/>
      <c r="E1625" s="28"/>
      <c r="F1625" s="30"/>
      <c r="G1625" s="31"/>
      <c r="I1625" s="28"/>
      <c r="J1625" s="29"/>
      <c r="L1625" s="28"/>
      <c r="M1625" s="27"/>
    </row>
    <row r="1626" spans="2:13">
      <c r="B1626" s="28"/>
      <c r="C1626" s="28"/>
      <c r="E1626" s="28"/>
      <c r="F1626" s="30"/>
      <c r="G1626" s="31"/>
      <c r="I1626" s="28"/>
      <c r="J1626" s="29"/>
      <c r="L1626" s="28"/>
      <c r="M1626" s="27"/>
    </row>
    <row r="1627" spans="2:13">
      <c r="B1627" s="28"/>
      <c r="C1627" s="28"/>
      <c r="E1627" s="28"/>
      <c r="F1627" s="30"/>
      <c r="G1627" s="31"/>
      <c r="I1627" s="28"/>
      <c r="J1627" s="29"/>
      <c r="L1627" s="28"/>
      <c r="M1627" s="27"/>
    </row>
    <row r="1628" spans="2:13">
      <c r="B1628" s="28"/>
      <c r="C1628" s="28"/>
      <c r="E1628" s="28"/>
      <c r="F1628" s="30"/>
      <c r="G1628" s="31"/>
      <c r="I1628" s="28"/>
      <c r="J1628" s="29"/>
      <c r="L1628" s="28"/>
      <c r="M1628" s="27"/>
    </row>
    <row r="1629" spans="2:13">
      <c r="B1629" s="28"/>
      <c r="C1629" s="28"/>
      <c r="E1629" s="28"/>
      <c r="F1629" s="30"/>
      <c r="G1629" s="31"/>
      <c r="I1629" s="28"/>
      <c r="J1629" s="29"/>
      <c r="L1629" s="28"/>
      <c r="M1629" s="27"/>
    </row>
    <row r="1630" spans="2:13">
      <c r="B1630" s="28"/>
      <c r="C1630" s="28"/>
      <c r="E1630" s="28"/>
      <c r="F1630" s="30"/>
      <c r="G1630" s="31"/>
      <c r="I1630" s="28"/>
      <c r="J1630" s="29"/>
      <c r="L1630" s="28"/>
      <c r="M1630" s="27"/>
    </row>
    <row r="1631" spans="2:13">
      <c r="B1631" s="28"/>
      <c r="C1631" s="28"/>
      <c r="E1631" s="28"/>
      <c r="F1631" s="30"/>
      <c r="G1631" s="31"/>
      <c r="I1631" s="28"/>
      <c r="J1631" s="29"/>
      <c r="L1631" s="28"/>
      <c r="M1631" s="27"/>
    </row>
    <row r="1632" spans="2:13">
      <c r="B1632" s="28"/>
      <c r="C1632" s="28"/>
      <c r="E1632" s="28"/>
      <c r="F1632" s="30"/>
      <c r="G1632" s="31"/>
      <c r="I1632" s="28"/>
      <c r="J1632" s="29"/>
      <c r="L1632" s="28"/>
      <c r="M1632" s="27"/>
    </row>
    <row r="1633" spans="2:13">
      <c r="B1633" s="28"/>
      <c r="C1633" s="28"/>
      <c r="E1633" s="28"/>
      <c r="F1633" s="30"/>
      <c r="G1633" s="31"/>
      <c r="I1633" s="28"/>
      <c r="J1633" s="29"/>
      <c r="L1633" s="28"/>
      <c r="M1633" s="27"/>
    </row>
    <row r="1634" spans="2:13">
      <c r="B1634" s="28"/>
      <c r="C1634" s="28"/>
      <c r="E1634" s="28"/>
      <c r="F1634" s="30"/>
      <c r="G1634" s="31"/>
      <c r="I1634" s="28"/>
      <c r="J1634" s="29"/>
      <c r="L1634" s="28"/>
      <c r="M1634" s="27"/>
    </row>
    <row r="1635" spans="2:13">
      <c r="B1635" s="28"/>
      <c r="C1635" s="28"/>
      <c r="E1635" s="28"/>
      <c r="F1635" s="30"/>
      <c r="G1635" s="31"/>
      <c r="I1635" s="28"/>
      <c r="J1635" s="29"/>
      <c r="L1635" s="28"/>
      <c r="M1635" s="27"/>
    </row>
    <row r="1636" spans="2:13">
      <c r="B1636" s="28"/>
      <c r="C1636" s="28"/>
      <c r="E1636" s="28"/>
      <c r="F1636" s="30"/>
      <c r="G1636" s="31"/>
      <c r="I1636" s="28"/>
      <c r="J1636" s="29"/>
      <c r="L1636" s="28"/>
      <c r="M1636" s="27"/>
    </row>
    <row r="1637" spans="2:13">
      <c r="B1637" s="28"/>
      <c r="C1637" s="28"/>
      <c r="E1637" s="28"/>
      <c r="F1637" s="30"/>
      <c r="G1637" s="31"/>
      <c r="I1637" s="28"/>
      <c r="J1637" s="29"/>
      <c r="L1637" s="28"/>
      <c r="M1637" s="27"/>
    </row>
    <row r="1638" spans="2:13">
      <c r="B1638" s="28"/>
      <c r="C1638" s="28"/>
      <c r="E1638" s="28"/>
      <c r="F1638" s="30"/>
      <c r="G1638" s="31"/>
      <c r="I1638" s="28"/>
      <c r="J1638" s="29"/>
      <c r="L1638" s="28"/>
      <c r="M1638" s="27"/>
    </row>
    <row r="1639" spans="2:13">
      <c r="B1639" s="28"/>
      <c r="C1639" s="28"/>
      <c r="E1639" s="28"/>
      <c r="F1639" s="30"/>
      <c r="G1639" s="31"/>
      <c r="I1639" s="28"/>
      <c r="J1639" s="29"/>
      <c r="L1639" s="28"/>
      <c r="M1639" s="27"/>
    </row>
    <row r="1640" spans="2:13">
      <c r="B1640" s="28"/>
      <c r="C1640" s="28"/>
      <c r="E1640" s="28"/>
      <c r="F1640" s="30"/>
      <c r="G1640" s="31"/>
      <c r="I1640" s="28"/>
      <c r="J1640" s="29"/>
      <c r="L1640" s="28"/>
      <c r="M1640" s="27"/>
    </row>
    <row r="1641" spans="2:13">
      <c r="B1641" s="28"/>
      <c r="C1641" s="28"/>
      <c r="E1641" s="28"/>
      <c r="F1641" s="30"/>
      <c r="G1641" s="31"/>
      <c r="I1641" s="28"/>
      <c r="J1641" s="29"/>
      <c r="L1641" s="28"/>
      <c r="M1641" s="27"/>
    </row>
    <row r="1642" spans="2:13">
      <c r="B1642" s="28"/>
      <c r="C1642" s="28"/>
      <c r="E1642" s="28"/>
      <c r="F1642" s="30"/>
      <c r="G1642" s="31"/>
      <c r="I1642" s="28"/>
      <c r="J1642" s="29"/>
      <c r="L1642" s="28"/>
      <c r="M1642" s="27"/>
    </row>
    <row r="1643" spans="2:13">
      <c r="B1643" s="28"/>
      <c r="C1643" s="28"/>
      <c r="E1643" s="28"/>
      <c r="F1643" s="30"/>
      <c r="G1643" s="31"/>
      <c r="I1643" s="28"/>
      <c r="J1643" s="29"/>
      <c r="L1643" s="28"/>
      <c r="M1643" s="27"/>
    </row>
    <row r="1644" spans="2:13">
      <c r="B1644" s="28"/>
      <c r="C1644" s="28"/>
      <c r="E1644" s="28"/>
      <c r="F1644" s="30"/>
      <c r="G1644" s="31"/>
      <c r="I1644" s="28"/>
      <c r="J1644" s="29"/>
      <c r="L1644" s="28"/>
      <c r="M1644" s="27"/>
    </row>
    <row r="1645" spans="2:13">
      <c r="B1645" s="28"/>
      <c r="C1645" s="28"/>
      <c r="E1645" s="28"/>
      <c r="F1645" s="30"/>
      <c r="G1645" s="31"/>
      <c r="I1645" s="28"/>
      <c r="J1645" s="29"/>
      <c r="L1645" s="28"/>
      <c r="M1645" s="27"/>
    </row>
    <row r="1646" spans="2:13">
      <c r="B1646" s="28"/>
      <c r="C1646" s="28"/>
      <c r="E1646" s="28"/>
      <c r="F1646" s="30"/>
      <c r="G1646" s="31"/>
      <c r="I1646" s="28"/>
      <c r="J1646" s="29"/>
      <c r="L1646" s="28"/>
      <c r="M1646" s="27"/>
    </row>
    <row r="1647" spans="2:13">
      <c r="B1647" s="28"/>
      <c r="C1647" s="28"/>
      <c r="E1647" s="28"/>
      <c r="F1647" s="30"/>
      <c r="G1647" s="31"/>
      <c r="I1647" s="28"/>
      <c r="J1647" s="29"/>
      <c r="L1647" s="28"/>
      <c r="M1647" s="27"/>
    </row>
    <row r="1648" spans="2:13">
      <c r="B1648" s="28"/>
      <c r="C1648" s="28"/>
      <c r="E1648" s="28"/>
      <c r="F1648" s="30"/>
      <c r="G1648" s="31"/>
      <c r="I1648" s="28"/>
      <c r="J1648" s="29"/>
      <c r="L1648" s="28"/>
      <c r="M1648" s="27"/>
    </row>
    <row r="1649" spans="2:13">
      <c r="B1649" s="28"/>
      <c r="C1649" s="28"/>
      <c r="E1649" s="28"/>
      <c r="F1649" s="30"/>
      <c r="G1649" s="31"/>
      <c r="I1649" s="28"/>
      <c r="J1649" s="29"/>
      <c r="L1649" s="28"/>
      <c r="M1649" s="27"/>
    </row>
    <row r="1650" spans="2:13">
      <c r="B1650" s="28"/>
      <c r="C1650" s="28"/>
      <c r="E1650" s="28"/>
      <c r="F1650" s="30"/>
      <c r="G1650" s="31"/>
      <c r="I1650" s="28"/>
      <c r="J1650" s="29"/>
      <c r="L1650" s="28"/>
      <c r="M1650" s="27"/>
    </row>
    <row r="1651" spans="2:13">
      <c r="B1651" s="28"/>
      <c r="C1651" s="28"/>
      <c r="E1651" s="28"/>
      <c r="F1651" s="30"/>
      <c r="G1651" s="31"/>
      <c r="I1651" s="28"/>
      <c r="J1651" s="29"/>
      <c r="L1651" s="28"/>
      <c r="M1651" s="27"/>
    </row>
    <row r="1652" spans="2:13">
      <c r="B1652" s="28"/>
      <c r="C1652" s="28"/>
      <c r="E1652" s="28"/>
      <c r="F1652" s="30"/>
      <c r="G1652" s="31"/>
      <c r="I1652" s="28"/>
      <c r="J1652" s="29"/>
      <c r="L1652" s="28"/>
      <c r="M1652" s="27"/>
    </row>
    <row r="1653" spans="2:13">
      <c r="B1653" s="28"/>
      <c r="C1653" s="28"/>
      <c r="E1653" s="28"/>
      <c r="F1653" s="30"/>
      <c r="G1653" s="31"/>
      <c r="I1653" s="28"/>
      <c r="J1653" s="29"/>
      <c r="L1653" s="28"/>
      <c r="M1653" s="27"/>
    </row>
    <row r="1654" spans="2:13">
      <c r="B1654" s="28"/>
      <c r="C1654" s="28"/>
      <c r="E1654" s="28"/>
      <c r="F1654" s="30"/>
      <c r="G1654" s="31"/>
      <c r="I1654" s="28"/>
      <c r="J1654" s="29"/>
      <c r="L1654" s="28"/>
      <c r="M1654" s="27"/>
    </row>
    <row r="1655" spans="2:13">
      <c r="B1655" s="28"/>
      <c r="C1655" s="28"/>
      <c r="E1655" s="28"/>
      <c r="F1655" s="30"/>
      <c r="G1655" s="31"/>
      <c r="I1655" s="28"/>
      <c r="J1655" s="29"/>
      <c r="L1655" s="28"/>
      <c r="M1655" s="27"/>
    </row>
    <row r="1656" spans="2:13">
      <c r="B1656" s="28"/>
      <c r="C1656" s="28"/>
      <c r="E1656" s="28"/>
      <c r="F1656" s="30"/>
      <c r="G1656" s="31"/>
      <c r="I1656" s="28"/>
      <c r="J1656" s="29"/>
      <c r="L1656" s="28"/>
      <c r="M1656" s="27"/>
    </row>
    <row r="1657" spans="2:13">
      <c r="B1657" s="28"/>
      <c r="C1657" s="28"/>
      <c r="E1657" s="28"/>
      <c r="F1657" s="30"/>
      <c r="G1657" s="31"/>
      <c r="I1657" s="28"/>
      <c r="J1657" s="29"/>
      <c r="L1657" s="28"/>
      <c r="M1657" s="27"/>
    </row>
    <row r="1658" spans="2:13">
      <c r="B1658" s="28"/>
      <c r="C1658" s="28"/>
      <c r="E1658" s="28"/>
      <c r="F1658" s="30"/>
      <c r="G1658" s="31"/>
      <c r="I1658" s="28"/>
      <c r="J1658" s="29"/>
      <c r="L1658" s="28"/>
      <c r="M1658" s="27"/>
    </row>
    <row r="1659" spans="2:13">
      <c r="B1659" s="28"/>
      <c r="C1659" s="28"/>
      <c r="E1659" s="28"/>
      <c r="F1659" s="30"/>
      <c r="G1659" s="31"/>
      <c r="I1659" s="28"/>
      <c r="J1659" s="29"/>
      <c r="L1659" s="28"/>
      <c r="M1659" s="27"/>
    </row>
    <row r="1660" spans="2:13">
      <c r="B1660" s="28"/>
      <c r="C1660" s="28"/>
      <c r="E1660" s="28"/>
      <c r="F1660" s="30"/>
      <c r="G1660" s="31"/>
      <c r="I1660" s="28"/>
      <c r="J1660" s="29"/>
      <c r="L1660" s="28"/>
      <c r="M1660" s="27"/>
    </row>
    <row r="1661" spans="2:13">
      <c r="B1661" s="28"/>
      <c r="C1661" s="28"/>
      <c r="E1661" s="28"/>
      <c r="F1661" s="30"/>
      <c r="G1661" s="31"/>
      <c r="I1661" s="28"/>
      <c r="J1661" s="29"/>
      <c r="L1661" s="28"/>
      <c r="M1661" s="27"/>
    </row>
    <row r="1662" spans="2:13">
      <c r="B1662" s="28"/>
      <c r="C1662" s="28"/>
      <c r="E1662" s="28"/>
      <c r="F1662" s="30"/>
      <c r="G1662" s="31"/>
      <c r="I1662" s="28"/>
      <c r="J1662" s="29"/>
      <c r="L1662" s="28"/>
      <c r="M1662" s="27"/>
    </row>
    <row r="1663" spans="2:13">
      <c r="B1663" s="28"/>
      <c r="C1663" s="28"/>
      <c r="E1663" s="28"/>
      <c r="F1663" s="30"/>
      <c r="G1663" s="31"/>
      <c r="I1663" s="28"/>
      <c r="J1663" s="29"/>
      <c r="L1663" s="28"/>
      <c r="M1663" s="27"/>
    </row>
    <row r="1664" spans="2:13">
      <c r="B1664" s="28"/>
      <c r="C1664" s="28"/>
      <c r="E1664" s="28"/>
      <c r="F1664" s="30"/>
      <c r="G1664" s="31"/>
      <c r="I1664" s="28"/>
      <c r="J1664" s="29"/>
      <c r="L1664" s="28"/>
      <c r="M1664" s="27"/>
    </row>
    <row r="1665" spans="2:13">
      <c r="B1665" s="28"/>
      <c r="C1665" s="28"/>
      <c r="E1665" s="28"/>
      <c r="F1665" s="30"/>
      <c r="G1665" s="31"/>
      <c r="I1665" s="28"/>
      <c r="J1665" s="29"/>
      <c r="L1665" s="28"/>
      <c r="M1665" s="27"/>
    </row>
    <row r="1666" spans="2:13">
      <c r="B1666" s="28"/>
      <c r="C1666" s="28"/>
      <c r="E1666" s="28"/>
      <c r="F1666" s="30"/>
      <c r="G1666" s="31"/>
      <c r="I1666" s="28"/>
      <c r="J1666" s="29"/>
      <c r="L1666" s="28"/>
      <c r="M1666" s="27"/>
    </row>
    <row r="1667" spans="2:13">
      <c r="B1667" s="28"/>
      <c r="C1667" s="28"/>
      <c r="E1667" s="28"/>
      <c r="F1667" s="30"/>
      <c r="G1667" s="31"/>
      <c r="I1667" s="28"/>
      <c r="J1667" s="29"/>
      <c r="L1667" s="28"/>
      <c r="M1667" s="27"/>
    </row>
    <row r="1668" spans="2:13">
      <c r="B1668" s="28"/>
      <c r="C1668" s="28"/>
      <c r="E1668" s="28"/>
      <c r="F1668" s="30"/>
      <c r="G1668" s="31"/>
      <c r="I1668" s="28"/>
      <c r="J1668" s="29"/>
      <c r="L1668" s="28"/>
      <c r="M1668" s="27"/>
    </row>
    <row r="1669" spans="2:13">
      <c r="B1669" s="28"/>
      <c r="C1669" s="28"/>
      <c r="E1669" s="28"/>
      <c r="F1669" s="30"/>
      <c r="G1669" s="31"/>
      <c r="I1669" s="28"/>
      <c r="J1669" s="29"/>
      <c r="L1669" s="28"/>
      <c r="M1669" s="27"/>
    </row>
    <row r="1670" spans="2:13">
      <c r="B1670" s="28"/>
      <c r="C1670" s="28"/>
      <c r="E1670" s="28"/>
      <c r="F1670" s="30"/>
      <c r="G1670" s="31"/>
      <c r="I1670" s="28"/>
      <c r="J1670" s="29"/>
      <c r="L1670" s="28"/>
      <c r="M1670" s="27"/>
    </row>
    <row r="1671" spans="2:13">
      <c r="B1671" s="28"/>
      <c r="C1671" s="28"/>
      <c r="E1671" s="28"/>
      <c r="F1671" s="30"/>
      <c r="G1671" s="31"/>
      <c r="I1671" s="28"/>
      <c r="J1671" s="29"/>
      <c r="L1671" s="28"/>
      <c r="M1671" s="27"/>
    </row>
    <row r="1672" spans="2:13">
      <c r="B1672" s="28"/>
      <c r="C1672" s="28"/>
      <c r="E1672" s="28"/>
      <c r="F1672" s="30"/>
      <c r="G1672" s="31"/>
      <c r="I1672" s="28"/>
      <c r="J1672" s="29"/>
      <c r="L1672" s="28"/>
      <c r="M1672" s="27"/>
    </row>
    <row r="1673" spans="2:13">
      <c r="B1673" s="28"/>
      <c r="C1673" s="28"/>
      <c r="E1673" s="28"/>
      <c r="F1673" s="30"/>
      <c r="G1673" s="31"/>
      <c r="I1673" s="28"/>
      <c r="J1673" s="29"/>
      <c r="L1673" s="28"/>
      <c r="M1673" s="27"/>
    </row>
    <row r="1674" spans="2:13">
      <c r="B1674" s="28"/>
      <c r="C1674" s="28"/>
      <c r="E1674" s="28"/>
      <c r="F1674" s="30"/>
      <c r="G1674" s="31"/>
      <c r="I1674" s="28"/>
      <c r="J1674" s="29"/>
      <c r="L1674" s="28"/>
      <c r="M1674" s="27"/>
    </row>
    <row r="1675" spans="2:13">
      <c r="B1675" s="28"/>
      <c r="C1675" s="28"/>
      <c r="E1675" s="28"/>
      <c r="F1675" s="30"/>
      <c r="G1675" s="31"/>
      <c r="I1675" s="28"/>
      <c r="J1675" s="29"/>
      <c r="L1675" s="28"/>
      <c r="M1675" s="27"/>
    </row>
    <row r="1676" spans="2:13">
      <c r="B1676" s="28"/>
      <c r="C1676" s="28"/>
      <c r="E1676" s="28"/>
      <c r="F1676" s="30"/>
      <c r="G1676" s="31"/>
      <c r="I1676" s="28"/>
      <c r="J1676" s="29"/>
      <c r="L1676" s="28"/>
      <c r="M1676" s="27"/>
    </row>
    <row r="1677" spans="2:13">
      <c r="B1677" s="28"/>
      <c r="C1677" s="28"/>
      <c r="E1677" s="28"/>
      <c r="F1677" s="30"/>
      <c r="G1677" s="31"/>
      <c r="I1677" s="28"/>
      <c r="J1677" s="29"/>
      <c r="L1677" s="28"/>
      <c r="M1677" s="27"/>
    </row>
    <row r="1678" spans="2:13">
      <c r="B1678" s="28"/>
      <c r="C1678" s="28"/>
      <c r="E1678" s="28"/>
      <c r="F1678" s="30"/>
      <c r="G1678" s="31"/>
      <c r="I1678" s="28"/>
      <c r="J1678" s="29"/>
      <c r="L1678" s="28"/>
      <c r="M1678" s="27"/>
    </row>
    <row r="1679" spans="2:13">
      <c r="B1679" s="28"/>
      <c r="C1679" s="28"/>
      <c r="E1679" s="28"/>
      <c r="F1679" s="30"/>
      <c r="G1679" s="31"/>
      <c r="I1679" s="28"/>
      <c r="J1679" s="29"/>
      <c r="L1679" s="28"/>
      <c r="M1679" s="27"/>
    </row>
    <row r="1680" spans="2:13">
      <c r="B1680" s="28"/>
      <c r="C1680" s="28"/>
      <c r="E1680" s="28"/>
      <c r="F1680" s="30"/>
      <c r="G1680" s="31"/>
      <c r="I1680" s="28"/>
      <c r="J1680" s="29"/>
      <c r="L1680" s="28"/>
      <c r="M1680" s="27"/>
    </row>
    <row r="1681" spans="2:13">
      <c r="B1681" s="28"/>
      <c r="C1681" s="28"/>
      <c r="E1681" s="28"/>
      <c r="F1681" s="30"/>
      <c r="G1681" s="31"/>
      <c r="I1681" s="28"/>
      <c r="J1681" s="29"/>
      <c r="L1681" s="28"/>
      <c r="M1681" s="27"/>
    </row>
    <row r="1682" spans="2:13">
      <c r="B1682" s="28"/>
      <c r="C1682" s="28"/>
      <c r="E1682" s="28"/>
      <c r="F1682" s="30"/>
      <c r="G1682" s="31"/>
      <c r="I1682" s="28"/>
      <c r="J1682" s="29"/>
      <c r="L1682" s="28"/>
      <c r="M1682" s="27"/>
    </row>
    <row r="1683" spans="2:13">
      <c r="B1683" s="28"/>
      <c r="C1683" s="28"/>
      <c r="E1683" s="28"/>
      <c r="F1683" s="30"/>
      <c r="G1683" s="31"/>
      <c r="I1683" s="28"/>
      <c r="J1683" s="29"/>
      <c r="L1683" s="28"/>
      <c r="M1683" s="27"/>
    </row>
    <row r="1684" spans="2:13">
      <c r="B1684" s="28"/>
      <c r="C1684" s="28"/>
      <c r="E1684" s="28"/>
      <c r="F1684" s="30"/>
      <c r="G1684" s="31"/>
      <c r="I1684" s="28"/>
      <c r="J1684" s="29"/>
      <c r="L1684" s="28"/>
      <c r="M1684" s="27"/>
    </row>
    <row r="1685" spans="2:13">
      <c r="B1685" s="28"/>
      <c r="C1685" s="28"/>
      <c r="E1685" s="28"/>
      <c r="F1685" s="30"/>
      <c r="G1685" s="31"/>
      <c r="I1685" s="28"/>
      <c r="J1685" s="29"/>
      <c r="L1685" s="28"/>
      <c r="M1685" s="27"/>
    </row>
    <row r="1686" spans="2:13">
      <c r="B1686" s="28"/>
      <c r="C1686" s="28"/>
      <c r="E1686" s="28"/>
      <c r="F1686" s="30"/>
      <c r="G1686" s="31"/>
      <c r="I1686" s="28"/>
      <c r="J1686" s="29"/>
      <c r="L1686" s="28"/>
      <c r="M1686" s="27"/>
    </row>
    <row r="1687" spans="2:13">
      <c r="B1687" s="28"/>
      <c r="C1687" s="28"/>
      <c r="E1687" s="28"/>
      <c r="F1687" s="30"/>
      <c r="G1687" s="31"/>
      <c r="I1687" s="28"/>
      <c r="J1687" s="29"/>
      <c r="L1687" s="28"/>
      <c r="M1687" s="27"/>
    </row>
    <row r="1688" spans="2:13">
      <c r="B1688" s="28"/>
      <c r="C1688" s="28"/>
      <c r="E1688" s="28"/>
      <c r="F1688" s="30"/>
      <c r="G1688" s="31"/>
      <c r="I1688" s="28"/>
      <c r="J1688" s="29"/>
      <c r="L1688" s="28"/>
      <c r="M1688" s="27"/>
    </row>
    <row r="1689" spans="2:13">
      <c r="B1689" s="28"/>
      <c r="C1689" s="28"/>
      <c r="E1689" s="28"/>
      <c r="F1689" s="30"/>
      <c r="G1689" s="31"/>
      <c r="I1689" s="28"/>
      <c r="J1689" s="29"/>
      <c r="L1689" s="28"/>
      <c r="M1689" s="27"/>
    </row>
    <row r="1690" spans="2:13">
      <c r="B1690" s="28"/>
      <c r="C1690" s="28"/>
      <c r="E1690" s="28"/>
      <c r="F1690" s="30"/>
      <c r="G1690" s="31"/>
      <c r="I1690" s="28"/>
      <c r="J1690" s="29"/>
      <c r="L1690" s="28"/>
      <c r="M1690" s="27"/>
    </row>
    <row r="1691" spans="2:13">
      <c r="B1691" s="28"/>
      <c r="C1691" s="28"/>
      <c r="E1691" s="28"/>
      <c r="F1691" s="30"/>
      <c r="G1691" s="31"/>
      <c r="I1691" s="28"/>
      <c r="J1691" s="29"/>
      <c r="L1691" s="28"/>
      <c r="M1691" s="27"/>
    </row>
    <row r="1692" spans="2:13">
      <c r="B1692" s="28"/>
      <c r="C1692" s="28"/>
      <c r="E1692" s="28"/>
      <c r="F1692" s="30"/>
      <c r="G1692" s="31"/>
      <c r="I1692" s="28"/>
      <c r="J1692" s="29"/>
      <c r="L1692" s="28"/>
      <c r="M1692" s="27"/>
    </row>
    <row r="1693" spans="2:13">
      <c r="B1693" s="28"/>
      <c r="C1693" s="28"/>
      <c r="E1693" s="28"/>
      <c r="F1693" s="30"/>
      <c r="G1693" s="31"/>
      <c r="I1693" s="28"/>
      <c r="J1693" s="29"/>
      <c r="L1693" s="28"/>
      <c r="M1693" s="27"/>
    </row>
    <row r="1694" spans="2:13">
      <c r="B1694" s="28"/>
      <c r="C1694" s="28"/>
      <c r="E1694" s="28"/>
      <c r="F1694" s="30"/>
      <c r="G1694" s="31"/>
      <c r="I1694" s="28"/>
      <c r="J1694" s="29"/>
      <c r="L1694" s="28"/>
      <c r="M1694" s="27"/>
    </row>
    <row r="1695" spans="2:13">
      <c r="B1695" s="28"/>
      <c r="C1695" s="28"/>
      <c r="E1695" s="28"/>
      <c r="F1695" s="30"/>
      <c r="G1695" s="31"/>
      <c r="I1695" s="28"/>
      <c r="J1695" s="29"/>
      <c r="L1695" s="28"/>
      <c r="M1695" s="27"/>
    </row>
    <row r="1696" spans="2:13">
      <c r="B1696" s="28"/>
      <c r="C1696" s="28"/>
      <c r="E1696" s="28"/>
      <c r="F1696" s="30"/>
      <c r="G1696" s="31"/>
      <c r="I1696" s="28"/>
      <c r="J1696" s="29"/>
      <c r="L1696" s="28"/>
      <c r="M1696" s="27"/>
    </row>
    <row r="1697" spans="2:13">
      <c r="B1697" s="28"/>
      <c r="C1697" s="28"/>
      <c r="E1697" s="28"/>
      <c r="F1697" s="30"/>
      <c r="G1697" s="31"/>
      <c r="I1697" s="28"/>
      <c r="J1697" s="29"/>
      <c r="L1697" s="28"/>
      <c r="M1697" s="27"/>
    </row>
    <row r="1698" spans="2:13">
      <c r="B1698" s="28"/>
      <c r="C1698" s="28"/>
      <c r="E1698" s="28"/>
      <c r="F1698" s="30"/>
      <c r="G1698" s="31"/>
      <c r="I1698" s="28"/>
      <c r="J1698" s="29"/>
      <c r="L1698" s="28"/>
      <c r="M1698" s="27"/>
    </row>
    <row r="1699" spans="2:13">
      <c r="B1699" s="28"/>
      <c r="C1699" s="28"/>
      <c r="E1699" s="28"/>
      <c r="F1699" s="30"/>
      <c r="G1699" s="31"/>
      <c r="I1699" s="28"/>
      <c r="J1699" s="29"/>
      <c r="L1699" s="28"/>
      <c r="M1699" s="27"/>
    </row>
    <row r="1700" spans="2:13">
      <c r="B1700" s="28"/>
      <c r="C1700" s="28"/>
      <c r="E1700" s="28"/>
      <c r="F1700" s="30"/>
      <c r="G1700" s="31"/>
      <c r="I1700" s="28"/>
      <c r="J1700" s="29"/>
      <c r="L1700" s="28"/>
      <c r="M1700" s="27"/>
    </row>
    <row r="1701" spans="2:13">
      <c r="B1701" s="28"/>
      <c r="C1701" s="28"/>
      <c r="E1701" s="28"/>
      <c r="F1701" s="30"/>
      <c r="G1701" s="31"/>
      <c r="I1701" s="28"/>
      <c r="J1701" s="29"/>
      <c r="L1701" s="28"/>
      <c r="M1701" s="27"/>
    </row>
    <row r="1702" spans="2:13">
      <c r="B1702" s="28"/>
      <c r="C1702" s="28"/>
      <c r="E1702" s="28"/>
      <c r="F1702" s="30"/>
      <c r="G1702" s="31"/>
      <c r="I1702" s="28"/>
      <c r="J1702" s="29"/>
      <c r="L1702" s="28"/>
      <c r="M1702" s="27"/>
    </row>
    <row r="1703" spans="2:13">
      <c r="B1703" s="28"/>
      <c r="C1703" s="28"/>
      <c r="E1703" s="28"/>
      <c r="F1703" s="30"/>
      <c r="G1703" s="31"/>
      <c r="I1703" s="28"/>
      <c r="J1703" s="29"/>
      <c r="L1703" s="28"/>
      <c r="M1703" s="27"/>
    </row>
    <row r="1704" spans="2:13">
      <c r="B1704" s="28"/>
      <c r="C1704" s="28"/>
      <c r="E1704" s="28"/>
      <c r="F1704" s="30"/>
      <c r="G1704" s="31"/>
      <c r="I1704" s="28"/>
      <c r="J1704" s="29"/>
      <c r="L1704" s="28"/>
      <c r="M1704" s="27"/>
    </row>
    <row r="1705" spans="2:13">
      <c r="B1705" s="28"/>
      <c r="C1705" s="28"/>
      <c r="E1705" s="28"/>
      <c r="F1705" s="30"/>
      <c r="G1705" s="31"/>
      <c r="I1705" s="28"/>
      <c r="J1705" s="29"/>
      <c r="L1705" s="28"/>
      <c r="M1705" s="27"/>
    </row>
    <row r="1706" spans="2:13">
      <c r="B1706" s="28"/>
      <c r="C1706" s="28"/>
      <c r="E1706" s="28"/>
      <c r="F1706" s="30"/>
      <c r="G1706" s="31"/>
      <c r="I1706" s="28"/>
      <c r="J1706" s="29"/>
      <c r="L1706" s="28"/>
      <c r="M1706" s="27"/>
    </row>
    <row r="1707" spans="2:13">
      <c r="B1707" s="28"/>
      <c r="C1707" s="28"/>
      <c r="E1707" s="28"/>
      <c r="F1707" s="30"/>
      <c r="G1707" s="31"/>
      <c r="I1707" s="28"/>
      <c r="J1707" s="29"/>
      <c r="L1707" s="28"/>
      <c r="M1707" s="27"/>
    </row>
    <row r="1708" spans="2:13">
      <c r="B1708" s="28"/>
      <c r="C1708" s="28"/>
      <c r="E1708" s="28"/>
      <c r="F1708" s="30"/>
      <c r="G1708" s="31"/>
      <c r="I1708" s="28"/>
      <c r="J1708" s="29"/>
      <c r="L1708" s="28"/>
      <c r="M1708" s="27"/>
    </row>
    <row r="1709" spans="2:13">
      <c r="B1709" s="28"/>
      <c r="C1709" s="28"/>
      <c r="E1709" s="28"/>
      <c r="F1709" s="30"/>
      <c r="G1709" s="31"/>
      <c r="I1709" s="28"/>
      <c r="J1709" s="29"/>
      <c r="L1709" s="28"/>
      <c r="M1709" s="27"/>
    </row>
    <row r="1710" spans="2:13">
      <c r="B1710" s="28"/>
      <c r="C1710" s="28"/>
      <c r="E1710" s="28"/>
      <c r="F1710" s="30"/>
      <c r="G1710" s="31"/>
      <c r="I1710" s="28"/>
      <c r="J1710" s="29"/>
      <c r="L1710" s="28"/>
      <c r="M1710" s="27"/>
    </row>
    <row r="1711" spans="2:13">
      <c r="B1711" s="28"/>
      <c r="C1711" s="28"/>
      <c r="E1711" s="28"/>
      <c r="F1711" s="30"/>
      <c r="G1711" s="31"/>
      <c r="I1711" s="28"/>
      <c r="J1711" s="29"/>
      <c r="L1711" s="28"/>
      <c r="M1711" s="27"/>
    </row>
    <row r="1712" spans="2:13">
      <c r="B1712" s="28"/>
      <c r="C1712" s="28"/>
      <c r="E1712" s="28"/>
      <c r="F1712" s="30"/>
      <c r="G1712" s="31"/>
      <c r="I1712" s="28"/>
      <c r="J1712" s="29"/>
      <c r="L1712" s="28"/>
      <c r="M1712" s="27"/>
    </row>
    <row r="1713" spans="2:13">
      <c r="B1713" s="28"/>
      <c r="C1713" s="28"/>
      <c r="E1713" s="28"/>
      <c r="F1713" s="30"/>
      <c r="G1713" s="31"/>
      <c r="I1713" s="28"/>
      <c r="J1713" s="29"/>
      <c r="L1713" s="28"/>
      <c r="M1713" s="27"/>
    </row>
    <row r="1714" spans="2:13">
      <c r="B1714" s="28"/>
      <c r="C1714" s="28"/>
      <c r="E1714" s="28"/>
      <c r="F1714" s="30"/>
      <c r="G1714" s="31"/>
      <c r="I1714" s="28"/>
      <c r="J1714" s="29"/>
      <c r="L1714" s="28"/>
      <c r="M1714" s="27"/>
    </row>
    <row r="1715" spans="2:13">
      <c r="B1715" s="28"/>
      <c r="C1715" s="28"/>
      <c r="E1715" s="28"/>
      <c r="F1715" s="30"/>
      <c r="G1715" s="31"/>
      <c r="I1715" s="28"/>
      <c r="J1715" s="29"/>
      <c r="L1715" s="28"/>
      <c r="M1715" s="27"/>
    </row>
    <row r="1716" spans="2:13">
      <c r="B1716" s="28"/>
      <c r="C1716" s="28"/>
      <c r="E1716" s="28"/>
      <c r="F1716" s="30"/>
      <c r="G1716" s="31"/>
      <c r="I1716" s="28"/>
      <c r="J1716" s="29"/>
      <c r="L1716" s="28"/>
      <c r="M1716" s="27"/>
    </row>
    <row r="1717" spans="2:13">
      <c r="B1717" s="28"/>
      <c r="C1717" s="28"/>
      <c r="E1717" s="28"/>
      <c r="F1717" s="30"/>
      <c r="G1717" s="31"/>
      <c r="I1717" s="28"/>
      <c r="J1717" s="29"/>
      <c r="L1717" s="28"/>
      <c r="M1717" s="27"/>
    </row>
    <row r="1718" spans="2:13">
      <c r="B1718" s="28"/>
      <c r="C1718" s="28"/>
      <c r="E1718" s="28"/>
      <c r="F1718" s="30"/>
      <c r="G1718" s="31"/>
      <c r="I1718" s="28"/>
      <c r="J1718" s="29"/>
      <c r="L1718" s="28"/>
      <c r="M1718" s="27"/>
    </row>
    <row r="1719" spans="2:13">
      <c r="B1719" s="28"/>
      <c r="C1719" s="28"/>
      <c r="E1719" s="28"/>
      <c r="F1719" s="30"/>
      <c r="G1719" s="31"/>
      <c r="I1719" s="28"/>
      <c r="J1719" s="29"/>
      <c r="L1719" s="28"/>
      <c r="M1719" s="27"/>
    </row>
    <row r="1720" spans="2:13">
      <c r="B1720" s="28"/>
      <c r="C1720" s="28"/>
      <c r="E1720" s="28"/>
      <c r="F1720" s="30"/>
      <c r="G1720" s="31"/>
      <c r="I1720" s="28"/>
      <c r="J1720" s="29"/>
      <c r="L1720" s="28"/>
      <c r="M1720" s="27"/>
    </row>
    <row r="1721" spans="2:13">
      <c r="B1721" s="28"/>
      <c r="C1721" s="28"/>
      <c r="E1721" s="28"/>
      <c r="F1721" s="30"/>
      <c r="G1721" s="31"/>
      <c r="I1721" s="28"/>
      <c r="J1721" s="29"/>
      <c r="L1721" s="28"/>
      <c r="M1721" s="27"/>
    </row>
    <row r="1722" spans="2:13">
      <c r="B1722" s="28"/>
      <c r="C1722" s="28"/>
      <c r="E1722" s="28"/>
      <c r="F1722" s="30"/>
      <c r="G1722" s="31"/>
      <c r="I1722" s="28"/>
      <c r="J1722" s="29"/>
      <c r="L1722" s="28"/>
      <c r="M1722" s="27"/>
    </row>
    <row r="1723" spans="2:13">
      <c r="B1723" s="28"/>
      <c r="C1723" s="28"/>
      <c r="E1723" s="28"/>
      <c r="F1723" s="30"/>
      <c r="G1723" s="31"/>
      <c r="I1723" s="28"/>
      <c r="J1723" s="29"/>
      <c r="L1723" s="28"/>
      <c r="M1723" s="27"/>
    </row>
    <row r="1724" spans="2:13">
      <c r="B1724" s="28"/>
      <c r="C1724" s="28"/>
      <c r="E1724" s="28"/>
      <c r="F1724" s="30"/>
      <c r="G1724" s="31"/>
      <c r="I1724" s="28"/>
      <c r="J1724" s="29"/>
      <c r="L1724" s="28"/>
      <c r="M1724" s="27"/>
    </row>
    <row r="1725" spans="2:13">
      <c r="B1725" s="28"/>
      <c r="C1725" s="28"/>
      <c r="E1725" s="28"/>
      <c r="F1725" s="30"/>
      <c r="G1725" s="31"/>
      <c r="I1725" s="28"/>
      <c r="J1725" s="29"/>
      <c r="L1725" s="28"/>
      <c r="M1725" s="27"/>
    </row>
    <row r="1726" spans="2:13">
      <c r="B1726" s="28"/>
      <c r="C1726" s="28"/>
      <c r="E1726" s="28"/>
      <c r="F1726" s="30"/>
      <c r="G1726" s="31"/>
      <c r="I1726" s="28"/>
      <c r="J1726" s="29"/>
      <c r="L1726" s="28"/>
      <c r="M1726" s="27"/>
    </row>
    <row r="1727" spans="2:13">
      <c r="B1727" s="28"/>
      <c r="C1727" s="28"/>
      <c r="E1727" s="28"/>
      <c r="F1727" s="30"/>
      <c r="G1727" s="31"/>
      <c r="I1727" s="28"/>
      <c r="J1727" s="29"/>
      <c r="L1727" s="28"/>
      <c r="M1727" s="27"/>
    </row>
    <row r="1728" spans="2:13">
      <c r="B1728" s="28"/>
      <c r="C1728" s="28"/>
      <c r="E1728" s="28"/>
      <c r="F1728" s="30"/>
      <c r="G1728" s="31"/>
      <c r="I1728" s="28"/>
      <c r="J1728" s="29"/>
      <c r="L1728" s="28"/>
      <c r="M1728" s="27"/>
    </row>
    <row r="1729" spans="2:13">
      <c r="B1729" s="28"/>
      <c r="C1729" s="28"/>
      <c r="E1729" s="28"/>
      <c r="F1729" s="30"/>
      <c r="G1729" s="31"/>
      <c r="I1729" s="28"/>
      <c r="J1729" s="29"/>
      <c r="L1729" s="28"/>
      <c r="M1729" s="27"/>
    </row>
    <row r="1730" spans="2:13">
      <c r="B1730" s="28"/>
      <c r="C1730" s="28"/>
      <c r="E1730" s="28"/>
      <c r="F1730" s="30"/>
      <c r="G1730" s="31"/>
      <c r="I1730" s="28"/>
      <c r="J1730" s="29"/>
      <c r="L1730" s="28"/>
      <c r="M1730" s="27"/>
    </row>
    <row r="1731" spans="2:13">
      <c r="B1731" s="28"/>
      <c r="C1731" s="28"/>
      <c r="E1731" s="28"/>
      <c r="F1731" s="30"/>
      <c r="G1731" s="31"/>
      <c r="I1731" s="28"/>
      <c r="J1731" s="29"/>
      <c r="L1731" s="28"/>
      <c r="M1731" s="27"/>
    </row>
    <row r="1732" spans="2:13">
      <c r="B1732" s="28"/>
      <c r="C1732" s="28"/>
      <c r="E1732" s="28"/>
      <c r="F1732" s="30"/>
      <c r="G1732" s="31"/>
      <c r="I1732" s="28"/>
      <c r="J1732" s="29"/>
      <c r="L1732" s="28"/>
      <c r="M1732" s="27"/>
    </row>
    <row r="1733" spans="2:13">
      <c r="B1733" s="28"/>
      <c r="C1733" s="28"/>
      <c r="E1733" s="28"/>
      <c r="F1733" s="30"/>
      <c r="G1733" s="31"/>
      <c r="I1733" s="28"/>
      <c r="J1733" s="29"/>
      <c r="L1733" s="28"/>
      <c r="M1733" s="27"/>
    </row>
    <row r="1734" spans="2:13">
      <c r="B1734" s="28"/>
      <c r="C1734" s="28"/>
      <c r="E1734" s="28"/>
      <c r="F1734" s="30"/>
      <c r="G1734" s="31"/>
      <c r="I1734" s="28"/>
      <c r="J1734" s="29"/>
      <c r="L1734" s="28"/>
      <c r="M1734" s="27"/>
    </row>
    <row r="1735" spans="2:13">
      <c r="B1735" s="28"/>
      <c r="C1735" s="28"/>
      <c r="E1735" s="28"/>
      <c r="F1735" s="30"/>
      <c r="G1735" s="31"/>
      <c r="I1735" s="28"/>
      <c r="J1735" s="29"/>
      <c r="L1735" s="28"/>
      <c r="M1735" s="27"/>
    </row>
    <row r="1736" spans="2:13">
      <c r="B1736" s="28"/>
      <c r="C1736" s="28"/>
      <c r="E1736" s="28"/>
      <c r="F1736" s="30"/>
      <c r="G1736" s="31"/>
      <c r="I1736" s="28"/>
      <c r="J1736" s="29"/>
      <c r="L1736" s="28"/>
      <c r="M1736" s="27"/>
    </row>
    <row r="1737" spans="2:13">
      <c r="B1737" s="28"/>
      <c r="C1737" s="28"/>
      <c r="E1737" s="28"/>
      <c r="F1737" s="30"/>
      <c r="G1737" s="31"/>
      <c r="I1737" s="28"/>
      <c r="J1737" s="29"/>
      <c r="L1737" s="28"/>
      <c r="M1737" s="27"/>
    </row>
    <row r="1738" spans="2:13">
      <c r="B1738" s="28"/>
      <c r="C1738" s="28"/>
      <c r="E1738" s="28"/>
      <c r="F1738" s="30"/>
      <c r="G1738" s="31"/>
      <c r="I1738" s="28"/>
      <c r="J1738" s="29"/>
      <c r="L1738" s="28"/>
      <c r="M1738" s="27"/>
    </row>
    <row r="1739" spans="2:13">
      <c r="B1739" s="28"/>
      <c r="C1739" s="28"/>
      <c r="E1739" s="28"/>
      <c r="F1739" s="30"/>
      <c r="G1739" s="31"/>
      <c r="I1739" s="28"/>
      <c r="J1739" s="29"/>
      <c r="L1739" s="28"/>
      <c r="M1739" s="27"/>
    </row>
    <row r="1740" spans="2:13">
      <c r="B1740" s="28"/>
      <c r="C1740" s="28"/>
      <c r="E1740" s="28"/>
      <c r="F1740" s="30"/>
      <c r="G1740" s="31"/>
      <c r="I1740" s="28"/>
      <c r="J1740" s="29"/>
      <c r="L1740" s="28"/>
      <c r="M1740" s="27"/>
    </row>
    <row r="1741" spans="2:13">
      <c r="B1741" s="28"/>
      <c r="C1741" s="28"/>
      <c r="E1741" s="28"/>
      <c r="F1741" s="30"/>
      <c r="G1741" s="31"/>
      <c r="I1741" s="28"/>
      <c r="J1741" s="29"/>
      <c r="L1741" s="28"/>
      <c r="M1741" s="27"/>
    </row>
    <row r="1742" spans="2:13">
      <c r="B1742" s="28"/>
      <c r="C1742" s="28"/>
      <c r="E1742" s="28"/>
      <c r="F1742" s="30"/>
      <c r="G1742" s="31"/>
      <c r="I1742" s="28"/>
      <c r="J1742" s="29"/>
      <c r="L1742" s="28"/>
      <c r="M1742" s="27"/>
    </row>
    <row r="1743" spans="2:13">
      <c r="B1743" s="28"/>
      <c r="C1743" s="28"/>
      <c r="E1743" s="28"/>
      <c r="F1743" s="30"/>
      <c r="G1743" s="31"/>
      <c r="I1743" s="28"/>
      <c r="J1743" s="29"/>
      <c r="L1743" s="28"/>
      <c r="M1743" s="27"/>
    </row>
    <row r="1744" spans="2:13">
      <c r="B1744" s="28"/>
      <c r="C1744" s="28"/>
      <c r="E1744" s="28"/>
      <c r="F1744" s="30"/>
      <c r="G1744" s="31"/>
      <c r="I1744" s="28"/>
      <c r="J1744" s="29"/>
      <c r="L1744" s="28"/>
      <c r="M1744" s="27"/>
    </row>
    <row r="1745" spans="2:13">
      <c r="B1745" s="28"/>
      <c r="C1745" s="28"/>
      <c r="E1745" s="28"/>
      <c r="F1745" s="30"/>
      <c r="G1745" s="31"/>
      <c r="I1745" s="28"/>
      <c r="J1745" s="29"/>
      <c r="L1745" s="28"/>
      <c r="M1745" s="27"/>
    </row>
    <row r="1746" spans="2:13">
      <c r="B1746" s="28"/>
      <c r="C1746" s="28"/>
      <c r="E1746" s="28"/>
      <c r="F1746" s="30"/>
      <c r="G1746" s="31"/>
      <c r="I1746" s="28"/>
      <c r="J1746" s="29"/>
      <c r="L1746" s="28"/>
      <c r="M1746" s="27"/>
    </row>
    <row r="1747" spans="2:13">
      <c r="B1747" s="28"/>
      <c r="C1747" s="28"/>
      <c r="E1747" s="28"/>
      <c r="F1747" s="30"/>
      <c r="G1747" s="31"/>
      <c r="I1747" s="28"/>
      <c r="J1747" s="29"/>
      <c r="L1747" s="28"/>
      <c r="M1747" s="27"/>
    </row>
    <row r="1748" spans="2:13">
      <c r="B1748" s="28"/>
      <c r="C1748" s="28"/>
      <c r="E1748" s="28"/>
      <c r="F1748" s="30"/>
      <c r="G1748" s="31"/>
      <c r="I1748" s="28"/>
      <c r="J1748" s="29"/>
      <c r="L1748" s="28"/>
      <c r="M1748" s="27"/>
    </row>
    <row r="1749" spans="2:13">
      <c r="B1749" s="28"/>
      <c r="C1749" s="28"/>
      <c r="E1749" s="28"/>
      <c r="F1749" s="30"/>
      <c r="G1749" s="31"/>
      <c r="I1749" s="28"/>
      <c r="J1749" s="29"/>
      <c r="L1749" s="28"/>
      <c r="M1749" s="27"/>
    </row>
    <row r="1750" spans="2:13">
      <c r="B1750" s="28"/>
      <c r="C1750" s="28"/>
      <c r="E1750" s="28"/>
      <c r="F1750" s="30"/>
      <c r="G1750" s="31"/>
      <c r="I1750" s="28"/>
      <c r="J1750" s="29"/>
      <c r="L1750" s="28"/>
      <c r="M1750" s="27"/>
    </row>
    <row r="1751" spans="2:13">
      <c r="B1751" s="28"/>
      <c r="C1751" s="28"/>
      <c r="E1751" s="28"/>
      <c r="F1751" s="30"/>
      <c r="G1751" s="31"/>
      <c r="I1751" s="28"/>
      <c r="J1751" s="29"/>
      <c r="L1751" s="28"/>
      <c r="M1751" s="27"/>
    </row>
    <row r="1752" spans="2:13">
      <c r="B1752" s="28"/>
      <c r="C1752" s="28"/>
      <c r="E1752" s="28"/>
      <c r="F1752" s="30"/>
      <c r="G1752" s="31"/>
      <c r="I1752" s="28"/>
      <c r="J1752" s="29"/>
      <c r="L1752" s="28"/>
      <c r="M1752" s="27"/>
    </row>
    <row r="1753" spans="2:13">
      <c r="B1753" s="28"/>
      <c r="C1753" s="28"/>
      <c r="E1753" s="28"/>
      <c r="F1753" s="30"/>
      <c r="G1753" s="31"/>
      <c r="I1753" s="28"/>
      <c r="J1753" s="29"/>
      <c r="L1753" s="28"/>
      <c r="M1753" s="27"/>
    </row>
    <row r="1754" spans="2:13">
      <c r="B1754" s="28"/>
      <c r="C1754" s="28"/>
      <c r="E1754" s="28"/>
      <c r="F1754" s="30"/>
      <c r="G1754" s="31"/>
      <c r="I1754" s="28"/>
      <c r="J1754" s="29"/>
      <c r="L1754" s="28"/>
      <c r="M1754" s="27"/>
    </row>
    <row r="1755" spans="2:13">
      <c r="B1755" s="28"/>
      <c r="C1755" s="28"/>
      <c r="E1755" s="28"/>
      <c r="F1755" s="30"/>
      <c r="G1755" s="31"/>
      <c r="I1755" s="28"/>
      <c r="J1755" s="29"/>
      <c r="L1755" s="28"/>
      <c r="M1755" s="27"/>
    </row>
    <row r="1756" spans="2:13">
      <c r="B1756" s="28"/>
      <c r="C1756" s="28"/>
      <c r="E1756" s="28"/>
      <c r="F1756" s="30"/>
      <c r="G1756" s="31"/>
      <c r="I1756" s="28"/>
      <c r="J1756" s="29"/>
      <c r="L1756" s="28"/>
      <c r="M1756" s="27"/>
    </row>
    <row r="1757" spans="2:13">
      <c r="B1757" s="28"/>
      <c r="C1757" s="28"/>
      <c r="E1757" s="28"/>
      <c r="F1757" s="30"/>
      <c r="G1757" s="31"/>
      <c r="I1757" s="28"/>
      <c r="J1757" s="29"/>
      <c r="L1757" s="28"/>
      <c r="M1757" s="27"/>
    </row>
    <row r="1758" spans="2:13">
      <c r="B1758" s="28"/>
      <c r="C1758" s="28"/>
      <c r="E1758" s="28"/>
      <c r="F1758" s="30"/>
      <c r="G1758" s="31"/>
      <c r="I1758" s="28"/>
      <c r="J1758" s="29"/>
      <c r="L1758" s="28"/>
      <c r="M1758" s="27"/>
    </row>
    <row r="1759" spans="2:13">
      <c r="B1759" s="28"/>
      <c r="C1759" s="28"/>
      <c r="E1759" s="28"/>
      <c r="F1759" s="30"/>
      <c r="G1759" s="31"/>
      <c r="I1759" s="28"/>
      <c r="J1759" s="29"/>
      <c r="L1759" s="28"/>
      <c r="M1759" s="27"/>
    </row>
    <row r="1760" spans="2:13">
      <c r="B1760" s="28"/>
      <c r="C1760" s="28"/>
      <c r="E1760" s="28"/>
      <c r="F1760" s="30"/>
      <c r="G1760" s="31"/>
      <c r="I1760" s="28"/>
      <c r="J1760" s="29"/>
      <c r="L1760" s="28"/>
      <c r="M1760" s="27"/>
    </row>
    <row r="1761" spans="2:13">
      <c r="B1761" s="28"/>
      <c r="C1761" s="28"/>
      <c r="E1761" s="28"/>
      <c r="F1761" s="30"/>
      <c r="G1761" s="31"/>
      <c r="I1761" s="28"/>
      <c r="J1761" s="29"/>
      <c r="L1761" s="28"/>
      <c r="M1761" s="27"/>
    </row>
    <row r="1762" spans="2:13">
      <c r="B1762" s="28"/>
      <c r="C1762" s="28"/>
      <c r="E1762" s="28"/>
      <c r="F1762" s="30"/>
      <c r="G1762" s="31"/>
      <c r="I1762" s="28"/>
      <c r="J1762" s="29"/>
      <c r="L1762" s="28"/>
      <c r="M1762" s="27"/>
    </row>
    <row r="1763" spans="2:13">
      <c r="B1763" s="28"/>
      <c r="C1763" s="28"/>
      <c r="E1763" s="28"/>
      <c r="F1763" s="30"/>
      <c r="G1763" s="31"/>
      <c r="I1763" s="28"/>
      <c r="J1763" s="29"/>
      <c r="L1763" s="28"/>
      <c r="M1763" s="27"/>
    </row>
    <row r="1764" spans="2:13">
      <c r="B1764" s="28"/>
      <c r="C1764" s="28"/>
      <c r="E1764" s="28"/>
      <c r="F1764" s="30"/>
      <c r="G1764" s="31"/>
      <c r="I1764" s="28"/>
      <c r="J1764" s="29"/>
      <c r="L1764" s="28"/>
      <c r="M1764" s="27"/>
    </row>
    <row r="1765" spans="2:13">
      <c r="B1765" s="28"/>
      <c r="C1765" s="28"/>
      <c r="E1765" s="28"/>
      <c r="F1765" s="30"/>
      <c r="G1765" s="31"/>
      <c r="I1765" s="28"/>
      <c r="J1765" s="29"/>
      <c r="L1765" s="28"/>
      <c r="M1765" s="27"/>
    </row>
    <row r="1766" spans="2:13">
      <c r="B1766" s="28"/>
      <c r="C1766" s="28"/>
      <c r="E1766" s="28"/>
      <c r="F1766" s="30"/>
      <c r="G1766" s="31"/>
      <c r="I1766" s="28"/>
      <c r="J1766" s="29"/>
      <c r="L1766" s="28"/>
      <c r="M1766" s="27"/>
    </row>
    <row r="1767" spans="2:13">
      <c r="B1767" s="28"/>
      <c r="C1767" s="28"/>
      <c r="E1767" s="28"/>
      <c r="F1767" s="30"/>
      <c r="G1767" s="31"/>
      <c r="I1767" s="28"/>
      <c r="J1767" s="29"/>
      <c r="L1767" s="28"/>
      <c r="M1767" s="27"/>
    </row>
    <row r="1768" spans="2:13">
      <c r="B1768" s="28"/>
      <c r="C1768" s="28"/>
      <c r="E1768" s="28"/>
      <c r="F1768" s="30"/>
      <c r="G1768" s="31"/>
      <c r="I1768" s="28"/>
      <c r="J1768" s="29"/>
      <c r="L1768" s="28"/>
      <c r="M1768" s="27"/>
    </row>
    <row r="1769" spans="2:13">
      <c r="B1769" s="28"/>
      <c r="C1769" s="28"/>
      <c r="E1769" s="28"/>
      <c r="F1769" s="30"/>
      <c r="G1769" s="31"/>
      <c r="I1769" s="28"/>
      <c r="J1769" s="29"/>
      <c r="L1769" s="28"/>
      <c r="M1769" s="27"/>
    </row>
    <row r="1770" spans="2:13">
      <c r="B1770" s="28"/>
      <c r="C1770" s="28"/>
      <c r="E1770" s="28"/>
      <c r="F1770" s="30"/>
      <c r="G1770" s="31"/>
      <c r="I1770" s="28"/>
      <c r="J1770" s="29"/>
      <c r="L1770" s="28"/>
      <c r="M1770" s="27"/>
    </row>
    <row r="1771" spans="2:13">
      <c r="B1771" s="28"/>
      <c r="C1771" s="28"/>
      <c r="E1771" s="28"/>
      <c r="F1771" s="30"/>
      <c r="G1771" s="31"/>
      <c r="I1771" s="28"/>
      <c r="J1771" s="29"/>
      <c r="L1771" s="28"/>
      <c r="M1771" s="27"/>
    </row>
    <row r="1772" spans="2:13">
      <c r="B1772" s="28"/>
      <c r="C1772" s="28"/>
      <c r="E1772" s="28"/>
      <c r="F1772" s="30"/>
      <c r="G1772" s="31"/>
      <c r="I1772" s="28"/>
      <c r="J1772" s="29"/>
      <c r="L1772" s="28"/>
      <c r="M1772" s="27"/>
    </row>
    <row r="1773" spans="2:13">
      <c r="B1773" s="28"/>
      <c r="C1773" s="28"/>
      <c r="E1773" s="28"/>
      <c r="F1773" s="30"/>
      <c r="G1773" s="31"/>
      <c r="I1773" s="28"/>
      <c r="J1773" s="29"/>
      <c r="L1773" s="28"/>
      <c r="M1773" s="27"/>
    </row>
    <row r="1774" spans="2:13">
      <c r="B1774" s="28"/>
      <c r="C1774" s="28"/>
      <c r="E1774" s="28"/>
      <c r="F1774" s="30"/>
      <c r="G1774" s="31"/>
      <c r="I1774" s="28"/>
      <c r="J1774" s="29"/>
      <c r="L1774" s="28"/>
      <c r="M1774" s="27"/>
    </row>
    <row r="1775" spans="2:13">
      <c r="B1775" s="28"/>
      <c r="C1775" s="28"/>
      <c r="E1775" s="28"/>
      <c r="F1775" s="30"/>
      <c r="G1775" s="31"/>
      <c r="I1775" s="28"/>
      <c r="J1775" s="29"/>
      <c r="L1775" s="28"/>
      <c r="M1775" s="27"/>
    </row>
    <row r="1776" spans="2:13">
      <c r="B1776" s="28"/>
      <c r="C1776" s="28"/>
      <c r="E1776" s="28"/>
      <c r="F1776" s="30"/>
      <c r="G1776" s="31"/>
      <c r="I1776" s="28"/>
      <c r="J1776" s="29"/>
      <c r="L1776" s="28"/>
      <c r="M1776" s="27"/>
    </row>
    <row r="1777" spans="2:13">
      <c r="B1777" s="28"/>
      <c r="C1777" s="28"/>
      <c r="E1777" s="28"/>
      <c r="F1777" s="30"/>
      <c r="G1777" s="31"/>
      <c r="I1777" s="28"/>
      <c r="J1777" s="29"/>
      <c r="L1777" s="28"/>
      <c r="M1777" s="27"/>
    </row>
    <row r="1778" spans="2:13">
      <c r="B1778" s="28"/>
      <c r="C1778" s="28"/>
      <c r="E1778" s="28"/>
      <c r="F1778" s="30"/>
      <c r="G1778" s="31"/>
      <c r="I1778" s="28"/>
      <c r="J1778" s="29"/>
      <c r="L1778" s="28"/>
      <c r="M1778" s="27"/>
    </row>
    <row r="1779" spans="2:13">
      <c r="B1779" s="28"/>
      <c r="C1779" s="28"/>
      <c r="E1779" s="28"/>
      <c r="F1779" s="30"/>
      <c r="G1779" s="31"/>
      <c r="I1779" s="28"/>
      <c r="J1779" s="29"/>
      <c r="L1779" s="28"/>
      <c r="M1779" s="27"/>
    </row>
    <row r="1780" spans="2:13">
      <c r="B1780" s="28"/>
      <c r="C1780" s="28"/>
      <c r="E1780" s="28"/>
      <c r="F1780" s="30"/>
      <c r="G1780" s="31"/>
      <c r="I1780" s="28"/>
      <c r="J1780" s="29"/>
      <c r="L1780" s="28"/>
      <c r="M1780" s="27"/>
    </row>
    <row r="1781" spans="2:13">
      <c r="B1781" s="28"/>
      <c r="C1781" s="28"/>
      <c r="E1781" s="28"/>
      <c r="F1781" s="30"/>
      <c r="G1781" s="31"/>
      <c r="I1781" s="28"/>
      <c r="J1781" s="29"/>
      <c r="L1781" s="28"/>
      <c r="M1781" s="27"/>
    </row>
    <row r="1782" spans="2:13">
      <c r="B1782" s="28"/>
      <c r="C1782" s="28"/>
      <c r="E1782" s="28"/>
      <c r="F1782" s="30"/>
      <c r="G1782" s="31"/>
      <c r="I1782" s="28"/>
      <c r="J1782" s="29"/>
      <c r="L1782" s="28"/>
      <c r="M1782" s="27"/>
    </row>
    <row r="1783" spans="2:13">
      <c r="B1783" s="28"/>
      <c r="C1783" s="28"/>
      <c r="E1783" s="28"/>
      <c r="F1783" s="30"/>
      <c r="G1783" s="31"/>
      <c r="I1783" s="28"/>
      <c r="J1783" s="29"/>
      <c r="L1783" s="28"/>
      <c r="M1783" s="27"/>
    </row>
    <row r="1784" spans="2:13">
      <c r="B1784" s="28"/>
      <c r="C1784" s="28"/>
      <c r="E1784" s="28"/>
      <c r="F1784" s="30"/>
      <c r="G1784" s="31"/>
      <c r="I1784" s="28"/>
      <c r="J1784" s="29"/>
      <c r="L1784" s="28"/>
      <c r="M1784" s="27"/>
    </row>
    <row r="1785" spans="2:13">
      <c r="B1785" s="28"/>
      <c r="C1785" s="28"/>
      <c r="E1785" s="28"/>
      <c r="F1785" s="30"/>
      <c r="G1785" s="31"/>
      <c r="I1785" s="28"/>
      <c r="J1785" s="29"/>
      <c r="L1785" s="28"/>
      <c r="M1785" s="27"/>
    </row>
    <row r="1786" spans="2:13">
      <c r="B1786" s="28"/>
      <c r="C1786" s="28"/>
      <c r="E1786" s="28"/>
      <c r="F1786" s="30"/>
      <c r="G1786" s="31"/>
      <c r="I1786" s="28"/>
      <c r="J1786" s="29"/>
      <c r="L1786" s="28"/>
      <c r="M1786" s="27"/>
    </row>
    <row r="1787" spans="2:13">
      <c r="B1787" s="28"/>
      <c r="C1787" s="28"/>
      <c r="E1787" s="28"/>
      <c r="F1787" s="30"/>
      <c r="G1787" s="31"/>
      <c r="I1787" s="28"/>
      <c r="J1787" s="29"/>
      <c r="L1787" s="28"/>
      <c r="M1787" s="27"/>
    </row>
    <row r="1788" spans="2:13">
      <c r="B1788" s="28"/>
      <c r="C1788" s="28"/>
      <c r="E1788" s="28"/>
      <c r="F1788" s="30"/>
      <c r="G1788" s="31"/>
      <c r="I1788" s="28"/>
      <c r="J1788" s="29"/>
      <c r="L1788" s="28"/>
      <c r="M1788" s="27"/>
    </row>
    <row r="1789" spans="2:13">
      <c r="B1789" s="28"/>
      <c r="C1789" s="28"/>
      <c r="E1789" s="28"/>
      <c r="F1789" s="30"/>
      <c r="G1789" s="31"/>
      <c r="I1789" s="28"/>
      <c r="J1789" s="29"/>
      <c r="L1789" s="28"/>
      <c r="M1789" s="27"/>
    </row>
    <row r="1790" spans="2:13">
      <c r="B1790" s="28"/>
      <c r="C1790" s="28"/>
      <c r="E1790" s="28"/>
      <c r="F1790" s="30"/>
      <c r="G1790" s="31"/>
      <c r="I1790" s="28"/>
      <c r="J1790" s="29"/>
      <c r="L1790" s="28"/>
      <c r="M1790" s="27"/>
    </row>
    <row r="1791" spans="2:13">
      <c r="B1791" s="28"/>
      <c r="C1791" s="28"/>
      <c r="E1791" s="28"/>
      <c r="F1791" s="30"/>
      <c r="G1791" s="31"/>
      <c r="I1791" s="28"/>
      <c r="J1791" s="29"/>
      <c r="L1791" s="28"/>
      <c r="M1791" s="27"/>
    </row>
    <row r="1792" spans="2:13">
      <c r="B1792" s="28"/>
      <c r="C1792" s="28"/>
      <c r="E1792" s="28"/>
      <c r="F1792" s="30"/>
      <c r="G1792" s="31"/>
      <c r="I1792" s="28"/>
      <c r="J1792" s="29"/>
      <c r="L1792" s="28"/>
      <c r="M1792" s="27"/>
    </row>
    <row r="1793" spans="2:13">
      <c r="B1793" s="28"/>
      <c r="C1793" s="28"/>
      <c r="E1793" s="28"/>
      <c r="F1793" s="30"/>
      <c r="G1793" s="31"/>
      <c r="I1793" s="28"/>
      <c r="J1793" s="29"/>
      <c r="L1793" s="28"/>
      <c r="M1793" s="27"/>
    </row>
    <row r="1794" spans="2:13">
      <c r="B1794" s="28"/>
      <c r="C1794" s="28"/>
      <c r="E1794" s="28"/>
      <c r="F1794" s="30"/>
      <c r="G1794" s="31"/>
      <c r="I1794" s="28"/>
      <c r="J1794" s="29"/>
      <c r="L1794" s="28"/>
      <c r="M1794" s="27"/>
    </row>
    <row r="1795" spans="2:13">
      <c r="B1795" s="28"/>
      <c r="C1795" s="28"/>
      <c r="E1795" s="28"/>
      <c r="F1795" s="30"/>
      <c r="G1795" s="31"/>
      <c r="I1795" s="28"/>
      <c r="J1795" s="29"/>
      <c r="L1795" s="28"/>
      <c r="M1795" s="27"/>
    </row>
    <row r="1796" spans="2:13">
      <c r="B1796" s="28"/>
      <c r="C1796" s="28"/>
      <c r="E1796" s="28"/>
      <c r="F1796" s="30"/>
      <c r="G1796" s="31"/>
      <c r="I1796" s="28"/>
      <c r="J1796" s="29"/>
      <c r="L1796" s="28"/>
      <c r="M1796" s="27"/>
    </row>
    <row r="1797" spans="2:13">
      <c r="B1797" s="28"/>
      <c r="C1797" s="28"/>
      <c r="E1797" s="28"/>
      <c r="F1797" s="30"/>
      <c r="G1797" s="31"/>
      <c r="I1797" s="28"/>
      <c r="J1797" s="29"/>
      <c r="L1797" s="28"/>
      <c r="M1797" s="27"/>
    </row>
    <row r="1798" spans="2:13">
      <c r="B1798" s="28"/>
      <c r="C1798" s="28"/>
      <c r="E1798" s="28"/>
      <c r="F1798" s="30"/>
      <c r="G1798" s="31"/>
      <c r="I1798" s="28"/>
      <c r="J1798" s="29"/>
      <c r="L1798" s="28"/>
      <c r="M1798" s="27"/>
    </row>
    <row r="1799" spans="2:13">
      <c r="B1799" s="28"/>
      <c r="C1799" s="28"/>
      <c r="E1799" s="28"/>
      <c r="F1799" s="30"/>
      <c r="G1799" s="31"/>
      <c r="I1799" s="28"/>
      <c r="J1799" s="29"/>
      <c r="L1799" s="28"/>
      <c r="M1799" s="27"/>
    </row>
    <row r="1800" spans="2:13">
      <c r="B1800" s="28"/>
      <c r="C1800" s="28"/>
      <c r="E1800" s="28"/>
      <c r="F1800" s="30"/>
      <c r="G1800" s="31"/>
      <c r="I1800" s="28"/>
      <c r="J1800" s="29"/>
      <c r="L1800" s="28"/>
      <c r="M1800" s="27"/>
    </row>
    <row r="1801" spans="2:13">
      <c r="B1801" s="28"/>
      <c r="C1801" s="28"/>
      <c r="E1801" s="28"/>
      <c r="F1801" s="30"/>
      <c r="G1801" s="31"/>
      <c r="I1801" s="28"/>
      <c r="J1801" s="29"/>
      <c r="L1801" s="28"/>
      <c r="M1801" s="27"/>
    </row>
    <row r="1802" spans="2:13">
      <c r="B1802" s="28"/>
      <c r="C1802" s="28"/>
      <c r="E1802" s="28"/>
      <c r="F1802" s="30"/>
      <c r="G1802" s="31"/>
      <c r="I1802" s="28"/>
      <c r="J1802" s="29"/>
      <c r="L1802" s="28"/>
      <c r="M1802" s="27"/>
    </row>
    <row r="1803" spans="2:13">
      <c r="B1803" s="28"/>
      <c r="C1803" s="28"/>
      <c r="E1803" s="28"/>
      <c r="F1803" s="30"/>
      <c r="G1803" s="31"/>
      <c r="I1803" s="28"/>
      <c r="J1803" s="29"/>
      <c r="L1803" s="28"/>
      <c r="M1803" s="27"/>
    </row>
    <row r="1804" spans="2:13">
      <c r="B1804" s="28"/>
      <c r="C1804" s="28"/>
      <c r="E1804" s="28"/>
      <c r="F1804" s="30"/>
      <c r="G1804" s="31"/>
      <c r="I1804" s="28"/>
      <c r="J1804" s="29"/>
      <c r="L1804" s="28"/>
      <c r="M1804" s="27"/>
    </row>
    <row r="1805" spans="2:13">
      <c r="B1805" s="28"/>
      <c r="C1805" s="28"/>
      <c r="E1805" s="28"/>
      <c r="F1805" s="30"/>
      <c r="G1805" s="31"/>
      <c r="I1805" s="28"/>
      <c r="J1805" s="29"/>
      <c r="L1805" s="28"/>
      <c r="M1805" s="27"/>
    </row>
    <row r="1806" spans="2:13">
      <c r="B1806" s="28"/>
      <c r="C1806" s="28"/>
      <c r="E1806" s="28"/>
      <c r="F1806" s="30"/>
      <c r="G1806" s="31"/>
      <c r="I1806" s="28"/>
      <c r="J1806" s="29"/>
      <c r="L1806" s="28"/>
      <c r="M1806" s="27"/>
    </row>
    <row r="1807" spans="2:13">
      <c r="B1807" s="28"/>
      <c r="C1807" s="28"/>
      <c r="E1807" s="28"/>
      <c r="F1807" s="30"/>
      <c r="G1807" s="31"/>
      <c r="I1807" s="28"/>
      <c r="J1807" s="29"/>
      <c r="L1807" s="28"/>
      <c r="M1807" s="27"/>
    </row>
    <row r="1808" spans="2:13">
      <c r="B1808" s="28"/>
      <c r="C1808" s="28"/>
      <c r="E1808" s="28"/>
      <c r="F1808" s="30"/>
      <c r="G1808" s="31"/>
      <c r="I1808" s="28"/>
      <c r="J1808" s="29"/>
      <c r="L1808" s="28"/>
      <c r="M1808" s="27"/>
    </row>
    <row r="1809" spans="2:13">
      <c r="B1809" s="28"/>
      <c r="C1809" s="28"/>
      <c r="E1809" s="28"/>
      <c r="F1809" s="30"/>
      <c r="G1809" s="31"/>
      <c r="I1809" s="28"/>
      <c r="J1809" s="29"/>
      <c r="L1809" s="28"/>
      <c r="M1809" s="27"/>
    </row>
    <row r="1810" spans="2:13">
      <c r="B1810" s="28"/>
      <c r="C1810" s="28"/>
      <c r="E1810" s="28"/>
      <c r="F1810" s="30"/>
      <c r="G1810" s="31"/>
      <c r="I1810" s="28"/>
      <c r="J1810" s="29"/>
      <c r="L1810" s="28"/>
      <c r="M1810" s="27"/>
    </row>
    <row r="1811" spans="2:13">
      <c r="B1811" s="28"/>
      <c r="C1811" s="28"/>
      <c r="E1811" s="28"/>
      <c r="F1811" s="30"/>
      <c r="G1811" s="31"/>
      <c r="I1811" s="28"/>
      <c r="J1811" s="29"/>
      <c r="L1811" s="28"/>
      <c r="M1811" s="27"/>
    </row>
    <row r="1812" spans="2:13">
      <c r="B1812" s="28"/>
      <c r="C1812" s="28"/>
      <c r="E1812" s="28"/>
      <c r="F1812" s="30"/>
      <c r="G1812" s="31"/>
      <c r="I1812" s="28"/>
      <c r="J1812" s="29"/>
      <c r="L1812" s="28"/>
      <c r="M1812" s="27"/>
    </row>
    <row r="1813" spans="2:13">
      <c r="B1813" s="28"/>
      <c r="C1813" s="28"/>
      <c r="E1813" s="28"/>
      <c r="F1813" s="30"/>
      <c r="G1813" s="31"/>
      <c r="I1813" s="28"/>
      <c r="J1813" s="29"/>
      <c r="L1813" s="28"/>
      <c r="M1813" s="27"/>
    </row>
    <row r="1814" spans="2:13">
      <c r="B1814" s="28"/>
      <c r="C1814" s="28"/>
      <c r="E1814" s="28"/>
      <c r="F1814" s="30"/>
      <c r="G1814" s="31"/>
      <c r="I1814" s="28"/>
      <c r="J1814" s="29"/>
      <c r="L1814" s="28"/>
      <c r="M1814" s="27"/>
    </row>
    <row r="1815" spans="2:13">
      <c r="B1815" s="28"/>
      <c r="C1815" s="28"/>
      <c r="E1815" s="28"/>
      <c r="F1815" s="30"/>
      <c r="G1815" s="31"/>
      <c r="I1815" s="28"/>
      <c r="J1815" s="29"/>
      <c r="L1815" s="28"/>
      <c r="M1815" s="27"/>
    </row>
    <row r="1816" spans="2:13">
      <c r="B1816" s="28"/>
      <c r="C1816" s="28"/>
      <c r="E1816" s="28"/>
      <c r="F1816" s="30"/>
      <c r="G1816" s="31"/>
      <c r="I1816" s="28"/>
      <c r="J1816" s="29"/>
      <c r="L1816" s="28"/>
      <c r="M1816" s="27"/>
    </row>
    <row r="1817" spans="2:13">
      <c r="B1817" s="28"/>
      <c r="C1817" s="28"/>
      <c r="E1817" s="28"/>
      <c r="F1817" s="30"/>
      <c r="G1817" s="31"/>
      <c r="I1817" s="28"/>
      <c r="J1817" s="29"/>
      <c r="L1817" s="28"/>
      <c r="M1817" s="27"/>
    </row>
    <row r="1818" spans="2:13">
      <c r="B1818" s="28"/>
      <c r="C1818" s="28"/>
      <c r="E1818" s="28"/>
      <c r="F1818" s="30"/>
      <c r="G1818" s="31"/>
      <c r="I1818" s="28"/>
      <c r="J1818" s="29"/>
      <c r="L1818" s="28"/>
      <c r="M1818" s="27"/>
    </row>
    <row r="1819" spans="2:13">
      <c r="B1819" s="28"/>
      <c r="C1819" s="28"/>
      <c r="E1819" s="28"/>
      <c r="F1819" s="30"/>
      <c r="G1819" s="31"/>
      <c r="I1819" s="28"/>
      <c r="J1819" s="29"/>
      <c r="L1819" s="28"/>
      <c r="M1819" s="27"/>
    </row>
    <row r="1820" spans="2:13">
      <c r="B1820" s="28"/>
      <c r="C1820" s="28"/>
      <c r="E1820" s="28"/>
      <c r="F1820" s="30"/>
      <c r="G1820" s="31"/>
      <c r="I1820" s="28"/>
      <c r="J1820" s="29"/>
      <c r="L1820" s="28"/>
      <c r="M1820" s="27"/>
    </row>
    <row r="1821" spans="2:13">
      <c r="B1821" s="28"/>
      <c r="C1821" s="28"/>
      <c r="E1821" s="28"/>
      <c r="F1821" s="30"/>
      <c r="G1821" s="31"/>
      <c r="I1821" s="28"/>
      <c r="J1821" s="29"/>
      <c r="L1821" s="28"/>
      <c r="M1821" s="27"/>
    </row>
    <row r="1822" spans="2:13">
      <c r="B1822" s="28"/>
      <c r="C1822" s="28"/>
      <c r="E1822" s="28"/>
      <c r="F1822" s="30"/>
      <c r="G1822" s="31"/>
      <c r="I1822" s="28"/>
      <c r="J1822" s="29"/>
      <c r="L1822" s="28"/>
      <c r="M1822" s="27"/>
    </row>
    <row r="1823" spans="2:13">
      <c r="B1823" s="28"/>
      <c r="C1823" s="28"/>
      <c r="E1823" s="28"/>
      <c r="F1823" s="30"/>
      <c r="G1823" s="31"/>
      <c r="I1823" s="28"/>
      <c r="J1823" s="29"/>
      <c r="L1823" s="28"/>
      <c r="M1823" s="27"/>
    </row>
    <row r="1824" spans="2:13">
      <c r="B1824" s="28"/>
      <c r="C1824" s="28"/>
      <c r="E1824" s="28"/>
      <c r="F1824" s="30"/>
      <c r="G1824" s="31"/>
      <c r="I1824" s="28"/>
      <c r="J1824" s="29"/>
      <c r="L1824" s="28"/>
      <c r="M1824" s="27"/>
    </row>
    <row r="1825" spans="2:13">
      <c r="B1825" s="28"/>
      <c r="C1825" s="28"/>
      <c r="E1825" s="28"/>
      <c r="F1825" s="30"/>
      <c r="G1825" s="31"/>
      <c r="I1825" s="28"/>
      <c r="J1825" s="29"/>
      <c r="L1825" s="28"/>
      <c r="M1825" s="27"/>
    </row>
    <row r="1826" spans="2:13">
      <c r="B1826" s="28"/>
      <c r="C1826" s="28"/>
      <c r="E1826" s="28"/>
      <c r="F1826" s="30"/>
      <c r="G1826" s="31"/>
      <c r="I1826" s="28"/>
      <c r="J1826" s="29"/>
      <c r="L1826" s="28"/>
      <c r="M1826" s="27"/>
    </row>
    <row r="1827" spans="2:13">
      <c r="B1827" s="28"/>
      <c r="C1827" s="28"/>
      <c r="E1827" s="28"/>
      <c r="F1827" s="30"/>
      <c r="G1827" s="31"/>
      <c r="I1827" s="28"/>
      <c r="J1827" s="29"/>
      <c r="L1827" s="28"/>
      <c r="M1827" s="27"/>
    </row>
    <row r="1828" spans="2:13">
      <c r="B1828" s="28"/>
      <c r="C1828" s="28"/>
      <c r="E1828" s="28"/>
      <c r="F1828" s="30"/>
      <c r="G1828" s="31"/>
      <c r="I1828" s="28"/>
      <c r="J1828" s="29"/>
      <c r="L1828" s="28"/>
      <c r="M1828" s="27"/>
    </row>
    <row r="1829" spans="2:13">
      <c r="B1829" s="28"/>
      <c r="C1829" s="28"/>
      <c r="E1829" s="28"/>
      <c r="F1829" s="30"/>
      <c r="G1829" s="31"/>
      <c r="I1829" s="28"/>
      <c r="J1829" s="29"/>
      <c r="L1829" s="28"/>
      <c r="M1829" s="27"/>
    </row>
    <row r="1830" spans="2:13">
      <c r="B1830" s="28"/>
      <c r="C1830" s="28"/>
      <c r="E1830" s="28"/>
      <c r="F1830" s="30"/>
      <c r="G1830" s="31"/>
      <c r="I1830" s="28"/>
      <c r="J1830" s="29"/>
      <c r="L1830" s="28"/>
      <c r="M1830" s="27"/>
    </row>
    <row r="1831" spans="2:13">
      <c r="B1831" s="28"/>
      <c r="C1831" s="28"/>
      <c r="E1831" s="28"/>
      <c r="F1831" s="30"/>
      <c r="G1831" s="31"/>
      <c r="I1831" s="28"/>
      <c r="J1831" s="29"/>
      <c r="L1831" s="28"/>
      <c r="M1831" s="27"/>
    </row>
    <row r="1832" spans="2:13">
      <c r="B1832" s="28"/>
      <c r="C1832" s="28"/>
      <c r="E1832" s="28"/>
      <c r="F1832" s="30"/>
      <c r="G1832" s="31"/>
      <c r="I1832" s="28"/>
      <c r="J1832" s="29"/>
      <c r="L1832" s="28"/>
      <c r="M1832" s="27"/>
    </row>
    <row r="1833" spans="2:13">
      <c r="B1833" s="28"/>
      <c r="C1833" s="28"/>
      <c r="E1833" s="28"/>
      <c r="F1833" s="30"/>
      <c r="G1833" s="31"/>
      <c r="I1833" s="28"/>
      <c r="J1833" s="29"/>
      <c r="L1833" s="28"/>
      <c r="M1833" s="27"/>
    </row>
    <row r="1834" spans="2:13">
      <c r="B1834" s="28"/>
      <c r="C1834" s="28"/>
      <c r="E1834" s="28"/>
      <c r="F1834" s="30"/>
      <c r="G1834" s="31"/>
      <c r="I1834" s="28"/>
      <c r="J1834" s="29"/>
      <c r="L1834" s="28"/>
      <c r="M1834" s="27"/>
    </row>
    <row r="1835" spans="2:13">
      <c r="B1835" s="28"/>
      <c r="C1835" s="28"/>
      <c r="E1835" s="28"/>
      <c r="F1835" s="30"/>
      <c r="G1835" s="31"/>
      <c r="I1835" s="28"/>
      <c r="J1835" s="29"/>
      <c r="L1835" s="28"/>
      <c r="M1835" s="27"/>
    </row>
    <row r="1836" spans="2:13">
      <c r="B1836" s="28"/>
      <c r="C1836" s="28"/>
      <c r="E1836" s="28"/>
      <c r="F1836" s="30"/>
      <c r="G1836" s="31"/>
      <c r="I1836" s="28"/>
      <c r="J1836" s="29"/>
      <c r="L1836" s="28"/>
      <c r="M1836" s="27"/>
    </row>
    <row r="1837" spans="2:13">
      <c r="B1837" s="28"/>
      <c r="C1837" s="28"/>
      <c r="E1837" s="28"/>
      <c r="F1837" s="30"/>
      <c r="G1837" s="31"/>
      <c r="I1837" s="28"/>
      <c r="J1837" s="29"/>
      <c r="L1837" s="28"/>
      <c r="M1837" s="27"/>
    </row>
    <row r="1838" spans="2:13">
      <c r="B1838" s="28"/>
      <c r="C1838" s="28"/>
      <c r="E1838" s="28"/>
      <c r="F1838" s="30"/>
      <c r="G1838" s="31"/>
      <c r="I1838" s="28"/>
      <c r="J1838" s="29"/>
      <c r="L1838" s="28"/>
      <c r="M1838" s="27"/>
    </row>
    <row r="1839" spans="2:13">
      <c r="B1839" s="28"/>
      <c r="C1839" s="28"/>
      <c r="E1839" s="28"/>
      <c r="F1839" s="30"/>
      <c r="G1839" s="31"/>
      <c r="I1839" s="28"/>
      <c r="J1839" s="29"/>
      <c r="L1839" s="28"/>
      <c r="M1839" s="27"/>
    </row>
    <row r="1840" spans="2:13">
      <c r="B1840" s="28"/>
      <c r="C1840" s="28"/>
      <c r="E1840" s="28"/>
      <c r="F1840" s="30"/>
      <c r="G1840" s="31"/>
      <c r="I1840" s="28"/>
      <c r="J1840" s="29"/>
      <c r="L1840" s="28"/>
      <c r="M1840" s="27"/>
    </row>
    <row r="1841" spans="2:13">
      <c r="B1841" s="28"/>
      <c r="C1841" s="28"/>
      <c r="E1841" s="28"/>
      <c r="F1841" s="30"/>
      <c r="G1841" s="31"/>
      <c r="I1841" s="28"/>
      <c r="J1841" s="29"/>
      <c r="L1841" s="28"/>
      <c r="M1841" s="27"/>
    </row>
    <row r="1842" spans="2:13">
      <c r="B1842" s="28"/>
      <c r="C1842" s="28"/>
      <c r="E1842" s="28"/>
      <c r="F1842" s="30"/>
      <c r="G1842" s="31"/>
      <c r="I1842" s="28"/>
      <c r="J1842" s="29"/>
      <c r="L1842" s="28"/>
      <c r="M1842" s="27"/>
    </row>
    <row r="1843" spans="2:13">
      <c r="B1843" s="28"/>
      <c r="C1843" s="28"/>
      <c r="E1843" s="28"/>
      <c r="F1843" s="30"/>
      <c r="G1843" s="31"/>
      <c r="I1843" s="28"/>
      <c r="J1843" s="29"/>
      <c r="L1843" s="28"/>
      <c r="M1843" s="27"/>
    </row>
    <row r="1844" spans="2:13">
      <c r="B1844" s="28"/>
      <c r="C1844" s="28"/>
      <c r="E1844" s="28"/>
      <c r="F1844" s="30"/>
      <c r="G1844" s="31"/>
      <c r="I1844" s="28"/>
      <c r="J1844" s="29"/>
      <c r="L1844" s="28"/>
      <c r="M1844" s="27"/>
    </row>
    <row r="1845" spans="2:13">
      <c r="B1845" s="28"/>
      <c r="C1845" s="28"/>
      <c r="E1845" s="28"/>
      <c r="F1845" s="30"/>
      <c r="G1845" s="31"/>
      <c r="I1845" s="28"/>
      <c r="J1845" s="29"/>
      <c r="L1845" s="28"/>
      <c r="M1845" s="27"/>
    </row>
    <row r="1846" spans="2:13">
      <c r="B1846" s="28"/>
      <c r="C1846" s="28"/>
      <c r="E1846" s="28"/>
      <c r="F1846" s="30"/>
      <c r="G1846" s="31"/>
      <c r="I1846" s="28"/>
      <c r="J1846" s="29"/>
      <c r="L1846" s="28"/>
      <c r="M1846" s="27"/>
    </row>
    <row r="1847" spans="2:13">
      <c r="B1847" s="28"/>
      <c r="C1847" s="28"/>
      <c r="E1847" s="28"/>
      <c r="F1847" s="30"/>
      <c r="G1847" s="31"/>
      <c r="I1847" s="28"/>
      <c r="J1847" s="29"/>
      <c r="L1847" s="28"/>
      <c r="M1847" s="27"/>
    </row>
    <row r="1848" spans="2:13">
      <c r="B1848" s="28"/>
      <c r="C1848" s="28"/>
      <c r="E1848" s="28"/>
      <c r="F1848" s="30"/>
      <c r="G1848" s="31"/>
      <c r="I1848" s="28"/>
      <c r="J1848" s="29"/>
      <c r="L1848" s="28"/>
      <c r="M1848" s="27"/>
    </row>
    <row r="1849" spans="2:13">
      <c r="B1849" s="28"/>
      <c r="C1849" s="28"/>
      <c r="E1849" s="28"/>
      <c r="F1849" s="30"/>
      <c r="G1849" s="31"/>
      <c r="I1849" s="28"/>
      <c r="J1849" s="29"/>
      <c r="L1849" s="28"/>
      <c r="M1849" s="27"/>
    </row>
    <row r="1850" spans="2:13">
      <c r="B1850" s="28"/>
      <c r="C1850" s="28"/>
      <c r="E1850" s="28"/>
      <c r="F1850" s="30"/>
      <c r="G1850" s="31"/>
      <c r="I1850" s="28"/>
      <c r="J1850" s="29"/>
      <c r="L1850" s="28"/>
      <c r="M1850" s="27"/>
    </row>
    <row r="1851" spans="2:13">
      <c r="B1851" s="28"/>
      <c r="C1851" s="28"/>
      <c r="E1851" s="28"/>
      <c r="F1851" s="30"/>
      <c r="G1851" s="31"/>
      <c r="I1851" s="28"/>
      <c r="J1851" s="29"/>
      <c r="L1851" s="28"/>
      <c r="M1851" s="27"/>
    </row>
    <row r="1852" spans="2:13">
      <c r="B1852" s="28"/>
      <c r="C1852" s="28"/>
      <c r="E1852" s="28"/>
      <c r="F1852" s="30"/>
      <c r="G1852" s="31"/>
      <c r="I1852" s="28"/>
      <c r="J1852" s="29"/>
      <c r="L1852" s="28"/>
      <c r="M1852" s="27"/>
    </row>
    <row r="1853" spans="2:13">
      <c r="B1853" s="28"/>
      <c r="C1853" s="28"/>
      <c r="E1853" s="28"/>
      <c r="F1853" s="30"/>
      <c r="G1853" s="31"/>
      <c r="I1853" s="28"/>
      <c r="J1853" s="29"/>
      <c r="L1853" s="28"/>
      <c r="M1853" s="27"/>
    </row>
    <row r="1854" spans="2:13">
      <c r="B1854" s="28"/>
      <c r="C1854" s="28"/>
      <c r="E1854" s="28"/>
      <c r="F1854" s="30"/>
      <c r="G1854" s="31"/>
      <c r="I1854" s="28"/>
      <c r="J1854" s="29"/>
      <c r="L1854" s="28"/>
      <c r="M1854" s="27"/>
    </row>
    <row r="1855" spans="2:13">
      <c r="B1855" s="28"/>
      <c r="C1855" s="28"/>
      <c r="E1855" s="28"/>
      <c r="F1855" s="30"/>
      <c r="G1855" s="31"/>
      <c r="I1855" s="28"/>
      <c r="J1855" s="29"/>
      <c r="L1855" s="28"/>
      <c r="M1855" s="27"/>
    </row>
    <row r="1856" spans="2:13">
      <c r="B1856" s="28"/>
      <c r="C1856" s="28"/>
      <c r="E1856" s="28"/>
      <c r="F1856" s="30"/>
      <c r="G1856" s="31"/>
      <c r="I1856" s="28"/>
      <c r="J1856" s="29"/>
      <c r="L1856" s="28"/>
      <c r="M1856" s="27"/>
    </row>
    <row r="1857" spans="2:13">
      <c r="B1857" s="28"/>
      <c r="C1857" s="28"/>
      <c r="E1857" s="28"/>
      <c r="F1857" s="30"/>
      <c r="G1857" s="31"/>
      <c r="I1857" s="28"/>
      <c r="J1857" s="29"/>
      <c r="L1857" s="28"/>
      <c r="M1857" s="27"/>
    </row>
    <row r="1858" spans="2:13">
      <c r="B1858" s="28"/>
      <c r="C1858" s="28"/>
      <c r="E1858" s="28"/>
      <c r="F1858" s="30"/>
      <c r="G1858" s="31"/>
      <c r="I1858" s="28"/>
      <c r="J1858" s="29"/>
      <c r="L1858" s="28"/>
      <c r="M1858" s="27"/>
    </row>
    <row r="1859" spans="2:13">
      <c r="B1859" s="28"/>
      <c r="C1859" s="28"/>
      <c r="E1859" s="28"/>
      <c r="F1859" s="30"/>
      <c r="G1859" s="31"/>
      <c r="I1859" s="28"/>
      <c r="J1859" s="29"/>
      <c r="L1859" s="28"/>
      <c r="M1859" s="27"/>
    </row>
    <row r="1860" spans="2:13">
      <c r="B1860" s="28"/>
      <c r="C1860" s="28"/>
      <c r="E1860" s="28"/>
      <c r="F1860" s="30"/>
      <c r="G1860" s="31"/>
      <c r="I1860" s="28"/>
      <c r="J1860" s="29"/>
      <c r="L1860" s="28"/>
      <c r="M1860" s="27"/>
    </row>
    <row r="1861" spans="2:13">
      <c r="B1861" s="28"/>
      <c r="C1861" s="28"/>
      <c r="E1861" s="28"/>
      <c r="F1861" s="30"/>
      <c r="G1861" s="31"/>
      <c r="I1861" s="28"/>
      <c r="J1861" s="29"/>
      <c r="L1861" s="28"/>
      <c r="M1861" s="27"/>
    </row>
    <row r="1862" spans="2:13">
      <c r="B1862" s="28"/>
      <c r="C1862" s="28"/>
      <c r="E1862" s="28"/>
      <c r="F1862" s="30"/>
      <c r="G1862" s="31"/>
      <c r="I1862" s="28"/>
      <c r="J1862" s="29"/>
      <c r="L1862" s="28"/>
      <c r="M1862" s="27"/>
    </row>
    <row r="1863" spans="2:13">
      <c r="B1863" s="28"/>
      <c r="C1863" s="28"/>
      <c r="E1863" s="28"/>
      <c r="F1863" s="30"/>
      <c r="G1863" s="31"/>
      <c r="I1863" s="28"/>
      <c r="J1863" s="29"/>
      <c r="L1863" s="28"/>
      <c r="M1863" s="27"/>
    </row>
    <row r="1864" spans="2:13">
      <c r="B1864" s="28"/>
      <c r="C1864" s="28"/>
      <c r="E1864" s="28"/>
      <c r="F1864" s="30"/>
      <c r="G1864" s="31"/>
      <c r="I1864" s="28"/>
      <c r="J1864" s="29"/>
      <c r="L1864" s="28"/>
      <c r="M1864" s="27"/>
    </row>
    <row r="1865" spans="2:13">
      <c r="B1865" s="28"/>
      <c r="C1865" s="28"/>
      <c r="E1865" s="28"/>
      <c r="F1865" s="30"/>
      <c r="G1865" s="31"/>
      <c r="I1865" s="28"/>
      <c r="J1865" s="29"/>
      <c r="L1865" s="28"/>
      <c r="M1865" s="27"/>
    </row>
    <row r="1866" spans="2:13">
      <c r="B1866" s="28"/>
      <c r="C1866" s="28"/>
      <c r="E1866" s="28"/>
      <c r="F1866" s="30"/>
      <c r="G1866" s="31"/>
      <c r="I1866" s="28"/>
      <c r="J1866" s="29"/>
      <c r="L1866" s="28"/>
      <c r="M1866" s="27"/>
    </row>
    <row r="1867" spans="2:13">
      <c r="B1867" s="28"/>
      <c r="C1867" s="28"/>
      <c r="E1867" s="28"/>
      <c r="F1867" s="30"/>
      <c r="G1867" s="31"/>
      <c r="I1867" s="28"/>
      <c r="J1867" s="29"/>
      <c r="L1867" s="28"/>
      <c r="M1867" s="27"/>
    </row>
    <row r="1868" spans="2:13">
      <c r="B1868" s="28"/>
      <c r="C1868" s="28"/>
      <c r="E1868" s="28"/>
      <c r="F1868" s="30"/>
      <c r="G1868" s="31"/>
      <c r="I1868" s="28"/>
      <c r="J1868" s="29"/>
      <c r="L1868" s="28"/>
      <c r="M1868" s="27"/>
    </row>
    <row r="1869" spans="2:13">
      <c r="B1869" s="28"/>
      <c r="C1869" s="28"/>
      <c r="E1869" s="28"/>
      <c r="F1869" s="30"/>
      <c r="G1869" s="31"/>
      <c r="I1869" s="28"/>
      <c r="J1869" s="29"/>
      <c r="L1869" s="28"/>
      <c r="M1869" s="27"/>
    </row>
    <row r="1870" spans="2:13">
      <c r="B1870" s="28"/>
      <c r="C1870" s="28"/>
      <c r="E1870" s="28"/>
      <c r="F1870" s="30"/>
      <c r="G1870" s="31"/>
      <c r="I1870" s="28"/>
      <c r="J1870" s="29"/>
      <c r="L1870" s="28"/>
      <c r="M1870" s="27"/>
    </row>
    <row r="1871" spans="2:13">
      <c r="B1871" s="28"/>
      <c r="C1871" s="28"/>
      <c r="E1871" s="28"/>
      <c r="F1871" s="30"/>
      <c r="G1871" s="31"/>
      <c r="I1871" s="28"/>
      <c r="J1871" s="29"/>
      <c r="L1871" s="28"/>
      <c r="M1871" s="27"/>
    </row>
    <row r="1872" spans="2:13">
      <c r="B1872" s="28"/>
      <c r="C1872" s="28"/>
      <c r="E1872" s="28"/>
      <c r="F1872" s="30"/>
      <c r="G1872" s="31"/>
      <c r="I1872" s="28"/>
      <c r="J1872" s="29"/>
      <c r="L1872" s="28"/>
      <c r="M1872" s="27"/>
    </row>
    <row r="1873" spans="2:13">
      <c r="B1873" s="28"/>
      <c r="C1873" s="28"/>
      <c r="E1873" s="28"/>
      <c r="F1873" s="30"/>
      <c r="G1873" s="31"/>
      <c r="I1873" s="28"/>
      <c r="J1873" s="29"/>
      <c r="L1873" s="28"/>
      <c r="M1873" s="27"/>
    </row>
    <row r="1874" spans="2:13">
      <c r="B1874" s="28"/>
      <c r="C1874" s="28"/>
      <c r="E1874" s="28"/>
      <c r="F1874" s="30"/>
      <c r="G1874" s="31"/>
      <c r="I1874" s="28"/>
      <c r="J1874" s="29"/>
      <c r="L1874" s="28"/>
      <c r="M1874" s="27"/>
    </row>
    <row r="1875" spans="2:13">
      <c r="B1875" s="28"/>
      <c r="C1875" s="28"/>
      <c r="E1875" s="28"/>
      <c r="F1875" s="30"/>
      <c r="G1875" s="31"/>
      <c r="I1875" s="28"/>
      <c r="J1875" s="29"/>
      <c r="L1875" s="28"/>
      <c r="M1875" s="27"/>
    </row>
    <row r="1876" spans="2:13">
      <c r="B1876" s="28"/>
      <c r="C1876" s="28"/>
      <c r="E1876" s="28"/>
      <c r="F1876" s="30"/>
      <c r="G1876" s="31"/>
      <c r="I1876" s="28"/>
      <c r="J1876" s="29"/>
      <c r="L1876" s="28"/>
      <c r="M1876" s="27"/>
    </row>
    <row r="1877" spans="2:13">
      <c r="B1877" s="28"/>
      <c r="C1877" s="28"/>
      <c r="E1877" s="28"/>
      <c r="F1877" s="30"/>
      <c r="G1877" s="31"/>
      <c r="I1877" s="28"/>
      <c r="J1877" s="29"/>
      <c r="L1877" s="28"/>
      <c r="M1877" s="27"/>
    </row>
    <row r="1878" spans="2:13">
      <c r="B1878" s="28"/>
      <c r="C1878" s="28"/>
      <c r="E1878" s="28"/>
      <c r="F1878" s="30"/>
      <c r="G1878" s="31"/>
      <c r="I1878" s="28"/>
      <c r="J1878" s="29"/>
      <c r="L1878" s="28"/>
      <c r="M1878" s="27"/>
    </row>
    <row r="1879" spans="2:13">
      <c r="B1879" s="28"/>
      <c r="C1879" s="28"/>
      <c r="E1879" s="28"/>
      <c r="F1879" s="30"/>
      <c r="G1879" s="31"/>
      <c r="I1879" s="28"/>
      <c r="J1879" s="29"/>
      <c r="L1879" s="28"/>
      <c r="M1879" s="27"/>
    </row>
    <row r="1880" spans="2:13">
      <c r="B1880" s="28"/>
      <c r="C1880" s="28"/>
      <c r="E1880" s="28"/>
      <c r="F1880" s="30"/>
      <c r="G1880" s="31"/>
      <c r="I1880" s="28"/>
      <c r="J1880" s="29"/>
      <c r="L1880" s="28"/>
      <c r="M1880" s="27"/>
    </row>
    <row r="1881" spans="2:13">
      <c r="B1881" s="28"/>
      <c r="C1881" s="28"/>
      <c r="E1881" s="28"/>
      <c r="F1881" s="30"/>
      <c r="G1881" s="31"/>
      <c r="I1881" s="28"/>
      <c r="J1881" s="29"/>
      <c r="L1881" s="28"/>
      <c r="M1881" s="27"/>
    </row>
    <row r="1882" spans="2:13">
      <c r="B1882" s="28"/>
      <c r="C1882" s="28"/>
      <c r="E1882" s="28"/>
      <c r="F1882" s="30"/>
      <c r="G1882" s="31"/>
      <c r="I1882" s="28"/>
      <c r="J1882" s="29"/>
      <c r="L1882" s="28"/>
      <c r="M1882" s="27"/>
    </row>
    <row r="1883" spans="2:13">
      <c r="B1883" s="28"/>
      <c r="C1883" s="28"/>
      <c r="E1883" s="28"/>
      <c r="F1883" s="30"/>
      <c r="G1883" s="31"/>
      <c r="I1883" s="28"/>
      <c r="J1883" s="29"/>
      <c r="L1883" s="28"/>
      <c r="M1883" s="27"/>
    </row>
    <row r="1884" spans="2:13">
      <c r="B1884" s="28"/>
      <c r="C1884" s="28"/>
      <c r="E1884" s="28"/>
      <c r="F1884" s="30"/>
      <c r="G1884" s="31"/>
      <c r="I1884" s="28"/>
      <c r="J1884" s="29"/>
      <c r="L1884" s="28"/>
      <c r="M1884" s="27"/>
    </row>
    <row r="1885" spans="2:13">
      <c r="B1885" s="28"/>
      <c r="C1885" s="28"/>
      <c r="E1885" s="28"/>
      <c r="F1885" s="30"/>
      <c r="G1885" s="31"/>
      <c r="I1885" s="28"/>
      <c r="J1885" s="29"/>
      <c r="L1885" s="28"/>
      <c r="M1885" s="27"/>
    </row>
    <row r="1886" spans="2:13">
      <c r="B1886" s="28"/>
      <c r="C1886" s="28"/>
      <c r="E1886" s="28"/>
      <c r="F1886" s="30"/>
      <c r="G1886" s="31"/>
      <c r="I1886" s="28"/>
      <c r="J1886" s="29"/>
      <c r="L1886" s="28"/>
      <c r="M1886" s="27"/>
    </row>
    <row r="1887" spans="2:13">
      <c r="B1887" s="28"/>
      <c r="C1887" s="28"/>
      <c r="E1887" s="28"/>
      <c r="F1887" s="30"/>
      <c r="G1887" s="31"/>
      <c r="I1887" s="28"/>
      <c r="J1887" s="29"/>
      <c r="L1887" s="28"/>
      <c r="M1887" s="27"/>
    </row>
    <row r="1888" spans="2:13">
      <c r="B1888" s="28"/>
      <c r="C1888" s="28"/>
      <c r="E1888" s="28"/>
      <c r="F1888" s="30"/>
      <c r="G1888" s="31"/>
      <c r="I1888" s="28"/>
      <c r="J1888" s="29"/>
      <c r="L1888" s="28"/>
      <c r="M1888" s="27"/>
    </row>
    <row r="1889" spans="2:13">
      <c r="B1889" s="28"/>
      <c r="C1889" s="28"/>
      <c r="E1889" s="28"/>
      <c r="F1889" s="30"/>
      <c r="G1889" s="31"/>
      <c r="I1889" s="28"/>
      <c r="J1889" s="29"/>
      <c r="L1889" s="28"/>
      <c r="M1889" s="27"/>
    </row>
    <row r="1890" spans="2:13">
      <c r="B1890" s="28"/>
      <c r="C1890" s="28"/>
      <c r="E1890" s="28"/>
      <c r="F1890" s="30"/>
      <c r="G1890" s="31"/>
      <c r="I1890" s="28"/>
      <c r="J1890" s="29"/>
      <c r="L1890" s="28"/>
      <c r="M1890" s="27"/>
    </row>
    <row r="1891" spans="2:13">
      <c r="B1891" s="28"/>
      <c r="C1891" s="28"/>
      <c r="E1891" s="28"/>
      <c r="F1891" s="30"/>
      <c r="G1891" s="31"/>
      <c r="I1891" s="28"/>
      <c r="J1891" s="29"/>
      <c r="L1891" s="28"/>
      <c r="M1891" s="27"/>
    </row>
    <row r="1892" spans="2:13">
      <c r="B1892" s="28"/>
      <c r="C1892" s="28"/>
      <c r="E1892" s="28"/>
      <c r="F1892" s="30"/>
      <c r="G1892" s="31"/>
      <c r="I1892" s="28"/>
      <c r="J1892" s="29"/>
      <c r="L1892" s="28"/>
      <c r="M1892" s="27"/>
    </row>
    <row r="1893" spans="2:13">
      <c r="B1893" s="28"/>
      <c r="C1893" s="28"/>
      <c r="E1893" s="28"/>
      <c r="F1893" s="30"/>
      <c r="G1893" s="31"/>
      <c r="I1893" s="28"/>
      <c r="J1893" s="29"/>
      <c r="L1893" s="28"/>
      <c r="M1893" s="27"/>
    </row>
    <row r="1894" spans="2:13">
      <c r="B1894" s="28"/>
      <c r="C1894" s="28"/>
      <c r="E1894" s="28"/>
      <c r="F1894" s="30"/>
      <c r="G1894" s="31"/>
      <c r="I1894" s="28"/>
      <c r="J1894" s="29"/>
      <c r="L1894" s="28"/>
      <c r="M1894" s="27"/>
    </row>
    <row r="1895" spans="2:13">
      <c r="B1895" s="28"/>
      <c r="C1895" s="28"/>
      <c r="E1895" s="28"/>
      <c r="F1895" s="30"/>
      <c r="G1895" s="31"/>
      <c r="I1895" s="28"/>
      <c r="J1895" s="29"/>
      <c r="L1895" s="28"/>
      <c r="M1895" s="27"/>
    </row>
    <row r="1896" spans="2:13">
      <c r="B1896" s="28"/>
      <c r="C1896" s="28"/>
      <c r="E1896" s="28"/>
      <c r="F1896" s="30"/>
      <c r="G1896" s="31"/>
      <c r="I1896" s="28"/>
      <c r="J1896" s="29"/>
      <c r="L1896" s="28"/>
      <c r="M1896" s="27"/>
    </row>
    <row r="1897" spans="2:13">
      <c r="B1897" s="28"/>
      <c r="C1897" s="28"/>
      <c r="E1897" s="28"/>
      <c r="F1897" s="30"/>
      <c r="G1897" s="31"/>
      <c r="I1897" s="28"/>
      <c r="J1897" s="29"/>
      <c r="L1897" s="28"/>
      <c r="M1897" s="27"/>
    </row>
    <row r="1898" spans="2:13">
      <c r="B1898" s="28"/>
      <c r="C1898" s="28"/>
      <c r="E1898" s="28"/>
      <c r="F1898" s="30"/>
      <c r="G1898" s="31"/>
      <c r="I1898" s="28"/>
      <c r="J1898" s="29"/>
      <c r="L1898" s="28"/>
      <c r="M1898" s="27"/>
    </row>
    <row r="1899" spans="2:13">
      <c r="B1899" s="28"/>
      <c r="C1899" s="28"/>
      <c r="E1899" s="28"/>
      <c r="F1899" s="30"/>
      <c r="G1899" s="31"/>
      <c r="I1899" s="28"/>
      <c r="J1899" s="29"/>
      <c r="L1899" s="28"/>
      <c r="M1899" s="27"/>
    </row>
    <row r="1900" spans="2:13">
      <c r="B1900" s="28"/>
      <c r="C1900" s="28"/>
      <c r="E1900" s="28"/>
      <c r="F1900" s="30"/>
      <c r="G1900" s="31"/>
      <c r="I1900" s="28"/>
      <c r="J1900" s="29"/>
      <c r="L1900" s="28"/>
      <c r="M1900" s="27"/>
    </row>
    <row r="1901" spans="2:13">
      <c r="B1901" s="28"/>
      <c r="C1901" s="28"/>
      <c r="E1901" s="28"/>
      <c r="F1901" s="30"/>
      <c r="G1901" s="31"/>
      <c r="I1901" s="28"/>
      <c r="J1901" s="29"/>
      <c r="L1901" s="28"/>
      <c r="M1901" s="27"/>
    </row>
    <row r="1902" spans="2:13">
      <c r="B1902" s="28"/>
      <c r="C1902" s="28"/>
      <c r="E1902" s="28"/>
      <c r="F1902" s="30"/>
      <c r="G1902" s="31"/>
      <c r="I1902" s="28"/>
      <c r="J1902" s="29"/>
      <c r="L1902" s="28"/>
      <c r="M1902" s="27"/>
    </row>
    <row r="1903" spans="2:13">
      <c r="B1903" s="28"/>
      <c r="C1903" s="28"/>
      <c r="E1903" s="28"/>
      <c r="F1903" s="30"/>
      <c r="G1903" s="31"/>
      <c r="I1903" s="28"/>
      <c r="J1903" s="29"/>
      <c r="L1903" s="28"/>
      <c r="M1903" s="27"/>
    </row>
    <row r="1904" spans="2:13">
      <c r="B1904" s="28"/>
      <c r="C1904" s="28"/>
      <c r="E1904" s="28"/>
      <c r="F1904" s="30"/>
      <c r="G1904" s="31"/>
      <c r="I1904" s="28"/>
      <c r="J1904" s="29"/>
      <c r="L1904" s="28"/>
      <c r="M1904" s="27"/>
    </row>
    <row r="1905" spans="2:13">
      <c r="B1905" s="28"/>
      <c r="C1905" s="28"/>
      <c r="E1905" s="28"/>
      <c r="F1905" s="30"/>
      <c r="G1905" s="31"/>
      <c r="I1905" s="28"/>
      <c r="J1905" s="29"/>
      <c r="L1905" s="28"/>
      <c r="M1905" s="27"/>
    </row>
    <row r="1906" spans="2:13">
      <c r="B1906" s="28"/>
      <c r="C1906" s="28"/>
      <c r="E1906" s="28"/>
      <c r="F1906" s="30"/>
      <c r="G1906" s="31"/>
      <c r="I1906" s="28"/>
      <c r="J1906" s="29"/>
      <c r="L1906" s="28"/>
      <c r="M1906" s="27"/>
    </row>
    <row r="1907" spans="2:13">
      <c r="B1907" s="28"/>
      <c r="C1907" s="28"/>
      <c r="E1907" s="28"/>
      <c r="F1907" s="30"/>
      <c r="G1907" s="31"/>
      <c r="I1907" s="28"/>
      <c r="J1907" s="29"/>
      <c r="L1907" s="28"/>
      <c r="M1907" s="27"/>
    </row>
    <row r="1908" spans="2:13">
      <c r="B1908" s="28"/>
      <c r="C1908" s="28"/>
      <c r="E1908" s="28"/>
      <c r="F1908" s="30"/>
      <c r="G1908" s="31"/>
      <c r="I1908" s="28"/>
      <c r="J1908" s="29"/>
      <c r="L1908" s="28"/>
      <c r="M1908" s="27"/>
    </row>
    <row r="1909" spans="2:13">
      <c r="B1909" s="28"/>
      <c r="C1909" s="28"/>
      <c r="E1909" s="28"/>
      <c r="F1909" s="30"/>
      <c r="G1909" s="31"/>
      <c r="I1909" s="28"/>
      <c r="J1909" s="29"/>
      <c r="L1909" s="28"/>
      <c r="M1909" s="27"/>
    </row>
    <row r="1910" spans="2:13">
      <c r="B1910" s="28"/>
      <c r="C1910" s="28"/>
      <c r="E1910" s="28"/>
      <c r="F1910" s="30"/>
      <c r="G1910" s="31"/>
      <c r="I1910" s="28"/>
      <c r="J1910" s="29"/>
      <c r="L1910" s="28"/>
      <c r="M1910" s="27"/>
    </row>
    <row r="1911" spans="2:13">
      <c r="B1911" s="28"/>
      <c r="C1911" s="28"/>
      <c r="E1911" s="28"/>
      <c r="F1911" s="30"/>
      <c r="G1911" s="31"/>
      <c r="I1911" s="28"/>
      <c r="J1911" s="29"/>
      <c r="L1911" s="28"/>
      <c r="M1911" s="27"/>
    </row>
    <row r="1912" spans="2:13">
      <c r="B1912" s="28"/>
      <c r="C1912" s="28"/>
      <c r="E1912" s="28"/>
      <c r="F1912" s="30"/>
      <c r="G1912" s="31"/>
      <c r="I1912" s="28"/>
      <c r="J1912" s="29"/>
      <c r="L1912" s="28"/>
      <c r="M1912" s="27"/>
    </row>
    <row r="1913" spans="2:13">
      <c r="B1913" s="28"/>
      <c r="C1913" s="28"/>
      <c r="E1913" s="28"/>
      <c r="F1913" s="30"/>
      <c r="G1913" s="31"/>
      <c r="I1913" s="28"/>
      <c r="J1913" s="29"/>
      <c r="L1913" s="28"/>
      <c r="M1913" s="27"/>
    </row>
    <row r="1914" spans="2:13">
      <c r="B1914" s="28"/>
      <c r="C1914" s="28"/>
      <c r="E1914" s="28"/>
      <c r="F1914" s="30"/>
      <c r="G1914" s="31"/>
      <c r="I1914" s="28"/>
      <c r="J1914" s="29"/>
      <c r="L1914" s="28"/>
      <c r="M1914" s="27"/>
    </row>
    <row r="1915" spans="2:13">
      <c r="B1915" s="28"/>
      <c r="C1915" s="28"/>
      <c r="E1915" s="28"/>
      <c r="F1915" s="30"/>
      <c r="G1915" s="31"/>
      <c r="I1915" s="28"/>
      <c r="J1915" s="29"/>
      <c r="L1915" s="28"/>
      <c r="M1915" s="27"/>
    </row>
    <row r="1916" spans="2:13">
      <c r="B1916" s="28"/>
      <c r="C1916" s="28"/>
      <c r="E1916" s="28"/>
      <c r="F1916" s="30"/>
      <c r="G1916" s="31"/>
      <c r="I1916" s="28"/>
      <c r="J1916" s="29"/>
      <c r="L1916" s="28"/>
      <c r="M1916" s="27"/>
    </row>
    <row r="1917" spans="2:13">
      <c r="B1917" s="28"/>
      <c r="C1917" s="28"/>
      <c r="E1917" s="28"/>
      <c r="F1917" s="30"/>
      <c r="G1917" s="31"/>
      <c r="I1917" s="28"/>
      <c r="J1917" s="29"/>
      <c r="L1917" s="28"/>
      <c r="M1917" s="27"/>
    </row>
    <row r="1918" spans="2:13">
      <c r="B1918" s="28"/>
      <c r="C1918" s="28"/>
      <c r="E1918" s="28"/>
      <c r="F1918" s="30"/>
      <c r="G1918" s="31"/>
      <c r="I1918" s="28"/>
      <c r="J1918" s="29"/>
      <c r="L1918" s="28"/>
      <c r="M1918" s="27"/>
    </row>
    <row r="1919" spans="2:13">
      <c r="B1919" s="28"/>
      <c r="C1919" s="28"/>
      <c r="E1919" s="28"/>
      <c r="F1919" s="30"/>
      <c r="G1919" s="31"/>
      <c r="I1919" s="28"/>
      <c r="J1919" s="29"/>
      <c r="L1919" s="28"/>
      <c r="M1919" s="27"/>
    </row>
    <row r="1920" spans="2:13">
      <c r="B1920" s="28"/>
      <c r="C1920" s="28"/>
      <c r="E1920" s="28"/>
      <c r="F1920" s="30"/>
      <c r="G1920" s="31"/>
      <c r="I1920" s="28"/>
      <c r="J1920" s="29"/>
      <c r="L1920" s="28"/>
      <c r="M1920" s="27"/>
    </row>
    <row r="1921" spans="2:13">
      <c r="B1921" s="28"/>
      <c r="C1921" s="28"/>
      <c r="E1921" s="28"/>
      <c r="F1921" s="30"/>
      <c r="G1921" s="31"/>
      <c r="I1921" s="28"/>
      <c r="J1921" s="29"/>
      <c r="L1921" s="28"/>
      <c r="M1921" s="27"/>
    </row>
    <row r="1922" spans="2:13">
      <c r="B1922" s="28"/>
      <c r="C1922" s="28"/>
      <c r="E1922" s="28"/>
      <c r="F1922" s="30"/>
      <c r="G1922" s="31"/>
      <c r="I1922" s="28"/>
      <c r="J1922" s="29"/>
      <c r="L1922" s="28"/>
      <c r="M1922" s="27"/>
    </row>
    <row r="1923" spans="2:13">
      <c r="B1923" s="28"/>
      <c r="C1923" s="28"/>
      <c r="E1923" s="28"/>
      <c r="F1923" s="30"/>
      <c r="G1923" s="31"/>
      <c r="I1923" s="28"/>
      <c r="J1923" s="29"/>
      <c r="L1923" s="28"/>
      <c r="M1923" s="27"/>
    </row>
    <row r="1924" spans="2:13">
      <c r="B1924" s="28"/>
      <c r="C1924" s="28"/>
      <c r="E1924" s="28"/>
      <c r="F1924" s="30"/>
      <c r="G1924" s="31"/>
      <c r="I1924" s="28"/>
      <c r="J1924" s="29"/>
      <c r="L1924" s="28"/>
      <c r="M1924" s="27"/>
    </row>
    <row r="1925" spans="2:13">
      <c r="B1925" s="28"/>
      <c r="C1925" s="28"/>
      <c r="E1925" s="28"/>
      <c r="F1925" s="30"/>
      <c r="G1925" s="31"/>
      <c r="I1925" s="28"/>
      <c r="J1925" s="29"/>
      <c r="L1925" s="28"/>
      <c r="M1925" s="27"/>
    </row>
    <row r="1926" spans="2:13">
      <c r="B1926" s="28"/>
      <c r="C1926" s="28"/>
      <c r="E1926" s="28"/>
      <c r="F1926" s="30"/>
      <c r="G1926" s="31"/>
      <c r="I1926" s="28"/>
      <c r="J1926" s="29"/>
      <c r="L1926" s="28"/>
      <c r="M1926" s="27"/>
    </row>
    <row r="1927" spans="2:13">
      <c r="B1927" s="28"/>
      <c r="C1927" s="28"/>
      <c r="E1927" s="28"/>
      <c r="F1927" s="30"/>
      <c r="G1927" s="31"/>
      <c r="I1927" s="28"/>
      <c r="J1927" s="29"/>
      <c r="L1927" s="28"/>
      <c r="M1927" s="27"/>
    </row>
    <row r="1928" spans="2:13">
      <c r="B1928" s="28"/>
      <c r="C1928" s="28"/>
      <c r="E1928" s="28"/>
      <c r="F1928" s="30"/>
      <c r="G1928" s="31"/>
      <c r="I1928" s="28"/>
      <c r="J1928" s="29"/>
      <c r="L1928" s="28"/>
      <c r="M1928" s="27"/>
    </row>
    <row r="1929" spans="2:13">
      <c r="B1929" s="28"/>
      <c r="C1929" s="28"/>
      <c r="E1929" s="28"/>
      <c r="F1929" s="30"/>
      <c r="G1929" s="31"/>
      <c r="I1929" s="28"/>
      <c r="J1929" s="29"/>
      <c r="L1929" s="28"/>
      <c r="M1929" s="27"/>
    </row>
    <row r="1930" spans="2:13">
      <c r="B1930" s="28"/>
      <c r="C1930" s="28"/>
      <c r="E1930" s="28"/>
      <c r="F1930" s="30"/>
      <c r="G1930" s="31"/>
      <c r="I1930" s="28"/>
      <c r="J1930" s="29"/>
      <c r="L1930" s="28"/>
      <c r="M1930" s="27"/>
    </row>
    <row r="1931" spans="2:13">
      <c r="B1931" s="28"/>
      <c r="C1931" s="28"/>
      <c r="E1931" s="28"/>
      <c r="F1931" s="30"/>
      <c r="G1931" s="31"/>
      <c r="I1931" s="28"/>
      <c r="J1931" s="29"/>
      <c r="L1931" s="28"/>
      <c r="M1931" s="27"/>
    </row>
    <row r="1932" spans="2:13">
      <c r="B1932" s="28"/>
      <c r="C1932" s="28"/>
      <c r="E1932" s="28"/>
      <c r="F1932" s="30"/>
      <c r="G1932" s="31"/>
      <c r="I1932" s="28"/>
      <c r="J1932" s="29"/>
      <c r="L1932" s="28"/>
      <c r="M1932" s="27"/>
    </row>
    <row r="1933" spans="2:13">
      <c r="B1933" s="28"/>
      <c r="C1933" s="28"/>
      <c r="E1933" s="28"/>
      <c r="F1933" s="30"/>
      <c r="G1933" s="31"/>
      <c r="I1933" s="28"/>
      <c r="J1933" s="29"/>
      <c r="L1933" s="28"/>
      <c r="M1933" s="27"/>
    </row>
    <row r="1934" spans="2:13">
      <c r="B1934" s="28"/>
      <c r="C1934" s="28"/>
      <c r="E1934" s="28"/>
      <c r="F1934" s="30"/>
      <c r="G1934" s="31"/>
      <c r="I1934" s="28"/>
      <c r="J1934" s="29"/>
      <c r="L1934" s="28"/>
      <c r="M1934" s="27"/>
    </row>
    <row r="1935" spans="2:13">
      <c r="B1935" s="28"/>
      <c r="C1935" s="28"/>
      <c r="E1935" s="28"/>
      <c r="F1935" s="30"/>
      <c r="G1935" s="31"/>
      <c r="I1935" s="28"/>
      <c r="J1935" s="29"/>
      <c r="L1935" s="28"/>
      <c r="M1935" s="27"/>
    </row>
    <row r="1936" spans="2:13">
      <c r="B1936" s="28"/>
      <c r="C1936" s="28"/>
      <c r="E1936" s="28"/>
      <c r="F1936" s="30"/>
      <c r="G1936" s="31"/>
      <c r="I1936" s="28"/>
      <c r="J1936" s="29"/>
      <c r="L1936" s="28"/>
      <c r="M1936" s="27"/>
    </row>
    <row r="1937" spans="2:13">
      <c r="B1937" s="28"/>
      <c r="C1937" s="28"/>
      <c r="E1937" s="28"/>
      <c r="F1937" s="30"/>
      <c r="G1937" s="31"/>
      <c r="I1937" s="28"/>
      <c r="J1937" s="29"/>
      <c r="L1937" s="28"/>
      <c r="M1937" s="27"/>
    </row>
    <row r="1938" spans="2:13">
      <c r="B1938" s="28"/>
      <c r="C1938" s="28"/>
      <c r="E1938" s="28"/>
      <c r="F1938" s="30"/>
      <c r="G1938" s="31"/>
      <c r="I1938" s="28"/>
      <c r="J1938" s="29"/>
      <c r="L1938" s="28"/>
      <c r="M1938" s="27"/>
    </row>
    <row r="1939" spans="2:13">
      <c r="B1939" s="28"/>
      <c r="C1939" s="28"/>
      <c r="E1939" s="28"/>
      <c r="F1939" s="30"/>
      <c r="G1939" s="31"/>
      <c r="I1939" s="28"/>
      <c r="J1939" s="29"/>
      <c r="L1939" s="28"/>
      <c r="M1939" s="27"/>
    </row>
    <row r="1940" spans="2:13">
      <c r="B1940" s="28"/>
      <c r="C1940" s="28"/>
      <c r="E1940" s="28"/>
      <c r="F1940" s="30"/>
      <c r="G1940" s="31"/>
      <c r="I1940" s="28"/>
      <c r="J1940" s="29"/>
      <c r="L1940" s="28"/>
      <c r="M1940" s="27"/>
    </row>
    <row r="1941" spans="2:13">
      <c r="B1941" s="28"/>
      <c r="C1941" s="28"/>
      <c r="E1941" s="28"/>
      <c r="F1941" s="30"/>
      <c r="G1941" s="31"/>
      <c r="I1941" s="28"/>
      <c r="J1941" s="29"/>
      <c r="L1941" s="28"/>
      <c r="M1941" s="27"/>
    </row>
    <row r="1942" spans="2:13">
      <c r="B1942" s="28"/>
      <c r="C1942" s="28"/>
      <c r="E1942" s="28"/>
      <c r="F1942" s="30"/>
      <c r="G1942" s="31"/>
      <c r="I1942" s="28"/>
      <c r="J1942" s="29"/>
      <c r="L1942" s="28"/>
      <c r="M1942" s="27"/>
    </row>
    <row r="1943" spans="2:13">
      <c r="B1943" s="28"/>
      <c r="C1943" s="28"/>
      <c r="E1943" s="28"/>
      <c r="F1943" s="30"/>
      <c r="G1943" s="31"/>
      <c r="I1943" s="28"/>
      <c r="J1943" s="29"/>
      <c r="L1943" s="28"/>
      <c r="M1943" s="27"/>
    </row>
    <row r="1944" spans="2:13">
      <c r="B1944" s="28"/>
      <c r="C1944" s="28"/>
      <c r="E1944" s="28"/>
      <c r="F1944" s="30"/>
      <c r="G1944" s="31"/>
      <c r="I1944" s="28"/>
      <c r="J1944" s="29"/>
      <c r="L1944" s="28"/>
      <c r="M1944" s="27"/>
    </row>
    <row r="1945" spans="2:13">
      <c r="B1945" s="28"/>
      <c r="C1945" s="28"/>
      <c r="E1945" s="28"/>
      <c r="F1945" s="30"/>
      <c r="G1945" s="31"/>
      <c r="I1945" s="28"/>
      <c r="J1945" s="29"/>
      <c r="L1945" s="28"/>
      <c r="M1945" s="27"/>
    </row>
    <row r="1946" spans="2:13">
      <c r="B1946" s="28"/>
      <c r="C1946" s="28"/>
      <c r="E1946" s="28"/>
      <c r="F1946" s="30"/>
      <c r="G1946" s="31"/>
      <c r="I1946" s="28"/>
      <c r="J1946" s="29"/>
      <c r="L1946" s="28"/>
      <c r="M1946" s="27"/>
    </row>
    <row r="1947" spans="2:13">
      <c r="B1947" s="28"/>
      <c r="C1947" s="28"/>
      <c r="E1947" s="28"/>
      <c r="F1947" s="30"/>
      <c r="G1947" s="31"/>
      <c r="I1947" s="28"/>
      <c r="J1947" s="29"/>
      <c r="L1947" s="28"/>
      <c r="M1947" s="27"/>
    </row>
    <row r="1948" spans="2:13">
      <c r="B1948" s="28"/>
      <c r="C1948" s="28"/>
      <c r="E1948" s="28"/>
      <c r="F1948" s="30"/>
      <c r="G1948" s="31"/>
      <c r="I1948" s="28"/>
      <c r="J1948" s="29"/>
      <c r="L1948" s="28"/>
      <c r="M1948" s="27"/>
    </row>
    <row r="1949" spans="2:13">
      <c r="B1949" s="28"/>
      <c r="C1949" s="28"/>
      <c r="E1949" s="28"/>
      <c r="F1949" s="30"/>
      <c r="G1949" s="31"/>
      <c r="I1949" s="28"/>
      <c r="J1949" s="29"/>
      <c r="L1949" s="28"/>
      <c r="M1949" s="27"/>
    </row>
    <row r="1950" spans="2:13">
      <c r="B1950" s="28"/>
      <c r="C1950" s="28"/>
      <c r="E1950" s="28"/>
      <c r="F1950" s="30"/>
      <c r="G1950" s="31"/>
      <c r="I1950" s="28"/>
      <c r="J1950" s="29"/>
      <c r="L1950" s="28"/>
      <c r="M1950" s="27"/>
    </row>
    <row r="1951" spans="2:13">
      <c r="B1951" s="28"/>
      <c r="C1951" s="28"/>
      <c r="E1951" s="28"/>
      <c r="F1951" s="30"/>
      <c r="G1951" s="31"/>
      <c r="I1951" s="28"/>
      <c r="J1951" s="29"/>
      <c r="L1951" s="28"/>
      <c r="M1951" s="27"/>
    </row>
    <row r="1952" spans="2:13">
      <c r="B1952" s="28"/>
      <c r="C1952" s="28"/>
      <c r="E1952" s="28"/>
      <c r="F1952" s="30"/>
      <c r="G1952" s="31"/>
      <c r="I1952" s="28"/>
      <c r="J1952" s="29"/>
      <c r="L1952" s="28"/>
      <c r="M1952" s="27"/>
    </row>
    <row r="1953" spans="2:13">
      <c r="B1953" s="28"/>
      <c r="C1953" s="28"/>
      <c r="E1953" s="28"/>
      <c r="F1953" s="30"/>
      <c r="G1953" s="31"/>
      <c r="I1953" s="28"/>
      <c r="J1953" s="29"/>
      <c r="L1953" s="28"/>
      <c r="M1953" s="27"/>
    </row>
    <row r="1954" spans="2:13">
      <c r="B1954" s="28"/>
      <c r="C1954" s="28"/>
      <c r="E1954" s="28"/>
      <c r="F1954" s="30"/>
      <c r="G1954" s="31"/>
      <c r="I1954" s="28"/>
      <c r="J1954" s="29"/>
      <c r="L1954" s="28"/>
      <c r="M1954" s="27"/>
    </row>
    <row r="1955" spans="2:13">
      <c r="B1955" s="28"/>
      <c r="C1955" s="28"/>
      <c r="E1955" s="28"/>
      <c r="F1955" s="30"/>
      <c r="G1955" s="31"/>
      <c r="I1955" s="28"/>
      <c r="J1955" s="29"/>
      <c r="L1955" s="28"/>
      <c r="M1955" s="27"/>
    </row>
    <row r="1956" spans="2:13">
      <c r="B1956" s="28"/>
      <c r="C1956" s="28"/>
      <c r="E1956" s="28"/>
      <c r="F1956" s="30"/>
      <c r="G1956" s="31"/>
      <c r="I1956" s="28"/>
      <c r="J1956" s="29"/>
      <c r="L1956" s="28"/>
      <c r="M1956" s="27"/>
    </row>
    <row r="1957" spans="2:13">
      <c r="B1957" s="28"/>
      <c r="C1957" s="28"/>
      <c r="E1957" s="28"/>
      <c r="F1957" s="30"/>
      <c r="G1957" s="31"/>
      <c r="I1957" s="28"/>
      <c r="J1957" s="29"/>
      <c r="L1957" s="28"/>
      <c r="M1957" s="27"/>
    </row>
    <row r="1958" spans="2:13">
      <c r="B1958" s="28"/>
      <c r="C1958" s="28"/>
      <c r="E1958" s="28"/>
      <c r="F1958" s="30"/>
      <c r="G1958" s="31"/>
      <c r="I1958" s="28"/>
      <c r="J1958" s="29"/>
      <c r="L1958" s="28"/>
      <c r="M1958" s="27"/>
    </row>
    <row r="1959" spans="2:13">
      <c r="B1959" s="28"/>
      <c r="C1959" s="28"/>
      <c r="E1959" s="28"/>
      <c r="F1959" s="30"/>
      <c r="G1959" s="31"/>
      <c r="I1959" s="28"/>
      <c r="J1959" s="29"/>
      <c r="L1959" s="28"/>
      <c r="M1959" s="27"/>
    </row>
    <row r="1960" spans="2:13">
      <c r="B1960" s="28"/>
      <c r="C1960" s="28"/>
      <c r="E1960" s="28"/>
      <c r="F1960" s="30"/>
      <c r="G1960" s="31"/>
      <c r="I1960" s="28"/>
      <c r="J1960" s="29"/>
      <c r="L1960" s="28"/>
      <c r="M1960" s="27"/>
    </row>
    <row r="1961" spans="2:13">
      <c r="B1961" s="28"/>
      <c r="C1961" s="28"/>
      <c r="E1961" s="28"/>
      <c r="F1961" s="30"/>
      <c r="G1961" s="31"/>
      <c r="I1961" s="28"/>
      <c r="J1961" s="29"/>
      <c r="L1961" s="28"/>
      <c r="M1961" s="27"/>
    </row>
    <row r="1962" spans="2:13">
      <c r="B1962" s="28"/>
      <c r="C1962" s="28"/>
      <c r="E1962" s="28"/>
      <c r="F1962" s="30"/>
      <c r="G1962" s="31"/>
      <c r="I1962" s="28"/>
      <c r="J1962" s="29"/>
      <c r="L1962" s="28"/>
      <c r="M1962" s="27"/>
    </row>
    <row r="1963" spans="2:13">
      <c r="B1963" s="28"/>
      <c r="C1963" s="28"/>
      <c r="E1963" s="28"/>
      <c r="F1963" s="30"/>
      <c r="G1963" s="31"/>
      <c r="I1963" s="28"/>
      <c r="J1963" s="29"/>
      <c r="L1963" s="28"/>
      <c r="M1963" s="27"/>
    </row>
    <row r="1964" spans="2:13">
      <c r="B1964" s="28"/>
      <c r="C1964" s="28"/>
      <c r="E1964" s="28"/>
      <c r="F1964" s="30"/>
      <c r="G1964" s="31"/>
      <c r="I1964" s="28"/>
      <c r="J1964" s="29"/>
      <c r="L1964" s="28"/>
      <c r="M1964" s="27"/>
    </row>
    <row r="1965" spans="2:13">
      <c r="B1965" s="28"/>
      <c r="C1965" s="28"/>
      <c r="E1965" s="28"/>
      <c r="F1965" s="30"/>
      <c r="G1965" s="31"/>
      <c r="I1965" s="28"/>
      <c r="J1965" s="29"/>
      <c r="L1965" s="28"/>
      <c r="M1965" s="27"/>
    </row>
    <row r="1966" spans="2:13">
      <c r="B1966" s="28"/>
      <c r="C1966" s="28"/>
      <c r="E1966" s="28"/>
      <c r="F1966" s="30"/>
      <c r="G1966" s="31"/>
      <c r="I1966" s="28"/>
      <c r="J1966" s="29"/>
      <c r="L1966" s="28"/>
      <c r="M1966" s="27"/>
    </row>
    <row r="1967" spans="2:13">
      <c r="B1967" s="28"/>
      <c r="C1967" s="28"/>
      <c r="E1967" s="28"/>
      <c r="F1967" s="30"/>
      <c r="G1967" s="31"/>
      <c r="I1967" s="28"/>
      <c r="J1967" s="29"/>
      <c r="L1967" s="28"/>
      <c r="M1967" s="27"/>
    </row>
    <row r="1968" spans="2:13">
      <c r="B1968" s="28"/>
      <c r="C1968" s="28"/>
      <c r="E1968" s="28"/>
      <c r="F1968" s="30"/>
      <c r="G1968" s="31"/>
      <c r="I1968" s="28"/>
      <c r="J1968" s="29"/>
      <c r="L1968" s="28"/>
      <c r="M1968" s="27"/>
    </row>
    <row r="1969" spans="2:13">
      <c r="B1969" s="28"/>
      <c r="C1969" s="28"/>
      <c r="E1969" s="28"/>
      <c r="F1969" s="30"/>
      <c r="G1969" s="31"/>
      <c r="I1969" s="28"/>
      <c r="J1969" s="29"/>
      <c r="L1969" s="28"/>
      <c r="M1969" s="27"/>
    </row>
    <row r="1970" spans="2:13">
      <c r="B1970" s="28"/>
      <c r="C1970" s="28"/>
      <c r="E1970" s="28"/>
      <c r="F1970" s="30"/>
      <c r="G1970" s="31"/>
      <c r="I1970" s="28"/>
      <c r="J1970" s="29"/>
      <c r="L1970" s="28"/>
      <c r="M1970" s="27"/>
    </row>
    <row r="1971" spans="2:13">
      <c r="B1971" s="28"/>
      <c r="C1971" s="28"/>
      <c r="E1971" s="28"/>
      <c r="F1971" s="30"/>
      <c r="G1971" s="31"/>
      <c r="I1971" s="28"/>
      <c r="J1971" s="29"/>
      <c r="L1971" s="28"/>
      <c r="M1971" s="27"/>
    </row>
    <row r="1972" spans="2:13">
      <c r="B1972" s="28"/>
      <c r="C1972" s="28"/>
      <c r="E1972" s="28"/>
      <c r="F1972" s="30"/>
      <c r="G1972" s="31"/>
      <c r="I1972" s="28"/>
      <c r="J1972" s="29"/>
      <c r="L1972" s="28"/>
      <c r="M1972" s="27"/>
    </row>
    <row r="1973" spans="2:13">
      <c r="B1973" s="28"/>
      <c r="C1973" s="28"/>
      <c r="E1973" s="28"/>
      <c r="F1973" s="30"/>
      <c r="G1973" s="31"/>
      <c r="I1973" s="28"/>
      <c r="J1973" s="29"/>
      <c r="L1973" s="28"/>
      <c r="M1973" s="27"/>
    </row>
    <row r="1974" spans="2:13">
      <c r="B1974" s="28"/>
      <c r="C1974" s="28"/>
      <c r="E1974" s="28"/>
      <c r="F1974" s="30"/>
      <c r="G1974" s="31"/>
      <c r="I1974" s="28"/>
      <c r="J1974" s="29"/>
      <c r="L1974" s="28"/>
      <c r="M1974" s="27"/>
    </row>
    <row r="1975" spans="2:13">
      <c r="B1975" s="28"/>
      <c r="C1975" s="28"/>
      <c r="E1975" s="28"/>
      <c r="F1975" s="30"/>
      <c r="G1975" s="31"/>
      <c r="I1975" s="28"/>
      <c r="J1975" s="29"/>
      <c r="L1975" s="28"/>
      <c r="M1975" s="27"/>
    </row>
    <row r="1976" spans="2:13">
      <c r="B1976" s="28"/>
      <c r="C1976" s="28"/>
      <c r="E1976" s="28"/>
      <c r="F1976" s="30"/>
      <c r="G1976" s="31"/>
      <c r="I1976" s="28"/>
      <c r="J1976" s="29"/>
      <c r="L1976" s="28"/>
      <c r="M1976" s="27"/>
    </row>
    <row r="1977" spans="2:13">
      <c r="B1977" s="28"/>
      <c r="C1977" s="28"/>
      <c r="E1977" s="28"/>
      <c r="F1977" s="30"/>
      <c r="G1977" s="31"/>
      <c r="I1977" s="28"/>
      <c r="J1977" s="29"/>
      <c r="L1977" s="28"/>
      <c r="M1977" s="27"/>
    </row>
    <row r="1978" spans="2:13">
      <c r="B1978" s="28"/>
      <c r="C1978" s="28"/>
      <c r="E1978" s="28"/>
      <c r="F1978" s="30"/>
      <c r="G1978" s="31"/>
      <c r="I1978" s="28"/>
      <c r="J1978" s="29"/>
      <c r="L1978" s="28"/>
      <c r="M1978" s="27"/>
    </row>
    <row r="1979" spans="2:13">
      <c r="B1979" s="28"/>
      <c r="C1979" s="28"/>
      <c r="E1979" s="28"/>
      <c r="F1979" s="30"/>
      <c r="G1979" s="31"/>
      <c r="I1979" s="28"/>
      <c r="J1979" s="29"/>
      <c r="L1979" s="28"/>
      <c r="M1979" s="27"/>
    </row>
    <row r="1980" spans="2:13">
      <c r="B1980" s="28"/>
      <c r="C1980" s="28"/>
      <c r="E1980" s="28"/>
      <c r="F1980" s="30"/>
      <c r="G1980" s="31"/>
      <c r="I1980" s="28"/>
      <c r="J1980" s="29"/>
      <c r="L1980" s="28"/>
      <c r="M1980" s="27"/>
    </row>
    <row r="1981" spans="2:13">
      <c r="B1981" s="28"/>
      <c r="C1981" s="28"/>
      <c r="E1981" s="28"/>
      <c r="F1981" s="30"/>
      <c r="G1981" s="31"/>
      <c r="I1981" s="28"/>
      <c r="J1981" s="29"/>
      <c r="L1981" s="28"/>
      <c r="M1981" s="27"/>
    </row>
    <row r="1982" spans="2:13">
      <c r="B1982" s="28"/>
      <c r="C1982" s="28"/>
      <c r="E1982" s="28"/>
      <c r="F1982" s="30"/>
      <c r="G1982" s="31"/>
      <c r="I1982" s="28"/>
      <c r="J1982" s="29"/>
      <c r="L1982" s="28"/>
      <c r="M1982" s="27"/>
    </row>
    <row r="1983" spans="2:13">
      <c r="B1983" s="28"/>
      <c r="C1983" s="28"/>
      <c r="E1983" s="28"/>
      <c r="F1983" s="30"/>
      <c r="G1983" s="31"/>
      <c r="I1983" s="28"/>
      <c r="J1983" s="29"/>
      <c r="L1983" s="28"/>
      <c r="M1983" s="27"/>
    </row>
    <row r="1984" spans="2:13">
      <c r="B1984" s="28"/>
      <c r="C1984" s="28"/>
      <c r="E1984" s="28"/>
      <c r="F1984" s="30"/>
      <c r="G1984" s="31"/>
      <c r="I1984" s="28"/>
      <c r="J1984" s="29"/>
      <c r="L1984" s="28"/>
      <c r="M1984" s="27"/>
    </row>
    <row r="1985" spans="2:13">
      <c r="B1985" s="28"/>
      <c r="C1985" s="28"/>
      <c r="E1985" s="28"/>
      <c r="F1985" s="30"/>
      <c r="G1985" s="31"/>
      <c r="I1985" s="28"/>
      <c r="J1985" s="29"/>
      <c r="L1985" s="28"/>
      <c r="M1985" s="27"/>
    </row>
    <row r="1986" spans="2:13">
      <c r="B1986" s="28"/>
      <c r="C1986" s="28"/>
      <c r="E1986" s="28"/>
      <c r="F1986" s="30"/>
      <c r="G1986" s="31"/>
      <c r="I1986" s="28"/>
      <c r="J1986" s="29"/>
      <c r="L1986" s="28"/>
      <c r="M1986" s="27"/>
    </row>
    <row r="1987" spans="2:13">
      <c r="B1987" s="28"/>
      <c r="C1987" s="28"/>
      <c r="E1987" s="28"/>
      <c r="F1987" s="30"/>
      <c r="G1987" s="31"/>
      <c r="I1987" s="28"/>
      <c r="J1987" s="29"/>
      <c r="L1987" s="28"/>
      <c r="M1987" s="27"/>
    </row>
    <row r="1988" spans="2:13">
      <c r="B1988" s="28"/>
      <c r="C1988" s="28"/>
      <c r="E1988" s="28"/>
      <c r="F1988" s="30"/>
      <c r="G1988" s="31"/>
      <c r="I1988" s="28"/>
      <c r="J1988" s="29"/>
      <c r="L1988" s="28"/>
      <c r="M1988" s="27"/>
    </row>
    <row r="1989" spans="2:13">
      <c r="B1989" s="28"/>
      <c r="C1989" s="28"/>
      <c r="E1989" s="28"/>
      <c r="F1989" s="30"/>
      <c r="G1989" s="31"/>
      <c r="I1989" s="28"/>
      <c r="J1989" s="29"/>
      <c r="L1989" s="28"/>
      <c r="M1989" s="27"/>
    </row>
    <row r="1990" spans="2:13">
      <c r="B1990" s="28"/>
      <c r="C1990" s="28"/>
      <c r="E1990" s="28"/>
      <c r="F1990" s="30"/>
      <c r="G1990" s="31"/>
      <c r="I1990" s="28"/>
      <c r="J1990" s="29"/>
      <c r="L1990" s="28"/>
      <c r="M1990" s="27"/>
    </row>
    <row r="1991" spans="2:13">
      <c r="B1991" s="28"/>
      <c r="C1991" s="28"/>
      <c r="E1991" s="28"/>
      <c r="F1991" s="30"/>
      <c r="G1991" s="31"/>
      <c r="I1991" s="28"/>
      <c r="J1991" s="29"/>
      <c r="L1991" s="28"/>
      <c r="M1991" s="27"/>
    </row>
    <row r="1992" spans="2:13">
      <c r="B1992" s="28"/>
      <c r="C1992" s="28"/>
      <c r="E1992" s="28"/>
      <c r="F1992" s="30"/>
      <c r="G1992" s="31"/>
      <c r="I1992" s="28"/>
      <c r="J1992" s="29"/>
      <c r="L1992" s="28"/>
      <c r="M1992" s="27"/>
    </row>
    <row r="1993" spans="2:13">
      <c r="B1993" s="28"/>
      <c r="C1993" s="28"/>
      <c r="E1993" s="28"/>
      <c r="F1993" s="30"/>
      <c r="G1993" s="31"/>
      <c r="I1993" s="28"/>
      <c r="J1993" s="29"/>
      <c r="L1993" s="28"/>
      <c r="M1993" s="27"/>
    </row>
    <row r="1994" spans="2:13">
      <c r="B1994" s="28"/>
      <c r="C1994" s="28"/>
      <c r="E1994" s="28"/>
      <c r="F1994" s="30"/>
      <c r="G1994" s="31"/>
      <c r="I1994" s="28"/>
      <c r="J1994" s="29"/>
      <c r="L1994" s="28"/>
      <c r="M1994" s="27"/>
    </row>
    <row r="1995" spans="2:13">
      <c r="B1995" s="28"/>
      <c r="C1995" s="28"/>
      <c r="E1995" s="28"/>
      <c r="F1995" s="30"/>
      <c r="G1995" s="31"/>
      <c r="I1995" s="28"/>
      <c r="J1995" s="29"/>
      <c r="L1995" s="28"/>
      <c r="M1995" s="27"/>
    </row>
    <row r="1996" spans="2:13">
      <c r="B1996" s="28"/>
      <c r="C1996" s="28"/>
      <c r="E1996" s="28"/>
      <c r="F1996" s="30"/>
      <c r="G1996" s="31"/>
      <c r="I1996" s="28"/>
      <c r="J1996" s="29"/>
      <c r="L1996" s="28"/>
      <c r="M1996" s="27"/>
    </row>
    <row r="1997" spans="2:13">
      <c r="B1997" s="28"/>
      <c r="C1997" s="28"/>
      <c r="E1997" s="28"/>
      <c r="F1997" s="30"/>
      <c r="G1997" s="31"/>
      <c r="I1997" s="28"/>
      <c r="J1997" s="29"/>
      <c r="L1997" s="28"/>
      <c r="M1997" s="27"/>
    </row>
    <row r="1998" spans="2:13">
      <c r="B1998" s="28"/>
      <c r="C1998" s="28"/>
      <c r="E1998" s="28"/>
      <c r="F1998" s="30"/>
      <c r="G1998" s="31"/>
      <c r="I1998" s="28"/>
      <c r="J1998" s="29"/>
      <c r="L1998" s="28"/>
      <c r="M1998" s="27"/>
    </row>
    <row r="1999" spans="2:13">
      <c r="B1999" s="28"/>
      <c r="C1999" s="28"/>
      <c r="E1999" s="28"/>
      <c r="F1999" s="30"/>
      <c r="G1999" s="31"/>
      <c r="I1999" s="28"/>
      <c r="J1999" s="29"/>
      <c r="L1999" s="28"/>
      <c r="M1999" s="27"/>
    </row>
    <row r="2000" spans="2:13">
      <c r="B2000" s="28"/>
      <c r="C2000" s="28"/>
      <c r="E2000" s="28"/>
      <c r="F2000" s="30"/>
      <c r="G2000" s="31"/>
      <c r="I2000" s="28"/>
      <c r="J2000" s="29"/>
      <c r="L2000" s="28"/>
      <c r="M2000" s="27"/>
    </row>
    <row r="2001" spans="2:13">
      <c r="B2001" s="28"/>
      <c r="C2001" s="28"/>
      <c r="E2001" s="28"/>
      <c r="F2001" s="30"/>
      <c r="G2001" s="31"/>
      <c r="I2001" s="28"/>
      <c r="J2001" s="29"/>
      <c r="L2001" s="28"/>
      <c r="M2001" s="27"/>
    </row>
    <row r="2002" spans="2:13">
      <c r="B2002" s="28"/>
      <c r="C2002" s="28"/>
      <c r="E2002" s="28"/>
      <c r="F2002" s="30"/>
      <c r="G2002" s="31"/>
      <c r="I2002" s="28"/>
      <c r="J2002" s="29"/>
      <c r="L2002" s="28"/>
      <c r="M2002" s="27"/>
    </row>
    <row r="2003" spans="2:13">
      <c r="B2003" s="28"/>
      <c r="C2003" s="28"/>
      <c r="E2003" s="28"/>
      <c r="F2003" s="30"/>
      <c r="G2003" s="31"/>
      <c r="I2003" s="28"/>
      <c r="J2003" s="29"/>
      <c r="L2003" s="28"/>
      <c r="M2003" s="27"/>
    </row>
    <row r="2004" spans="2:13">
      <c r="B2004" s="28"/>
      <c r="C2004" s="28"/>
      <c r="E2004" s="28"/>
      <c r="F2004" s="30"/>
      <c r="G2004" s="31"/>
      <c r="I2004" s="28"/>
      <c r="J2004" s="29"/>
      <c r="L2004" s="28"/>
      <c r="M2004" s="27"/>
    </row>
    <row r="2005" spans="2:13">
      <c r="B2005" s="28"/>
      <c r="C2005" s="28"/>
      <c r="E2005" s="28"/>
      <c r="F2005" s="30"/>
      <c r="G2005" s="31"/>
      <c r="I2005" s="28"/>
      <c r="J2005" s="29"/>
      <c r="L2005" s="28"/>
      <c r="M2005" s="27"/>
    </row>
    <row r="2006" spans="2:13">
      <c r="B2006" s="28"/>
      <c r="C2006" s="28"/>
      <c r="E2006" s="28"/>
      <c r="F2006" s="30"/>
      <c r="G2006" s="31"/>
      <c r="I2006" s="28"/>
      <c r="J2006" s="29"/>
      <c r="L2006" s="28"/>
      <c r="M2006" s="27"/>
    </row>
    <row r="2007" spans="2:13">
      <c r="B2007" s="28"/>
      <c r="C2007" s="28"/>
      <c r="E2007" s="28"/>
      <c r="F2007" s="30"/>
      <c r="G2007" s="31"/>
      <c r="I2007" s="28"/>
      <c r="J2007" s="29"/>
      <c r="L2007" s="28"/>
      <c r="M2007" s="27"/>
    </row>
    <row r="2008" spans="2:13">
      <c r="B2008" s="28"/>
      <c r="C2008" s="28"/>
      <c r="E2008" s="28"/>
      <c r="F2008" s="30"/>
      <c r="G2008" s="31"/>
      <c r="I2008" s="28"/>
      <c r="J2008" s="29"/>
      <c r="L2008" s="28"/>
      <c r="M2008" s="27"/>
    </row>
    <row r="2009" spans="2:13">
      <c r="B2009" s="28"/>
      <c r="C2009" s="28"/>
      <c r="E2009" s="28"/>
      <c r="F2009" s="30"/>
      <c r="G2009" s="31"/>
      <c r="I2009" s="28"/>
      <c r="J2009" s="29"/>
      <c r="L2009" s="28"/>
      <c r="M2009" s="27"/>
    </row>
    <row r="2010" spans="2:13">
      <c r="B2010" s="28"/>
      <c r="C2010" s="28"/>
      <c r="E2010" s="28"/>
      <c r="F2010" s="30"/>
      <c r="G2010" s="31"/>
      <c r="I2010" s="28"/>
      <c r="J2010" s="29"/>
      <c r="L2010" s="28"/>
      <c r="M2010" s="27"/>
    </row>
    <row r="2011" spans="2:13">
      <c r="B2011" s="28"/>
      <c r="C2011" s="28"/>
      <c r="E2011" s="28"/>
      <c r="F2011" s="30"/>
      <c r="G2011" s="31"/>
      <c r="I2011" s="28"/>
      <c r="J2011" s="29"/>
      <c r="L2011" s="28"/>
      <c r="M2011" s="27"/>
    </row>
    <row r="2012" spans="2:13">
      <c r="B2012" s="28"/>
      <c r="C2012" s="28"/>
      <c r="E2012" s="28"/>
      <c r="F2012" s="30"/>
      <c r="G2012" s="31"/>
      <c r="I2012" s="28"/>
      <c r="J2012" s="29"/>
      <c r="L2012" s="28"/>
      <c r="M2012" s="27"/>
    </row>
    <row r="2013" spans="2:13">
      <c r="B2013" s="28"/>
      <c r="C2013" s="28"/>
      <c r="E2013" s="28"/>
      <c r="F2013" s="30"/>
      <c r="G2013" s="31"/>
      <c r="I2013" s="28"/>
      <c r="J2013" s="29"/>
      <c r="L2013" s="28"/>
      <c r="M2013" s="27"/>
    </row>
    <row r="2014" spans="2:13">
      <c r="B2014" s="28"/>
      <c r="C2014" s="28"/>
      <c r="E2014" s="28"/>
      <c r="F2014" s="30"/>
      <c r="G2014" s="31"/>
      <c r="I2014" s="28"/>
      <c r="J2014" s="29"/>
      <c r="L2014" s="28"/>
      <c r="M2014" s="27"/>
    </row>
    <row r="2015" spans="2:13">
      <c r="B2015" s="28"/>
      <c r="C2015" s="28"/>
      <c r="E2015" s="28"/>
      <c r="F2015" s="30"/>
      <c r="G2015" s="31"/>
      <c r="I2015" s="28"/>
      <c r="J2015" s="29"/>
      <c r="L2015" s="28"/>
      <c r="M2015" s="27"/>
    </row>
    <row r="2016" spans="2:13">
      <c r="B2016" s="28"/>
      <c r="C2016" s="28"/>
      <c r="E2016" s="28"/>
      <c r="F2016" s="30"/>
      <c r="G2016" s="31"/>
      <c r="I2016" s="28"/>
      <c r="J2016" s="29"/>
      <c r="L2016" s="28"/>
      <c r="M2016" s="27"/>
    </row>
    <row r="2017" spans="2:13">
      <c r="B2017" s="28"/>
      <c r="C2017" s="28"/>
      <c r="E2017" s="28"/>
      <c r="F2017" s="30"/>
      <c r="G2017" s="31"/>
      <c r="I2017" s="28"/>
      <c r="J2017" s="29"/>
      <c r="L2017" s="28"/>
      <c r="M2017" s="27"/>
    </row>
    <row r="2018" spans="2:13">
      <c r="B2018" s="28"/>
      <c r="C2018" s="28"/>
      <c r="E2018" s="28"/>
      <c r="F2018" s="30"/>
      <c r="G2018" s="31"/>
      <c r="I2018" s="28"/>
      <c r="J2018" s="29"/>
      <c r="L2018" s="28"/>
      <c r="M2018" s="27"/>
    </row>
    <row r="2019" spans="2:13">
      <c r="B2019" s="28"/>
      <c r="C2019" s="28"/>
      <c r="E2019" s="28"/>
      <c r="F2019" s="30"/>
      <c r="G2019" s="31"/>
      <c r="I2019" s="28"/>
      <c r="J2019" s="29"/>
      <c r="L2019" s="28"/>
      <c r="M2019" s="27"/>
    </row>
    <row r="2020" spans="2:13">
      <c r="B2020" s="28"/>
      <c r="C2020" s="28"/>
      <c r="E2020" s="28"/>
      <c r="F2020" s="30"/>
      <c r="G2020" s="31"/>
      <c r="I2020" s="28"/>
      <c r="J2020" s="29"/>
      <c r="L2020" s="28"/>
      <c r="M2020" s="27"/>
    </row>
    <row r="2021" spans="2:13">
      <c r="B2021" s="28"/>
      <c r="C2021" s="28"/>
      <c r="E2021" s="28"/>
      <c r="F2021" s="30"/>
      <c r="G2021" s="31"/>
      <c r="I2021" s="28"/>
      <c r="J2021" s="29"/>
      <c r="L2021" s="28"/>
      <c r="M2021" s="27"/>
    </row>
    <row r="2022" spans="2:13">
      <c r="B2022" s="28"/>
      <c r="C2022" s="28"/>
      <c r="E2022" s="28"/>
      <c r="F2022" s="30"/>
      <c r="G2022" s="31"/>
      <c r="I2022" s="28"/>
      <c r="J2022" s="29"/>
      <c r="L2022" s="28"/>
      <c r="M2022" s="27"/>
    </row>
    <row r="2023" spans="2:13">
      <c r="B2023" s="28"/>
      <c r="C2023" s="28"/>
      <c r="E2023" s="28"/>
      <c r="F2023" s="30"/>
      <c r="G2023" s="31"/>
      <c r="I2023" s="28"/>
      <c r="J2023" s="29"/>
      <c r="L2023" s="28"/>
      <c r="M2023" s="27"/>
    </row>
    <row r="2024" spans="2:13">
      <c r="B2024" s="28"/>
      <c r="C2024" s="28"/>
      <c r="E2024" s="28"/>
      <c r="F2024" s="30"/>
      <c r="G2024" s="31"/>
      <c r="I2024" s="28"/>
      <c r="J2024" s="29"/>
      <c r="L2024" s="28"/>
      <c r="M2024" s="27"/>
    </row>
    <row r="2025" spans="2:13">
      <c r="B2025" s="28"/>
      <c r="C2025" s="28"/>
      <c r="E2025" s="28"/>
      <c r="F2025" s="30"/>
      <c r="G2025" s="31"/>
      <c r="I2025" s="28"/>
      <c r="J2025" s="29"/>
      <c r="L2025" s="28"/>
      <c r="M2025" s="27"/>
    </row>
    <row r="2026" spans="2:13">
      <c r="B2026" s="28"/>
      <c r="C2026" s="28"/>
      <c r="E2026" s="28"/>
      <c r="F2026" s="30"/>
      <c r="G2026" s="31"/>
      <c r="I2026" s="28"/>
      <c r="J2026" s="29"/>
      <c r="L2026" s="28"/>
      <c r="M2026" s="27"/>
    </row>
    <row r="2027" spans="2:13">
      <c r="B2027" s="28"/>
      <c r="C2027" s="28"/>
      <c r="E2027" s="28"/>
      <c r="F2027" s="30"/>
      <c r="G2027" s="31"/>
      <c r="I2027" s="28"/>
      <c r="J2027" s="29"/>
      <c r="L2027" s="28"/>
      <c r="M2027" s="27"/>
    </row>
    <row r="2028" spans="2:13">
      <c r="B2028" s="28"/>
      <c r="C2028" s="28"/>
      <c r="E2028" s="28"/>
      <c r="F2028" s="30"/>
      <c r="G2028" s="31"/>
      <c r="I2028" s="28"/>
      <c r="J2028" s="29"/>
      <c r="L2028" s="28"/>
      <c r="M2028" s="27"/>
    </row>
    <row r="2029" spans="2:13">
      <c r="B2029" s="28"/>
      <c r="C2029" s="28"/>
      <c r="E2029" s="28"/>
      <c r="F2029" s="30"/>
      <c r="G2029" s="31"/>
      <c r="I2029" s="28"/>
      <c r="J2029" s="29"/>
      <c r="L2029" s="28"/>
      <c r="M2029" s="27"/>
    </row>
    <row r="2030" spans="2:13">
      <c r="B2030" s="28"/>
      <c r="C2030" s="28"/>
      <c r="E2030" s="28"/>
      <c r="F2030" s="30"/>
      <c r="G2030" s="31"/>
      <c r="I2030" s="28"/>
      <c r="J2030" s="29"/>
      <c r="L2030" s="28"/>
      <c r="M2030" s="27"/>
    </row>
    <row r="2031" spans="2:13">
      <c r="B2031" s="28"/>
      <c r="C2031" s="28"/>
      <c r="E2031" s="28"/>
      <c r="F2031" s="30"/>
      <c r="G2031" s="31"/>
      <c r="I2031" s="28"/>
      <c r="J2031" s="29"/>
      <c r="L2031" s="28"/>
      <c r="M2031" s="27"/>
    </row>
    <row r="2032" spans="2:13">
      <c r="B2032" s="28"/>
      <c r="C2032" s="28"/>
      <c r="E2032" s="28"/>
      <c r="F2032" s="30"/>
      <c r="G2032" s="31"/>
      <c r="I2032" s="28"/>
      <c r="J2032" s="29"/>
      <c r="L2032" s="28"/>
      <c r="M2032" s="27"/>
    </row>
    <row r="2033" spans="2:13">
      <c r="B2033" s="28"/>
      <c r="C2033" s="28"/>
      <c r="E2033" s="28"/>
      <c r="F2033" s="30"/>
      <c r="G2033" s="31"/>
      <c r="I2033" s="28"/>
      <c r="J2033" s="29"/>
      <c r="L2033" s="28"/>
      <c r="M2033" s="27"/>
    </row>
    <row r="2034" spans="2:13">
      <c r="B2034" s="28"/>
      <c r="C2034" s="28"/>
      <c r="E2034" s="28"/>
      <c r="F2034" s="30"/>
      <c r="G2034" s="31"/>
      <c r="I2034" s="28"/>
      <c r="J2034" s="29"/>
      <c r="L2034" s="28"/>
      <c r="M2034" s="27"/>
    </row>
    <row r="2035" spans="2:13">
      <c r="B2035" s="28"/>
      <c r="C2035" s="28"/>
      <c r="E2035" s="28"/>
      <c r="F2035" s="30"/>
      <c r="G2035" s="31"/>
      <c r="I2035" s="28"/>
      <c r="J2035" s="29"/>
      <c r="L2035" s="28"/>
      <c r="M2035" s="27"/>
    </row>
    <row r="2036" spans="2:13">
      <c r="B2036" s="28"/>
      <c r="C2036" s="28"/>
      <c r="E2036" s="28"/>
      <c r="F2036" s="30"/>
      <c r="G2036" s="31"/>
      <c r="I2036" s="28"/>
      <c r="J2036" s="29"/>
      <c r="L2036" s="28"/>
      <c r="M2036" s="27"/>
    </row>
    <row r="2037" spans="2:13">
      <c r="B2037" s="28"/>
      <c r="C2037" s="28"/>
      <c r="E2037" s="28"/>
      <c r="F2037" s="30"/>
      <c r="G2037" s="31"/>
      <c r="I2037" s="28"/>
      <c r="J2037" s="29"/>
      <c r="L2037" s="28"/>
      <c r="M2037" s="27"/>
    </row>
    <row r="2038" spans="2:13">
      <c r="B2038" s="28"/>
      <c r="C2038" s="28"/>
      <c r="E2038" s="28"/>
      <c r="F2038" s="30"/>
      <c r="G2038" s="31"/>
      <c r="I2038" s="28"/>
      <c r="J2038" s="29"/>
      <c r="L2038" s="28"/>
      <c r="M2038" s="27"/>
    </row>
    <row r="2039" spans="2:13">
      <c r="B2039" s="28"/>
      <c r="C2039" s="28"/>
      <c r="E2039" s="28"/>
      <c r="F2039" s="30"/>
      <c r="G2039" s="31"/>
      <c r="I2039" s="28"/>
      <c r="J2039" s="29"/>
      <c r="L2039" s="28"/>
      <c r="M2039" s="27"/>
    </row>
    <row r="2040" spans="2:13">
      <c r="B2040" s="28"/>
      <c r="C2040" s="28"/>
      <c r="E2040" s="28"/>
      <c r="F2040" s="30"/>
      <c r="G2040" s="31"/>
      <c r="I2040" s="28"/>
      <c r="J2040" s="29"/>
      <c r="L2040" s="28"/>
      <c r="M2040" s="27"/>
    </row>
    <row r="2041" spans="2:13">
      <c r="B2041" s="28"/>
      <c r="C2041" s="28"/>
      <c r="E2041" s="28"/>
      <c r="F2041" s="30"/>
      <c r="G2041" s="31"/>
      <c r="I2041" s="28"/>
      <c r="J2041" s="29"/>
      <c r="L2041" s="28"/>
      <c r="M2041" s="27"/>
    </row>
    <row r="2042" spans="2:13">
      <c r="B2042" s="28"/>
      <c r="C2042" s="28"/>
      <c r="E2042" s="28"/>
      <c r="F2042" s="30"/>
      <c r="G2042" s="31"/>
      <c r="I2042" s="28"/>
      <c r="J2042" s="29"/>
      <c r="L2042" s="28"/>
      <c r="M2042" s="27"/>
    </row>
    <row r="2043" spans="2:13">
      <c r="B2043" s="28"/>
      <c r="C2043" s="28"/>
      <c r="E2043" s="28"/>
      <c r="F2043" s="30"/>
      <c r="G2043" s="31"/>
      <c r="I2043" s="28"/>
      <c r="J2043" s="29"/>
      <c r="L2043" s="28"/>
      <c r="M2043" s="27"/>
    </row>
    <row r="2044" spans="2:13">
      <c r="B2044" s="28"/>
      <c r="C2044" s="28"/>
      <c r="E2044" s="28"/>
      <c r="F2044" s="30"/>
      <c r="G2044" s="31"/>
      <c r="I2044" s="28"/>
      <c r="J2044" s="29"/>
      <c r="L2044" s="28"/>
      <c r="M2044" s="27"/>
    </row>
    <row r="2045" spans="2:13">
      <c r="B2045" s="28"/>
      <c r="C2045" s="28"/>
      <c r="E2045" s="28"/>
      <c r="F2045" s="30"/>
      <c r="G2045" s="31"/>
      <c r="I2045" s="28"/>
      <c r="J2045" s="29"/>
      <c r="L2045" s="28"/>
      <c r="M2045" s="27"/>
    </row>
    <row r="2046" spans="2:13">
      <c r="B2046" s="28"/>
      <c r="C2046" s="28"/>
      <c r="E2046" s="28"/>
      <c r="F2046" s="30"/>
      <c r="G2046" s="31"/>
      <c r="I2046" s="28"/>
      <c r="J2046" s="29"/>
      <c r="L2046" s="28"/>
      <c r="M2046" s="27"/>
    </row>
    <row r="2047" spans="2:13">
      <c r="B2047" s="28"/>
      <c r="C2047" s="28"/>
      <c r="E2047" s="28"/>
      <c r="F2047" s="30"/>
      <c r="G2047" s="31"/>
      <c r="I2047" s="28"/>
      <c r="J2047" s="29"/>
      <c r="L2047" s="28"/>
      <c r="M2047" s="27"/>
    </row>
    <row r="2048" spans="2:13">
      <c r="B2048" s="28"/>
      <c r="C2048" s="28"/>
      <c r="E2048" s="28"/>
      <c r="F2048" s="30"/>
      <c r="G2048" s="31"/>
      <c r="I2048" s="28"/>
      <c r="J2048" s="29"/>
      <c r="L2048" s="28"/>
      <c r="M2048" s="27"/>
    </row>
    <row r="2049" spans="2:13">
      <c r="B2049" s="28"/>
      <c r="C2049" s="28"/>
      <c r="E2049" s="28"/>
      <c r="F2049" s="30"/>
      <c r="G2049" s="31"/>
      <c r="I2049" s="28"/>
      <c r="J2049" s="29"/>
      <c r="L2049" s="28"/>
      <c r="M2049" s="27"/>
    </row>
    <row r="2050" spans="2:13">
      <c r="B2050" s="28"/>
      <c r="C2050" s="28"/>
      <c r="E2050" s="28"/>
      <c r="F2050" s="30"/>
      <c r="G2050" s="31"/>
      <c r="I2050" s="28"/>
      <c r="J2050" s="29"/>
      <c r="L2050" s="28"/>
      <c r="M2050" s="27"/>
    </row>
    <row r="2051" spans="2:13">
      <c r="B2051" s="28"/>
      <c r="C2051" s="28"/>
      <c r="E2051" s="28"/>
      <c r="F2051" s="30"/>
      <c r="G2051" s="31"/>
      <c r="I2051" s="28"/>
      <c r="J2051" s="29"/>
      <c r="L2051" s="28"/>
      <c r="M2051" s="27"/>
    </row>
    <row r="2052" spans="2:13">
      <c r="B2052" s="28"/>
      <c r="C2052" s="28"/>
      <c r="E2052" s="28"/>
      <c r="F2052" s="30"/>
      <c r="G2052" s="31"/>
      <c r="I2052" s="28"/>
      <c r="J2052" s="29"/>
      <c r="L2052" s="28"/>
      <c r="M2052" s="27"/>
    </row>
    <row r="2053" spans="2:13">
      <c r="B2053" s="28"/>
      <c r="C2053" s="28"/>
      <c r="E2053" s="28"/>
      <c r="F2053" s="30"/>
      <c r="G2053" s="31"/>
      <c r="I2053" s="28"/>
      <c r="J2053" s="29"/>
      <c r="L2053" s="28"/>
      <c r="M2053" s="27"/>
    </row>
    <row r="2054" spans="2:13">
      <c r="B2054" s="28"/>
      <c r="C2054" s="28"/>
      <c r="E2054" s="28"/>
      <c r="F2054" s="30"/>
      <c r="G2054" s="31"/>
      <c r="I2054" s="28"/>
      <c r="J2054" s="29"/>
      <c r="L2054" s="28"/>
      <c r="M2054" s="27"/>
    </row>
    <row r="2055" spans="2:13">
      <c r="B2055" s="28"/>
      <c r="C2055" s="28"/>
      <c r="E2055" s="28"/>
      <c r="F2055" s="30"/>
      <c r="G2055" s="31"/>
      <c r="I2055" s="28"/>
      <c r="J2055" s="29"/>
      <c r="L2055" s="28"/>
      <c r="M2055" s="27"/>
    </row>
    <row r="2056" spans="2:13">
      <c r="B2056" s="28"/>
      <c r="C2056" s="28"/>
      <c r="E2056" s="28"/>
      <c r="F2056" s="30"/>
      <c r="G2056" s="31"/>
      <c r="I2056" s="28"/>
      <c r="J2056" s="29"/>
      <c r="L2056" s="28"/>
      <c r="M2056" s="27"/>
    </row>
    <row r="2057" spans="2:13">
      <c r="B2057" s="28"/>
      <c r="C2057" s="28"/>
      <c r="E2057" s="28"/>
      <c r="F2057" s="30"/>
      <c r="G2057" s="31"/>
      <c r="I2057" s="28"/>
      <c r="J2057" s="29"/>
      <c r="L2057" s="28"/>
      <c r="M2057" s="27"/>
    </row>
    <row r="2058" spans="2:13">
      <c r="B2058" s="28"/>
      <c r="C2058" s="28"/>
      <c r="E2058" s="28"/>
      <c r="F2058" s="30"/>
      <c r="G2058" s="31"/>
      <c r="I2058" s="28"/>
      <c r="J2058" s="29"/>
      <c r="L2058" s="28"/>
      <c r="M2058" s="27"/>
    </row>
    <row r="2059" spans="2:13">
      <c r="B2059" s="28"/>
      <c r="C2059" s="28"/>
      <c r="E2059" s="28"/>
      <c r="F2059" s="30"/>
      <c r="G2059" s="31"/>
      <c r="I2059" s="28"/>
      <c r="J2059" s="29"/>
      <c r="L2059" s="28"/>
      <c r="M2059" s="27"/>
    </row>
    <row r="2060" spans="2:13">
      <c r="B2060" s="28"/>
      <c r="C2060" s="28"/>
      <c r="E2060" s="28"/>
      <c r="F2060" s="30"/>
      <c r="G2060" s="31"/>
      <c r="I2060" s="28"/>
      <c r="J2060" s="29"/>
      <c r="L2060" s="28"/>
      <c r="M2060" s="27"/>
    </row>
    <row r="2061" spans="2:13">
      <c r="B2061" s="28"/>
      <c r="C2061" s="28"/>
      <c r="E2061" s="28"/>
      <c r="F2061" s="30"/>
      <c r="G2061" s="31"/>
      <c r="I2061" s="28"/>
      <c r="J2061" s="29"/>
      <c r="L2061" s="28"/>
      <c r="M2061" s="27"/>
    </row>
    <row r="2062" spans="2:13">
      <c r="B2062" s="28"/>
      <c r="C2062" s="28"/>
      <c r="E2062" s="28"/>
      <c r="F2062" s="30"/>
      <c r="G2062" s="31"/>
      <c r="I2062" s="28"/>
      <c r="J2062" s="29"/>
      <c r="L2062" s="28"/>
      <c r="M2062" s="27"/>
    </row>
    <row r="2063" spans="2:13">
      <c r="B2063" s="28"/>
      <c r="C2063" s="28"/>
      <c r="E2063" s="28"/>
      <c r="F2063" s="30"/>
      <c r="G2063" s="31"/>
      <c r="I2063" s="28"/>
      <c r="J2063" s="29"/>
      <c r="L2063" s="28"/>
      <c r="M2063" s="27"/>
    </row>
    <row r="2064" spans="2:13">
      <c r="B2064" s="28"/>
      <c r="C2064" s="28"/>
      <c r="E2064" s="28"/>
      <c r="F2064" s="30"/>
      <c r="G2064" s="31"/>
      <c r="I2064" s="28"/>
      <c r="J2064" s="29"/>
      <c r="L2064" s="28"/>
      <c r="M2064" s="27"/>
    </row>
    <row r="2065" spans="2:13">
      <c r="B2065" s="28"/>
      <c r="C2065" s="28"/>
      <c r="E2065" s="28"/>
      <c r="F2065" s="30"/>
      <c r="G2065" s="31"/>
      <c r="I2065" s="28"/>
      <c r="J2065" s="29"/>
      <c r="L2065" s="28"/>
      <c r="M2065" s="27"/>
    </row>
    <row r="2066" spans="2:13">
      <c r="B2066" s="28"/>
      <c r="C2066" s="28"/>
      <c r="E2066" s="28"/>
      <c r="F2066" s="30"/>
      <c r="G2066" s="31"/>
      <c r="I2066" s="28"/>
      <c r="J2066" s="29"/>
      <c r="L2066" s="28"/>
      <c r="M2066" s="27"/>
    </row>
    <row r="2067" spans="2:13">
      <c r="B2067" s="28"/>
      <c r="C2067" s="28"/>
      <c r="E2067" s="28"/>
      <c r="F2067" s="30"/>
      <c r="G2067" s="31"/>
      <c r="I2067" s="28"/>
      <c r="J2067" s="29"/>
      <c r="L2067" s="28"/>
      <c r="M2067" s="27"/>
    </row>
    <row r="2068" spans="2:13">
      <c r="B2068" s="28"/>
      <c r="C2068" s="28"/>
      <c r="E2068" s="28"/>
      <c r="F2068" s="30"/>
      <c r="G2068" s="31"/>
      <c r="I2068" s="28"/>
      <c r="J2068" s="29"/>
      <c r="L2068" s="28"/>
      <c r="M2068" s="27"/>
    </row>
    <row r="2069" spans="2:13">
      <c r="B2069" s="28"/>
      <c r="C2069" s="28"/>
      <c r="E2069" s="28"/>
      <c r="F2069" s="30"/>
      <c r="G2069" s="31"/>
      <c r="I2069" s="28"/>
      <c r="J2069" s="29"/>
      <c r="L2069" s="28"/>
      <c r="M2069" s="27"/>
    </row>
    <row r="2070" spans="2:13">
      <c r="B2070" s="28"/>
      <c r="C2070" s="28"/>
      <c r="E2070" s="28"/>
      <c r="F2070" s="30"/>
      <c r="G2070" s="31"/>
      <c r="I2070" s="28"/>
      <c r="J2070" s="29"/>
      <c r="L2070" s="28"/>
      <c r="M2070" s="27"/>
    </row>
    <row r="2071" spans="2:13">
      <c r="B2071" s="28"/>
      <c r="C2071" s="28"/>
      <c r="E2071" s="28"/>
      <c r="F2071" s="30"/>
      <c r="G2071" s="31"/>
      <c r="I2071" s="28"/>
      <c r="J2071" s="29"/>
      <c r="L2071" s="28"/>
      <c r="M2071" s="27"/>
    </row>
    <row r="2072" spans="2:13">
      <c r="B2072" s="28"/>
      <c r="C2072" s="28"/>
      <c r="E2072" s="28"/>
      <c r="F2072" s="30"/>
      <c r="G2072" s="31"/>
      <c r="I2072" s="28"/>
      <c r="J2072" s="29"/>
      <c r="L2072" s="28"/>
      <c r="M2072" s="27"/>
    </row>
    <row r="2073" spans="2:13">
      <c r="B2073" s="28"/>
      <c r="C2073" s="28"/>
      <c r="E2073" s="28"/>
      <c r="F2073" s="30"/>
      <c r="G2073" s="31"/>
      <c r="I2073" s="28"/>
      <c r="J2073" s="29"/>
      <c r="L2073" s="28"/>
      <c r="M2073" s="27"/>
    </row>
    <row r="2074" spans="2:13">
      <c r="B2074" s="28"/>
      <c r="C2074" s="28"/>
      <c r="E2074" s="28"/>
      <c r="F2074" s="30"/>
      <c r="G2074" s="31"/>
      <c r="I2074" s="28"/>
      <c r="J2074" s="29"/>
      <c r="L2074" s="28"/>
      <c r="M2074" s="27"/>
    </row>
    <row r="2075" spans="2:13">
      <c r="B2075" s="28"/>
      <c r="C2075" s="28"/>
      <c r="E2075" s="28"/>
      <c r="F2075" s="30"/>
      <c r="G2075" s="31"/>
      <c r="I2075" s="28"/>
      <c r="J2075" s="29"/>
      <c r="L2075" s="28"/>
      <c r="M2075" s="27"/>
    </row>
    <row r="2076" spans="2:13">
      <c r="B2076" s="28"/>
      <c r="C2076" s="28"/>
      <c r="E2076" s="28"/>
      <c r="F2076" s="30"/>
      <c r="G2076" s="31"/>
      <c r="I2076" s="28"/>
      <c r="J2076" s="29"/>
      <c r="L2076" s="28"/>
      <c r="M2076" s="27"/>
    </row>
    <row r="2077" spans="2:13">
      <c r="B2077" s="28"/>
      <c r="C2077" s="28"/>
      <c r="E2077" s="28"/>
      <c r="F2077" s="30"/>
      <c r="G2077" s="31"/>
      <c r="I2077" s="28"/>
      <c r="J2077" s="29"/>
      <c r="L2077" s="28"/>
      <c r="M2077" s="27"/>
    </row>
    <row r="2078" spans="2:13">
      <c r="B2078" s="28"/>
      <c r="C2078" s="28"/>
      <c r="E2078" s="28"/>
      <c r="F2078" s="30"/>
      <c r="G2078" s="31"/>
      <c r="I2078" s="28"/>
      <c r="J2078" s="29"/>
      <c r="L2078" s="28"/>
      <c r="M2078" s="27"/>
    </row>
    <row r="2079" spans="2:13">
      <c r="B2079" s="28"/>
      <c r="C2079" s="28"/>
      <c r="E2079" s="28"/>
      <c r="F2079" s="30"/>
      <c r="G2079" s="31"/>
      <c r="I2079" s="28"/>
      <c r="J2079" s="29"/>
      <c r="L2079" s="28"/>
      <c r="M2079" s="27"/>
    </row>
    <row r="2080" spans="2:13">
      <c r="B2080" s="28"/>
      <c r="C2080" s="28"/>
      <c r="E2080" s="28"/>
      <c r="F2080" s="30"/>
      <c r="G2080" s="31"/>
      <c r="I2080" s="28"/>
      <c r="J2080" s="29"/>
      <c r="L2080" s="28"/>
      <c r="M2080" s="27"/>
    </row>
    <row r="2081" spans="2:13">
      <c r="B2081" s="28"/>
      <c r="C2081" s="28"/>
      <c r="E2081" s="28"/>
      <c r="F2081" s="30"/>
      <c r="G2081" s="31"/>
      <c r="I2081" s="28"/>
      <c r="J2081" s="29"/>
      <c r="L2081" s="28"/>
      <c r="M2081" s="27"/>
    </row>
    <row r="2082" spans="2:13">
      <c r="B2082" s="28"/>
      <c r="C2082" s="28"/>
      <c r="E2082" s="28"/>
      <c r="F2082" s="30"/>
      <c r="G2082" s="31"/>
      <c r="I2082" s="28"/>
      <c r="J2082" s="29"/>
      <c r="L2082" s="28"/>
      <c r="M2082" s="27"/>
    </row>
    <row r="2083" spans="2:13">
      <c r="B2083" s="28"/>
      <c r="C2083" s="28"/>
      <c r="E2083" s="28"/>
      <c r="F2083" s="30"/>
      <c r="G2083" s="31"/>
      <c r="I2083" s="28"/>
      <c r="J2083" s="29"/>
      <c r="L2083" s="28"/>
      <c r="M2083" s="27"/>
    </row>
    <row r="2084" spans="2:13">
      <c r="B2084" s="28"/>
      <c r="C2084" s="28"/>
      <c r="E2084" s="28"/>
      <c r="F2084" s="30"/>
      <c r="G2084" s="31"/>
      <c r="I2084" s="28"/>
      <c r="J2084" s="29"/>
      <c r="L2084" s="28"/>
      <c r="M2084" s="27"/>
    </row>
    <row r="2085" spans="2:13">
      <c r="B2085" s="28"/>
      <c r="C2085" s="28"/>
      <c r="E2085" s="28"/>
      <c r="F2085" s="30"/>
      <c r="G2085" s="31"/>
      <c r="I2085" s="28"/>
      <c r="J2085" s="29"/>
      <c r="L2085" s="28"/>
      <c r="M2085" s="27"/>
    </row>
    <row r="2086" spans="2:13">
      <c r="B2086" s="28"/>
      <c r="C2086" s="28"/>
      <c r="E2086" s="28"/>
      <c r="F2086" s="30"/>
      <c r="G2086" s="31"/>
      <c r="I2086" s="28"/>
      <c r="J2086" s="29"/>
      <c r="L2086" s="28"/>
      <c r="M2086" s="27"/>
    </row>
    <row r="2087" spans="2:13">
      <c r="B2087" s="28"/>
      <c r="C2087" s="28"/>
      <c r="E2087" s="28"/>
      <c r="F2087" s="30"/>
      <c r="G2087" s="31"/>
      <c r="I2087" s="28"/>
      <c r="J2087" s="29"/>
      <c r="L2087" s="28"/>
      <c r="M2087" s="27"/>
    </row>
    <row r="2088" spans="2:13">
      <c r="B2088" s="28"/>
      <c r="C2088" s="28"/>
      <c r="E2088" s="28"/>
      <c r="F2088" s="30"/>
      <c r="G2088" s="31"/>
      <c r="I2088" s="28"/>
      <c r="J2088" s="29"/>
      <c r="L2088" s="28"/>
      <c r="M2088" s="27"/>
    </row>
    <row r="2089" spans="2:13">
      <c r="B2089" s="28"/>
      <c r="C2089" s="28"/>
      <c r="E2089" s="28"/>
      <c r="F2089" s="30"/>
      <c r="G2089" s="31"/>
      <c r="I2089" s="28"/>
      <c r="J2089" s="29"/>
      <c r="L2089" s="28"/>
      <c r="M2089" s="27"/>
    </row>
    <row r="2090" spans="2:13">
      <c r="B2090" s="28"/>
      <c r="C2090" s="28"/>
      <c r="E2090" s="28"/>
      <c r="F2090" s="30"/>
      <c r="G2090" s="31"/>
      <c r="I2090" s="28"/>
      <c r="J2090" s="29"/>
      <c r="L2090" s="28"/>
      <c r="M2090" s="27"/>
    </row>
    <row r="2091" spans="2:13">
      <c r="B2091" s="28"/>
      <c r="C2091" s="28"/>
      <c r="E2091" s="28"/>
      <c r="F2091" s="30"/>
      <c r="G2091" s="31"/>
      <c r="I2091" s="28"/>
      <c r="J2091" s="29"/>
      <c r="L2091" s="28"/>
      <c r="M2091" s="27"/>
    </row>
    <row r="2092" spans="2:13">
      <c r="B2092" s="28"/>
      <c r="C2092" s="28"/>
      <c r="E2092" s="28"/>
      <c r="F2092" s="30"/>
      <c r="G2092" s="31"/>
      <c r="I2092" s="28"/>
      <c r="J2092" s="29"/>
      <c r="L2092" s="28"/>
      <c r="M2092" s="27"/>
    </row>
    <row r="2093" spans="2:13">
      <c r="B2093" s="28"/>
      <c r="C2093" s="28"/>
      <c r="E2093" s="28"/>
      <c r="F2093" s="30"/>
      <c r="G2093" s="31"/>
      <c r="I2093" s="28"/>
      <c r="J2093" s="29"/>
      <c r="L2093" s="28"/>
      <c r="M2093" s="27"/>
    </row>
    <row r="2094" spans="2:13">
      <c r="B2094" s="28"/>
      <c r="C2094" s="28"/>
      <c r="E2094" s="28"/>
      <c r="F2094" s="30"/>
      <c r="G2094" s="31"/>
      <c r="I2094" s="28"/>
      <c r="J2094" s="29"/>
      <c r="L2094" s="28"/>
      <c r="M2094" s="27"/>
    </row>
    <row r="2095" spans="2:13">
      <c r="B2095" s="28"/>
      <c r="C2095" s="28"/>
      <c r="E2095" s="28"/>
      <c r="F2095" s="30"/>
      <c r="G2095" s="31"/>
      <c r="I2095" s="28"/>
      <c r="J2095" s="29"/>
      <c r="L2095" s="28"/>
      <c r="M2095" s="27"/>
    </row>
    <row r="2096" spans="2:13">
      <c r="B2096" s="28"/>
      <c r="C2096" s="28"/>
      <c r="E2096" s="28"/>
      <c r="F2096" s="30"/>
      <c r="G2096" s="31"/>
      <c r="I2096" s="28"/>
      <c r="J2096" s="29"/>
      <c r="L2096" s="28"/>
      <c r="M2096" s="27"/>
    </row>
    <row r="2097" spans="2:13">
      <c r="B2097" s="28"/>
      <c r="C2097" s="28"/>
      <c r="E2097" s="28"/>
      <c r="F2097" s="30"/>
      <c r="G2097" s="31"/>
      <c r="I2097" s="28"/>
      <c r="J2097" s="29"/>
      <c r="L2097" s="28"/>
      <c r="M2097" s="27"/>
    </row>
    <row r="2098" spans="2:13">
      <c r="B2098" s="28"/>
      <c r="C2098" s="28"/>
      <c r="E2098" s="28"/>
      <c r="F2098" s="30"/>
      <c r="G2098" s="31"/>
      <c r="I2098" s="28"/>
      <c r="J2098" s="29"/>
      <c r="L2098" s="28"/>
      <c r="M2098" s="27"/>
    </row>
    <row r="2099" spans="2:13">
      <c r="B2099" s="28"/>
      <c r="C2099" s="28"/>
      <c r="E2099" s="28"/>
      <c r="F2099" s="30"/>
      <c r="G2099" s="31"/>
      <c r="I2099" s="28"/>
      <c r="J2099" s="29"/>
      <c r="L2099" s="28"/>
      <c r="M2099" s="27"/>
    </row>
    <row r="2100" spans="2:13">
      <c r="B2100" s="28"/>
      <c r="C2100" s="28"/>
      <c r="E2100" s="28"/>
      <c r="F2100" s="30"/>
      <c r="G2100" s="31"/>
      <c r="I2100" s="28"/>
      <c r="J2100" s="29"/>
      <c r="L2100" s="28"/>
      <c r="M2100" s="27"/>
    </row>
    <row r="2101" spans="2:13">
      <c r="B2101" s="28"/>
      <c r="C2101" s="28"/>
      <c r="E2101" s="28"/>
      <c r="F2101" s="30"/>
      <c r="G2101" s="31"/>
      <c r="I2101" s="28"/>
      <c r="J2101" s="29"/>
      <c r="L2101" s="28"/>
      <c r="M2101" s="27"/>
    </row>
    <row r="2102" spans="2:13">
      <c r="B2102" s="28"/>
      <c r="C2102" s="28"/>
      <c r="E2102" s="28"/>
      <c r="F2102" s="30"/>
      <c r="G2102" s="31"/>
      <c r="I2102" s="28"/>
      <c r="J2102" s="29"/>
      <c r="L2102" s="28"/>
      <c r="M2102" s="27"/>
    </row>
    <row r="2103" spans="2:13">
      <c r="B2103" s="28"/>
      <c r="C2103" s="28"/>
      <c r="E2103" s="28"/>
      <c r="F2103" s="30"/>
      <c r="G2103" s="31"/>
      <c r="I2103" s="28"/>
      <c r="J2103" s="29"/>
      <c r="L2103" s="28"/>
      <c r="M2103" s="27"/>
    </row>
    <row r="2104" spans="2:13">
      <c r="B2104" s="28"/>
      <c r="C2104" s="28"/>
      <c r="E2104" s="28"/>
      <c r="F2104" s="30"/>
      <c r="G2104" s="31"/>
      <c r="I2104" s="28"/>
      <c r="J2104" s="29"/>
      <c r="L2104" s="28"/>
      <c r="M2104" s="27"/>
    </row>
    <row r="2105" spans="2:13">
      <c r="B2105" s="28"/>
      <c r="C2105" s="28"/>
      <c r="E2105" s="28"/>
      <c r="F2105" s="30"/>
      <c r="G2105" s="31"/>
      <c r="I2105" s="28"/>
      <c r="J2105" s="29"/>
      <c r="L2105" s="28"/>
      <c r="M2105" s="27"/>
    </row>
    <row r="2106" spans="2:13">
      <c r="B2106" s="28"/>
      <c r="C2106" s="28"/>
      <c r="E2106" s="28"/>
      <c r="F2106" s="30"/>
      <c r="G2106" s="31"/>
      <c r="I2106" s="28"/>
      <c r="J2106" s="29"/>
      <c r="L2106" s="28"/>
      <c r="M2106" s="27"/>
    </row>
    <row r="2107" spans="2:13">
      <c r="B2107" s="28"/>
      <c r="C2107" s="28"/>
      <c r="E2107" s="28"/>
      <c r="F2107" s="30"/>
      <c r="G2107" s="31"/>
      <c r="I2107" s="28"/>
      <c r="J2107" s="29"/>
      <c r="L2107" s="28"/>
      <c r="M2107" s="27"/>
    </row>
    <row r="2108" spans="2:13">
      <c r="B2108" s="28"/>
      <c r="C2108" s="28"/>
      <c r="E2108" s="28"/>
      <c r="F2108" s="30"/>
      <c r="G2108" s="31"/>
      <c r="I2108" s="28"/>
      <c r="J2108" s="29"/>
      <c r="L2108" s="28"/>
      <c r="M2108" s="27"/>
    </row>
    <row r="2109" spans="2:13">
      <c r="B2109" s="28"/>
      <c r="C2109" s="28"/>
      <c r="E2109" s="28"/>
      <c r="F2109" s="30"/>
      <c r="G2109" s="31"/>
      <c r="I2109" s="28"/>
      <c r="J2109" s="29"/>
      <c r="L2109" s="28"/>
      <c r="M2109" s="27"/>
    </row>
    <row r="2110" spans="2:13">
      <c r="B2110" s="28"/>
      <c r="C2110" s="28"/>
      <c r="E2110" s="28"/>
      <c r="F2110" s="30"/>
      <c r="G2110" s="31"/>
      <c r="I2110" s="28"/>
      <c r="J2110" s="29"/>
      <c r="L2110" s="28"/>
      <c r="M2110" s="27"/>
    </row>
    <row r="2111" spans="2:13">
      <c r="B2111" s="28"/>
      <c r="C2111" s="28"/>
      <c r="E2111" s="28"/>
      <c r="F2111" s="30"/>
      <c r="G2111" s="31"/>
      <c r="I2111" s="28"/>
      <c r="J2111" s="29"/>
      <c r="L2111" s="28"/>
      <c r="M2111" s="27"/>
    </row>
    <row r="2112" spans="2:13">
      <c r="B2112" s="28"/>
      <c r="C2112" s="28"/>
      <c r="E2112" s="28"/>
      <c r="F2112" s="30"/>
      <c r="G2112" s="31"/>
      <c r="I2112" s="28"/>
      <c r="J2112" s="29"/>
      <c r="L2112" s="28"/>
      <c r="M2112" s="27"/>
    </row>
    <row r="2113" spans="2:13">
      <c r="B2113" s="28"/>
      <c r="C2113" s="28"/>
      <c r="E2113" s="28"/>
      <c r="F2113" s="30"/>
      <c r="G2113" s="31"/>
      <c r="I2113" s="28"/>
      <c r="J2113" s="29"/>
      <c r="L2113" s="28"/>
      <c r="M2113" s="27"/>
    </row>
    <row r="2114" spans="2:13">
      <c r="B2114" s="28"/>
      <c r="C2114" s="28"/>
      <c r="E2114" s="28"/>
      <c r="F2114" s="30"/>
      <c r="G2114" s="31"/>
      <c r="I2114" s="28"/>
      <c r="J2114" s="29"/>
      <c r="L2114" s="28"/>
      <c r="M2114" s="27"/>
    </row>
    <row r="2115" spans="2:13">
      <c r="B2115" s="28"/>
      <c r="C2115" s="28"/>
      <c r="E2115" s="28"/>
      <c r="F2115" s="30"/>
      <c r="G2115" s="31"/>
      <c r="I2115" s="28"/>
      <c r="J2115" s="29"/>
      <c r="L2115" s="28"/>
      <c r="M2115" s="27"/>
    </row>
    <row r="2116" spans="2:13">
      <c r="B2116" s="28"/>
      <c r="C2116" s="28"/>
      <c r="E2116" s="28"/>
      <c r="F2116" s="30"/>
      <c r="G2116" s="31"/>
      <c r="I2116" s="28"/>
      <c r="J2116" s="29"/>
      <c r="L2116" s="28"/>
      <c r="M2116" s="27"/>
    </row>
    <row r="2117" spans="2:13">
      <c r="B2117" s="28"/>
      <c r="C2117" s="28"/>
      <c r="E2117" s="28"/>
      <c r="F2117" s="30"/>
      <c r="G2117" s="31"/>
      <c r="I2117" s="28"/>
      <c r="J2117" s="29"/>
      <c r="L2117" s="28"/>
      <c r="M2117" s="27"/>
    </row>
    <row r="2118" spans="2:13">
      <c r="B2118" s="28"/>
      <c r="C2118" s="28"/>
      <c r="E2118" s="28"/>
      <c r="F2118" s="30"/>
      <c r="G2118" s="31"/>
      <c r="I2118" s="28"/>
      <c r="J2118" s="29"/>
      <c r="L2118" s="28"/>
      <c r="M2118" s="27"/>
    </row>
    <row r="2119" spans="2:13">
      <c r="B2119" s="28"/>
      <c r="C2119" s="28"/>
      <c r="E2119" s="28"/>
      <c r="F2119" s="30"/>
      <c r="G2119" s="31"/>
      <c r="I2119" s="28"/>
      <c r="J2119" s="29"/>
      <c r="L2119" s="28"/>
      <c r="M2119" s="27"/>
    </row>
    <row r="2120" spans="2:13">
      <c r="B2120" s="28"/>
      <c r="C2120" s="28"/>
      <c r="E2120" s="28"/>
      <c r="F2120" s="30"/>
      <c r="G2120" s="31"/>
      <c r="I2120" s="28"/>
      <c r="J2120" s="29"/>
      <c r="L2120" s="28"/>
      <c r="M2120" s="27"/>
    </row>
    <row r="2121" spans="2:13">
      <c r="B2121" s="28"/>
      <c r="C2121" s="28"/>
      <c r="E2121" s="28"/>
      <c r="F2121" s="30"/>
      <c r="G2121" s="31"/>
      <c r="I2121" s="28"/>
      <c r="J2121" s="29"/>
      <c r="L2121" s="28"/>
      <c r="M2121" s="27"/>
    </row>
    <row r="2122" spans="2:13">
      <c r="B2122" s="28"/>
      <c r="C2122" s="28"/>
      <c r="E2122" s="28"/>
      <c r="F2122" s="30"/>
      <c r="G2122" s="31"/>
      <c r="I2122" s="28"/>
      <c r="J2122" s="29"/>
      <c r="L2122" s="28"/>
      <c r="M2122" s="27"/>
    </row>
    <row r="2123" spans="2:13">
      <c r="B2123" s="28"/>
      <c r="C2123" s="28"/>
      <c r="E2123" s="28"/>
      <c r="F2123" s="30"/>
      <c r="G2123" s="31"/>
      <c r="I2123" s="28"/>
      <c r="J2123" s="29"/>
      <c r="L2123" s="28"/>
      <c r="M2123" s="27"/>
    </row>
    <row r="2124" spans="2:13">
      <c r="B2124" s="28"/>
      <c r="C2124" s="28"/>
      <c r="E2124" s="28"/>
      <c r="F2124" s="30"/>
      <c r="G2124" s="31"/>
      <c r="I2124" s="28"/>
      <c r="J2124" s="29"/>
      <c r="L2124" s="28"/>
      <c r="M2124" s="27"/>
    </row>
    <row r="2125" spans="2:13">
      <c r="B2125" s="28"/>
      <c r="C2125" s="28"/>
      <c r="E2125" s="28"/>
      <c r="F2125" s="30"/>
      <c r="G2125" s="31"/>
      <c r="I2125" s="28"/>
      <c r="J2125" s="29"/>
      <c r="L2125" s="28"/>
      <c r="M2125" s="27"/>
    </row>
    <row r="2126" spans="2:13">
      <c r="B2126" s="28"/>
      <c r="C2126" s="28"/>
      <c r="E2126" s="28"/>
      <c r="F2126" s="30"/>
      <c r="G2126" s="31"/>
      <c r="I2126" s="28"/>
      <c r="J2126" s="29"/>
      <c r="L2126" s="28"/>
      <c r="M2126" s="27"/>
    </row>
    <row r="2127" spans="2:13">
      <c r="B2127" s="28"/>
      <c r="C2127" s="28"/>
      <c r="E2127" s="28"/>
      <c r="F2127" s="30"/>
      <c r="G2127" s="31"/>
      <c r="I2127" s="28"/>
      <c r="J2127" s="29"/>
      <c r="L2127" s="28"/>
      <c r="M2127" s="27"/>
    </row>
    <row r="2128" spans="2:13">
      <c r="B2128" s="28"/>
      <c r="C2128" s="28"/>
      <c r="E2128" s="28"/>
      <c r="F2128" s="30"/>
      <c r="G2128" s="31"/>
      <c r="I2128" s="28"/>
      <c r="J2128" s="29"/>
      <c r="L2128" s="28"/>
      <c r="M2128" s="27"/>
    </row>
    <row r="2129" spans="2:13">
      <c r="B2129" s="28"/>
      <c r="C2129" s="28"/>
      <c r="E2129" s="28"/>
      <c r="F2129" s="30"/>
      <c r="G2129" s="31"/>
      <c r="I2129" s="28"/>
      <c r="J2129" s="29"/>
      <c r="L2129" s="28"/>
      <c r="M2129" s="27"/>
    </row>
    <row r="2130" spans="2:13">
      <c r="B2130" s="28"/>
      <c r="C2130" s="28"/>
      <c r="E2130" s="28"/>
      <c r="F2130" s="30"/>
      <c r="G2130" s="31"/>
      <c r="I2130" s="28"/>
      <c r="J2130" s="29"/>
      <c r="L2130" s="28"/>
      <c r="M2130" s="27"/>
    </row>
    <row r="2131" spans="2:13">
      <c r="B2131" s="28"/>
      <c r="C2131" s="28"/>
      <c r="E2131" s="28"/>
      <c r="F2131" s="30"/>
      <c r="G2131" s="31"/>
      <c r="I2131" s="28"/>
      <c r="J2131" s="29"/>
      <c r="L2131" s="28"/>
      <c r="M2131" s="27"/>
    </row>
    <row r="2132" spans="2:13">
      <c r="B2132" s="28"/>
      <c r="C2132" s="28"/>
      <c r="E2132" s="28"/>
      <c r="F2132" s="30"/>
      <c r="G2132" s="31"/>
      <c r="I2132" s="28"/>
      <c r="J2132" s="29"/>
      <c r="L2132" s="28"/>
      <c r="M2132" s="27"/>
    </row>
    <row r="2133" spans="2:13">
      <c r="B2133" s="28"/>
      <c r="C2133" s="28"/>
      <c r="E2133" s="28"/>
      <c r="F2133" s="30"/>
      <c r="G2133" s="31"/>
      <c r="I2133" s="28"/>
      <c r="J2133" s="29"/>
      <c r="L2133" s="28"/>
      <c r="M2133" s="27"/>
    </row>
    <row r="2134" spans="2:13">
      <c r="B2134" s="28"/>
      <c r="C2134" s="28"/>
      <c r="E2134" s="28"/>
      <c r="F2134" s="30"/>
      <c r="G2134" s="31"/>
      <c r="I2134" s="28"/>
      <c r="J2134" s="29"/>
      <c r="L2134" s="28"/>
      <c r="M2134" s="27"/>
    </row>
    <row r="2135" spans="2:13">
      <c r="B2135" s="28"/>
      <c r="C2135" s="28"/>
      <c r="E2135" s="28"/>
      <c r="F2135" s="30"/>
      <c r="G2135" s="31"/>
      <c r="I2135" s="28"/>
      <c r="J2135" s="29"/>
      <c r="L2135" s="28"/>
      <c r="M2135" s="27"/>
    </row>
    <row r="2136" spans="2:13">
      <c r="B2136" s="28"/>
      <c r="C2136" s="28"/>
      <c r="E2136" s="28"/>
      <c r="F2136" s="30"/>
      <c r="G2136" s="31"/>
      <c r="I2136" s="28"/>
      <c r="J2136" s="29"/>
      <c r="L2136" s="28"/>
      <c r="M2136" s="27"/>
    </row>
    <row r="2137" spans="2:13">
      <c r="B2137" s="28"/>
      <c r="C2137" s="28"/>
      <c r="E2137" s="28"/>
      <c r="F2137" s="30"/>
      <c r="G2137" s="31"/>
      <c r="I2137" s="28"/>
      <c r="J2137" s="29"/>
      <c r="L2137" s="28"/>
      <c r="M2137" s="27"/>
    </row>
    <row r="2138" spans="2:13">
      <c r="B2138" s="28"/>
      <c r="C2138" s="28"/>
      <c r="E2138" s="28"/>
      <c r="F2138" s="30"/>
      <c r="G2138" s="31"/>
      <c r="I2138" s="28"/>
      <c r="J2138" s="29"/>
      <c r="L2138" s="28"/>
      <c r="M2138" s="27"/>
    </row>
    <row r="2139" spans="2:13">
      <c r="B2139" s="28"/>
      <c r="C2139" s="28"/>
      <c r="E2139" s="28"/>
      <c r="F2139" s="30"/>
      <c r="G2139" s="31"/>
      <c r="I2139" s="28"/>
      <c r="J2139" s="29"/>
      <c r="L2139" s="28"/>
      <c r="M2139" s="27"/>
    </row>
    <row r="2140" spans="2:13">
      <c r="B2140" s="28"/>
      <c r="C2140" s="28"/>
      <c r="E2140" s="28"/>
      <c r="F2140" s="30"/>
      <c r="G2140" s="31"/>
      <c r="I2140" s="28"/>
      <c r="J2140" s="29"/>
      <c r="L2140" s="28"/>
      <c r="M2140" s="27"/>
    </row>
    <row r="2141" spans="2:13">
      <c r="B2141" s="28"/>
      <c r="C2141" s="28"/>
      <c r="E2141" s="28"/>
      <c r="F2141" s="30"/>
      <c r="G2141" s="31"/>
      <c r="I2141" s="28"/>
      <c r="J2141" s="29"/>
      <c r="L2141" s="28"/>
      <c r="M2141" s="27"/>
    </row>
    <row r="2142" spans="2:13">
      <c r="B2142" s="28"/>
      <c r="C2142" s="28"/>
      <c r="E2142" s="28"/>
      <c r="F2142" s="30"/>
      <c r="G2142" s="31"/>
      <c r="I2142" s="28"/>
      <c r="J2142" s="29"/>
      <c r="L2142" s="28"/>
      <c r="M2142" s="27"/>
    </row>
    <row r="2143" spans="2:13">
      <c r="B2143" s="28"/>
      <c r="C2143" s="28"/>
      <c r="E2143" s="28"/>
      <c r="F2143" s="30"/>
      <c r="G2143" s="31"/>
      <c r="I2143" s="28"/>
      <c r="J2143" s="29"/>
      <c r="L2143" s="28"/>
      <c r="M2143" s="27"/>
    </row>
    <row r="2144" spans="2:13">
      <c r="B2144" s="28"/>
      <c r="C2144" s="28"/>
      <c r="E2144" s="28"/>
      <c r="F2144" s="30"/>
      <c r="G2144" s="31"/>
      <c r="I2144" s="28"/>
      <c r="J2144" s="29"/>
      <c r="L2144" s="28"/>
      <c r="M2144" s="27"/>
    </row>
    <row r="2145" spans="2:13">
      <c r="B2145" s="28"/>
      <c r="C2145" s="28"/>
      <c r="E2145" s="28"/>
      <c r="F2145" s="30"/>
      <c r="G2145" s="31"/>
      <c r="I2145" s="28"/>
      <c r="J2145" s="29"/>
      <c r="L2145" s="28"/>
      <c r="M2145" s="27"/>
    </row>
    <row r="2146" spans="2:13">
      <c r="B2146" s="28"/>
      <c r="C2146" s="28"/>
      <c r="E2146" s="28"/>
      <c r="F2146" s="30"/>
      <c r="G2146" s="31"/>
      <c r="I2146" s="28"/>
      <c r="J2146" s="29"/>
      <c r="L2146" s="28"/>
      <c r="M2146" s="27"/>
    </row>
    <row r="2147" spans="2:13">
      <c r="B2147" s="28"/>
      <c r="C2147" s="28"/>
      <c r="E2147" s="28"/>
      <c r="F2147" s="30"/>
      <c r="G2147" s="31"/>
      <c r="I2147" s="28"/>
      <c r="J2147" s="29"/>
      <c r="L2147" s="28"/>
      <c r="M2147" s="27"/>
    </row>
    <row r="2148" spans="2:13">
      <c r="B2148" s="28"/>
      <c r="C2148" s="28"/>
      <c r="E2148" s="28"/>
      <c r="F2148" s="30"/>
      <c r="G2148" s="31"/>
      <c r="I2148" s="28"/>
      <c r="J2148" s="29"/>
      <c r="L2148" s="28"/>
      <c r="M2148" s="27"/>
    </row>
    <row r="2149" spans="2:13">
      <c r="B2149" s="28"/>
      <c r="C2149" s="28"/>
      <c r="E2149" s="28"/>
      <c r="F2149" s="30"/>
      <c r="G2149" s="31"/>
      <c r="I2149" s="28"/>
      <c r="J2149" s="29"/>
      <c r="L2149" s="28"/>
      <c r="M2149" s="27"/>
    </row>
    <row r="2150" spans="2:13">
      <c r="B2150" s="28"/>
      <c r="C2150" s="28"/>
      <c r="E2150" s="28"/>
      <c r="F2150" s="30"/>
      <c r="G2150" s="31"/>
      <c r="I2150" s="28"/>
      <c r="J2150" s="29"/>
      <c r="L2150" s="28"/>
      <c r="M2150" s="27"/>
    </row>
    <row r="2151" spans="2:13">
      <c r="B2151" s="28"/>
      <c r="C2151" s="28"/>
      <c r="E2151" s="28"/>
      <c r="F2151" s="30"/>
      <c r="G2151" s="31"/>
      <c r="I2151" s="28"/>
      <c r="J2151" s="29"/>
      <c r="L2151" s="28"/>
      <c r="M2151" s="27"/>
    </row>
    <row r="2152" spans="2:13">
      <c r="B2152" s="28"/>
      <c r="C2152" s="28"/>
      <c r="E2152" s="28"/>
      <c r="F2152" s="30"/>
      <c r="G2152" s="31"/>
      <c r="I2152" s="28"/>
      <c r="J2152" s="29"/>
      <c r="L2152" s="28"/>
      <c r="M2152" s="27"/>
    </row>
    <row r="2153" spans="2:13">
      <c r="B2153" s="28"/>
      <c r="C2153" s="28"/>
      <c r="E2153" s="28"/>
      <c r="F2153" s="30"/>
      <c r="G2153" s="31"/>
      <c r="I2153" s="28"/>
      <c r="J2153" s="29"/>
      <c r="L2153" s="28"/>
      <c r="M2153" s="27"/>
    </row>
    <row r="2154" spans="2:13">
      <c r="B2154" s="28"/>
      <c r="C2154" s="28"/>
      <c r="E2154" s="28"/>
      <c r="F2154" s="30"/>
      <c r="G2154" s="31"/>
      <c r="I2154" s="28"/>
      <c r="J2154" s="29"/>
      <c r="L2154" s="28"/>
      <c r="M2154" s="27"/>
    </row>
    <row r="2155" spans="2:13">
      <c r="B2155" s="28"/>
      <c r="C2155" s="28"/>
      <c r="E2155" s="28"/>
      <c r="F2155" s="30"/>
      <c r="G2155" s="31"/>
      <c r="I2155" s="28"/>
      <c r="J2155" s="29"/>
      <c r="L2155" s="28"/>
      <c r="M2155" s="27"/>
    </row>
    <row r="2156" spans="2:13">
      <c r="B2156" s="28"/>
      <c r="C2156" s="28"/>
      <c r="E2156" s="28"/>
      <c r="F2156" s="30"/>
      <c r="G2156" s="31"/>
      <c r="I2156" s="28"/>
      <c r="J2156" s="29"/>
      <c r="L2156" s="28"/>
      <c r="M2156" s="27"/>
    </row>
    <row r="2157" spans="2:13">
      <c r="B2157" s="28"/>
      <c r="C2157" s="28"/>
      <c r="E2157" s="28"/>
      <c r="F2157" s="30"/>
      <c r="G2157" s="31"/>
      <c r="I2157" s="28"/>
      <c r="J2157" s="29"/>
      <c r="L2157" s="28"/>
      <c r="M2157" s="27"/>
    </row>
    <row r="2158" spans="2:13">
      <c r="B2158" s="28"/>
      <c r="C2158" s="28"/>
      <c r="E2158" s="28"/>
      <c r="F2158" s="30"/>
      <c r="G2158" s="31"/>
      <c r="I2158" s="28"/>
      <c r="J2158" s="29"/>
      <c r="L2158" s="28"/>
      <c r="M2158" s="27"/>
    </row>
    <row r="2159" spans="2:13">
      <c r="B2159" s="28"/>
      <c r="C2159" s="28"/>
      <c r="E2159" s="28"/>
      <c r="F2159" s="30"/>
      <c r="G2159" s="31"/>
      <c r="I2159" s="28"/>
      <c r="J2159" s="29"/>
      <c r="L2159" s="28"/>
      <c r="M2159" s="27"/>
    </row>
    <row r="2160" spans="2:13">
      <c r="B2160" s="28"/>
      <c r="C2160" s="28"/>
      <c r="E2160" s="28"/>
      <c r="F2160" s="30"/>
      <c r="G2160" s="31"/>
      <c r="I2160" s="28"/>
      <c r="J2160" s="29"/>
      <c r="L2160" s="28"/>
      <c r="M2160" s="27"/>
    </row>
    <row r="2161" spans="2:13">
      <c r="B2161" s="28"/>
      <c r="C2161" s="28"/>
      <c r="E2161" s="28"/>
      <c r="F2161" s="30"/>
      <c r="G2161" s="31"/>
      <c r="I2161" s="28"/>
      <c r="J2161" s="29"/>
      <c r="L2161" s="28"/>
      <c r="M2161" s="27"/>
    </row>
    <row r="2162" spans="2:13">
      <c r="B2162" s="28"/>
      <c r="C2162" s="28"/>
      <c r="E2162" s="28"/>
      <c r="F2162" s="30"/>
      <c r="G2162" s="31"/>
      <c r="I2162" s="28"/>
      <c r="J2162" s="29"/>
      <c r="L2162" s="28"/>
      <c r="M2162" s="27"/>
    </row>
    <row r="2163" spans="2:13">
      <c r="B2163" s="28"/>
      <c r="C2163" s="28"/>
      <c r="E2163" s="28"/>
      <c r="F2163" s="30"/>
      <c r="G2163" s="31"/>
      <c r="I2163" s="28"/>
      <c r="J2163" s="29"/>
      <c r="L2163" s="28"/>
      <c r="M2163" s="27"/>
    </row>
    <row r="2164" spans="2:13">
      <c r="B2164" s="28"/>
      <c r="C2164" s="28"/>
      <c r="E2164" s="28"/>
      <c r="F2164" s="30"/>
      <c r="G2164" s="31"/>
      <c r="I2164" s="28"/>
      <c r="J2164" s="29"/>
      <c r="L2164" s="28"/>
      <c r="M2164" s="27"/>
    </row>
    <row r="2165" spans="2:13">
      <c r="B2165" s="28"/>
      <c r="C2165" s="28"/>
      <c r="E2165" s="28"/>
      <c r="F2165" s="30"/>
      <c r="G2165" s="31"/>
      <c r="I2165" s="28"/>
      <c r="J2165" s="29"/>
      <c r="L2165" s="28"/>
      <c r="M2165" s="27"/>
    </row>
    <row r="2166" spans="2:13">
      <c r="B2166" s="28"/>
      <c r="C2166" s="28"/>
      <c r="E2166" s="28"/>
      <c r="F2166" s="30"/>
      <c r="G2166" s="31"/>
      <c r="I2166" s="28"/>
      <c r="J2166" s="29"/>
      <c r="L2166" s="28"/>
      <c r="M2166" s="27"/>
    </row>
    <row r="2167" spans="2:13">
      <c r="B2167" s="28"/>
      <c r="C2167" s="28"/>
      <c r="E2167" s="28"/>
      <c r="F2167" s="30"/>
      <c r="G2167" s="31"/>
      <c r="I2167" s="28"/>
      <c r="J2167" s="29"/>
      <c r="L2167" s="28"/>
      <c r="M2167" s="27"/>
    </row>
    <row r="2168" spans="2:13">
      <c r="B2168" s="28"/>
      <c r="C2168" s="28"/>
      <c r="E2168" s="28"/>
      <c r="F2168" s="30"/>
      <c r="G2168" s="31"/>
      <c r="I2168" s="28"/>
      <c r="J2168" s="29"/>
      <c r="L2168" s="28"/>
      <c r="M2168" s="27"/>
    </row>
    <row r="2169" spans="2:13">
      <c r="B2169" s="28"/>
      <c r="C2169" s="28"/>
      <c r="E2169" s="28"/>
      <c r="F2169" s="30"/>
      <c r="G2169" s="31"/>
      <c r="I2169" s="28"/>
      <c r="J2169" s="29"/>
      <c r="L2169" s="28"/>
      <c r="M2169" s="27"/>
    </row>
    <row r="2170" spans="2:13">
      <c r="B2170" s="28"/>
      <c r="C2170" s="28"/>
      <c r="E2170" s="28"/>
      <c r="F2170" s="30"/>
      <c r="G2170" s="31"/>
      <c r="I2170" s="28"/>
      <c r="J2170" s="29"/>
      <c r="L2170" s="28"/>
      <c r="M2170" s="27"/>
    </row>
    <row r="2171" spans="2:13">
      <c r="B2171" s="28"/>
      <c r="C2171" s="28"/>
      <c r="E2171" s="28"/>
      <c r="F2171" s="30"/>
      <c r="G2171" s="31"/>
      <c r="I2171" s="28"/>
      <c r="J2171" s="29"/>
      <c r="L2171" s="28"/>
      <c r="M2171" s="27"/>
    </row>
    <row r="2172" spans="2:13">
      <c r="B2172" s="28"/>
      <c r="C2172" s="28"/>
      <c r="E2172" s="28"/>
      <c r="F2172" s="30"/>
      <c r="G2172" s="31"/>
      <c r="I2172" s="28"/>
      <c r="J2172" s="29"/>
      <c r="L2172" s="28"/>
      <c r="M2172" s="27"/>
    </row>
    <row r="2173" spans="2:13">
      <c r="B2173" s="28"/>
      <c r="C2173" s="28"/>
      <c r="E2173" s="28"/>
      <c r="F2173" s="30"/>
      <c r="G2173" s="31"/>
      <c r="I2173" s="28"/>
      <c r="J2173" s="29"/>
      <c r="L2173" s="28"/>
      <c r="M2173" s="27"/>
    </row>
    <row r="2174" spans="2:13">
      <c r="B2174" s="28"/>
      <c r="C2174" s="28"/>
      <c r="E2174" s="28"/>
      <c r="F2174" s="30"/>
      <c r="G2174" s="31"/>
      <c r="I2174" s="28"/>
      <c r="J2174" s="29"/>
      <c r="L2174" s="28"/>
      <c r="M2174" s="27"/>
    </row>
    <row r="2175" spans="2:13">
      <c r="B2175" s="28"/>
      <c r="C2175" s="28"/>
      <c r="E2175" s="28"/>
      <c r="F2175" s="30"/>
      <c r="G2175" s="31"/>
      <c r="I2175" s="28"/>
      <c r="J2175" s="29"/>
      <c r="L2175" s="28"/>
      <c r="M2175" s="27"/>
    </row>
    <row r="2176" spans="2:13">
      <c r="B2176" s="28"/>
      <c r="C2176" s="28"/>
      <c r="E2176" s="28"/>
      <c r="F2176" s="30"/>
      <c r="G2176" s="31"/>
      <c r="I2176" s="28"/>
      <c r="J2176" s="29"/>
      <c r="L2176" s="28"/>
      <c r="M2176" s="27"/>
    </row>
    <row r="2177" spans="2:13">
      <c r="B2177" s="28"/>
      <c r="C2177" s="28"/>
      <c r="E2177" s="28"/>
      <c r="F2177" s="30"/>
      <c r="G2177" s="31"/>
      <c r="I2177" s="28"/>
      <c r="J2177" s="29"/>
      <c r="L2177" s="28"/>
      <c r="M2177" s="27"/>
    </row>
    <row r="2178" spans="2:13">
      <c r="B2178" s="28"/>
      <c r="C2178" s="28"/>
      <c r="E2178" s="28"/>
      <c r="F2178" s="30"/>
      <c r="G2178" s="31"/>
      <c r="I2178" s="28"/>
      <c r="J2178" s="29"/>
      <c r="L2178" s="28"/>
      <c r="M2178" s="27"/>
    </row>
    <row r="2179" spans="2:13">
      <c r="B2179" s="28"/>
      <c r="C2179" s="28"/>
      <c r="E2179" s="28"/>
      <c r="F2179" s="30"/>
      <c r="G2179" s="31"/>
      <c r="I2179" s="28"/>
      <c r="J2179" s="29"/>
      <c r="L2179" s="28"/>
      <c r="M2179" s="27"/>
    </row>
    <row r="2180" spans="2:13">
      <c r="B2180" s="28"/>
      <c r="C2180" s="28"/>
      <c r="E2180" s="28"/>
      <c r="F2180" s="30"/>
      <c r="G2180" s="31"/>
      <c r="I2180" s="28"/>
      <c r="J2180" s="29"/>
      <c r="L2180" s="28"/>
      <c r="M2180" s="27"/>
    </row>
    <row r="2181" spans="2:13">
      <c r="B2181" s="28"/>
      <c r="C2181" s="28"/>
      <c r="E2181" s="28"/>
      <c r="F2181" s="30"/>
      <c r="G2181" s="31"/>
      <c r="I2181" s="28"/>
      <c r="J2181" s="29"/>
      <c r="L2181" s="28"/>
      <c r="M2181" s="27"/>
    </row>
    <row r="2182" spans="2:13">
      <c r="B2182" s="28"/>
      <c r="C2182" s="28"/>
      <c r="E2182" s="28"/>
      <c r="F2182" s="30"/>
      <c r="G2182" s="31"/>
      <c r="I2182" s="28"/>
      <c r="J2182" s="29"/>
      <c r="L2182" s="28"/>
      <c r="M2182" s="27"/>
    </row>
    <row r="2183" spans="2:13">
      <c r="B2183" s="28"/>
      <c r="C2183" s="28"/>
      <c r="E2183" s="28"/>
      <c r="F2183" s="30"/>
      <c r="G2183" s="31"/>
      <c r="I2183" s="28"/>
      <c r="J2183" s="29"/>
      <c r="L2183" s="28"/>
      <c r="M2183" s="27"/>
    </row>
    <row r="2184" spans="2:13">
      <c r="B2184" s="28"/>
      <c r="C2184" s="28"/>
      <c r="E2184" s="28"/>
      <c r="F2184" s="30"/>
      <c r="G2184" s="31"/>
      <c r="I2184" s="28"/>
      <c r="J2184" s="29"/>
      <c r="L2184" s="28"/>
      <c r="M2184" s="27"/>
    </row>
    <row r="2185" spans="2:13">
      <c r="B2185" s="28"/>
      <c r="C2185" s="28"/>
      <c r="E2185" s="28"/>
      <c r="F2185" s="30"/>
      <c r="G2185" s="31"/>
      <c r="I2185" s="28"/>
      <c r="J2185" s="29"/>
      <c r="L2185" s="28"/>
      <c r="M2185" s="27"/>
    </row>
    <row r="2186" spans="2:13">
      <c r="B2186" s="28"/>
      <c r="C2186" s="28"/>
      <c r="E2186" s="28"/>
      <c r="F2186" s="30"/>
      <c r="G2186" s="31"/>
      <c r="I2186" s="28"/>
      <c r="J2186" s="29"/>
      <c r="L2186" s="28"/>
      <c r="M2186" s="27"/>
    </row>
    <row r="2187" spans="2:13">
      <c r="B2187" s="28"/>
      <c r="C2187" s="28"/>
      <c r="E2187" s="28"/>
      <c r="F2187" s="30"/>
      <c r="G2187" s="31"/>
      <c r="I2187" s="28"/>
      <c r="J2187" s="29"/>
      <c r="L2187" s="28"/>
      <c r="M2187" s="27"/>
    </row>
    <row r="2188" spans="2:13">
      <c r="B2188" s="28"/>
      <c r="C2188" s="28"/>
      <c r="E2188" s="28"/>
      <c r="F2188" s="30"/>
      <c r="G2188" s="31"/>
      <c r="I2188" s="28"/>
      <c r="J2188" s="29"/>
      <c r="L2188" s="28"/>
      <c r="M2188" s="27"/>
    </row>
    <row r="2189" spans="2:13">
      <c r="B2189" s="28"/>
      <c r="C2189" s="28"/>
      <c r="E2189" s="28"/>
      <c r="F2189" s="30"/>
      <c r="G2189" s="31"/>
      <c r="I2189" s="28"/>
      <c r="J2189" s="29"/>
      <c r="L2189" s="28"/>
      <c r="M2189" s="27"/>
    </row>
    <row r="2190" spans="2:13">
      <c r="B2190" s="28"/>
      <c r="C2190" s="28"/>
      <c r="E2190" s="28"/>
      <c r="F2190" s="30"/>
      <c r="G2190" s="31"/>
      <c r="I2190" s="28"/>
      <c r="J2190" s="29"/>
      <c r="L2190" s="28"/>
      <c r="M2190" s="27"/>
    </row>
    <row r="2191" spans="2:13">
      <c r="B2191" s="28"/>
      <c r="C2191" s="28"/>
      <c r="E2191" s="28"/>
      <c r="F2191" s="30"/>
      <c r="G2191" s="31"/>
      <c r="I2191" s="28"/>
      <c r="J2191" s="29"/>
      <c r="L2191" s="28"/>
      <c r="M2191" s="27"/>
    </row>
    <row r="2192" spans="2:13">
      <c r="B2192" s="28"/>
      <c r="C2192" s="28"/>
      <c r="E2192" s="28"/>
      <c r="F2192" s="30"/>
      <c r="G2192" s="31"/>
      <c r="I2192" s="28"/>
      <c r="J2192" s="29"/>
      <c r="L2192" s="28"/>
      <c r="M2192" s="27"/>
    </row>
    <row r="2193" spans="2:13">
      <c r="B2193" s="28"/>
      <c r="C2193" s="28"/>
      <c r="E2193" s="28"/>
      <c r="F2193" s="30"/>
      <c r="G2193" s="31"/>
      <c r="I2193" s="28"/>
      <c r="J2193" s="29"/>
      <c r="L2193" s="28"/>
      <c r="M2193" s="27"/>
    </row>
    <row r="2194" spans="2:13">
      <c r="B2194" s="28"/>
      <c r="C2194" s="28"/>
      <c r="E2194" s="28"/>
      <c r="F2194" s="30"/>
      <c r="G2194" s="31"/>
      <c r="I2194" s="28"/>
      <c r="J2194" s="29"/>
      <c r="L2194" s="28"/>
      <c r="M2194" s="27"/>
    </row>
    <row r="2195" spans="2:13">
      <c r="B2195" s="28"/>
      <c r="C2195" s="28"/>
      <c r="E2195" s="28"/>
      <c r="F2195" s="30"/>
      <c r="G2195" s="31"/>
      <c r="I2195" s="28"/>
      <c r="J2195" s="29"/>
      <c r="L2195" s="28"/>
      <c r="M2195" s="27"/>
    </row>
    <row r="2196" spans="2:13">
      <c r="B2196" s="28"/>
      <c r="C2196" s="28"/>
      <c r="E2196" s="28"/>
      <c r="F2196" s="30"/>
      <c r="G2196" s="31"/>
      <c r="I2196" s="28"/>
      <c r="J2196" s="29"/>
      <c r="L2196" s="28"/>
      <c r="M2196" s="27"/>
    </row>
    <row r="2197" spans="2:13">
      <c r="B2197" s="28"/>
      <c r="C2197" s="28"/>
      <c r="E2197" s="28"/>
      <c r="F2197" s="30"/>
      <c r="G2197" s="31"/>
      <c r="I2197" s="28"/>
      <c r="J2197" s="29"/>
      <c r="L2197" s="28"/>
      <c r="M2197" s="27"/>
    </row>
    <row r="2198" spans="2:13">
      <c r="B2198" s="28"/>
      <c r="C2198" s="28"/>
      <c r="E2198" s="28"/>
      <c r="F2198" s="30"/>
      <c r="G2198" s="31"/>
      <c r="I2198" s="28"/>
      <c r="J2198" s="29"/>
      <c r="L2198" s="28"/>
      <c r="M2198" s="27"/>
    </row>
    <row r="2199" spans="2:13">
      <c r="B2199" s="28"/>
      <c r="C2199" s="28"/>
      <c r="E2199" s="28"/>
      <c r="F2199" s="30"/>
      <c r="G2199" s="31"/>
      <c r="I2199" s="28"/>
      <c r="J2199" s="29"/>
      <c r="L2199" s="28"/>
      <c r="M2199" s="27"/>
    </row>
    <row r="2200" spans="2:13">
      <c r="B2200" s="28"/>
      <c r="C2200" s="28"/>
      <c r="E2200" s="28"/>
      <c r="F2200" s="30"/>
      <c r="G2200" s="31"/>
      <c r="I2200" s="28"/>
      <c r="J2200" s="29"/>
      <c r="L2200" s="28"/>
      <c r="M2200" s="27"/>
    </row>
    <row r="2201" spans="2:13">
      <c r="B2201" s="28"/>
      <c r="C2201" s="28"/>
      <c r="E2201" s="28"/>
      <c r="F2201" s="30"/>
      <c r="G2201" s="31"/>
      <c r="I2201" s="28"/>
      <c r="J2201" s="29"/>
      <c r="L2201" s="28"/>
      <c r="M2201" s="27"/>
    </row>
    <row r="2202" spans="2:13">
      <c r="B2202" s="28"/>
      <c r="C2202" s="28"/>
      <c r="E2202" s="28"/>
      <c r="F2202" s="30"/>
      <c r="G2202" s="31"/>
      <c r="I2202" s="28"/>
      <c r="J2202" s="29"/>
      <c r="L2202" s="28"/>
      <c r="M2202" s="27"/>
    </row>
    <row r="2203" spans="2:13">
      <c r="B2203" s="28"/>
      <c r="C2203" s="28"/>
      <c r="E2203" s="28"/>
      <c r="F2203" s="30"/>
      <c r="G2203" s="31"/>
      <c r="I2203" s="28"/>
      <c r="J2203" s="29"/>
      <c r="L2203" s="28"/>
      <c r="M2203" s="27"/>
    </row>
    <row r="2204" spans="2:13">
      <c r="B2204" s="28"/>
      <c r="C2204" s="28"/>
      <c r="E2204" s="28"/>
      <c r="F2204" s="30"/>
      <c r="G2204" s="31"/>
      <c r="I2204" s="28"/>
      <c r="J2204" s="29"/>
      <c r="L2204" s="28"/>
      <c r="M2204" s="27"/>
    </row>
    <row r="2205" spans="2:13">
      <c r="B2205" s="28"/>
      <c r="C2205" s="28"/>
      <c r="E2205" s="28"/>
      <c r="F2205" s="30"/>
      <c r="G2205" s="31"/>
      <c r="I2205" s="28"/>
      <c r="J2205" s="29"/>
      <c r="L2205" s="28"/>
      <c r="M2205" s="27"/>
    </row>
    <row r="2206" spans="2:13">
      <c r="B2206" s="28"/>
      <c r="C2206" s="28"/>
      <c r="E2206" s="28"/>
      <c r="F2206" s="30"/>
      <c r="G2206" s="31"/>
      <c r="I2206" s="28"/>
      <c r="J2206" s="29"/>
      <c r="L2206" s="28"/>
      <c r="M2206" s="27"/>
    </row>
    <row r="2207" spans="2:13">
      <c r="B2207" s="28"/>
      <c r="C2207" s="28"/>
      <c r="E2207" s="28"/>
      <c r="F2207" s="30"/>
      <c r="G2207" s="31"/>
      <c r="I2207" s="28"/>
      <c r="J2207" s="29"/>
      <c r="L2207" s="28"/>
      <c r="M2207" s="27"/>
    </row>
    <row r="2208" spans="2:13">
      <c r="B2208" s="28"/>
      <c r="C2208" s="28"/>
      <c r="E2208" s="28"/>
      <c r="F2208" s="30"/>
      <c r="G2208" s="31"/>
      <c r="I2208" s="28"/>
      <c r="J2208" s="29"/>
      <c r="L2208" s="28"/>
      <c r="M2208" s="27"/>
    </row>
    <row r="2209" spans="2:13">
      <c r="B2209" s="28"/>
      <c r="C2209" s="28"/>
      <c r="E2209" s="28"/>
      <c r="F2209" s="30"/>
      <c r="G2209" s="31"/>
      <c r="I2209" s="28"/>
      <c r="J2209" s="29"/>
      <c r="L2209" s="28"/>
      <c r="M2209" s="27"/>
    </row>
    <row r="2210" spans="2:13">
      <c r="B2210" s="28"/>
      <c r="C2210" s="28"/>
      <c r="E2210" s="28"/>
      <c r="F2210" s="30"/>
      <c r="G2210" s="31"/>
      <c r="I2210" s="28"/>
      <c r="J2210" s="29"/>
      <c r="L2210" s="28"/>
      <c r="M2210" s="27"/>
    </row>
    <row r="2211" spans="2:13">
      <c r="B2211" s="28"/>
      <c r="C2211" s="28"/>
      <c r="E2211" s="28"/>
      <c r="F2211" s="30"/>
      <c r="G2211" s="31"/>
      <c r="I2211" s="28"/>
      <c r="J2211" s="29"/>
      <c r="L2211" s="28"/>
      <c r="M2211" s="27"/>
    </row>
    <row r="2212" spans="2:13">
      <c r="B2212" s="28"/>
      <c r="C2212" s="28"/>
      <c r="E2212" s="28"/>
      <c r="F2212" s="30"/>
      <c r="G2212" s="31"/>
      <c r="I2212" s="28"/>
      <c r="J2212" s="29"/>
      <c r="L2212" s="28"/>
      <c r="M2212" s="27"/>
    </row>
    <row r="2213" spans="2:13">
      <c r="B2213" s="28"/>
      <c r="C2213" s="28"/>
      <c r="E2213" s="28"/>
      <c r="F2213" s="30"/>
      <c r="G2213" s="31"/>
      <c r="I2213" s="28"/>
      <c r="J2213" s="29"/>
      <c r="L2213" s="28"/>
      <c r="M2213" s="27"/>
    </row>
    <row r="2214" spans="2:13">
      <c r="B2214" s="28"/>
      <c r="C2214" s="28"/>
      <c r="E2214" s="28"/>
      <c r="F2214" s="30"/>
      <c r="G2214" s="31"/>
      <c r="I2214" s="28"/>
      <c r="J2214" s="29"/>
      <c r="L2214" s="28"/>
      <c r="M2214" s="27"/>
    </row>
    <row r="2215" spans="2:13">
      <c r="B2215" s="28"/>
      <c r="C2215" s="28"/>
      <c r="E2215" s="28"/>
      <c r="F2215" s="30"/>
      <c r="G2215" s="31"/>
      <c r="I2215" s="28"/>
      <c r="J2215" s="29"/>
      <c r="L2215" s="28"/>
      <c r="M2215" s="27"/>
    </row>
    <row r="2216" spans="2:13">
      <c r="B2216" s="28"/>
      <c r="C2216" s="28"/>
      <c r="E2216" s="28"/>
      <c r="F2216" s="30"/>
      <c r="G2216" s="31"/>
      <c r="I2216" s="28"/>
      <c r="J2216" s="29"/>
      <c r="L2216" s="28"/>
      <c r="M2216" s="27"/>
    </row>
    <row r="2217" spans="2:13">
      <c r="B2217" s="28"/>
      <c r="C2217" s="28"/>
      <c r="E2217" s="28"/>
      <c r="F2217" s="30"/>
      <c r="G2217" s="31"/>
      <c r="I2217" s="28"/>
      <c r="J2217" s="29"/>
      <c r="L2217" s="28"/>
      <c r="M2217" s="27"/>
    </row>
    <row r="2218" spans="2:13">
      <c r="B2218" s="28"/>
      <c r="C2218" s="28"/>
      <c r="E2218" s="28"/>
      <c r="F2218" s="30"/>
      <c r="G2218" s="31"/>
      <c r="I2218" s="28"/>
      <c r="J2218" s="29"/>
      <c r="L2218" s="28"/>
      <c r="M2218" s="27"/>
    </row>
    <row r="2219" spans="2:13">
      <c r="B2219" s="28"/>
      <c r="C2219" s="28"/>
      <c r="E2219" s="28"/>
      <c r="F2219" s="30"/>
      <c r="G2219" s="31"/>
      <c r="I2219" s="28"/>
      <c r="J2219" s="29"/>
      <c r="L2219" s="28"/>
      <c r="M2219" s="27"/>
    </row>
    <row r="2220" spans="2:13">
      <c r="B2220" s="28"/>
      <c r="C2220" s="28"/>
      <c r="E2220" s="28"/>
      <c r="F2220" s="30"/>
      <c r="G2220" s="31"/>
      <c r="I2220" s="28"/>
      <c r="J2220" s="29"/>
      <c r="L2220" s="28"/>
      <c r="M2220" s="27"/>
    </row>
    <row r="2221" spans="2:13">
      <c r="B2221" s="28"/>
      <c r="C2221" s="28"/>
      <c r="E2221" s="28"/>
      <c r="F2221" s="30"/>
      <c r="G2221" s="31"/>
      <c r="I2221" s="28"/>
      <c r="J2221" s="29"/>
      <c r="L2221" s="28"/>
      <c r="M2221" s="27"/>
    </row>
    <row r="2222" spans="2:13">
      <c r="B2222" s="28"/>
      <c r="C2222" s="28"/>
      <c r="E2222" s="28"/>
      <c r="F2222" s="30"/>
      <c r="G2222" s="31"/>
      <c r="I2222" s="28"/>
      <c r="J2222" s="29"/>
      <c r="L2222" s="28"/>
      <c r="M2222" s="27"/>
    </row>
    <row r="2223" spans="2:13">
      <c r="B2223" s="28"/>
      <c r="C2223" s="28"/>
      <c r="E2223" s="28"/>
      <c r="F2223" s="30"/>
      <c r="G2223" s="31"/>
      <c r="I2223" s="28"/>
      <c r="J2223" s="29"/>
      <c r="L2223" s="28"/>
      <c r="M2223" s="27"/>
    </row>
    <row r="2224" spans="2:13">
      <c r="B2224" s="28"/>
      <c r="C2224" s="28"/>
      <c r="E2224" s="28"/>
      <c r="F2224" s="30"/>
      <c r="G2224" s="31"/>
      <c r="I2224" s="28"/>
      <c r="J2224" s="29"/>
      <c r="L2224" s="28"/>
      <c r="M2224" s="27"/>
    </row>
    <row r="2225" spans="2:13">
      <c r="B2225" s="28"/>
      <c r="C2225" s="28"/>
      <c r="E2225" s="28"/>
      <c r="F2225" s="30"/>
      <c r="G2225" s="31"/>
      <c r="I2225" s="28"/>
      <c r="J2225" s="29"/>
      <c r="L2225" s="28"/>
      <c r="M2225" s="27"/>
    </row>
    <row r="2226" spans="2:13">
      <c r="B2226" s="28"/>
      <c r="C2226" s="28"/>
      <c r="E2226" s="28"/>
      <c r="F2226" s="30"/>
      <c r="G2226" s="31"/>
      <c r="I2226" s="28"/>
      <c r="J2226" s="29"/>
      <c r="L2226" s="28"/>
      <c r="M2226" s="27"/>
    </row>
    <row r="2227" spans="2:13">
      <c r="B2227" s="28"/>
      <c r="C2227" s="28"/>
      <c r="E2227" s="28"/>
      <c r="F2227" s="30"/>
      <c r="G2227" s="31"/>
      <c r="I2227" s="28"/>
      <c r="J2227" s="29"/>
      <c r="L2227" s="28"/>
      <c r="M2227" s="27"/>
    </row>
    <row r="2228" spans="2:13">
      <c r="B2228" s="28"/>
      <c r="C2228" s="28"/>
      <c r="E2228" s="28"/>
      <c r="F2228" s="30"/>
      <c r="G2228" s="31"/>
      <c r="I2228" s="28"/>
      <c r="J2228" s="29"/>
      <c r="L2228" s="28"/>
      <c r="M2228" s="27"/>
    </row>
    <row r="2229" spans="2:13">
      <c r="B2229" s="28"/>
      <c r="C2229" s="28"/>
      <c r="E2229" s="28"/>
      <c r="F2229" s="30"/>
      <c r="G2229" s="31"/>
      <c r="I2229" s="28"/>
      <c r="J2229" s="29"/>
      <c r="L2229" s="28"/>
      <c r="M2229" s="27"/>
    </row>
    <row r="2230" spans="2:13">
      <c r="B2230" s="28"/>
      <c r="C2230" s="28"/>
      <c r="E2230" s="28"/>
      <c r="F2230" s="30"/>
      <c r="G2230" s="31"/>
      <c r="I2230" s="28"/>
      <c r="J2230" s="29"/>
      <c r="L2230" s="28"/>
      <c r="M2230" s="27"/>
    </row>
    <row r="2231" spans="2:13">
      <c r="B2231" s="28"/>
      <c r="C2231" s="28"/>
      <c r="E2231" s="28"/>
      <c r="F2231" s="30"/>
      <c r="G2231" s="31"/>
      <c r="I2231" s="28"/>
      <c r="J2231" s="29"/>
      <c r="L2231" s="28"/>
      <c r="M2231" s="27"/>
    </row>
    <row r="2232" spans="2:13">
      <c r="B2232" s="28"/>
      <c r="C2232" s="28"/>
      <c r="E2232" s="28"/>
      <c r="F2232" s="30"/>
      <c r="G2232" s="31"/>
      <c r="I2232" s="28"/>
      <c r="J2232" s="29"/>
      <c r="L2232" s="28"/>
      <c r="M2232" s="27"/>
    </row>
    <row r="2233" spans="2:13">
      <c r="B2233" s="28"/>
      <c r="C2233" s="28"/>
      <c r="E2233" s="28"/>
      <c r="F2233" s="30"/>
      <c r="G2233" s="31"/>
      <c r="I2233" s="28"/>
      <c r="J2233" s="29"/>
      <c r="L2233" s="28"/>
      <c r="M2233" s="27"/>
    </row>
    <row r="2234" spans="2:13">
      <c r="B2234" s="28"/>
      <c r="C2234" s="28"/>
      <c r="E2234" s="28"/>
      <c r="F2234" s="30"/>
      <c r="G2234" s="31"/>
      <c r="I2234" s="28"/>
      <c r="J2234" s="29"/>
      <c r="L2234" s="28"/>
      <c r="M2234" s="27"/>
    </row>
    <row r="2235" spans="2:13">
      <c r="B2235" s="28"/>
      <c r="C2235" s="28"/>
      <c r="E2235" s="28"/>
      <c r="F2235" s="30"/>
      <c r="G2235" s="31"/>
      <c r="I2235" s="28"/>
      <c r="J2235" s="29"/>
      <c r="L2235" s="28"/>
      <c r="M2235" s="27"/>
    </row>
    <row r="2236" spans="2:13">
      <c r="B2236" s="28"/>
      <c r="C2236" s="28"/>
      <c r="E2236" s="28"/>
      <c r="F2236" s="30"/>
      <c r="G2236" s="31"/>
      <c r="I2236" s="28"/>
      <c r="J2236" s="29"/>
      <c r="L2236" s="28"/>
      <c r="M2236" s="27"/>
    </row>
    <row r="2237" spans="2:13">
      <c r="B2237" s="28"/>
      <c r="C2237" s="28"/>
      <c r="E2237" s="28"/>
      <c r="F2237" s="30"/>
      <c r="G2237" s="31"/>
      <c r="I2237" s="28"/>
      <c r="J2237" s="29"/>
      <c r="L2237" s="28"/>
      <c r="M2237" s="27"/>
    </row>
    <row r="2238" spans="2:13">
      <c r="B2238" s="28"/>
      <c r="C2238" s="28"/>
      <c r="E2238" s="28"/>
      <c r="F2238" s="30"/>
      <c r="G2238" s="31"/>
      <c r="I2238" s="28"/>
      <c r="J2238" s="29"/>
      <c r="L2238" s="28"/>
      <c r="M2238" s="27"/>
    </row>
    <row r="2239" spans="2:13">
      <c r="B2239" s="28"/>
      <c r="C2239" s="28"/>
      <c r="E2239" s="28"/>
      <c r="F2239" s="30"/>
      <c r="G2239" s="31"/>
      <c r="I2239" s="28"/>
      <c r="J2239" s="29"/>
      <c r="L2239" s="28"/>
      <c r="M2239" s="27"/>
    </row>
    <row r="2240" spans="2:13">
      <c r="B2240" s="28"/>
      <c r="C2240" s="28"/>
      <c r="E2240" s="28"/>
      <c r="F2240" s="30"/>
      <c r="G2240" s="31"/>
      <c r="I2240" s="28"/>
      <c r="J2240" s="29"/>
      <c r="L2240" s="28"/>
      <c r="M2240" s="27"/>
    </row>
    <row r="2241" spans="2:13">
      <c r="B2241" s="28"/>
      <c r="C2241" s="28"/>
      <c r="E2241" s="28"/>
      <c r="F2241" s="30"/>
      <c r="G2241" s="31"/>
      <c r="I2241" s="28"/>
      <c r="J2241" s="29"/>
      <c r="L2241" s="28"/>
      <c r="M2241" s="27"/>
    </row>
    <row r="2242" spans="2:13">
      <c r="B2242" s="28"/>
      <c r="C2242" s="28"/>
      <c r="E2242" s="28"/>
      <c r="F2242" s="30"/>
      <c r="G2242" s="31"/>
      <c r="I2242" s="28"/>
      <c r="J2242" s="29"/>
      <c r="L2242" s="28"/>
      <c r="M2242" s="27"/>
    </row>
    <row r="2243" spans="2:13">
      <c r="B2243" s="28"/>
      <c r="C2243" s="28"/>
      <c r="E2243" s="28"/>
      <c r="F2243" s="30"/>
      <c r="G2243" s="31"/>
      <c r="I2243" s="28"/>
      <c r="J2243" s="29"/>
      <c r="L2243" s="28"/>
      <c r="M2243" s="27"/>
    </row>
    <row r="2244" spans="2:13">
      <c r="B2244" s="28"/>
      <c r="C2244" s="28"/>
      <c r="E2244" s="28"/>
      <c r="F2244" s="30"/>
      <c r="G2244" s="31"/>
      <c r="I2244" s="28"/>
      <c r="J2244" s="29"/>
      <c r="L2244" s="28"/>
      <c r="M2244" s="27"/>
    </row>
    <row r="2245" spans="2:13">
      <c r="B2245" s="28"/>
      <c r="C2245" s="28"/>
      <c r="E2245" s="28"/>
      <c r="F2245" s="30"/>
      <c r="G2245" s="31"/>
      <c r="I2245" s="28"/>
      <c r="J2245" s="29"/>
      <c r="L2245" s="28"/>
      <c r="M2245" s="27"/>
    </row>
    <row r="2246" spans="2:13">
      <c r="B2246" s="28"/>
      <c r="C2246" s="28"/>
      <c r="E2246" s="28"/>
      <c r="F2246" s="30"/>
      <c r="G2246" s="31"/>
      <c r="I2246" s="28"/>
      <c r="J2246" s="29"/>
      <c r="L2246" s="28"/>
      <c r="M2246" s="27"/>
    </row>
    <row r="2247" spans="2:13">
      <c r="B2247" s="28"/>
      <c r="C2247" s="28"/>
      <c r="E2247" s="28"/>
      <c r="F2247" s="30"/>
      <c r="G2247" s="31"/>
      <c r="I2247" s="28"/>
      <c r="J2247" s="29"/>
      <c r="L2247" s="28"/>
      <c r="M2247" s="27"/>
    </row>
    <row r="2248" spans="2:13">
      <c r="B2248" s="28"/>
      <c r="C2248" s="28"/>
      <c r="E2248" s="28"/>
      <c r="F2248" s="30"/>
      <c r="G2248" s="31"/>
      <c r="I2248" s="28"/>
      <c r="J2248" s="29"/>
      <c r="L2248" s="28"/>
      <c r="M2248" s="27"/>
    </row>
    <row r="2249" spans="2:13">
      <c r="B2249" s="28"/>
      <c r="C2249" s="28"/>
      <c r="E2249" s="28"/>
      <c r="F2249" s="30"/>
      <c r="G2249" s="31"/>
      <c r="I2249" s="28"/>
      <c r="J2249" s="29"/>
      <c r="L2249" s="28"/>
      <c r="M2249" s="27"/>
    </row>
    <row r="2250" spans="2:13">
      <c r="B2250" s="28"/>
      <c r="C2250" s="28"/>
      <c r="E2250" s="28"/>
      <c r="F2250" s="30"/>
      <c r="G2250" s="31"/>
      <c r="I2250" s="28"/>
      <c r="J2250" s="29"/>
      <c r="L2250" s="28"/>
      <c r="M2250" s="27"/>
    </row>
    <row r="2251" spans="2:13">
      <c r="B2251" s="28"/>
      <c r="C2251" s="28"/>
      <c r="E2251" s="28"/>
      <c r="F2251" s="30"/>
      <c r="G2251" s="31"/>
      <c r="I2251" s="28"/>
      <c r="J2251" s="29"/>
      <c r="L2251" s="28"/>
      <c r="M2251" s="27"/>
    </row>
    <row r="2252" spans="2:13">
      <c r="B2252" s="28"/>
      <c r="C2252" s="28"/>
      <c r="E2252" s="28"/>
      <c r="F2252" s="30"/>
      <c r="G2252" s="31"/>
      <c r="I2252" s="28"/>
      <c r="J2252" s="29"/>
      <c r="L2252" s="28"/>
      <c r="M2252" s="27"/>
    </row>
    <row r="2253" spans="2:13">
      <c r="B2253" s="28"/>
      <c r="C2253" s="28"/>
      <c r="E2253" s="28"/>
      <c r="F2253" s="30"/>
      <c r="G2253" s="31"/>
      <c r="I2253" s="28"/>
      <c r="J2253" s="29"/>
      <c r="L2253" s="28"/>
      <c r="M2253" s="27"/>
    </row>
    <row r="2254" spans="2:13">
      <c r="B2254" s="28"/>
      <c r="C2254" s="28"/>
      <c r="E2254" s="28"/>
      <c r="F2254" s="30"/>
      <c r="G2254" s="31"/>
      <c r="I2254" s="28"/>
      <c r="J2254" s="29"/>
      <c r="L2254" s="28"/>
      <c r="M2254" s="27"/>
    </row>
    <row r="2255" spans="2:13">
      <c r="B2255" s="28"/>
      <c r="C2255" s="28"/>
      <c r="E2255" s="28"/>
      <c r="F2255" s="30"/>
      <c r="G2255" s="31"/>
      <c r="I2255" s="28"/>
      <c r="J2255" s="29"/>
      <c r="L2255" s="28"/>
      <c r="M2255" s="27"/>
    </row>
    <row r="2256" spans="2:13">
      <c r="B2256" s="28"/>
      <c r="C2256" s="28"/>
      <c r="E2256" s="28"/>
      <c r="F2256" s="30"/>
      <c r="G2256" s="31"/>
      <c r="I2256" s="28"/>
      <c r="J2256" s="29"/>
      <c r="L2256" s="28"/>
      <c r="M2256" s="27"/>
    </row>
    <row r="2257" spans="2:13">
      <c r="B2257" s="28"/>
      <c r="C2257" s="28"/>
      <c r="E2257" s="28"/>
      <c r="F2257" s="30"/>
      <c r="G2257" s="31"/>
      <c r="I2257" s="28"/>
      <c r="J2257" s="29"/>
      <c r="L2257" s="28"/>
      <c r="M2257" s="27"/>
    </row>
    <row r="2258" spans="2:13">
      <c r="B2258" s="28"/>
      <c r="C2258" s="28"/>
      <c r="E2258" s="28"/>
      <c r="F2258" s="30"/>
      <c r="G2258" s="31"/>
      <c r="I2258" s="28"/>
      <c r="J2258" s="29"/>
      <c r="L2258" s="28"/>
      <c r="M2258" s="27"/>
    </row>
    <row r="2259" spans="2:13">
      <c r="B2259" s="28"/>
      <c r="C2259" s="28"/>
      <c r="E2259" s="28"/>
      <c r="F2259" s="30"/>
      <c r="G2259" s="31"/>
      <c r="I2259" s="28"/>
      <c r="J2259" s="29"/>
      <c r="L2259" s="28"/>
      <c r="M2259" s="27"/>
    </row>
    <row r="2260" spans="2:13">
      <c r="B2260" s="28"/>
      <c r="C2260" s="28"/>
      <c r="E2260" s="28"/>
      <c r="F2260" s="30"/>
      <c r="G2260" s="31"/>
      <c r="I2260" s="28"/>
      <c r="J2260" s="29"/>
      <c r="L2260" s="28"/>
      <c r="M2260" s="27"/>
    </row>
    <row r="2261" spans="2:13">
      <c r="B2261" s="28"/>
      <c r="C2261" s="28"/>
      <c r="E2261" s="28"/>
      <c r="F2261" s="30"/>
      <c r="G2261" s="31"/>
      <c r="I2261" s="28"/>
      <c r="J2261" s="29"/>
      <c r="L2261" s="28"/>
      <c r="M2261" s="27"/>
    </row>
    <row r="2262" spans="2:13">
      <c r="B2262" s="28"/>
      <c r="C2262" s="28"/>
      <c r="E2262" s="28"/>
      <c r="F2262" s="30"/>
      <c r="G2262" s="31"/>
      <c r="I2262" s="28"/>
      <c r="J2262" s="29"/>
      <c r="L2262" s="28"/>
      <c r="M2262" s="27"/>
    </row>
    <row r="2263" spans="2:13">
      <c r="B2263" s="28"/>
      <c r="C2263" s="28"/>
      <c r="E2263" s="28"/>
      <c r="F2263" s="30"/>
      <c r="G2263" s="31"/>
      <c r="I2263" s="28"/>
      <c r="J2263" s="29"/>
      <c r="L2263" s="28"/>
      <c r="M2263" s="27"/>
    </row>
    <row r="2264" spans="2:13">
      <c r="B2264" s="28"/>
      <c r="C2264" s="28"/>
      <c r="E2264" s="28"/>
      <c r="F2264" s="30"/>
      <c r="G2264" s="31"/>
      <c r="I2264" s="28"/>
      <c r="J2264" s="29"/>
      <c r="L2264" s="28"/>
      <c r="M2264" s="27"/>
    </row>
    <row r="2265" spans="2:13">
      <c r="B2265" s="28"/>
      <c r="C2265" s="28"/>
      <c r="E2265" s="28"/>
      <c r="F2265" s="30"/>
      <c r="G2265" s="31"/>
      <c r="I2265" s="28"/>
      <c r="J2265" s="29"/>
      <c r="L2265" s="28"/>
      <c r="M2265" s="27"/>
    </row>
    <row r="2266" spans="2:13">
      <c r="B2266" s="28"/>
      <c r="C2266" s="28"/>
      <c r="E2266" s="28"/>
      <c r="F2266" s="30"/>
      <c r="G2266" s="31"/>
      <c r="I2266" s="28"/>
      <c r="J2266" s="29"/>
      <c r="L2266" s="28"/>
      <c r="M2266" s="27"/>
    </row>
    <row r="2267" spans="2:13">
      <c r="B2267" s="28"/>
      <c r="C2267" s="28"/>
      <c r="E2267" s="28"/>
      <c r="F2267" s="30"/>
      <c r="G2267" s="31"/>
      <c r="I2267" s="28"/>
      <c r="J2267" s="29"/>
      <c r="L2267" s="28"/>
      <c r="M2267" s="27"/>
    </row>
    <row r="2268" spans="2:13">
      <c r="B2268" s="28"/>
      <c r="C2268" s="28"/>
      <c r="E2268" s="28"/>
      <c r="F2268" s="30"/>
      <c r="G2268" s="31"/>
      <c r="I2268" s="28"/>
      <c r="J2268" s="29"/>
      <c r="L2268" s="28"/>
      <c r="M2268" s="27"/>
    </row>
    <row r="2269" spans="2:13">
      <c r="B2269" s="28"/>
      <c r="C2269" s="28"/>
      <c r="E2269" s="28"/>
      <c r="F2269" s="30"/>
      <c r="G2269" s="31"/>
      <c r="I2269" s="28"/>
      <c r="J2269" s="29"/>
      <c r="L2269" s="28"/>
      <c r="M2269" s="27"/>
    </row>
    <row r="2270" spans="2:13">
      <c r="B2270" s="28"/>
      <c r="C2270" s="28"/>
      <c r="E2270" s="28"/>
      <c r="F2270" s="30"/>
      <c r="G2270" s="31"/>
      <c r="I2270" s="28"/>
      <c r="J2270" s="29"/>
      <c r="L2270" s="28"/>
      <c r="M2270" s="27"/>
    </row>
    <row r="2271" spans="2:13">
      <c r="B2271" s="28"/>
      <c r="C2271" s="28"/>
      <c r="E2271" s="28"/>
      <c r="F2271" s="30"/>
      <c r="G2271" s="31"/>
      <c r="I2271" s="28"/>
      <c r="J2271" s="29"/>
      <c r="L2271" s="28"/>
      <c r="M2271" s="27"/>
    </row>
    <row r="2272" spans="2:13">
      <c r="B2272" s="28"/>
      <c r="C2272" s="28"/>
      <c r="E2272" s="28"/>
      <c r="F2272" s="30"/>
      <c r="G2272" s="31"/>
      <c r="I2272" s="28"/>
      <c r="J2272" s="29"/>
      <c r="L2272" s="28"/>
      <c r="M2272" s="27"/>
    </row>
    <row r="2273" spans="2:13">
      <c r="B2273" s="28"/>
      <c r="C2273" s="28"/>
      <c r="E2273" s="28"/>
      <c r="F2273" s="30"/>
      <c r="G2273" s="31"/>
      <c r="I2273" s="28"/>
      <c r="J2273" s="29"/>
      <c r="L2273" s="28"/>
      <c r="M2273" s="27"/>
    </row>
    <row r="2274" spans="2:13">
      <c r="B2274" s="28"/>
      <c r="C2274" s="28"/>
      <c r="E2274" s="28"/>
      <c r="F2274" s="30"/>
      <c r="G2274" s="31"/>
      <c r="I2274" s="28"/>
      <c r="J2274" s="29"/>
      <c r="L2274" s="28"/>
      <c r="M2274" s="27"/>
    </row>
    <row r="2275" spans="2:13">
      <c r="B2275" s="28"/>
      <c r="C2275" s="28"/>
      <c r="E2275" s="28"/>
      <c r="F2275" s="30"/>
      <c r="G2275" s="31"/>
      <c r="I2275" s="28"/>
      <c r="J2275" s="29"/>
      <c r="L2275" s="28"/>
      <c r="M2275" s="27"/>
    </row>
    <row r="2276" spans="2:13">
      <c r="B2276" s="28"/>
      <c r="C2276" s="28"/>
      <c r="E2276" s="28"/>
      <c r="F2276" s="30"/>
      <c r="G2276" s="31"/>
      <c r="I2276" s="28"/>
      <c r="J2276" s="29"/>
      <c r="L2276" s="28"/>
      <c r="M2276" s="27"/>
    </row>
    <row r="2277" spans="2:13">
      <c r="B2277" s="28"/>
      <c r="C2277" s="28"/>
      <c r="E2277" s="28"/>
      <c r="F2277" s="30"/>
      <c r="G2277" s="31"/>
      <c r="I2277" s="28"/>
      <c r="J2277" s="29"/>
      <c r="L2277" s="28"/>
      <c r="M2277" s="27"/>
    </row>
    <row r="2278" spans="2:13">
      <c r="B2278" s="28"/>
      <c r="C2278" s="28"/>
      <c r="E2278" s="28"/>
      <c r="F2278" s="30"/>
      <c r="G2278" s="31"/>
      <c r="I2278" s="28"/>
      <c r="J2278" s="29"/>
      <c r="L2278" s="28"/>
      <c r="M2278" s="27"/>
    </row>
    <row r="2279" spans="2:13">
      <c r="B2279" s="28"/>
      <c r="C2279" s="28"/>
      <c r="E2279" s="28"/>
      <c r="F2279" s="30"/>
      <c r="G2279" s="31"/>
      <c r="I2279" s="28"/>
      <c r="J2279" s="29"/>
      <c r="L2279" s="28"/>
      <c r="M2279" s="27"/>
    </row>
    <row r="2280" spans="2:13">
      <c r="B2280" s="28"/>
      <c r="C2280" s="28"/>
      <c r="E2280" s="28"/>
      <c r="F2280" s="30"/>
      <c r="G2280" s="31"/>
      <c r="I2280" s="28"/>
      <c r="J2280" s="29"/>
      <c r="L2280" s="28"/>
      <c r="M2280" s="27"/>
    </row>
    <row r="2281" spans="2:13">
      <c r="B2281" s="28"/>
      <c r="C2281" s="28"/>
      <c r="E2281" s="28"/>
      <c r="F2281" s="30"/>
      <c r="G2281" s="31"/>
      <c r="I2281" s="28"/>
      <c r="J2281" s="29"/>
      <c r="L2281" s="28"/>
      <c r="M2281" s="27"/>
    </row>
    <row r="2282" spans="2:13">
      <c r="B2282" s="28"/>
      <c r="C2282" s="28"/>
      <c r="E2282" s="28"/>
      <c r="F2282" s="30"/>
      <c r="G2282" s="31"/>
      <c r="I2282" s="28"/>
      <c r="J2282" s="29"/>
      <c r="L2282" s="28"/>
      <c r="M2282" s="27"/>
    </row>
    <row r="2283" spans="2:13">
      <c r="B2283" s="28"/>
      <c r="C2283" s="28"/>
      <c r="E2283" s="28"/>
      <c r="F2283" s="30"/>
      <c r="G2283" s="31"/>
      <c r="I2283" s="28"/>
      <c r="J2283" s="29"/>
      <c r="L2283" s="28"/>
      <c r="M2283" s="27"/>
    </row>
    <row r="2284" spans="2:13">
      <c r="B2284" s="28"/>
      <c r="C2284" s="28"/>
      <c r="E2284" s="28"/>
      <c r="F2284" s="30"/>
      <c r="G2284" s="31"/>
      <c r="I2284" s="28"/>
      <c r="J2284" s="29"/>
      <c r="L2284" s="28"/>
      <c r="M2284" s="27"/>
    </row>
    <row r="2285" spans="2:13">
      <c r="B2285" s="28"/>
      <c r="C2285" s="28"/>
      <c r="E2285" s="28"/>
      <c r="F2285" s="30"/>
      <c r="G2285" s="31"/>
      <c r="I2285" s="28"/>
      <c r="J2285" s="29"/>
      <c r="L2285" s="28"/>
      <c r="M2285" s="27"/>
    </row>
    <row r="2286" spans="2:13">
      <c r="B2286" s="28"/>
      <c r="C2286" s="28"/>
      <c r="E2286" s="28"/>
      <c r="F2286" s="30"/>
      <c r="G2286" s="31"/>
      <c r="I2286" s="28"/>
      <c r="J2286" s="29"/>
      <c r="L2286" s="28"/>
      <c r="M2286" s="27"/>
    </row>
    <row r="2287" spans="2:13">
      <c r="B2287" s="28"/>
      <c r="C2287" s="28"/>
      <c r="E2287" s="28"/>
      <c r="F2287" s="30"/>
      <c r="G2287" s="31"/>
      <c r="I2287" s="28"/>
      <c r="J2287" s="29"/>
      <c r="L2287" s="28"/>
      <c r="M2287" s="27"/>
    </row>
    <row r="2288" spans="2:13">
      <c r="B2288" s="28"/>
      <c r="C2288" s="28"/>
      <c r="E2288" s="28"/>
      <c r="F2288" s="30"/>
      <c r="G2288" s="31"/>
      <c r="I2288" s="28"/>
      <c r="J2288" s="29"/>
      <c r="L2288" s="28"/>
      <c r="M2288" s="27"/>
    </row>
    <row r="2289" spans="2:13">
      <c r="B2289" s="28"/>
      <c r="C2289" s="28"/>
      <c r="E2289" s="28"/>
      <c r="F2289" s="30"/>
      <c r="G2289" s="31"/>
      <c r="I2289" s="28"/>
      <c r="J2289" s="29"/>
      <c r="L2289" s="28"/>
      <c r="M2289" s="27"/>
    </row>
    <row r="2290" spans="2:13">
      <c r="B2290" s="28"/>
      <c r="C2290" s="28"/>
      <c r="E2290" s="28"/>
      <c r="F2290" s="30"/>
      <c r="G2290" s="31"/>
      <c r="I2290" s="28"/>
      <c r="J2290" s="29"/>
      <c r="L2290" s="28"/>
      <c r="M2290" s="27"/>
    </row>
    <row r="2291" spans="2:13">
      <c r="B2291" s="28"/>
      <c r="C2291" s="28"/>
      <c r="E2291" s="28"/>
      <c r="F2291" s="30"/>
      <c r="G2291" s="31"/>
      <c r="I2291" s="28"/>
      <c r="J2291" s="29"/>
      <c r="L2291" s="28"/>
      <c r="M2291" s="27"/>
    </row>
    <row r="2292" spans="2:13">
      <c r="B2292" s="28"/>
      <c r="C2292" s="28"/>
      <c r="E2292" s="28"/>
      <c r="F2292" s="30"/>
      <c r="G2292" s="31"/>
      <c r="I2292" s="28"/>
      <c r="J2292" s="29"/>
      <c r="L2292" s="28"/>
      <c r="M2292" s="27"/>
    </row>
    <row r="2293" spans="2:13">
      <c r="B2293" s="28"/>
      <c r="C2293" s="28"/>
      <c r="E2293" s="28"/>
      <c r="F2293" s="30"/>
      <c r="G2293" s="31"/>
      <c r="I2293" s="28"/>
      <c r="J2293" s="29"/>
      <c r="L2293" s="28"/>
      <c r="M2293" s="27"/>
    </row>
    <row r="2294" spans="2:13">
      <c r="B2294" s="28"/>
      <c r="C2294" s="28"/>
      <c r="E2294" s="28"/>
      <c r="F2294" s="30"/>
      <c r="G2294" s="31"/>
      <c r="I2294" s="28"/>
      <c r="J2294" s="29"/>
      <c r="L2294" s="28"/>
      <c r="M2294" s="27"/>
    </row>
    <row r="2295" spans="2:13">
      <c r="B2295" s="28"/>
      <c r="C2295" s="28"/>
      <c r="E2295" s="28"/>
      <c r="F2295" s="30"/>
      <c r="G2295" s="31"/>
      <c r="I2295" s="28"/>
      <c r="J2295" s="29"/>
      <c r="L2295" s="28"/>
      <c r="M2295" s="27"/>
    </row>
    <row r="2296" spans="2:13">
      <c r="B2296" s="28"/>
      <c r="C2296" s="28"/>
      <c r="E2296" s="28"/>
      <c r="F2296" s="30"/>
      <c r="G2296" s="31"/>
      <c r="I2296" s="28"/>
      <c r="J2296" s="29"/>
      <c r="L2296" s="28"/>
      <c r="M2296" s="27"/>
    </row>
    <row r="2297" spans="2:13">
      <c r="B2297" s="28"/>
      <c r="C2297" s="28"/>
      <c r="E2297" s="28"/>
      <c r="F2297" s="30"/>
      <c r="G2297" s="31"/>
      <c r="I2297" s="28"/>
      <c r="J2297" s="29"/>
      <c r="L2297" s="28"/>
      <c r="M2297" s="27"/>
    </row>
    <row r="2298" spans="2:13">
      <c r="B2298" s="28"/>
      <c r="C2298" s="28"/>
      <c r="E2298" s="28"/>
      <c r="F2298" s="30"/>
      <c r="G2298" s="31"/>
      <c r="I2298" s="28"/>
      <c r="J2298" s="29"/>
      <c r="L2298" s="28"/>
      <c r="M2298" s="27"/>
    </row>
    <row r="2299" spans="2:13">
      <c r="B2299" s="28"/>
      <c r="C2299" s="28"/>
      <c r="E2299" s="28"/>
      <c r="F2299" s="30"/>
      <c r="G2299" s="31"/>
      <c r="I2299" s="28"/>
      <c r="J2299" s="29"/>
      <c r="L2299" s="28"/>
      <c r="M2299" s="27"/>
    </row>
    <row r="2300" spans="2:13">
      <c r="B2300" s="28"/>
      <c r="C2300" s="28"/>
      <c r="E2300" s="28"/>
      <c r="F2300" s="30"/>
      <c r="G2300" s="31"/>
      <c r="I2300" s="28"/>
      <c r="J2300" s="29"/>
      <c r="L2300" s="28"/>
      <c r="M2300" s="27"/>
    </row>
    <row r="2301" spans="2:13">
      <c r="B2301" s="28"/>
      <c r="C2301" s="28"/>
      <c r="E2301" s="28"/>
      <c r="F2301" s="30"/>
      <c r="G2301" s="31"/>
      <c r="I2301" s="28"/>
      <c r="J2301" s="29"/>
      <c r="L2301" s="28"/>
      <c r="M2301" s="27"/>
    </row>
    <row r="2302" spans="2:13">
      <c r="B2302" s="28"/>
      <c r="C2302" s="28"/>
      <c r="E2302" s="28"/>
      <c r="F2302" s="30"/>
      <c r="G2302" s="31"/>
      <c r="I2302" s="28"/>
      <c r="J2302" s="29"/>
      <c r="L2302" s="28"/>
      <c r="M2302" s="27"/>
    </row>
    <row r="2303" spans="2:13">
      <c r="B2303" s="28"/>
      <c r="C2303" s="28"/>
      <c r="E2303" s="28"/>
      <c r="F2303" s="30"/>
      <c r="G2303" s="31"/>
      <c r="I2303" s="28"/>
      <c r="J2303" s="29"/>
      <c r="L2303" s="28"/>
      <c r="M2303" s="27"/>
    </row>
    <row r="2304" spans="2:13">
      <c r="B2304" s="28"/>
      <c r="C2304" s="28"/>
      <c r="E2304" s="28"/>
      <c r="F2304" s="30"/>
      <c r="G2304" s="31"/>
      <c r="I2304" s="28"/>
      <c r="J2304" s="29"/>
      <c r="L2304" s="28"/>
      <c r="M2304" s="27"/>
    </row>
    <row r="2305" spans="2:13">
      <c r="B2305" s="28"/>
      <c r="C2305" s="28"/>
      <c r="E2305" s="28"/>
      <c r="F2305" s="30"/>
      <c r="G2305" s="31"/>
      <c r="I2305" s="28"/>
      <c r="J2305" s="29"/>
      <c r="L2305" s="28"/>
      <c r="M2305" s="27"/>
    </row>
    <row r="2306" spans="2:13">
      <c r="B2306" s="28"/>
      <c r="C2306" s="28"/>
      <c r="E2306" s="28"/>
      <c r="F2306" s="30"/>
      <c r="G2306" s="31"/>
      <c r="I2306" s="28"/>
      <c r="J2306" s="29"/>
      <c r="L2306" s="28"/>
      <c r="M2306" s="27"/>
    </row>
    <row r="2307" spans="2:13">
      <c r="B2307" s="28"/>
      <c r="C2307" s="28"/>
      <c r="E2307" s="28"/>
      <c r="F2307" s="30"/>
      <c r="G2307" s="31"/>
      <c r="I2307" s="28"/>
      <c r="J2307" s="29"/>
      <c r="L2307" s="28"/>
      <c r="M2307" s="27"/>
    </row>
    <row r="2308" spans="2:13">
      <c r="B2308" s="28"/>
      <c r="C2308" s="28"/>
      <c r="E2308" s="28"/>
      <c r="F2308" s="30"/>
      <c r="G2308" s="31"/>
      <c r="I2308" s="28"/>
      <c r="J2308" s="29"/>
      <c r="L2308" s="28"/>
      <c r="M2308" s="27"/>
    </row>
    <row r="2309" spans="2:13">
      <c r="B2309" s="28"/>
      <c r="C2309" s="28"/>
      <c r="E2309" s="28"/>
      <c r="F2309" s="30"/>
      <c r="G2309" s="31"/>
      <c r="I2309" s="28"/>
      <c r="J2309" s="29"/>
      <c r="L2309" s="28"/>
      <c r="M2309" s="27"/>
    </row>
    <row r="2310" spans="2:13">
      <c r="B2310" s="28"/>
      <c r="C2310" s="28"/>
      <c r="E2310" s="28"/>
      <c r="F2310" s="30"/>
      <c r="G2310" s="31"/>
      <c r="I2310" s="28"/>
      <c r="J2310" s="29"/>
      <c r="L2310" s="28"/>
      <c r="M2310" s="27"/>
    </row>
    <row r="2311" spans="2:13">
      <c r="B2311" s="28"/>
      <c r="C2311" s="28"/>
      <c r="E2311" s="28"/>
      <c r="F2311" s="30"/>
      <c r="G2311" s="31"/>
      <c r="I2311" s="28"/>
      <c r="J2311" s="29"/>
      <c r="L2311" s="28"/>
      <c r="M2311" s="27"/>
    </row>
    <row r="2312" spans="2:13">
      <c r="B2312" s="28"/>
      <c r="C2312" s="28"/>
      <c r="E2312" s="28"/>
      <c r="F2312" s="30"/>
      <c r="G2312" s="31"/>
      <c r="I2312" s="28"/>
      <c r="J2312" s="29"/>
      <c r="L2312" s="28"/>
      <c r="M2312" s="27"/>
    </row>
    <row r="2313" spans="2:13">
      <c r="B2313" s="28"/>
      <c r="C2313" s="28"/>
      <c r="E2313" s="28"/>
      <c r="F2313" s="30"/>
      <c r="G2313" s="31"/>
      <c r="I2313" s="28"/>
      <c r="J2313" s="29"/>
      <c r="L2313" s="28"/>
      <c r="M2313" s="27"/>
    </row>
    <row r="2314" spans="2:13">
      <c r="B2314" s="28"/>
      <c r="C2314" s="28"/>
      <c r="E2314" s="28"/>
      <c r="F2314" s="30"/>
      <c r="G2314" s="31"/>
      <c r="I2314" s="28"/>
      <c r="J2314" s="29"/>
      <c r="L2314" s="28"/>
      <c r="M2314" s="27"/>
    </row>
    <row r="2315" spans="2:13">
      <c r="B2315" s="28"/>
      <c r="C2315" s="28"/>
      <c r="E2315" s="28"/>
      <c r="F2315" s="30"/>
      <c r="G2315" s="31"/>
      <c r="I2315" s="28"/>
      <c r="J2315" s="29"/>
      <c r="L2315" s="28"/>
      <c r="M2315" s="27"/>
    </row>
    <row r="2316" spans="2:13">
      <c r="B2316" s="28"/>
      <c r="C2316" s="28"/>
      <c r="E2316" s="28"/>
      <c r="F2316" s="30"/>
      <c r="G2316" s="31"/>
      <c r="I2316" s="28"/>
      <c r="J2316" s="29"/>
      <c r="L2316" s="28"/>
      <c r="M2316" s="27"/>
    </row>
    <row r="2317" spans="2:13">
      <c r="B2317" s="28"/>
      <c r="C2317" s="28"/>
      <c r="E2317" s="28"/>
      <c r="F2317" s="30"/>
      <c r="G2317" s="31"/>
      <c r="I2317" s="28"/>
      <c r="J2317" s="29"/>
      <c r="L2317" s="28"/>
      <c r="M2317" s="27"/>
    </row>
    <row r="2318" spans="2:13">
      <c r="B2318" s="28"/>
      <c r="C2318" s="28"/>
      <c r="E2318" s="28"/>
      <c r="F2318" s="30"/>
      <c r="G2318" s="31"/>
      <c r="I2318" s="28"/>
      <c r="J2318" s="29"/>
      <c r="L2318" s="28"/>
      <c r="M2318" s="27"/>
    </row>
    <row r="2319" spans="2:13">
      <c r="B2319" s="28"/>
      <c r="C2319" s="28"/>
      <c r="E2319" s="28"/>
      <c r="F2319" s="30"/>
      <c r="G2319" s="31"/>
      <c r="I2319" s="28"/>
      <c r="J2319" s="29"/>
      <c r="L2319" s="28"/>
      <c r="M2319" s="27"/>
    </row>
    <row r="2320" spans="2:13">
      <c r="B2320" s="28"/>
      <c r="C2320" s="28"/>
      <c r="E2320" s="28"/>
      <c r="F2320" s="30"/>
      <c r="G2320" s="31"/>
      <c r="I2320" s="28"/>
      <c r="J2320" s="29"/>
      <c r="L2320" s="28"/>
      <c r="M2320" s="27"/>
    </row>
    <row r="2321" spans="2:13">
      <c r="B2321" s="28"/>
      <c r="C2321" s="28"/>
      <c r="E2321" s="28"/>
      <c r="F2321" s="30"/>
      <c r="G2321" s="31"/>
      <c r="I2321" s="28"/>
      <c r="J2321" s="29"/>
      <c r="L2321" s="28"/>
      <c r="M2321" s="27"/>
    </row>
    <row r="2322" spans="2:13">
      <c r="B2322" s="28"/>
      <c r="C2322" s="28"/>
      <c r="E2322" s="28"/>
      <c r="F2322" s="30"/>
      <c r="G2322" s="31"/>
      <c r="I2322" s="28"/>
      <c r="J2322" s="29"/>
      <c r="L2322" s="28"/>
      <c r="M2322" s="27"/>
    </row>
    <row r="2323" spans="2:13">
      <c r="B2323" s="28"/>
      <c r="C2323" s="28"/>
      <c r="E2323" s="28"/>
      <c r="F2323" s="30"/>
      <c r="G2323" s="31"/>
      <c r="I2323" s="28"/>
      <c r="J2323" s="29"/>
      <c r="L2323" s="28"/>
      <c r="M2323" s="27"/>
    </row>
    <row r="2324" spans="2:13">
      <c r="B2324" s="28"/>
      <c r="C2324" s="28"/>
      <c r="E2324" s="28"/>
      <c r="F2324" s="30"/>
      <c r="G2324" s="31"/>
      <c r="I2324" s="28"/>
      <c r="J2324" s="29"/>
      <c r="L2324" s="28"/>
      <c r="M2324" s="27"/>
    </row>
    <row r="2325" spans="2:13">
      <c r="B2325" s="28"/>
      <c r="C2325" s="28"/>
      <c r="E2325" s="28"/>
      <c r="F2325" s="30"/>
      <c r="G2325" s="31"/>
      <c r="I2325" s="28"/>
      <c r="J2325" s="29"/>
      <c r="L2325" s="28"/>
      <c r="M2325" s="27"/>
    </row>
    <row r="2326" spans="2:13">
      <c r="B2326" s="28"/>
      <c r="C2326" s="28"/>
      <c r="E2326" s="28"/>
      <c r="F2326" s="30"/>
      <c r="G2326" s="31"/>
      <c r="I2326" s="28"/>
      <c r="J2326" s="29"/>
      <c r="L2326" s="28"/>
      <c r="M2326" s="27"/>
    </row>
    <row r="2327" spans="2:13">
      <c r="B2327" s="28"/>
      <c r="C2327" s="28"/>
      <c r="E2327" s="28"/>
      <c r="F2327" s="30"/>
      <c r="G2327" s="31"/>
      <c r="I2327" s="28"/>
      <c r="J2327" s="29"/>
      <c r="L2327" s="28"/>
      <c r="M2327" s="27"/>
    </row>
    <row r="2328" spans="2:13">
      <c r="B2328" s="28"/>
      <c r="C2328" s="28"/>
      <c r="E2328" s="28"/>
      <c r="F2328" s="30"/>
      <c r="G2328" s="31"/>
      <c r="I2328" s="28"/>
      <c r="J2328" s="29"/>
      <c r="L2328" s="28"/>
      <c r="M2328" s="27"/>
    </row>
    <row r="2329" spans="2:13">
      <c r="B2329" s="28"/>
      <c r="C2329" s="28"/>
      <c r="E2329" s="28"/>
      <c r="F2329" s="30"/>
      <c r="G2329" s="31"/>
      <c r="I2329" s="28"/>
      <c r="J2329" s="29"/>
      <c r="L2329" s="28"/>
      <c r="M2329" s="27"/>
    </row>
    <row r="2330" spans="2:13">
      <c r="B2330" s="28"/>
      <c r="C2330" s="28"/>
      <c r="E2330" s="28"/>
      <c r="F2330" s="30"/>
      <c r="G2330" s="31"/>
      <c r="I2330" s="28"/>
      <c r="J2330" s="29"/>
      <c r="L2330" s="28"/>
      <c r="M2330" s="27"/>
    </row>
    <row r="2331" spans="2:13">
      <c r="B2331" s="28"/>
      <c r="C2331" s="28"/>
      <c r="E2331" s="28"/>
      <c r="F2331" s="30"/>
      <c r="G2331" s="31"/>
      <c r="I2331" s="28"/>
      <c r="J2331" s="29"/>
      <c r="L2331" s="28"/>
      <c r="M2331" s="27"/>
    </row>
    <row r="2332" spans="2:13">
      <c r="B2332" s="28"/>
      <c r="C2332" s="28"/>
      <c r="E2332" s="28"/>
      <c r="F2332" s="30"/>
      <c r="G2332" s="31"/>
      <c r="I2332" s="28"/>
      <c r="J2332" s="29"/>
      <c r="L2332" s="28"/>
      <c r="M2332" s="27"/>
    </row>
    <row r="2333" spans="2:13">
      <c r="B2333" s="28"/>
      <c r="C2333" s="28"/>
      <c r="E2333" s="28"/>
      <c r="F2333" s="30"/>
      <c r="G2333" s="31"/>
      <c r="I2333" s="28"/>
      <c r="J2333" s="29"/>
      <c r="L2333" s="28"/>
      <c r="M2333" s="27"/>
    </row>
    <row r="2334" spans="2:13">
      <c r="B2334" s="28"/>
      <c r="C2334" s="28"/>
      <c r="E2334" s="28"/>
      <c r="F2334" s="30"/>
      <c r="G2334" s="31"/>
      <c r="I2334" s="28"/>
      <c r="J2334" s="29"/>
      <c r="L2334" s="28"/>
      <c r="M2334" s="27"/>
    </row>
    <row r="2335" spans="2:13">
      <c r="B2335" s="28"/>
      <c r="C2335" s="28"/>
      <c r="E2335" s="28"/>
      <c r="F2335" s="30"/>
      <c r="G2335" s="31"/>
      <c r="I2335" s="28"/>
      <c r="J2335" s="29"/>
      <c r="L2335" s="28"/>
      <c r="M2335" s="27"/>
    </row>
    <row r="2336" spans="2:13">
      <c r="B2336" s="28"/>
      <c r="C2336" s="28"/>
      <c r="E2336" s="28"/>
      <c r="F2336" s="30"/>
      <c r="G2336" s="31"/>
      <c r="I2336" s="28"/>
      <c r="J2336" s="29"/>
      <c r="L2336" s="28"/>
      <c r="M2336" s="27"/>
    </row>
    <row r="2337" spans="2:13">
      <c r="B2337" s="28"/>
      <c r="C2337" s="28"/>
      <c r="E2337" s="28"/>
      <c r="F2337" s="30"/>
      <c r="G2337" s="31"/>
      <c r="I2337" s="28"/>
      <c r="J2337" s="29"/>
      <c r="L2337" s="28"/>
      <c r="M2337" s="27"/>
    </row>
    <row r="2338" spans="2:13">
      <c r="B2338" s="28"/>
      <c r="C2338" s="28"/>
      <c r="E2338" s="28"/>
      <c r="F2338" s="30"/>
      <c r="G2338" s="31"/>
      <c r="I2338" s="28"/>
      <c r="J2338" s="29"/>
      <c r="L2338" s="28"/>
      <c r="M2338" s="27"/>
    </row>
    <row r="2339" spans="2:13">
      <c r="B2339" s="28"/>
      <c r="C2339" s="28"/>
      <c r="E2339" s="28"/>
      <c r="F2339" s="30"/>
      <c r="G2339" s="31"/>
      <c r="I2339" s="28"/>
      <c r="J2339" s="29"/>
      <c r="L2339" s="28"/>
      <c r="M2339" s="27"/>
    </row>
    <row r="2340" spans="2:13">
      <c r="B2340" s="28"/>
      <c r="C2340" s="28"/>
      <c r="E2340" s="28"/>
      <c r="F2340" s="30"/>
      <c r="G2340" s="31"/>
      <c r="I2340" s="28"/>
      <c r="J2340" s="29"/>
      <c r="L2340" s="28"/>
      <c r="M2340" s="27"/>
    </row>
    <row r="2341" spans="2:13">
      <c r="B2341" s="28"/>
      <c r="C2341" s="28"/>
      <c r="E2341" s="28"/>
      <c r="F2341" s="30"/>
      <c r="G2341" s="31"/>
      <c r="I2341" s="28"/>
      <c r="J2341" s="29"/>
      <c r="L2341" s="28"/>
      <c r="M2341" s="27"/>
    </row>
    <row r="2342" spans="2:13">
      <c r="B2342" s="28"/>
      <c r="C2342" s="28"/>
      <c r="E2342" s="28"/>
      <c r="F2342" s="30"/>
      <c r="G2342" s="31"/>
      <c r="I2342" s="28"/>
      <c r="J2342" s="29"/>
      <c r="L2342" s="28"/>
      <c r="M2342" s="27"/>
    </row>
    <row r="2343" spans="2:13">
      <c r="B2343" s="28"/>
      <c r="C2343" s="28"/>
      <c r="E2343" s="28"/>
      <c r="F2343" s="30"/>
      <c r="G2343" s="31"/>
      <c r="I2343" s="28"/>
      <c r="J2343" s="29"/>
      <c r="L2343" s="28"/>
      <c r="M2343" s="27"/>
    </row>
    <row r="2344" spans="2:13">
      <c r="B2344" s="28"/>
      <c r="C2344" s="28"/>
      <c r="E2344" s="28"/>
      <c r="F2344" s="30"/>
      <c r="G2344" s="31"/>
      <c r="I2344" s="28"/>
      <c r="J2344" s="29"/>
      <c r="L2344" s="28"/>
      <c r="M2344" s="27"/>
    </row>
    <row r="2345" spans="2:13">
      <c r="B2345" s="28"/>
      <c r="C2345" s="28"/>
      <c r="E2345" s="28"/>
      <c r="F2345" s="30"/>
      <c r="G2345" s="31"/>
      <c r="I2345" s="28"/>
      <c r="J2345" s="29"/>
      <c r="L2345" s="28"/>
      <c r="M2345" s="27"/>
    </row>
    <row r="2346" spans="2:13">
      <c r="B2346" s="28"/>
      <c r="C2346" s="28"/>
      <c r="E2346" s="28"/>
      <c r="F2346" s="30"/>
      <c r="G2346" s="31"/>
      <c r="I2346" s="28"/>
      <c r="J2346" s="29"/>
      <c r="L2346" s="28"/>
      <c r="M2346" s="27"/>
    </row>
    <row r="2347" spans="2:13">
      <c r="B2347" s="28"/>
      <c r="C2347" s="28"/>
      <c r="E2347" s="28"/>
      <c r="F2347" s="30"/>
      <c r="G2347" s="31"/>
      <c r="I2347" s="28"/>
      <c r="J2347" s="29"/>
      <c r="L2347" s="28"/>
      <c r="M2347" s="27"/>
    </row>
    <row r="2348" spans="2:13">
      <c r="B2348" s="28"/>
      <c r="C2348" s="28"/>
      <c r="E2348" s="28"/>
      <c r="F2348" s="30"/>
      <c r="G2348" s="31"/>
      <c r="I2348" s="28"/>
      <c r="J2348" s="29"/>
      <c r="L2348" s="28"/>
      <c r="M2348" s="27"/>
    </row>
    <row r="2349" spans="2:13">
      <c r="B2349" s="28"/>
      <c r="C2349" s="28"/>
      <c r="E2349" s="28"/>
      <c r="F2349" s="30"/>
      <c r="G2349" s="31"/>
      <c r="I2349" s="28"/>
      <c r="J2349" s="29"/>
      <c r="L2349" s="28"/>
      <c r="M2349" s="27"/>
    </row>
    <row r="2350" spans="2:13">
      <c r="B2350" s="28"/>
      <c r="C2350" s="28"/>
      <c r="E2350" s="28"/>
      <c r="F2350" s="30"/>
      <c r="G2350" s="31"/>
      <c r="I2350" s="28"/>
      <c r="J2350" s="29"/>
      <c r="L2350" s="28"/>
      <c r="M2350" s="27"/>
    </row>
    <row r="2351" spans="2:13">
      <c r="B2351" s="28"/>
      <c r="C2351" s="28"/>
      <c r="E2351" s="28"/>
      <c r="F2351" s="30"/>
      <c r="G2351" s="31"/>
      <c r="I2351" s="28"/>
      <c r="J2351" s="29"/>
      <c r="L2351" s="28"/>
      <c r="M2351" s="27"/>
    </row>
    <row r="2352" spans="2:13">
      <c r="B2352" s="28"/>
      <c r="C2352" s="28"/>
      <c r="E2352" s="28"/>
      <c r="F2352" s="30"/>
      <c r="G2352" s="31"/>
      <c r="I2352" s="28"/>
      <c r="J2352" s="29"/>
      <c r="L2352" s="28"/>
      <c r="M2352" s="27"/>
    </row>
    <row r="2353" spans="2:13">
      <c r="B2353" s="28"/>
      <c r="C2353" s="28"/>
      <c r="E2353" s="28"/>
      <c r="F2353" s="30"/>
      <c r="G2353" s="31"/>
      <c r="I2353" s="28"/>
      <c r="J2353" s="29"/>
      <c r="L2353" s="28"/>
      <c r="M2353" s="27"/>
    </row>
    <row r="2354" spans="2:13">
      <c r="B2354" s="28"/>
      <c r="C2354" s="28"/>
      <c r="E2354" s="28"/>
      <c r="F2354" s="30"/>
      <c r="G2354" s="31"/>
      <c r="I2354" s="28"/>
      <c r="J2354" s="29"/>
      <c r="L2354" s="28"/>
      <c r="M2354" s="27"/>
    </row>
    <row r="2355" spans="2:13">
      <c r="B2355" s="28"/>
      <c r="C2355" s="28"/>
      <c r="E2355" s="28"/>
      <c r="F2355" s="30"/>
      <c r="G2355" s="31"/>
      <c r="I2355" s="28"/>
      <c r="J2355" s="29"/>
      <c r="L2355" s="28"/>
      <c r="M2355" s="27"/>
    </row>
    <row r="2356" spans="2:13">
      <c r="B2356" s="28"/>
      <c r="C2356" s="28"/>
      <c r="E2356" s="28"/>
      <c r="F2356" s="30"/>
      <c r="G2356" s="31"/>
      <c r="I2356" s="28"/>
      <c r="J2356" s="29"/>
      <c r="L2356" s="28"/>
      <c r="M2356" s="27"/>
    </row>
    <row r="2357" spans="2:13">
      <c r="B2357" s="28"/>
      <c r="C2357" s="28"/>
      <c r="E2357" s="28"/>
      <c r="F2357" s="30"/>
      <c r="G2357" s="31"/>
      <c r="I2357" s="28"/>
      <c r="J2357" s="29"/>
      <c r="L2357" s="28"/>
      <c r="M2357" s="27"/>
    </row>
    <row r="2358" spans="2:13">
      <c r="B2358" s="28"/>
      <c r="C2358" s="28"/>
      <c r="E2358" s="28"/>
      <c r="F2358" s="30"/>
      <c r="G2358" s="31"/>
      <c r="I2358" s="28"/>
      <c r="J2358" s="29"/>
      <c r="L2358" s="28"/>
      <c r="M2358" s="27"/>
    </row>
    <row r="2359" spans="2:13">
      <c r="B2359" s="28"/>
      <c r="C2359" s="28"/>
      <c r="E2359" s="28"/>
      <c r="F2359" s="30"/>
      <c r="G2359" s="31"/>
      <c r="I2359" s="28"/>
      <c r="J2359" s="29"/>
      <c r="L2359" s="28"/>
      <c r="M2359" s="27"/>
    </row>
    <row r="2360" spans="2:13">
      <c r="B2360" s="28"/>
      <c r="C2360" s="28"/>
      <c r="E2360" s="28"/>
      <c r="F2360" s="30"/>
      <c r="G2360" s="31"/>
      <c r="I2360" s="28"/>
      <c r="J2360" s="29"/>
      <c r="L2360" s="28"/>
      <c r="M2360" s="27"/>
    </row>
    <row r="2361" spans="2:13">
      <c r="B2361" s="28"/>
      <c r="C2361" s="28"/>
      <c r="E2361" s="28"/>
      <c r="F2361" s="30"/>
      <c r="G2361" s="31"/>
      <c r="I2361" s="28"/>
      <c r="J2361" s="29"/>
      <c r="L2361" s="28"/>
      <c r="M2361" s="27"/>
    </row>
    <row r="2362" spans="2:13">
      <c r="B2362" s="28"/>
      <c r="C2362" s="28"/>
      <c r="E2362" s="28"/>
      <c r="F2362" s="30"/>
      <c r="G2362" s="31"/>
      <c r="I2362" s="28"/>
      <c r="J2362" s="29"/>
      <c r="L2362" s="28"/>
      <c r="M2362" s="27"/>
    </row>
    <row r="2363" spans="2:13">
      <c r="B2363" s="28"/>
      <c r="C2363" s="28"/>
      <c r="E2363" s="28"/>
      <c r="F2363" s="30"/>
      <c r="G2363" s="31"/>
      <c r="I2363" s="28"/>
      <c r="J2363" s="29"/>
      <c r="L2363" s="28"/>
      <c r="M2363" s="27"/>
    </row>
    <row r="2364" spans="2:13">
      <c r="B2364" s="28"/>
      <c r="C2364" s="28"/>
      <c r="E2364" s="28"/>
      <c r="F2364" s="30"/>
      <c r="G2364" s="31"/>
      <c r="I2364" s="28"/>
      <c r="J2364" s="29"/>
      <c r="L2364" s="28"/>
      <c r="M2364" s="27"/>
    </row>
    <row r="2365" spans="2:13">
      <c r="B2365" s="28"/>
      <c r="C2365" s="28"/>
      <c r="E2365" s="28"/>
      <c r="F2365" s="30"/>
      <c r="G2365" s="31"/>
      <c r="I2365" s="28"/>
      <c r="J2365" s="29"/>
      <c r="L2365" s="28"/>
      <c r="M2365" s="27"/>
    </row>
    <row r="2366" spans="2:13">
      <c r="B2366" s="28"/>
      <c r="C2366" s="28"/>
      <c r="E2366" s="28"/>
      <c r="F2366" s="30"/>
      <c r="G2366" s="31"/>
      <c r="I2366" s="28"/>
      <c r="J2366" s="29"/>
      <c r="L2366" s="28"/>
      <c r="M2366" s="27"/>
    </row>
    <row r="2367" spans="2:13">
      <c r="B2367" s="28"/>
      <c r="C2367" s="28"/>
      <c r="E2367" s="28"/>
      <c r="F2367" s="30"/>
      <c r="G2367" s="31"/>
      <c r="I2367" s="28"/>
      <c r="J2367" s="29"/>
      <c r="L2367" s="28"/>
      <c r="M2367" s="27"/>
    </row>
    <row r="2368" spans="2:13">
      <c r="B2368" s="28"/>
      <c r="C2368" s="28"/>
      <c r="E2368" s="28"/>
      <c r="F2368" s="30"/>
      <c r="G2368" s="31"/>
      <c r="I2368" s="28"/>
      <c r="J2368" s="29"/>
      <c r="L2368" s="28"/>
      <c r="M2368" s="27"/>
    </row>
    <row r="2369" spans="2:13">
      <c r="B2369" s="28"/>
      <c r="C2369" s="28"/>
      <c r="E2369" s="28"/>
      <c r="F2369" s="30"/>
      <c r="G2369" s="31"/>
      <c r="I2369" s="28"/>
      <c r="J2369" s="29"/>
      <c r="L2369" s="28"/>
      <c r="M2369" s="27"/>
    </row>
    <row r="2370" spans="2:13">
      <c r="B2370" s="28"/>
      <c r="C2370" s="28"/>
      <c r="E2370" s="28"/>
      <c r="F2370" s="30"/>
      <c r="G2370" s="31"/>
      <c r="I2370" s="28"/>
      <c r="J2370" s="29"/>
      <c r="L2370" s="28"/>
      <c r="M2370" s="27"/>
    </row>
    <row r="2371" spans="2:13">
      <c r="B2371" s="28"/>
      <c r="C2371" s="28"/>
      <c r="E2371" s="28"/>
      <c r="F2371" s="30"/>
      <c r="G2371" s="31"/>
      <c r="I2371" s="28"/>
      <c r="J2371" s="29"/>
      <c r="L2371" s="28"/>
      <c r="M2371" s="27"/>
    </row>
    <row r="2372" spans="2:13">
      <c r="B2372" s="28"/>
      <c r="C2372" s="28"/>
      <c r="E2372" s="28"/>
      <c r="F2372" s="30"/>
      <c r="G2372" s="31"/>
      <c r="I2372" s="28"/>
      <c r="J2372" s="29"/>
      <c r="L2372" s="28"/>
      <c r="M2372" s="27"/>
    </row>
    <row r="2373" spans="2:13">
      <c r="B2373" s="28"/>
      <c r="C2373" s="28"/>
      <c r="E2373" s="28"/>
      <c r="F2373" s="30"/>
      <c r="G2373" s="31"/>
      <c r="I2373" s="28"/>
      <c r="J2373" s="29"/>
      <c r="L2373" s="28"/>
      <c r="M2373" s="27"/>
    </row>
    <row r="2374" spans="2:13">
      <c r="B2374" s="28"/>
      <c r="C2374" s="28"/>
      <c r="E2374" s="28"/>
      <c r="F2374" s="30"/>
      <c r="G2374" s="31"/>
      <c r="I2374" s="28"/>
      <c r="J2374" s="29"/>
      <c r="L2374" s="28"/>
      <c r="M2374" s="27"/>
    </row>
    <row r="2375" spans="2:13">
      <c r="B2375" s="28"/>
      <c r="C2375" s="28"/>
      <c r="E2375" s="28"/>
      <c r="F2375" s="30"/>
      <c r="G2375" s="31"/>
      <c r="I2375" s="28"/>
      <c r="J2375" s="29"/>
      <c r="L2375" s="28"/>
      <c r="M2375" s="27"/>
    </row>
    <row r="2376" spans="2:13">
      <c r="B2376" s="28"/>
      <c r="C2376" s="28"/>
      <c r="E2376" s="28"/>
      <c r="F2376" s="30"/>
      <c r="G2376" s="31"/>
      <c r="I2376" s="28"/>
      <c r="J2376" s="29"/>
      <c r="L2376" s="28"/>
      <c r="M2376" s="27"/>
    </row>
    <row r="2377" spans="2:13">
      <c r="B2377" s="28"/>
      <c r="C2377" s="28"/>
      <c r="E2377" s="28"/>
      <c r="F2377" s="30"/>
      <c r="G2377" s="31"/>
      <c r="I2377" s="28"/>
      <c r="J2377" s="29"/>
      <c r="L2377" s="28"/>
      <c r="M2377" s="27"/>
    </row>
    <row r="2378" spans="2:13">
      <c r="B2378" s="28"/>
      <c r="C2378" s="28"/>
      <c r="E2378" s="28"/>
      <c r="F2378" s="30"/>
      <c r="G2378" s="31"/>
      <c r="I2378" s="28"/>
      <c r="J2378" s="29"/>
      <c r="L2378" s="28"/>
      <c r="M2378" s="27"/>
    </row>
    <row r="2379" spans="2:13">
      <c r="B2379" s="28"/>
      <c r="C2379" s="28"/>
      <c r="E2379" s="28"/>
      <c r="F2379" s="30"/>
      <c r="G2379" s="31"/>
      <c r="I2379" s="28"/>
      <c r="J2379" s="29"/>
      <c r="L2379" s="28"/>
      <c r="M2379" s="27"/>
    </row>
    <row r="2380" spans="2:13">
      <c r="B2380" s="28"/>
      <c r="C2380" s="28"/>
      <c r="E2380" s="28"/>
      <c r="F2380" s="30"/>
      <c r="G2380" s="31"/>
      <c r="I2380" s="28"/>
      <c r="J2380" s="29"/>
      <c r="L2380" s="28"/>
      <c r="M2380" s="27"/>
    </row>
    <row r="2381" spans="2:13">
      <c r="B2381" s="28"/>
      <c r="C2381" s="28"/>
      <c r="E2381" s="28"/>
      <c r="F2381" s="30"/>
      <c r="G2381" s="31"/>
      <c r="I2381" s="28"/>
      <c r="J2381" s="29"/>
      <c r="L2381" s="28"/>
      <c r="M2381" s="27"/>
    </row>
    <row r="2382" spans="2:13">
      <c r="B2382" s="28"/>
      <c r="C2382" s="28"/>
      <c r="E2382" s="28"/>
      <c r="F2382" s="30"/>
      <c r="G2382" s="31"/>
      <c r="I2382" s="28"/>
      <c r="J2382" s="29"/>
      <c r="L2382" s="28"/>
      <c r="M2382" s="27"/>
    </row>
    <row r="2383" spans="2:13">
      <c r="B2383" s="28"/>
      <c r="C2383" s="28"/>
      <c r="E2383" s="28"/>
      <c r="F2383" s="30"/>
      <c r="G2383" s="31"/>
      <c r="I2383" s="28"/>
      <c r="J2383" s="29"/>
      <c r="L2383" s="28"/>
      <c r="M2383" s="27"/>
    </row>
    <row r="2384" spans="2:13">
      <c r="B2384" s="28"/>
      <c r="C2384" s="28"/>
      <c r="E2384" s="28"/>
      <c r="F2384" s="30"/>
      <c r="G2384" s="31"/>
      <c r="I2384" s="28"/>
      <c r="J2384" s="29"/>
      <c r="L2384" s="28"/>
      <c r="M2384" s="27"/>
    </row>
    <row r="2385" spans="2:13">
      <c r="B2385" s="28"/>
      <c r="C2385" s="28"/>
      <c r="E2385" s="28"/>
      <c r="F2385" s="30"/>
      <c r="G2385" s="31"/>
      <c r="I2385" s="28"/>
      <c r="J2385" s="29"/>
      <c r="L2385" s="28"/>
      <c r="M2385" s="27"/>
    </row>
    <row r="2386" spans="2:13">
      <c r="B2386" s="28"/>
      <c r="C2386" s="28"/>
      <c r="E2386" s="28"/>
      <c r="F2386" s="30"/>
      <c r="G2386" s="31"/>
      <c r="I2386" s="28"/>
      <c r="J2386" s="29"/>
      <c r="L2386" s="28"/>
      <c r="M2386" s="27"/>
    </row>
    <row r="2387" spans="2:13">
      <c r="B2387" s="28"/>
      <c r="C2387" s="28"/>
      <c r="E2387" s="28"/>
      <c r="F2387" s="30"/>
      <c r="G2387" s="31"/>
      <c r="I2387" s="28"/>
      <c r="J2387" s="29"/>
      <c r="L2387" s="28"/>
      <c r="M2387" s="27"/>
    </row>
    <row r="2388" spans="2:13">
      <c r="B2388" s="28"/>
      <c r="C2388" s="28"/>
      <c r="E2388" s="28"/>
      <c r="F2388" s="30"/>
      <c r="G2388" s="31"/>
      <c r="I2388" s="28"/>
      <c r="J2388" s="29"/>
      <c r="L2388" s="28"/>
      <c r="M2388" s="27"/>
    </row>
    <row r="2389" spans="2:13">
      <c r="B2389" s="28"/>
      <c r="C2389" s="28"/>
      <c r="E2389" s="28"/>
      <c r="F2389" s="30"/>
      <c r="G2389" s="31"/>
      <c r="I2389" s="28"/>
      <c r="J2389" s="29"/>
      <c r="L2389" s="28"/>
      <c r="M2389" s="27"/>
    </row>
    <row r="2390" spans="2:13">
      <c r="B2390" s="28"/>
      <c r="C2390" s="28"/>
      <c r="E2390" s="28"/>
      <c r="F2390" s="30"/>
      <c r="G2390" s="31"/>
      <c r="I2390" s="28"/>
      <c r="J2390" s="29"/>
      <c r="L2390" s="28"/>
      <c r="M2390" s="27"/>
    </row>
    <row r="2391" spans="2:13">
      <c r="B2391" s="28"/>
      <c r="C2391" s="28"/>
      <c r="E2391" s="28"/>
      <c r="F2391" s="30"/>
      <c r="G2391" s="31"/>
      <c r="I2391" s="28"/>
      <c r="J2391" s="29"/>
      <c r="L2391" s="28"/>
      <c r="M2391" s="27"/>
    </row>
    <row r="2392" spans="2:13">
      <c r="B2392" s="28"/>
      <c r="C2392" s="28"/>
      <c r="E2392" s="28"/>
      <c r="F2392" s="30"/>
      <c r="G2392" s="31"/>
      <c r="I2392" s="28"/>
      <c r="J2392" s="29"/>
      <c r="L2392" s="28"/>
      <c r="M2392" s="27"/>
    </row>
    <row r="2393" spans="2:13">
      <c r="B2393" s="28"/>
      <c r="C2393" s="28"/>
      <c r="E2393" s="28"/>
      <c r="F2393" s="30"/>
      <c r="G2393" s="31"/>
      <c r="I2393" s="28"/>
      <c r="J2393" s="29"/>
      <c r="L2393" s="28"/>
      <c r="M2393" s="27"/>
    </row>
    <row r="2394" spans="2:13">
      <c r="B2394" s="28"/>
      <c r="C2394" s="28"/>
      <c r="E2394" s="28"/>
      <c r="F2394" s="30"/>
      <c r="G2394" s="31"/>
      <c r="I2394" s="28"/>
      <c r="J2394" s="29"/>
      <c r="L2394" s="28"/>
      <c r="M2394" s="27"/>
    </row>
    <row r="2395" spans="2:13">
      <c r="B2395" s="28"/>
      <c r="C2395" s="28"/>
      <c r="E2395" s="28"/>
      <c r="F2395" s="30"/>
      <c r="G2395" s="31"/>
      <c r="I2395" s="28"/>
      <c r="J2395" s="29"/>
      <c r="L2395" s="28"/>
      <c r="M2395" s="27"/>
    </row>
    <row r="2396" spans="2:13">
      <c r="B2396" s="28"/>
      <c r="C2396" s="28"/>
      <c r="E2396" s="28"/>
      <c r="F2396" s="30"/>
      <c r="G2396" s="31"/>
      <c r="I2396" s="28"/>
      <c r="J2396" s="29"/>
      <c r="L2396" s="28"/>
      <c r="M2396" s="27"/>
    </row>
    <row r="2397" spans="2:13">
      <c r="B2397" s="28"/>
      <c r="C2397" s="28"/>
      <c r="E2397" s="28"/>
      <c r="F2397" s="30"/>
      <c r="G2397" s="31"/>
      <c r="I2397" s="28"/>
      <c r="J2397" s="29"/>
      <c r="L2397" s="28"/>
      <c r="M2397" s="27"/>
    </row>
    <row r="2398" spans="2:13">
      <c r="B2398" s="28"/>
      <c r="C2398" s="28"/>
      <c r="E2398" s="28"/>
      <c r="F2398" s="30"/>
      <c r="G2398" s="31"/>
      <c r="I2398" s="28"/>
      <c r="J2398" s="29"/>
      <c r="L2398" s="28"/>
      <c r="M2398" s="27"/>
    </row>
    <row r="2399" spans="2:13">
      <c r="B2399" s="28"/>
      <c r="C2399" s="28"/>
      <c r="E2399" s="28"/>
      <c r="F2399" s="30"/>
      <c r="G2399" s="31"/>
      <c r="I2399" s="28"/>
      <c r="J2399" s="29"/>
      <c r="L2399" s="28"/>
      <c r="M2399" s="27"/>
    </row>
    <row r="2400" spans="2:13">
      <c r="B2400" s="28"/>
      <c r="C2400" s="28"/>
      <c r="E2400" s="28"/>
      <c r="F2400" s="30"/>
      <c r="G2400" s="31"/>
      <c r="I2400" s="28"/>
      <c r="J2400" s="29"/>
      <c r="L2400" s="28"/>
      <c r="M2400" s="27"/>
    </row>
    <row r="2401" spans="2:13">
      <c r="B2401" s="28"/>
      <c r="C2401" s="28"/>
      <c r="E2401" s="28"/>
      <c r="F2401" s="30"/>
      <c r="G2401" s="31"/>
      <c r="I2401" s="28"/>
      <c r="J2401" s="29"/>
      <c r="L2401" s="28"/>
      <c r="M2401" s="27"/>
    </row>
    <row r="2402" spans="2:13">
      <c r="B2402" s="28"/>
      <c r="C2402" s="28"/>
      <c r="E2402" s="28"/>
      <c r="F2402" s="30"/>
      <c r="G2402" s="31"/>
      <c r="I2402" s="28"/>
      <c r="J2402" s="29"/>
      <c r="L2402" s="28"/>
      <c r="M2402" s="27"/>
    </row>
    <row r="2403" spans="2:13">
      <c r="B2403" s="28"/>
      <c r="C2403" s="28"/>
      <c r="E2403" s="28"/>
      <c r="F2403" s="30"/>
      <c r="G2403" s="31"/>
      <c r="I2403" s="28"/>
      <c r="J2403" s="29"/>
      <c r="L2403" s="28"/>
      <c r="M2403" s="27"/>
    </row>
    <row r="2404" spans="2:13">
      <c r="B2404" s="28"/>
      <c r="C2404" s="28"/>
      <c r="E2404" s="28"/>
      <c r="F2404" s="30"/>
      <c r="G2404" s="31"/>
      <c r="I2404" s="28"/>
      <c r="J2404" s="29"/>
      <c r="L2404" s="28"/>
      <c r="M2404" s="27"/>
    </row>
    <row r="2405" spans="2:13">
      <c r="B2405" s="28"/>
      <c r="C2405" s="28"/>
      <c r="E2405" s="28"/>
      <c r="F2405" s="30"/>
      <c r="G2405" s="31"/>
      <c r="I2405" s="28"/>
      <c r="J2405" s="29"/>
      <c r="L2405" s="28"/>
      <c r="M2405" s="27"/>
    </row>
    <row r="2406" spans="2:13">
      <c r="B2406" s="28"/>
      <c r="C2406" s="28"/>
      <c r="E2406" s="28"/>
      <c r="F2406" s="30"/>
      <c r="G2406" s="31"/>
      <c r="I2406" s="28"/>
      <c r="J2406" s="29"/>
      <c r="L2406" s="28"/>
      <c r="M2406" s="27"/>
    </row>
    <row r="2407" spans="2:13">
      <c r="B2407" s="28"/>
      <c r="C2407" s="28"/>
      <c r="E2407" s="28"/>
      <c r="F2407" s="30"/>
      <c r="G2407" s="31"/>
      <c r="I2407" s="28"/>
      <c r="J2407" s="29"/>
      <c r="L2407" s="28"/>
      <c r="M2407" s="27"/>
    </row>
    <row r="2408" spans="2:13">
      <c r="B2408" s="28"/>
      <c r="C2408" s="28"/>
      <c r="E2408" s="28"/>
      <c r="F2408" s="30"/>
      <c r="G2408" s="31"/>
      <c r="I2408" s="28"/>
      <c r="J2408" s="29"/>
      <c r="L2408" s="28"/>
      <c r="M2408" s="27"/>
    </row>
    <row r="2409" spans="2:13">
      <c r="B2409" s="28"/>
      <c r="C2409" s="28"/>
      <c r="E2409" s="28"/>
      <c r="F2409" s="30"/>
      <c r="G2409" s="31"/>
      <c r="I2409" s="28"/>
      <c r="J2409" s="29"/>
      <c r="L2409" s="28"/>
      <c r="M2409" s="27"/>
    </row>
    <row r="2410" spans="2:13">
      <c r="B2410" s="28"/>
      <c r="C2410" s="28"/>
      <c r="E2410" s="28"/>
      <c r="F2410" s="30"/>
      <c r="G2410" s="31"/>
      <c r="I2410" s="28"/>
      <c r="J2410" s="29"/>
      <c r="L2410" s="28"/>
      <c r="M2410" s="27"/>
    </row>
    <row r="2411" spans="2:13">
      <c r="B2411" s="28"/>
      <c r="C2411" s="28"/>
      <c r="E2411" s="28"/>
      <c r="F2411" s="30"/>
      <c r="G2411" s="31"/>
      <c r="I2411" s="28"/>
      <c r="J2411" s="29"/>
      <c r="L2411" s="28"/>
      <c r="M2411" s="27"/>
    </row>
    <row r="2412" spans="2:13">
      <c r="B2412" s="28"/>
      <c r="C2412" s="28"/>
      <c r="E2412" s="28"/>
      <c r="F2412" s="30"/>
      <c r="G2412" s="31"/>
      <c r="I2412" s="28"/>
      <c r="J2412" s="29"/>
      <c r="L2412" s="28"/>
      <c r="M2412" s="27"/>
    </row>
    <row r="2413" spans="2:13">
      <c r="B2413" s="28"/>
      <c r="C2413" s="28"/>
      <c r="E2413" s="28"/>
      <c r="F2413" s="30"/>
      <c r="G2413" s="31"/>
      <c r="I2413" s="28"/>
      <c r="J2413" s="29"/>
      <c r="L2413" s="28"/>
      <c r="M2413" s="27"/>
    </row>
    <row r="2414" spans="2:13">
      <c r="B2414" s="28"/>
      <c r="C2414" s="28"/>
      <c r="E2414" s="28"/>
      <c r="F2414" s="30"/>
      <c r="G2414" s="31"/>
      <c r="I2414" s="28"/>
      <c r="J2414" s="29"/>
      <c r="L2414" s="28"/>
      <c r="M2414" s="27"/>
    </row>
    <row r="2415" spans="2:13">
      <c r="B2415" s="28"/>
      <c r="C2415" s="28"/>
      <c r="E2415" s="28"/>
      <c r="F2415" s="30"/>
      <c r="G2415" s="31"/>
      <c r="I2415" s="28"/>
      <c r="J2415" s="29"/>
      <c r="L2415" s="28"/>
      <c r="M2415" s="27"/>
    </row>
    <row r="2416" spans="2:13">
      <c r="B2416" s="28"/>
      <c r="C2416" s="28"/>
      <c r="E2416" s="28"/>
      <c r="F2416" s="30"/>
      <c r="G2416" s="31"/>
      <c r="I2416" s="28"/>
      <c r="J2416" s="29"/>
      <c r="L2416" s="28"/>
      <c r="M2416" s="27"/>
    </row>
    <row r="2417" spans="2:13">
      <c r="B2417" s="28"/>
      <c r="C2417" s="28"/>
      <c r="E2417" s="28"/>
      <c r="F2417" s="30"/>
      <c r="G2417" s="31"/>
      <c r="I2417" s="28"/>
      <c r="J2417" s="29"/>
      <c r="L2417" s="28"/>
      <c r="M2417" s="27"/>
    </row>
    <row r="2418" spans="2:13">
      <c r="B2418" s="28"/>
      <c r="C2418" s="28"/>
      <c r="E2418" s="28"/>
      <c r="F2418" s="30"/>
      <c r="G2418" s="31"/>
      <c r="I2418" s="28"/>
      <c r="J2418" s="29"/>
      <c r="L2418" s="28"/>
      <c r="M2418" s="27"/>
    </row>
    <row r="2419" spans="2:13">
      <c r="B2419" s="28"/>
      <c r="C2419" s="28"/>
      <c r="E2419" s="28"/>
      <c r="F2419" s="30"/>
      <c r="G2419" s="31"/>
      <c r="I2419" s="28"/>
      <c r="J2419" s="29"/>
      <c r="L2419" s="28"/>
      <c r="M2419" s="27"/>
    </row>
    <row r="2420" spans="2:13">
      <c r="B2420" s="28"/>
      <c r="C2420" s="28"/>
      <c r="E2420" s="28"/>
      <c r="F2420" s="30"/>
      <c r="G2420" s="31"/>
      <c r="I2420" s="28"/>
      <c r="J2420" s="29"/>
      <c r="L2420" s="28"/>
      <c r="M2420" s="27"/>
    </row>
    <row r="2421" spans="2:13">
      <c r="B2421" s="28"/>
      <c r="C2421" s="28"/>
      <c r="E2421" s="28"/>
      <c r="F2421" s="30"/>
      <c r="G2421" s="31"/>
      <c r="I2421" s="28"/>
      <c r="J2421" s="29"/>
      <c r="L2421" s="28"/>
      <c r="M2421" s="27"/>
    </row>
    <row r="2422" spans="2:13">
      <c r="B2422" s="28"/>
      <c r="C2422" s="28"/>
      <c r="E2422" s="28"/>
      <c r="F2422" s="30"/>
      <c r="G2422" s="31"/>
      <c r="I2422" s="28"/>
      <c r="J2422" s="29"/>
      <c r="L2422" s="28"/>
      <c r="M2422" s="27"/>
    </row>
    <row r="2423" spans="2:13">
      <c r="B2423" s="28"/>
      <c r="C2423" s="28"/>
      <c r="E2423" s="28"/>
      <c r="F2423" s="30"/>
      <c r="G2423" s="31"/>
      <c r="I2423" s="28"/>
      <c r="J2423" s="29"/>
      <c r="L2423" s="28"/>
      <c r="M2423" s="27"/>
    </row>
    <row r="2424" spans="2:13">
      <c r="B2424" s="28"/>
      <c r="C2424" s="28"/>
      <c r="E2424" s="28"/>
      <c r="F2424" s="30"/>
      <c r="G2424" s="31"/>
      <c r="I2424" s="28"/>
      <c r="J2424" s="29"/>
      <c r="L2424" s="28"/>
      <c r="M2424" s="27"/>
    </row>
    <row r="2425" spans="2:13">
      <c r="B2425" s="28"/>
      <c r="C2425" s="28"/>
      <c r="E2425" s="28"/>
      <c r="F2425" s="30"/>
      <c r="G2425" s="31"/>
      <c r="I2425" s="28"/>
      <c r="J2425" s="29"/>
      <c r="L2425" s="28"/>
      <c r="M2425" s="27"/>
    </row>
    <row r="2426" spans="2:13">
      <c r="B2426" s="28"/>
      <c r="C2426" s="28"/>
      <c r="E2426" s="28"/>
      <c r="F2426" s="30"/>
      <c r="G2426" s="31"/>
      <c r="I2426" s="28"/>
      <c r="J2426" s="29"/>
      <c r="L2426" s="28"/>
      <c r="M2426" s="27"/>
    </row>
    <row r="2427" spans="2:13">
      <c r="B2427" s="28"/>
      <c r="C2427" s="28"/>
      <c r="E2427" s="28"/>
      <c r="F2427" s="30"/>
      <c r="G2427" s="31"/>
      <c r="I2427" s="28"/>
      <c r="J2427" s="29"/>
      <c r="L2427" s="28"/>
      <c r="M2427" s="27"/>
    </row>
    <row r="2428" spans="2:13">
      <c r="B2428" s="28"/>
      <c r="C2428" s="28"/>
      <c r="E2428" s="28"/>
      <c r="F2428" s="30"/>
      <c r="G2428" s="31"/>
      <c r="I2428" s="28"/>
      <c r="J2428" s="29"/>
      <c r="L2428" s="28"/>
      <c r="M2428" s="27"/>
    </row>
    <row r="2429" spans="2:13">
      <c r="B2429" s="28"/>
      <c r="C2429" s="28"/>
      <c r="E2429" s="28"/>
      <c r="F2429" s="30"/>
      <c r="G2429" s="31"/>
      <c r="I2429" s="28"/>
      <c r="J2429" s="29"/>
      <c r="L2429" s="28"/>
      <c r="M2429" s="27"/>
    </row>
    <row r="2430" spans="2:13">
      <c r="B2430" s="28"/>
      <c r="C2430" s="28"/>
      <c r="E2430" s="28"/>
      <c r="F2430" s="30"/>
      <c r="G2430" s="31"/>
      <c r="I2430" s="28"/>
      <c r="J2430" s="29"/>
      <c r="L2430" s="28"/>
      <c r="M2430" s="27"/>
    </row>
    <row r="2431" spans="2:13">
      <c r="B2431" s="28"/>
      <c r="C2431" s="28"/>
      <c r="E2431" s="28"/>
      <c r="F2431" s="30"/>
      <c r="G2431" s="31"/>
      <c r="I2431" s="28"/>
      <c r="J2431" s="29"/>
      <c r="L2431" s="28"/>
      <c r="M2431" s="27"/>
    </row>
    <row r="2432" spans="2:13">
      <c r="B2432" s="28"/>
      <c r="C2432" s="28"/>
      <c r="E2432" s="28"/>
      <c r="F2432" s="30"/>
      <c r="G2432" s="31"/>
      <c r="I2432" s="28"/>
      <c r="J2432" s="29"/>
      <c r="L2432" s="28"/>
      <c r="M2432" s="27"/>
    </row>
    <row r="2433" spans="2:13">
      <c r="B2433" s="28"/>
      <c r="C2433" s="28"/>
      <c r="E2433" s="28"/>
      <c r="F2433" s="30"/>
      <c r="G2433" s="31"/>
      <c r="I2433" s="28"/>
      <c r="J2433" s="29"/>
      <c r="L2433" s="28"/>
      <c r="M2433" s="27"/>
    </row>
    <row r="2434" spans="2:13">
      <c r="B2434" s="28"/>
      <c r="C2434" s="28"/>
      <c r="E2434" s="28"/>
      <c r="F2434" s="30"/>
      <c r="G2434" s="31"/>
      <c r="I2434" s="28"/>
      <c r="J2434" s="29"/>
      <c r="L2434" s="28"/>
      <c r="M2434" s="27"/>
    </row>
    <row r="2435" spans="2:13">
      <c r="B2435" s="28"/>
      <c r="C2435" s="28"/>
      <c r="E2435" s="28"/>
      <c r="F2435" s="30"/>
      <c r="G2435" s="31"/>
      <c r="I2435" s="28"/>
      <c r="J2435" s="29"/>
      <c r="L2435" s="28"/>
      <c r="M2435" s="27"/>
    </row>
    <row r="2436" spans="2:13">
      <c r="B2436" s="28"/>
      <c r="C2436" s="28"/>
      <c r="E2436" s="28"/>
      <c r="F2436" s="30"/>
      <c r="G2436" s="31"/>
      <c r="I2436" s="28"/>
      <c r="J2436" s="29"/>
      <c r="L2436" s="28"/>
      <c r="M2436" s="27"/>
    </row>
    <row r="2437" spans="2:13">
      <c r="B2437" s="28"/>
      <c r="C2437" s="28"/>
      <c r="E2437" s="28"/>
      <c r="F2437" s="30"/>
      <c r="G2437" s="31"/>
      <c r="I2437" s="28"/>
      <c r="J2437" s="29"/>
      <c r="L2437" s="28"/>
      <c r="M2437" s="27"/>
    </row>
    <row r="2438" spans="2:13">
      <c r="B2438" s="28"/>
      <c r="C2438" s="28"/>
      <c r="E2438" s="28"/>
      <c r="F2438" s="30"/>
      <c r="G2438" s="31"/>
      <c r="I2438" s="28"/>
      <c r="J2438" s="29"/>
      <c r="L2438" s="28"/>
      <c r="M2438" s="27"/>
    </row>
    <row r="2439" spans="2:13">
      <c r="B2439" s="28"/>
      <c r="C2439" s="28"/>
      <c r="E2439" s="28"/>
      <c r="F2439" s="30"/>
      <c r="G2439" s="31"/>
      <c r="I2439" s="28"/>
      <c r="J2439" s="29"/>
      <c r="L2439" s="28"/>
      <c r="M2439" s="27"/>
    </row>
    <row r="2440" spans="2:13">
      <c r="B2440" s="28"/>
      <c r="C2440" s="28"/>
      <c r="E2440" s="28"/>
      <c r="F2440" s="30"/>
      <c r="G2440" s="31"/>
      <c r="I2440" s="28"/>
      <c r="J2440" s="29"/>
      <c r="L2440" s="28"/>
      <c r="M2440" s="27"/>
    </row>
    <row r="2441" spans="2:13">
      <c r="B2441" s="28"/>
      <c r="C2441" s="28"/>
      <c r="E2441" s="28"/>
      <c r="F2441" s="30"/>
      <c r="G2441" s="31"/>
      <c r="I2441" s="28"/>
      <c r="J2441" s="29"/>
      <c r="L2441" s="28"/>
      <c r="M2441" s="27"/>
    </row>
    <row r="2442" spans="2:13">
      <c r="B2442" s="28"/>
      <c r="C2442" s="28"/>
      <c r="E2442" s="28"/>
      <c r="F2442" s="30"/>
      <c r="G2442" s="31"/>
      <c r="I2442" s="28"/>
      <c r="J2442" s="29"/>
      <c r="L2442" s="28"/>
      <c r="M2442" s="27"/>
    </row>
    <row r="2443" spans="2:13">
      <c r="B2443" s="28"/>
      <c r="C2443" s="28"/>
      <c r="E2443" s="28"/>
      <c r="F2443" s="30"/>
      <c r="G2443" s="31"/>
      <c r="I2443" s="28"/>
      <c r="J2443" s="29"/>
      <c r="L2443" s="28"/>
      <c r="M2443" s="27"/>
    </row>
    <row r="2444" spans="2:13">
      <c r="B2444" s="28"/>
      <c r="C2444" s="28"/>
      <c r="E2444" s="28"/>
      <c r="F2444" s="30"/>
      <c r="G2444" s="31"/>
      <c r="I2444" s="28"/>
      <c r="J2444" s="29"/>
      <c r="L2444" s="28"/>
      <c r="M2444" s="27"/>
    </row>
    <row r="2445" spans="2:13">
      <c r="B2445" s="28"/>
      <c r="C2445" s="28"/>
      <c r="E2445" s="28"/>
      <c r="F2445" s="30"/>
      <c r="G2445" s="31"/>
      <c r="I2445" s="28"/>
      <c r="J2445" s="29"/>
      <c r="L2445" s="28"/>
      <c r="M2445" s="27"/>
    </row>
    <row r="2446" spans="2:13">
      <c r="B2446" s="28"/>
      <c r="C2446" s="28"/>
      <c r="E2446" s="28"/>
      <c r="F2446" s="30"/>
      <c r="G2446" s="31"/>
      <c r="I2446" s="28"/>
      <c r="J2446" s="29"/>
      <c r="L2446" s="28"/>
      <c r="M2446" s="27"/>
    </row>
    <row r="2447" spans="2:13">
      <c r="B2447" s="28"/>
      <c r="C2447" s="28"/>
      <c r="E2447" s="28"/>
      <c r="F2447" s="30"/>
      <c r="G2447" s="31"/>
      <c r="I2447" s="28"/>
      <c r="J2447" s="29"/>
      <c r="L2447" s="28"/>
      <c r="M2447" s="27"/>
    </row>
    <row r="2448" spans="2:13">
      <c r="B2448" s="28"/>
      <c r="C2448" s="28"/>
      <c r="E2448" s="28"/>
      <c r="F2448" s="30"/>
      <c r="G2448" s="31"/>
      <c r="I2448" s="28"/>
      <c r="J2448" s="29"/>
      <c r="L2448" s="28"/>
      <c r="M2448" s="27"/>
    </row>
    <row r="2449" spans="2:13">
      <c r="B2449" s="28"/>
      <c r="C2449" s="28"/>
      <c r="E2449" s="28"/>
      <c r="F2449" s="30"/>
      <c r="G2449" s="31"/>
      <c r="I2449" s="28"/>
      <c r="J2449" s="29"/>
      <c r="L2449" s="28"/>
      <c r="M2449" s="27"/>
    </row>
    <row r="2450" spans="2:13">
      <c r="B2450" s="28"/>
      <c r="C2450" s="28"/>
      <c r="E2450" s="28"/>
      <c r="F2450" s="30"/>
      <c r="G2450" s="31"/>
      <c r="I2450" s="28"/>
      <c r="J2450" s="29"/>
      <c r="L2450" s="28"/>
      <c r="M2450" s="27"/>
    </row>
    <row r="2451" spans="2:13">
      <c r="B2451" s="28"/>
      <c r="C2451" s="28"/>
      <c r="E2451" s="28"/>
      <c r="F2451" s="30"/>
      <c r="G2451" s="31"/>
      <c r="I2451" s="28"/>
      <c r="J2451" s="29"/>
      <c r="L2451" s="28"/>
      <c r="M2451" s="27"/>
    </row>
    <row r="2452" spans="2:13">
      <c r="B2452" s="28"/>
      <c r="C2452" s="28"/>
      <c r="E2452" s="28"/>
      <c r="F2452" s="30"/>
      <c r="G2452" s="31"/>
      <c r="I2452" s="28"/>
      <c r="J2452" s="29"/>
      <c r="L2452" s="28"/>
      <c r="M2452" s="27"/>
    </row>
    <row r="2453" spans="2:13">
      <c r="B2453" s="28"/>
      <c r="C2453" s="28"/>
      <c r="E2453" s="28"/>
      <c r="F2453" s="30"/>
      <c r="G2453" s="31"/>
      <c r="I2453" s="28"/>
      <c r="J2453" s="29"/>
      <c r="L2453" s="28"/>
      <c r="M2453" s="27"/>
    </row>
    <row r="2454" spans="2:13">
      <c r="B2454" s="28"/>
      <c r="C2454" s="28"/>
      <c r="E2454" s="28"/>
      <c r="F2454" s="30"/>
      <c r="G2454" s="31"/>
      <c r="I2454" s="28"/>
      <c r="J2454" s="29"/>
      <c r="L2454" s="28"/>
      <c r="M2454" s="27"/>
    </row>
    <row r="2455" spans="2:13">
      <c r="B2455" s="28"/>
      <c r="C2455" s="28"/>
      <c r="E2455" s="28"/>
      <c r="F2455" s="30"/>
      <c r="G2455" s="31"/>
      <c r="I2455" s="28"/>
      <c r="J2455" s="29"/>
      <c r="L2455" s="28"/>
      <c r="M2455" s="27"/>
    </row>
    <row r="2456" spans="2:13">
      <c r="B2456" s="28"/>
      <c r="C2456" s="28"/>
      <c r="E2456" s="28"/>
      <c r="F2456" s="30"/>
      <c r="G2456" s="31"/>
      <c r="I2456" s="28"/>
      <c r="J2456" s="29"/>
      <c r="L2456" s="28"/>
      <c r="M2456" s="27"/>
    </row>
    <row r="2457" spans="2:13">
      <c r="B2457" s="28"/>
      <c r="C2457" s="28"/>
      <c r="E2457" s="28"/>
      <c r="F2457" s="30"/>
      <c r="G2457" s="31"/>
      <c r="I2457" s="28"/>
      <c r="J2457" s="29"/>
      <c r="L2457" s="28"/>
      <c r="M2457" s="27"/>
    </row>
    <row r="2458" spans="2:13">
      <c r="B2458" s="28"/>
      <c r="C2458" s="28"/>
      <c r="E2458" s="28"/>
      <c r="F2458" s="30"/>
      <c r="G2458" s="31"/>
      <c r="I2458" s="28"/>
      <c r="J2458" s="29"/>
      <c r="L2458" s="28"/>
      <c r="M2458" s="27"/>
    </row>
    <row r="2459" spans="2:13">
      <c r="B2459" s="28"/>
      <c r="C2459" s="28"/>
      <c r="E2459" s="28"/>
      <c r="F2459" s="30"/>
      <c r="G2459" s="31"/>
      <c r="I2459" s="28"/>
      <c r="J2459" s="29"/>
      <c r="L2459" s="28"/>
      <c r="M2459" s="27"/>
    </row>
    <row r="2460" spans="2:13">
      <c r="B2460" s="28"/>
      <c r="C2460" s="28"/>
      <c r="E2460" s="28"/>
      <c r="F2460" s="30"/>
      <c r="G2460" s="31"/>
      <c r="I2460" s="28"/>
      <c r="J2460" s="29"/>
      <c r="L2460" s="28"/>
      <c r="M2460" s="27"/>
    </row>
    <row r="2461" spans="2:13">
      <c r="B2461" s="28"/>
      <c r="C2461" s="28"/>
      <c r="E2461" s="28"/>
      <c r="F2461" s="30"/>
      <c r="G2461" s="31"/>
      <c r="I2461" s="28"/>
      <c r="J2461" s="29"/>
      <c r="L2461" s="28"/>
      <c r="M2461" s="27"/>
    </row>
    <row r="2462" spans="2:13">
      <c r="B2462" s="28"/>
      <c r="C2462" s="28"/>
      <c r="E2462" s="28"/>
      <c r="F2462" s="30"/>
      <c r="G2462" s="31"/>
      <c r="I2462" s="28"/>
      <c r="J2462" s="29"/>
      <c r="L2462" s="28"/>
      <c r="M2462" s="27"/>
    </row>
    <row r="2463" spans="2:13">
      <c r="B2463" s="28"/>
      <c r="C2463" s="28"/>
      <c r="E2463" s="28"/>
      <c r="F2463" s="30"/>
      <c r="G2463" s="31"/>
      <c r="I2463" s="28"/>
      <c r="J2463" s="29"/>
      <c r="L2463" s="28"/>
      <c r="M2463" s="27"/>
    </row>
    <row r="2464" spans="2:13">
      <c r="B2464" s="28"/>
      <c r="C2464" s="28"/>
      <c r="E2464" s="28"/>
      <c r="F2464" s="30"/>
      <c r="G2464" s="31"/>
      <c r="I2464" s="28"/>
      <c r="J2464" s="29"/>
      <c r="L2464" s="28"/>
      <c r="M2464" s="27"/>
    </row>
    <row r="2465" spans="2:13">
      <c r="B2465" s="28"/>
      <c r="C2465" s="28"/>
      <c r="E2465" s="28"/>
      <c r="F2465" s="30"/>
      <c r="G2465" s="31"/>
      <c r="I2465" s="28"/>
      <c r="J2465" s="29"/>
      <c r="L2465" s="28"/>
      <c r="M2465" s="27"/>
    </row>
    <row r="2466" spans="2:13">
      <c r="B2466" s="28"/>
      <c r="C2466" s="28"/>
      <c r="E2466" s="28"/>
      <c r="F2466" s="30"/>
      <c r="G2466" s="31"/>
      <c r="I2466" s="28"/>
      <c r="J2466" s="29"/>
      <c r="L2466" s="28"/>
      <c r="M2466" s="27"/>
    </row>
    <row r="2467" spans="2:13">
      <c r="B2467" s="28"/>
      <c r="C2467" s="28"/>
      <c r="E2467" s="28"/>
      <c r="F2467" s="30"/>
      <c r="G2467" s="31"/>
      <c r="I2467" s="28"/>
      <c r="J2467" s="29"/>
      <c r="L2467" s="28"/>
      <c r="M2467" s="27"/>
    </row>
    <row r="2468" spans="2:13">
      <c r="B2468" s="28"/>
      <c r="C2468" s="28"/>
      <c r="E2468" s="28"/>
      <c r="F2468" s="30"/>
      <c r="G2468" s="31"/>
      <c r="I2468" s="28"/>
      <c r="J2468" s="29"/>
      <c r="L2468" s="28"/>
      <c r="M2468" s="27"/>
    </row>
    <row r="2469" spans="2:13">
      <c r="B2469" s="28"/>
      <c r="C2469" s="28"/>
      <c r="E2469" s="28"/>
      <c r="F2469" s="30"/>
      <c r="G2469" s="31"/>
      <c r="I2469" s="28"/>
      <c r="J2469" s="29"/>
      <c r="L2469" s="28"/>
      <c r="M2469" s="27"/>
    </row>
    <row r="2470" spans="2:13">
      <c r="B2470" s="28"/>
      <c r="C2470" s="28"/>
      <c r="E2470" s="28"/>
      <c r="F2470" s="30"/>
      <c r="G2470" s="31"/>
      <c r="I2470" s="28"/>
      <c r="J2470" s="29"/>
      <c r="L2470" s="28"/>
      <c r="M2470" s="27"/>
    </row>
    <row r="2471" spans="2:13">
      <c r="B2471" s="28"/>
      <c r="C2471" s="28"/>
      <c r="E2471" s="28"/>
      <c r="F2471" s="30"/>
      <c r="G2471" s="31"/>
      <c r="I2471" s="28"/>
      <c r="J2471" s="29"/>
      <c r="L2471" s="28"/>
      <c r="M2471" s="27"/>
    </row>
    <row r="2472" spans="2:13">
      <c r="B2472" s="28"/>
      <c r="C2472" s="28"/>
      <c r="E2472" s="28"/>
      <c r="F2472" s="30"/>
      <c r="G2472" s="31"/>
      <c r="I2472" s="28"/>
      <c r="J2472" s="29"/>
      <c r="L2472" s="28"/>
      <c r="M2472" s="27"/>
    </row>
    <row r="2473" spans="2:13">
      <c r="B2473" s="28"/>
      <c r="C2473" s="28"/>
      <c r="E2473" s="28"/>
      <c r="F2473" s="30"/>
      <c r="G2473" s="31"/>
      <c r="I2473" s="28"/>
      <c r="J2473" s="29"/>
      <c r="L2473" s="28"/>
      <c r="M2473" s="27"/>
    </row>
    <row r="2474" spans="2:13">
      <c r="B2474" s="28"/>
      <c r="C2474" s="28"/>
      <c r="E2474" s="28"/>
      <c r="F2474" s="30"/>
      <c r="G2474" s="31"/>
      <c r="I2474" s="28"/>
      <c r="J2474" s="29"/>
      <c r="L2474" s="28"/>
      <c r="M2474" s="27"/>
    </row>
    <row r="2475" spans="2:13">
      <c r="B2475" s="28"/>
      <c r="C2475" s="28"/>
      <c r="E2475" s="28"/>
      <c r="F2475" s="30"/>
      <c r="G2475" s="31"/>
      <c r="I2475" s="28"/>
      <c r="J2475" s="29"/>
      <c r="L2475" s="28"/>
      <c r="M2475" s="27"/>
    </row>
    <row r="2476" spans="2:13">
      <c r="B2476" s="28"/>
      <c r="C2476" s="28"/>
      <c r="E2476" s="28"/>
      <c r="F2476" s="30"/>
      <c r="G2476" s="31"/>
      <c r="I2476" s="28"/>
      <c r="J2476" s="29"/>
      <c r="L2476" s="28"/>
      <c r="M2476" s="27"/>
    </row>
    <row r="2477" spans="2:13">
      <c r="B2477" s="28"/>
      <c r="C2477" s="28"/>
      <c r="E2477" s="28"/>
      <c r="F2477" s="30"/>
      <c r="G2477" s="31"/>
      <c r="I2477" s="28"/>
      <c r="J2477" s="29"/>
      <c r="L2477" s="28"/>
      <c r="M2477" s="27"/>
    </row>
    <row r="2478" spans="2:13">
      <c r="B2478" s="28"/>
      <c r="C2478" s="28"/>
      <c r="E2478" s="28"/>
      <c r="F2478" s="30"/>
      <c r="G2478" s="31"/>
      <c r="I2478" s="28"/>
      <c r="J2478" s="29"/>
      <c r="L2478" s="28"/>
      <c r="M2478" s="27"/>
    </row>
    <row r="2479" spans="2:13">
      <c r="B2479" s="28"/>
      <c r="C2479" s="28"/>
      <c r="E2479" s="28"/>
      <c r="F2479" s="30"/>
      <c r="G2479" s="31"/>
      <c r="I2479" s="28"/>
      <c r="J2479" s="29"/>
      <c r="L2479" s="28"/>
      <c r="M2479" s="27"/>
    </row>
    <row r="2480" spans="2:13">
      <c r="B2480" s="28"/>
      <c r="C2480" s="28"/>
      <c r="E2480" s="28"/>
      <c r="F2480" s="30"/>
      <c r="G2480" s="31"/>
      <c r="I2480" s="28"/>
      <c r="J2480" s="29"/>
      <c r="L2480" s="28"/>
      <c r="M2480" s="27"/>
    </row>
    <row r="2481" spans="2:13">
      <c r="B2481" s="28"/>
      <c r="C2481" s="28"/>
      <c r="E2481" s="28"/>
      <c r="F2481" s="30"/>
      <c r="G2481" s="31"/>
      <c r="I2481" s="28"/>
      <c r="J2481" s="29"/>
      <c r="L2481" s="28"/>
      <c r="M2481" s="27"/>
    </row>
    <row r="2482" spans="2:13">
      <c r="B2482" s="28"/>
      <c r="C2482" s="28"/>
      <c r="E2482" s="28"/>
      <c r="F2482" s="30"/>
      <c r="G2482" s="31"/>
      <c r="I2482" s="28"/>
      <c r="J2482" s="29"/>
      <c r="L2482" s="28"/>
      <c r="M2482" s="27"/>
    </row>
    <row r="2483" spans="2:13">
      <c r="B2483" s="28"/>
      <c r="C2483" s="28"/>
      <c r="E2483" s="28"/>
      <c r="F2483" s="30"/>
      <c r="G2483" s="31"/>
      <c r="I2483" s="28"/>
      <c r="J2483" s="29"/>
      <c r="L2483" s="28"/>
      <c r="M2483" s="27"/>
    </row>
    <row r="2484" spans="2:13">
      <c r="B2484" s="28"/>
      <c r="C2484" s="28"/>
      <c r="E2484" s="28"/>
      <c r="F2484" s="30"/>
      <c r="G2484" s="31"/>
      <c r="I2484" s="28"/>
      <c r="J2484" s="29"/>
      <c r="L2484" s="28"/>
      <c r="M2484" s="27"/>
    </row>
    <row r="2485" spans="2:13">
      <c r="B2485" s="28"/>
      <c r="C2485" s="28"/>
      <c r="E2485" s="28"/>
      <c r="F2485" s="30"/>
      <c r="G2485" s="31"/>
      <c r="I2485" s="28"/>
      <c r="J2485" s="29"/>
      <c r="L2485" s="28"/>
      <c r="M2485" s="27"/>
    </row>
    <row r="2486" spans="2:13">
      <c r="B2486" s="28"/>
      <c r="C2486" s="28"/>
      <c r="E2486" s="28"/>
      <c r="F2486" s="30"/>
      <c r="G2486" s="31"/>
      <c r="I2486" s="28"/>
      <c r="J2486" s="29"/>
      <c r="L2486" s="28"/>
      <c r="M2486" s="27"/>
    </row>
    <row r="2487" spans="2:13">
      <c r="B2487" s="28"/>
      <c r="C2487" s="28"/>
      <c r="E2487" s="28"/>
      <c r="F2487" s="30"/>
      <c r="G2487" s="31"/>
      <c r="I2487" s="28"/>
      <c r="J2487" s="29"/>
      <c r="L2487" s="28"/>
      <c r="M2487" s="27"/>
    </row>
    <row r="2488" spans="2:13">
      <c r="B2488" s="28"/>
      <c r="C2488" s="28"/>
      <c r="E2488" s="28"/>
      <c r="F2488" s="30"/>
      <c r="G2488" s="31"/>
      <c r="I2488" s="28"/>
      <c r="J2488" s="29"/>
      <c r="L2488" s="28"/>
      <c r="M2488" s="27"/>
    </row>
    <row r="2489" spans="2:13">
      <c r="B2489" s="28"/>
      <c r="C2489" s="28"/>
      <c r="E2489" s="28"/>
      <c r="F2489" s="30"/>
      <c r="G2489" s="31"/>
      <c r="I2489" s="28"/>
      <c r="J2489" s="29"/>
      <c r="L2489" s="28"/>
      <c r="M2489" s="27"/>
    </row>
    <row r="2490" spans="2:13">
      <c r="B2490" s="28"/>
      <c r="C2490" s="28"/>
      <c r="E2490" s="28"/>
      <c r="F2490" s="30"/>
      <c r="G2490" s="31"/>
      <c r="I2490" s="28"/>
      <c r="J2490" s="29"/>
      <c r="L2490" s="28"/>
      <c r="M2490" s="27"/>
    </row>
    <row r="2491" spans="2:13">
      <c r="B2491" s="28"/>
      <c r="C2491" s="28"/>
      <c r="E2491" s="28"/>
      <c r="F2491" s="30"/>
      <c r="G2491" s="31"/>
      <c r="I2491" s="28"/>
      <c r="J2491" s="29"/>
      <c r="L2491" s="28"/>
      <c r="M2491" s="27"/>
    </row>
    <row r="2492" spans="2:13">
      <c r="B2492" s="28"/>
      <c r="C2492" s="28"/>
      <c r="E2492" s="28"/>
      <c r="F2492" s="30"/>
      <c r="G2492" s="31"/>
      <c r="I2492" s="28"/>
      <c r="J2492" s="29"/>
      <c r="L2492" s="28"/>
      <c r="M2492" s="27"/>
    </row>
    <row r="2493" spans="2:13">
      <c r="B2493" s="28"/>
      <c r="C2493" s="28"/>
      <c r="E2493" s="28"/>
      <c r="F2493" s="30"/>
      <c r="G2493" s="31"/>
      <c r="I2493" s="28"/>
      <c r="J2493" s="29"/>
      <c r="L2493" s="28"/>
      <c r="M2493" s="27"/>
    </row>
    <row r="2494" spans="2:13">
      <c r="B2494" s="28"/>
      <c r="C2494" s="28"/>
      <c r="E2494" s="28"/>
      <c r="F2494" s="30"/>
      <c r="G2494" s="31"/>
      <c r="I2494" s="28"/>
      <c r="J2494" s="29"/>
      <c r="L2494" s="28"/>
      <c r="M2494" s="27"/>
    </row>
    <row r="2495" spans="2:13">
      <c r="B2495" s="28"/>
      <c r="C2495" s="28"/>
      <c r="E2495" s="28"/>
      <c r="F2495" s="30"/>
      <c r="G2495" s="31"/>
      <c r="I2495" s="28"/>
      <c r="J2495" s="29"/>
      <c r="L2495" s="28"/>
      <c r="M2495" s="27"/>
    </row>
    <row r="2496" spans="2:13">
      <c r="B2496" s="28"/>
      <c r="C2496" s="28"/>
      <c r="E2496" s="28"/>
      <c r="F2496" s="30"/>
      <c r="G2496" s="31"/>
      <c r="I2496" s="28"/>
      <c r="J2496" s="29"/>
      <c r="L2496" s="28"/>
      <c r="M2496" s="27"/>
    </row>
    <row r="2497" spans="2:13">
      <c r="B2497" s="28"/>
      <c r="C2497" s="28"/>
      <c r="E2497" s="28"/>
      <c r="F2497" s="30"/>
      <c r="G2497" s="31"/>
      <c r="I2497" s="28"/>
      <c r="J2497" s="29"/>
      <c r="L2497" s="28"/>
      <c r="M2497" s="27"/>
    </row>
    <row r="2498" spans="2:13">
      <c r="B2498" s="28"/>
      <c r="C2498" s="28"/>
      <c r="E2498" s="28"/>
      <c r="F2498" s="30"/>
      <c r="G2498" s="31"/>
      <c r="I2498" s="28"/>
      <c r="J2498" s="29"/>
      <c r="L2498" s="28"/>
      <c r="M2498" s="27"/>
    </row>
    <row r="2499" spans="2:13">
      <c r="B2499" s="28"/>
      <c r="C2499" s="28"/>
      <c r="E2499" s="28"/>
      <c r="F2499" s="30"/>
      <c r="G2499" s="31"/>
      <c r="I2499" s="28"/>
      <c r="J2499" s="29"/>
      <c r="L2499" s="28"/>
      <c r="M2499" s="27"/>
    </row>
    <row r="2500" spans="2:13">
      <c r="B2500" s="28"/>
      <c r="C2500" s="28"/>
      <c r="E2500" s="28"/>
      <c r="F2500" s="30"/>
      <c r="G2500" s="31"/>
      <c r="I2500" s="28"/>
      <c r="J2500" s="29"/>
      <c r="L2500" s="28"/>
      <c r="M2500" s="27"/>
    </row>
    <row r="2501" spans="2:13">
      <c r="B2501" s="28"/>
      <c r="C2501" s="28"/>
      <c r="E2501" s="28"/>
      <c r="F2501" s="30"/>
      <c r="G2501" s="31"/>
      <c r="I2501" s="28"/>
      <c r="J2501" s="29"/>
      <c r="L2501" s="28"/>
      <c r="M2501" s="27"/>
    </row>
    <row r="2502" spans="2:13">
      <c r="B2502" s="28"/>
      <c r="C2502" s="28"/>
      <c r="E2502" s="28"/>
      <c r="F2502" s="30"/>
      <c r="G2502" s="31"/>
      <c r="I2502" s="28"/>
      <c r="J2502" s="29"/>
      <c r="L2502" s="28"/>
      <c r="M2502" s="27"/>
    </row>
    <row r="2503" spans="2:13">
      <c r="B2503" s="28"/>
      <c r="C2503" s="28"/>
      <c r="E2503" s="28"/>
      <c r="F2503" s="30"/>
      <c r="G2503" s="31"/>
      <c r="I2503" s="28"/>
      <c r="J2503" s="29"/>
      <c r="L2503" s="28"/>
      <c r="M2503" s="27"/>
    </row>
    <row r="2504" spans="2:13">
      <c r="B2504" s="28"/>
      <c r="C2504" s="28"/>
      <c r="E2504" s="28"/>
      <c r="F2504" s="30"/>
      <c r="G2504" s="31"/>
      <c r="I2504" s="28"/>
      <c r="J2504" s="29"/>
      <c r="L2504" s="28"/>
      <c r="M2504" s="27"/>
    </row>
    <row r="2505" spans="2:13">
      <c r="B2505" s="28"/>
      <c r="C2505" s="28"/>
      <c r="E2505" s="28"/>
      <c r="F2505" s="30"/>
      <c r="G2505" s="31"/>
      <c r="I2505" s="28"/>
      <c r="J2505" s="29"/>
      <c r="L2505" s="28"/>
      <c r="M2505" s="27"/>
    </row>
    <row r="2506" spans="2:13">
      <c r="B2506" s="28"/>
      <c r="C2506" s="28"/>
      <c r="E2506" s="28"/>
      <c r="F2506" s="30"/>
      <c r="G2506" s="31"/>
      <c r="I2506" s="28"/>
      <c r="J2506" s="29"/>
      <c r="L2506" s="28"/>
      <c r="M2506" s="27"/>
    </row>
    <row r="2507" spans="2:13">
      <c r="B2507" s="28"/>
      <c r="C2507" s="28"/>
      <c r="E2507" s="28"/>
      <c r="F2507" s="30"/>
      <c r="G2507" s="31"/>
      <c r="I2507" s="28"/>
      <c r="J2507" s="29"/>
      <c r="L2507" s="28"/>
      <c r="M2507" s="27"/>
    </row>
    <row r="2508" spans="2:13">
      <c r="B2508" s="28"/>
      <c r="C2508" s="28"/>
      <c r="E2508" s="28"/>
      <c r="F2508" s="30"/>
      <c r="G2508" s="31"/>
      <c r="I2508" s="28"/>
      <c r="J2508" s="29"/>
      <c r="L2508" s="28"/>
      <c r="M2508" s="27"/>
    </row>
    <row r="2509" spans="2:13">
      <c r="B2509" s="28"/>
      <c r="C2509" s="28"/>
      <c r="E2509" s="28"/>
      <c r="F2509" s="30"/>
      <c r="G2509" s="31"/>
      <c r="I2509" s="28"/>
      <c r="J2509" s="29"/>
      <c r="L2509" s="28"/>
      <c r="M2509" s="27"/>
    </row>
    <row r="2510" spans="2:13">
      <c r="B2510" s="28"/>
      <c r="C2510" s="28"/>
      <c r="E2510" s="28"/>
      <c r="F2510" s="30"/>
      <c r="G2510" s="31"/>
      <c r="I2510" s="28"/>
      <c r="J2510" s="29"/>
      <c r="L2510" s="28"/>
      <c r="M2510" s="27"/>
    </row>
    <row r="2511" spans="2:13">
      <c r="B2511" s="28"/>
      <c r="C2511" s="28"/>
      <c r="E2511" s="28"/>
      <c r="F2511" s="30"/>
      <c r="G2511" s="31"/>
      <c r="I2511" s="28"/>
      <c r="J2511" s="29"/>
      <c r="L2511" s="28"/>
      <c r="M2511" s="27"/>
    </row>
    <row r="2512" spans="2:13">
      <c r="B2512" s="28"/>
      <c r="C2512" s="28"/>
      <c r="E2512" s="28"/>
      <c r="F2512" s="30"/>
      <c r="G2512" s="31"/>
      <c r="I2512" s="28"/>
      <c r="J2512" s="29"/>
      <c r="L2512" s="28"/>
      <c r="M2512" s="27"/>
    </row>
    <row r="2513" spans="2:13">
      <c r="B2513" s="28"/>
      <c r="C2513" s="28"/>
      <c r="E2513" s="28"/>
      <c r="F2513" s="30"/>
      <c r="G2513" s="31"/>
      <c r="I2513" s="28"/>
      <c r="J2513" s="29"/>
      <c r="L2513" s="28"/>
      <c r="M2513" s="27"/>
    </row>
    <row r="2514" spans="2:13">
      <c r="B2514" s="28"/>
      <c r="C2514" s="28"/>
      <c r="E2514" s="28"/>
      <c r="F2514" s="30"/>
      <c r="G2514" s="31"/>
      <c r="I2514" s="28"/>
      <c r="J2514" s="29"/>
      <c r="L2514" s="28"/>
      <c r="M2514" s="27"/>
    </row>
    <row r="2515" spans="2:13">
      <c r="B2515" s="28"/>
      <c r="C2515" s="28"/>
      <c r="E2515" s="28"/>
      <c r="F2515" s="30"/>
      <c r="G2515" s="31"/>
      <c r="I2515" s="28"/>
      <c r="J2515" s="29"/>
      <c r="L2515" s="28"/>
      <c r="M2515" s="27"/>
    </row>
    <row r="2516" spans="2:13">
      <c r="B2516" s="28"/>
      <c r="C2516" s="28"/>
      <c r="E2516" s="28"/>
      <c r="F2516" s="30"/>
      <c r="G2516" s="31"/>
      <c r="I2516" s="28"/>
      <c r="J2516" s="29"/>
      <c r="L2516" s="28"/>
      <c r="M2516" s="27"/>
    </row>
    <row r="2517" spans="2:13">
      <c r="B2517" s="28"/>
      <c r="C2517" s="28"/>
      <c r="E2517" s="28"/>
      <c r="F2517" s="30"/>
      <c r="G2517" s="31"/>
      <c r="I2517" s="28"/>
      <c r="J2517" s="29"/>
      <c r="L2517" s="28"/>
      <c r="M2517" s="27"/>
    </row>
    <row r="2518" spans="2:13">
      <c r="B2518" s="28"/>
      <c r="C2518" s="28"/>
      <c r="E2518" s="28"/>
      <c r="F2518" s="30"/>
      <c r="G2518" s="31"/>
      <c r="I2518" s="28"/>
      <c r="J2518" s="29"/>
      <c r="L2518" s="28"/>
      <c r="M2518" s="27"/>
    </row>
    <row r="2519" spans="2:13">
      <c r="B2519" s="28"/>
      <c r="C2519" s="28"/>
      <c r="E2519" s="28"/>
      <c r="F2519" s="30"/>
      <c r="G2519" s="31"/>
      <c r="I2519" s="28"/>
      <c r="J2519" s="29"/>
      <c r="L2519" s="28"/>
      <c r="M2519" s="27"/>
    </row>
    <row r="2520" spans="2:13">
      <c r="B2520" s="28"/>
      <c r="C2520" s="28"/>
      <c r="E2520" s="28"/>
      <c r="F2520" s="30"/>
      <c r="G2520" s="31"/>
      <c r="I2520" s="28"/>
      <c r="J2520" s="29"/>
      <c r="L2520" s="28"/>
      <c r="M2520" s="27"/>
    </row>
    <row r="2521" spans="2:13">
      <c r="B2521" s="28"/>
      <c r="C2521" s="28"/>
      <c r="E2521" s="28"/>
      <c r="F2521" s="30"/>
      <c r="G2521" s="31"/>
      <c r="I2521" s="28"/>
      <c r="J2521" s="29"/>
      <c r="L2521" s="28"/>
      <c r="M2521" s="27"/>
    </row>
    <row r="2522" spans="2:13">
      <c r="B2522" s="28"/>
      <c r="C2522" s="28"/>
      <c r="E2522" s="28"/>
      <c r="F2522" s="30"/>
      <c r="G2522" s="31"/>
      <c r="I2522" s="28"/>
      <c r="J2522" s="29"/>
      <c r="L2522" s="28"/>
      <c r="M2522" s="27"/>
    </row>
    <row r="2523" spans="2:13">
      <c r="B2523" s="28"/>
      <c r="C2523" s="28"/>
      <c r="E2523" s="28"/>
      <c r="F2523" s="30"/>
      <c r="G2523" s="31"/>
      <c r="I2523" s="28"/>
      <c r="J2523" s="29"/>
      <c r="L2523" s="28"/>
      <c r="M2523" s="27"/>
    </row>
    <row r="2524" spans="2:13">
      <c r="B2524" s="28"/>
      <c r="C2524" s="28"/>
      <c r="E2524" s="28"/>
      <c r="F2524" s="30"/>
      <c r="G2524" s="31"/>
      <c r="I2524" s="28"/>
      <c r="J2524" s="29"/>
      <c r="L2524" s="28"/>
      <c r="M2524" s="27"/>
    </row>
    <row r="2525" spans="2:13">
      <c r="B2525" s="28"/>
      <c r="C2525" s="28"/>
      <c r="E2525" s="28"/>
      <c r="F2525" s="30"/>
      <c r="G2525" s="31"/>
      <c r="I2525" s="28"/>
      <c r="J2525" s="29"/>
      <c r="L2525" s="28"/>
      <c r="M2525" s="27"/>
    </row>
    <row r="2526" spans="2:13">
      <c r="B2526" s="28"/>
      <c r="C2526" s="28"/>
      <c r="E2526" s="28"/>
      <c r="F2526" s="30"/>
      <c r="G2526" s="31"/>
      <c r="I2526" s="28"/>
      <c r="J2526" s="29"/>
      <c r="L2526" s="28"/>
      <c r="M2526" s="27"/>
    </row>
    <row r="2527" spans="2:13">
      <c r="B2527" s="28"/>
      <c r="C2527" s="28"/>
      <c r="E2527" s="28"/>
      <c r="F2527" s="30"/>
      <c r="G2527" s="31"/>
      <c r="I2527" s="28"/>
      <c r="J2527" s="29"/>
      <c r="L2527" s="28"/>
      <c r="M2527" s="27"/>
    </row>
    <row r="2528" spans="2:13">
      <c r="B2528" s="28"/>
      <c r="C2528" s="28"/>
      <c r="E2528" s="28"/>
      <c r="F2528" s="30"/>
      <c r="G2528" s="31"/>
      <c r="I2528" s="28"/>
      <c r="J2528" s="29"/>
      <c r="L2528" s="28"/>
      <c r="M2528" s="27"/>
    </row>
    <row r="2529" spans="2:13">
      <c r="B2529" s="28"/>
      <c r="C2529" s="28"/>
      <c r="E2529" s="28"/>
      <c r="F2529" s="30"/>
      <c r="G2529" s="31"/>
      <c r="I2529" s="28"/>
      <c r="J2529" s="29"/>
      <c r="L2529" s="28"/>
      <c r="M2529" s="27"/>
    </row>
    <row r="2530" spans="2:13">
      <c r="B2530" s="28"/>
      <c r="C2530" s="28"/>
      <c r="E2530" s="28"/>
      <c r="F2530" s="30"/>
      <c r="G2530" s="31"/>
      <c r="I2530" s="28"/>
      <c r="J2530" s="29"/>
      <c r="L2530" s="28"/>
      <c r="M2530" s="27"/>
    </row>
    <row r="2531" spans="2:13">
      <c r="B2531" s="28"/>
      <c r="C2531" s="28"/>
      <c r="E2531" s="28"/>
      <c r="F2531" s="30"/>
      <c r="G2531" s="31"/>
      <c r="I2531" s="28"/>
      <c r="J2531" s="29"/>
      <c r="L2531" s="28"/>
      <c r="M2531" s="27"/>
    </row>
    <row r="2532" spans="2:13">
      <c r="B2532" s="28"/>
      <c r="C2532" s="28"/>
      <c r="E2532" s="28"/>
      <c r="F2532" s="30"/>
      <c r="G2532" s="31"/>
      <c r="I2532" s="28"/>
      <c r="J2532" s="29"/>
      <c r="L2532" s="28"/>
      <c r="M2532" s="27"/>
    </row>
    <row r="2533" spans="2:13">
      <c r="B2533" s="28"/>
      <c r="C2533" s="28"/>
      <c r="E2533" s="28"/>
      <c r="F2533" s="30"/>
      <c r="G2533" s="31"/>
      <c r="I2533" s="28"/>
      <c r="J2533" s="29"/>
      <c r="L2533" s="28"/>
      <c r="M2533" s="27"/>
    </row>
    <row r="2534" spans="2:13">
      <c r="B2534" s="28"/>
      <c r="C2534" s="28"/>
      <c r="E2534" s="28"/>
      <c r="F2534" s="30"/>
      <c r="G2534" s="31"/>
      <c r="I2534" s="28"/>
      <c r="J2534" s="29"/>
      <c r="L2534" s="28"/>
      <c r="M2534" s="27"/>
    </row>
    <row r="2535" spans="2:13">
      <c r="B2535" s="28"/>
      <c r="C2535" s="28"/>
      <c r="E2535" s="28"/>
      <c r="F2535" s="30"/>
      <c r="G2535" s="31"/>
      <c r="I2535" s="28"/>
      <c r="J2535" s="29"/>
      <c r="L2535" s="28"/>
      <c r="M2535" s="27"/>
    </row>
    <row r="2536" spans="2:13">
      <c r="B2536" s="28"/>
      <c r="C2536" s="28"/>
      <c r="E2536" s="28"/>
      <c r="F2536" s="30"/>
      <c r="G2536" s="31"/>
      <c r="I2536" s="28"/>
      <c r="J2536" s="29"/>
      <c r="L2536" s="28"/>
      <c r="M2536" s="27"/>
    </row>
    <row r="2537" spans="2:13">
      <c r="B2537" s="28"/>
      <c r="C2537" s="28"/>
      <c r="E2537" s="28"/>
      <c r="F2537" s="30"/>
      <c r="G2537" s="31"/>
      <c r="I2537" s="28"/>
      <c r="J2537" s="29"/>
      <c r="L2537" s="28"/>
      <c r="M2537" s="27"/>
    </row>
    <row r="2538" spans="2:13">
      <c r="B2538" s="28"/>
      <c r="C2538" s="28"/>
      <c r="E2538" s="28"/>
      <c r="F2538" s="30"/>
      <c r="G2538" s="31"/>
      <c r="I2538" s="28"/>
      <c r="J2538" s="29"/>
      <c r="L2538" s="28"/>
      <c r="M2538" s="27"/>
    </row>
    <row r="2539" spans="2:13">
      <c r="B2539" s="28"/>
      <c r="C2539" s="28"/>
      <c r="E2539" s="28"/>
      <c r="F2539" s="30"/>
      <c r="G2539" s="31"/>
      <c r="I2539" s="28"/>
      <c r="J2539" s="29"/>
      <c r="L2539" s="28"/>
      <c r="M2539" s="27"/>
    </row>
    <row r="2540" spans="2:13">
      <c r="B2540" s="28"/>
      <c r="C2540" s="28"/>
      <c r="E2540" s="28"/>
      <c r="F2540" s="30"/>
      <c r="G2540" s="31"/>
      <c r="I2540" s="28"/>
      <c r="J2540" s="29"/>
      <c r="L2540" s="28"/>
      <c r="M2540" s="27"/>
    </row>
    <row r="2541" spans="2:13">
      <c r="B2541" s="28"/>
      <c r="C2541" s="28"/>
      <c r="E2541" s="28"/>
      <c r="F2541" s="30"/>
      <c r="G2541" s="31"/>
      <c r="I2541" s="28"/>
      <c r="J2541" s="29"/>
      <c r="L2541" s="28"/>
      <c r="M2541" s="27"/>
    </row>
    <row r="2542" spans="2:13">
      <c r="B2542" s="28"/>
      <c r="C2542" s="28"/>
      <c r="E2542" s="28"/>
      <c r="F2542" s="30"/>
      <c r="G2542" s="31"/>
      <c r="I2542" s="28"/>
      <c r="J2542" s="29"/>
      <c r="L2542" s="28"/>
      <c r="M2542" s="27"/>
    </row>
    <row r="2543" spans="2:13">
      <c r="B2543" s="28"/>
      <c r="C2543" s="28"/>
      <c r="E2543" s="28"/>
      <c r="F2543" s="30"/>
      <c r="G2543" s="31"/>
      <c r="I2543" s="28"/>
      <c r="J2543" s="29"/>
      <c r="L2543" s="28"/>
      <c r="M2543" s="27"/>
    </row>
    <row r="2544" spans="2:13">
      <c r="B2544" s="28"/>
      <c r="C2544" s="28"/>
      <c r="E2544" s="28"/>
      <c r="F2544" s="30"/>
      <c r="G2544" s="31"/>
      <c r="I2544" s="28"/>
      <c r="J2544" s="29"/>
      <c r="L2544" s="28"/>
      <c r="M2544" s="27"/>
    </row>
    <row r="2545" spans="2:13">
      <c r="B2545" s="28"/>
      <c r="C2545" s="28"/>
      <c r="E2545" s="28"/>
      <c r="F2545" s="30"/>
      <c r="G2545" s="31"/>
      <c r="I2545" s="28"/>
      <c r="J2545" s="29"/>
      <c r="L2545" s="28"/>
      <c r="M2545" s="27"/>
    </row>
    <row r="2546" spans="2:13">
      <c r="B2546" s="28"/>
      <c r="C2546" s="28"/>
      <c r="E2546" s="28"/>
      <c r="F2546" s="30"/>
      <c r="G2546" s="31"/>
      <c r="I2546" s="28"/>
      <c r="J2546" s="29"/>
      <c r="L2546" s="28"/>
      <c r="M2546" s="27"/>
    </row>
    <row r="2547" spans="2:13">
      <c r="B2547" s="28"/>
      <c r="C2547" s="28"/>
      <c r="E2547" s="28"/>
      <c r="F2547" s="30"/>
      <c r="G2547" s="31"/>
      <c r="I2547" s="28"/>
      <c r="J2547" s="29"/>
      <c r="L2547" s="28"/>
      <c r="M2547" s="27"/>
    </row>
    <row r="2548" spans="2:13">
      <c r="B2548" s="28"/>
      <c r="C2548" s="28"/>
      <c r="E2548" s="28"/>
      <c r="F2548" s="30"/>
      <c r="G2548" s="31"/>
      <c r="I2548" s="28"/>
      <c r="J2548" s="29"/>
      <c r="L2548" s="28"/>
      <c r="M2548" s="27"/>
    </row>
    <row r="2549" spans="2:13">
      <c r="B2549" s="28"/>
      <c r="C2549" s="28"/>
      <c r="E2549" s="28"/>
      <c r="F2549" s="30"/>
      <c r="G2549" s="31"/>
      <c r="I2549" s="28"/>
      <c r="J2549" s="29"/>
      <c r="L2549" s="28"/>
      <c r="M2549" s="27"/>
    </row>
    <row r="2550" spans="2:13">
      <c r="B2550" s="28"/>
      <c r="C2550" s="28"/>
      <c r="E2550" s="28"/>
      <c r="F2550" s="30"/>
      <c r="G2550" s="31"/>
      <c r="I2550" s="28"/>
      <c r="J2550" s="29"/>
      <c r="L2550" s="28"/>
      <c r="M2550" s="27"/>
    </row>
    <row r="2551" spans="2:13">
      <c r="B2551" s="28"/>
      <c r="C2551" s="28"/>
      <c r="E2551" s="28"/>
      <c r="F2551" s="30"/>
      <c r="G2551" s="31"/>
      <c r="I2551" s="28"/>
      <c r="J2551" s="29"/>
      <c r="L2551" s="28"/>
      <c r="M2551" s="27"/>
    </row>
    <row r="2552" spans="2:13">
      <c r="B2552" s="28"/>
      <c r="C2552" s="28"/>
      <c r="E2552" s="28"/>
      <c r="F2552" s="30"/>
      <c r="G2552" s="31"/>
      <c r="I2552" s="28"/>
      <c r="J2552" s="29"/>
      <c r="L2552" s="28"/>
      <c r="M2552" s="27"/>
    </row>
    <row r="2553" spans="2:13">
      <c r="B2553" s="28"/>
      <c r="C2553" s="28"/>
      <c r="E2553" s="28"/>
      <c r="F2553" s="30"/>
      <c r="G2553" s="31"/>
      <c r="I2553" s="28"/>
      <c r="J2553" s="29"/>
      <c r="L2553" s="28"/>
      <c r="M2553" s="27"/>
    </row>
    <row r="2554" spans="2:13">
      <c r="B2554" s="28"/>
      <c r="C2554" s="28"/>
      <c r="E2554" s="28"/>
      <c r="F2554" s="30"/>
      <c r="G2554" s="31"/>
      <c r="I2554" s="28"/>
      <c r="J2554" s="29"/>
      <c r="L2554" s="28"/>
      <c r="M2554" s="27"/>
    </row>
    <row r="2555" spans="2:13">
      <c r="B2555" s="28"/>
      <c r="C2555" s="28"/>
      <c r="E2555" s="28"/>
      <c r="F2555" s="30"/>
      <c r="G2555" s="31"/>
      <c r="I2555" s="28"/>
      <c r="J2555" s="29"/>
      <c r="L2555" s="28"/>
      <c r="M2555" s="27"/>
    </row>
    <row r="2556" spans="2:13">
      <c r="B2556" s="28"/>
      <c r="C2556" s="28"/>
      <c r="E2556" s="28"/>
      <c r="F2556" s="30"/>
      <c r="G2556" s="31"/>
      <c r="I2556" s="28"/>
      <c r="J2556" s="29"/>
      <c r="L2556" s="28"/>
      <c r="M2556" s="27"/>
    </row>
    <row r="2557" spans="2:13">
      <c r="B2557" s="28"/>
      <c r="C2557" s="28"/>
      <c r="E2557" s="28"/>
      <c r="F2557" s="30"/>
      <c r="G2557" s="31"/>
      <c r="I2557" s="28"/>
      <c r="J2557" s="29"/>
      <c r="L2557" s="28"/>
      <c r="M2557" s="27"/>
    </row>
    <row r="2558" spans="2:13">
      <c r="B2558" s="28"/>
      <c r="C2558" s="28"/>
      <c r="E2558" s="28"/>
      <c r="F2558" s="30"/>
      <c r="G2558" s="31"/>
      <c r="I2558" s="28"/>
      <c r="J2558" s="29"/>
      <c r="L2558" s="28"/>
      <c r="M2558" s="27"/>
    </row>
    <row r="2559" spans="2:13">
      <c r="B2559" s="28"/>
      <c r="C2559" s="28"/>
      <c r="E2559" s="28"/>
      <c r="F2559" s="30"/>
      <c r="G2559" s="31"/>
      <c r="I2559" s="28"/>
      <c r="J2559" s="29"/>
      <c r="L2559" s="28"/>
      <c r="M2559" s="27"/>
    </row>
    <row r="2560" spans="2:13">
      <c r="B2560" s="28"/>
      <c r="C2560" s="28"/>
      <c r="E2560" s="28"/>
      <c r="F2560" s="30"/>
      <c r="G2560" s="31"/>
      <c r="I2560" s="28"/>
      <c r="J2560" s="29"/>
      <c r="L2560" s="28"/>
      <c r="M2560" s="27"/>
    </row>
    <row r="2561" spans="2:13">
      <c r="B2561" s="28"/>
      <c r="C2561" s="28"/>
      <c r="E2561" s="28"/>
      <c r="F2561" s="30"/>
      <c r="G2561" s="31"/>
      <c r="I2561" s="28"/>
      <c r="J2561" s="29"/>
      <c r="L2561" s="28"/>
      <c r="M2561" s="27"/>
    </row>
    <row r="2562" spans="2:13">
      <c r="B2562" s="28"/>
      <c r="C2562" s="28"/>
      <c r="E2562" s="28"/>
      <c r="F2562" s="30"/>
      <c r="G2562" s="31"/>
      <c r="I2562" s="28"/>
      <c r="J2562" s="29"/>
      <c r="L2562" s="28"/>
      <c r="M2562" s="27"/>
    </row>
    <row r="2563" spans="2:13">
      <c r="B2563" s="28"/>
      <c r="C2563" s="28"/>
      <c r="E2563" s="28"/>
      <c r="F2563" s="30"/>
      <c r="G2563" s="31"/>
      <c r="I2563" s="28"/>
      <c r="J2563" s="29"/>
      <c r="L2563" s="28"/>
      <c r="M2563" s="27"/>
    </row>
    <row r="2564" spans="2:13">
      <c r="B2564" s="28"/>
      <c r="C2564" s="28"/>
      <c r="E2564" s="28"/>
      <c r="F2564" s="30"/>
      <c r="G2564" s="31"/>
      <c r="I2564" s="28"/>
      <c r="J2564" s="29"/>
      <c r="L2564" s="28"/>
      <c r="M2564" s="27"/>
    </row>
    <row r="2565" spans="2:13">
      <c r="B2565" s="28"/>
      <c r="C2565" s="28"/>
      <c r="E2565" s="28"/>
      <c r="F2565" s="30"/>
      <c r="G2565" s="31"/>
      <c r="I2565" s="28"/>
      <c r="J2565" s="29"/>
      <c r="L2565" s="28"/>
      <c r="M2565" s="27"/>
    </row>
    <row r="2566" spans="2:13">
      <c r="B2566" s="28"/>
      <c r="C2566" s="28"/>
      <c r="E2566" s="28"/>
      <c r="F2566" s="30"/>
      <c r="G2566" s="31"/>
      <c r="I2566" s="28"/>
      <c r="J2566" s="29"/>
      <c r="L2566" s="28"/>
      <c r="M2566" s="27"/>
    </row>
    <row r="2567" spans="2:13">
      <c r="B2567" s="28"/>
      <c r="C2567" s="28"/>
      <c r="E2567" s="28"/>
      <c r="F2567" s="30"/>
      <c r="G2567" s="31"/>
      <c r="I2567" s="28"/>
      <c r="J2567" s="29"/>
      <c r="L2567" s="28"/>
      <c r="M2567" s="27"/>
    </row>
    <row r="2568" spans="2:13">
      <c r="B2568" s="28"/>
      <c r="C2568" s="28"/>
      <c r="E2568" s="28"/>
      <c r="F2568" s="30"/>
      <c r="G2568" s="31"/>
      <c r="I2568" s="28"/>
      <c r="J2568" s="29"/>
      <c r="L2568" s="28"/>
      <c r="M2568" s="27"/>
    </row>
    <row r="2569" spans="2:13">
      <c r="B2569" s="28"/>
      <c r="C2569" s="28"/>
      <c r="E2569" s="28"/>
      <c r="F2569" s="30"/>
      <c r="G2569" s="31"/>
      <c r="I2569" s="28"/>
      <c r="J2569" s="29"/>
      <c r="L2569" s="28"/>
      <c r="M2569" s="27"/>
    </row>
    <row r="2570" spans="2:13">
      <c r="B2570" s="28"/>
      <c r="C2570" s="28"/>
      <c r="E2570" s="28"/>
      <c r="F2570" s="30"/>
      <c r="G2570" s="31"/>
      <c r="I2570" s="28"/>
      <c r="J2570" s="29"/>
      <c r="L2570" s="28"/>
      <c r="M2570" s="27"/>
    </row>
    <row r="2571" spans="2:13">
      <c r="B2571" s="28"/>
      <c r="C2571" s="28"/>
      <c r="E2571" s="28"/>
      <c r="F2571" s="30"/>
      <c r="G2571" s="31"/>
      <c r="I2571" s="28"/>
      <c r="J2571" s="29"/>
      <c r="L2571" s="28"/>
      <c r="M2571" s="27"/>
    </row>
    <row r="2572" spans="2:13">
      <c r="B2572" s="28"/>
      <c r="C2572" s="28"/>
      <c r="E2572" s="28"/>
      <c r="F2572" s="30"/>
      <c r="G2572" s="31"/>
      <c r="I2572" s="28"/>
      <c r="J2572" s="29"/>
      <c r="L2572" s="28"/>
      <c r="M2572" s="27"/>
    </row>
    <row r="2573" spans="2:13">
      <c r="B2573" s="28"/>
      <c r="C2573" s="28"/>
      <c r="E2573" s="28"/>
      <c r="F2573" s="30"/>
      <c r="G2573" s="31"/>
      <c r="I2573" s="28"/>
      <c r="J2573" s="29"/>
      <c r="L2573" s="28"/>
      <c r="M2573" s="27"/>
    </row>
    <row r="2574" spans="2:13">
      <c r="B2574" s="28"/>
      <c r="C2574" s="28"/>
      <c r="E2574" s="28"/>
      <c r="F2574" s="30"/>
      <c r="G2574" s="31"/>
      <c r="I2574" s="28"/>
      <c r="J2574" s="29"/>
      <c r="L2574" s="28"/>
      <c r="M2574" s="27"/>
    </row>
    <row r="2575" spans="2:13">
      <c r="B2575" s="28"/>
      <c r="C2575" s="28"/>
      <c r="E2575" s="28"/>
      <c r="F2575" s="30"/>
      <c r="G2575" s="31"/>
      <c r="I2575" s="28"/>
      <c r="J2575" s="29"/>
      <c r="L2575" s="28"/>
      <c r="M2575" s="27"/>
    </row>
    <row r="2576" spans="2:13">
      <c r="B2576" s="28"/>
      <c r="C2576" s="28"/>
      <c r="E2576" s="28"/>
      <c r="F2576" s="30"/>
      <c r="G2576" s="31"/>
      <c r="I2576" s="28"/>
      <c r="J2576" s="29"/>
      <c r="L2576" s="28"/>
      <c r="M2576" s="27"/>
    </row>
    <row r="2577" spans="2:13">
      <c r="B2577" s="28"/>
      <c r="C2577" s="28"/>
      <c r="E2577" s="28"/>
      <c r="F2577" s="30"/>
      <c r="G2577" s="31"/>
      <c r="I2577" s="28"/>
      <c r="J2577" s="29"/>
      <c r="L2577" s="28"/>
      <c r="M2577" s="27"/>
    </row>
    <row r="2578" spans="2:13">
      <c r="B2578" s="28"/>
      <c r="C2578" s="28"/>
      <c r="E2578" s="28"/>
      <c r="F2578" s="30"/>
      <c r="G2578" s="31"/>
      <c r="I2578" s="28"/>
      <c r="J2578" s="29"/>
      <c r="L2578" s="28"/>
      <c r="M2578" s="27"/>
    </row>
    <row r="2579" spans="2:13">
      <c r="B2579" s="28"/>
      <c r="C2579" s="28"/>
      <c r="E2579" s="28"/>
      <c r="F2579" s="30"/>
      <c r="G2579" s="31"/>
      <c r="I2579" s="28"/>
      <c r="J2579" s="29"/>
      <c r="L2579" s="28"/>
      <c r="M2579" s="27"/>
    </row>
    <row r="2580" spans="2:13">
      <c r="B2580" s="28"/>
      <c r="C2580" s="28"/>
      <c r="E2580" s="28"/>
      <c r="F2580" s="30"/>
      <c r="G2580" s="31"/>
      <c r="I2580" s="28"/>
      <c r="J2580" s="29"/>
      <c r="L2580" s="28"/>
      <c r="M2580" s="27"/>
    </row>
    <row r="2581" spans="2:13">
      <c r="B2581" s="28"/>
      <c r="C2581" s="28"/>
      <c r="E2581" s="28"/>
      <c r="F2581" s="30"/>
      <c r="G2581" s="31"/>
      <c r="I2581" s="28"/>
      <c r="J2581" s="29"/>
      <c r="L2581" s="28"/>
      <c r="M2581" s="27"/>
    </row>
    <row r="2582" spans="2:13">
      <c r="B2582" s="28"/>
      <c r="C2582" s="28"/>
      <c r="E2582" s="28"/>
      <c r="F2582" s="30"/>
      <c r="G2582" s="31"/>
      <c r="I2582" s="28"/>
      <c r="J2582" s="29"/>
      <c r="L2582" s="28"/>
      <c r="M2582" s="27"/>
    </row>
    <row r="2583" spans="2:13">
      <c r="B2583" s="28"/>
      <c r="C2583" s="28"/>
      <c r="E2583" s="28"/>
      <c r="F2583" s="30"/>
      <c r="G2583" s="31"/>
      <c r="I2583" s="28"/>
      <c r="J2583" s="29"/>
      <c r="L2583" s="28"/>
      <c r="M2583" s="27"/>
    </row>
    <row r="2584" spans="2:13">
      <c r="B2584" s="28"/>
      <c r="C2584" s="28"/>
      <c r="E2584" s="28"/>
      <c r="F2584" s="30"/>
      <c r="G2584" s="31"/>
      <c r="I2584" s="28"/>
      <c r="J2584" s="29"/>
      <c r="L2584" s="28"/>
      <c r="M2584" s="27"/>
    </row>
    <row r="2585" spans="2:13">
      <c r="B2585" s="28"/>
      <c r="C2585" s="28"/>
      <c r="E2585" s="28"/>
      <c r="F2585" s="30"/>
      <c r="G2585" s="31"/>
      <c r="I2585" s="28"/>
      <c r="J2585" s="29"/>
      <c r="L2585" s="28"/>
      <c r="M2585" s="27"/>
    </row>
    <row r="2586" spans="2:13">
      <c r="B2586" s="28"/>
      <c r="C2586" s="28"/>
      <c r="E2586" s="28"/>
      <c r="F2586" s="30"/>
      <c r="G2586" s="31"/>
      <c r="I2586" s="28"/>
      <c r="J2586" s="29"/>
      <c r="L2586" s="28"/>
      <c r="M2586" s="27"/>
    </row>
    <row r="2587" spans="2:13">
      <c r="B2587" s="28"/>
      <c r="C2587" s="28"/>
      <c r="E2587" s="28"/>
      <c r="F2587" s="30"/>
      <c r="G2587" s="31"/>
      <c r="I2587" s="28"/>
      <c r="J2587" s="29"/>
      <c r="L2587" s="28"/>
      <c r="M2587" s="27"/>
    </row>
    <row r="2588" spans="2:13">
      <c r="B2588" s="28"/>
      <c r="C2588" s="28"/>
      <c r="E2588" s="28"/>
      <c r="F2588" s="30"/>
      <c r="G2588" s="31"/>
      <c r="I2588" s="28"/>
      <c r="J2588" s="29"/>
      <c r="L2588" s="28"/>
      <c r="M2588" s="27"/>
    </row>
    <row r="2589" spans="2:13">
      <c r="B2589" s="28"/>
      <c r="C2589" s="28"/>
      <c r="E2589" s="28"/>
      <c r="F2589" s="30"/>
      <c r="G2589" s="31"/>
      <c r="I2589" s="28"/>
      <c r="J2589" s="29"/>
      <c r="L2589" s="28"/>
      <c r="M2589" s="27"/>
    </row>
    <row r="2590" spans="2:13">
      <c r="B2590" s="28"/>
      <c r="C2590" s="28"/>
      <c r="E2590" s="28"/>
      <c r="F2590" s="30"/>
      <c r="G2590" s="31"/>
      <c r="I2590" s="28"/>
      <c r="J2590" s="29"/>
      <c r="L2590" s="28"/>
      <c r="M2590" s="27"/>
    </row>
    <row r="2591" spans="2:13">
      <c r="B2591" s="28"/>
      <c r="C2591" s="28"/>
      <c r="E2591" s="28"/>
      <c r="F2591" s="30"/>
      <c r="G2591" s="31"/>
      <c r="I2591" s="28"/>
      <c r="J2591" s="29"/>
      <c r="L2591" s="28"/>
      <c r="M2591" s="27"/>
    </row>
    <row r="2592" spans="2:13">
      <c r="B2592" s="28"/>
      <c r="C2592" s="28"/>
      <c r="E2592" s="28"/>
      <c r="F2592" s="30"/>
      <c r="G2592" s="31"/>
      <c r="I2592" s="28"/>
      <c r="J2592" s="29"/>
      <c r="L2592" s="28"/>
      <c r="M2592" s="27"/>
    </row>
    <row r="2593" spans="2:13">
      <c r="B2593" s="28"/>
      <c r="C2593" s="28"/>
      <c r="E2593" s="28"/>
      <c r="F2593" s="30"/>
      <c r="G2593" s="31"/>
      <c r="I2593" s="28"/>
      <c r="J2593" s="29"/>
      <c r="L2593" s="28"/>
      <c r="M2593" s="27"/>
    </row>
    <row r="2594" spans="2:13">
      <c r="B2594" s="28"/>
      <c r="C2594" s="28"/>
      <c r="E2594" s="28"/>
      <c r="F2594" s="30"/>
      <c r="G2594" s="31"/>
      <c r="I2594" s="28"/>
      <c r="J2594" s="29"/>
      <c r="L2594" s="28"/>
      <c r="M2594" s="27"/>
    </row>
    <row r="2595" spans="2:13">
      <c r="B2595" s="28"/>
      <c r="C2595" s="28"/>
      <c r="E2595" s="28"/>
      <c r="F2595" s="30"/>
      <c r="G2595" s="31"/>
      <c r="I2595" s="28"/>
      <c r="J2595" s="29"/>
      <c r="L2595" s="28"/>
      <c r="M2595" s="27"/>
    </row>
    <row r="2596" spans="2:13">
      <c r="B2596" s="28"/>
      <c r="C2596" s="28"/>
      <c r="E2596" s="28"/>
      <c r="F2596" s="30"/>
      <c r="G2596" s="31"/>
      <c r="I2596" s="28"/>
      <c r="J2596" s="29"/>
      <c r="L2596" s="28"/>
      <c r="M2596" s="27"/>
    </row>
    <row r="2597" spans="2:13">
      <c r="B2597" s="28"/>
      <c r="C2597" s="28"/>
      <c r="E2597" s="28"/>
      <c r="F2597" s="30"/>
      <c r="G2597" s="31"/>
      <c r="I2597" s="28"/>
      <c r="J2597" s="29"/>
      <c r="L2597" s="28"/>
      <c r="M2597" s="27"/>
    </row>
    <row r="2598" spans="2:13">
      <c r="B2598" s="28"/>
      <c r="C2598" s="28"/>
      <c r="E2598" s="28"/>
      <c r="F2598" s="30"/>
      <c r="G2598" s="31"/>
      <c r="I2598" s="28"/>
      <c r="J2598" s="29"/>
      <c r="L2598" s="28"/>
      <c r="M2598" s="27"/>
    </row>
    <row r="2599" spans="2:13">
      <c r="B2599" s="28"/>
      <c r="C2599" s="28"/>
      <c r="E2599" s="28"/>
      <c r="F2599" s="30"/>
      <c r="G2599" s="31"/>
      <c r="I2599" s="28"/>
      <c r="J2599" s="29"/>
      <c r="L2599" s="28"/>
      <c r="M2599" s="27"/>
    </row>
    <row r="2600" spans="2:13">
      <c r="B2600" s="28"/>
      <c r="C2600" s="28"/>
      <c r="E2600" s="28"/>
      <c r="F2600" s="30"/>
      <c r="G2600" s="31"/>
      <c r="I2600" s="28"/>
      <c r="J2600" s="29"/>
      <c r="L2600" s="28"/>
      <c r="M2600" s="27"/>
    </row>
    <row r="2601" spans="2:13">
      <c r="B2601" s="28"/>
      <c r="C2601" s="28"/>
      <c r="E2601" s="28"/>
      <c r="F2601" s="30"/>
      <c r="G2601" s="31"/>
      <c r="I2601" s="28"/>
      <c r="J2601" s="29"/>
      <c r="L2601" s="28"/>
      <c r="M2601" s="27"/>
    </row>
    <row r="2602" spans="2:13">
      <c r="B2602" s="28"/>
      <c r="C2602" s="28"/>
      <c r="E2602" s="28"/>
      <c r="F2602" s="30"/>
      <c r="G2602" s="31"/>
      <c r="I2602" s="28"/>
      <c r="J2602" s="29"/>
      <c r="L2602" s="28"/>
      <c r="M2602" s="27"/>
    </row>
    <row r="2603" spans="2:13">
      <c r="B2603" s="28"/>
      <c r="C2603" s="28"/>
      <c r="E2603" s="28"/>
      <c r="F2603" s="30"/>
      <c r="G2603" s="31"/>
      <c r="I2603" s="28"/>
      <c r="J2603" s="29"/>
      <c r="L2603" s="28"/>
      <c r="M2603" s="27"/>
    </row>
    <row r="2604" spans="2:13">
      <c r="B2604" s="28"/>
      <c r="C2604" s="28"/>
      <c r="E2604" s="28"/>
      <c r="F2604" s="30"/>
      <c r="G2604" s="31"/>
      <c r="I2604" s="28"/>
      <c r="J2604" s="29"/>
      <c r="L2604" s="28"/>
      <c r="M2604" s="27"/>
    </row>
    <row r="2605" spans="2:13">
      <c r="B2605" s="28"/>
      <c r="C2605" s="28"/>
      <c r="E2605" s="28"/>
      <c r="F2605" s="30"/>
      <c r="G2605" s="31"/>
      <c r="I2605" s="28"/>
      <c r="J2605" s="29"/>
      <c r="L2605" s="28"/>
      <c r="M2605" s="27"/>
    </row>
    <row r="2606" spans="2:13">
      <c r="B2606" s="28"/>
      <c r="C2606" s="28"/>
      <c r="E2606" s="28"/>
      <c r="F2606" s="30"/>
      <c r="G2606" s="31"/>
      <c r="I2606" s="28"/>
      <c r="J2606" s="29"/>
      <c r="L2606" s="28"/>
      <c r="M2606" s="27"/>
    </row>
    <row r="2607" spans="2:13">
      <c r="B2607" s="28"/>
      <c r="C2607" s="28"/>
      <c r="E2607" s="28"/>
      <c r="F2607" s="30"/>
      <c r="G2607" s="31"/>
      <c r="I2607" s="28"/>
      <c r="J2607" s="29"/>
      <c r="L2607" s="28"/>
      <c r="M2607" s="27"/>
    </row>
    <row r="2608" spans="2:13">
      <c r="B2608" s="28"/>
      <c r="C2608" s="28"/>
      <c r="E2608" s="28"/>
      <c r="F2608" s="30"/>
      <c r="G2608" s="31"/>
      <c r="I2608" s="28"/>
      <c r="J2608" s="29"/>
      <c r="L2608" s="28"/>
      <c r="M2608" s="27"/>
    </row>
    <row r="2609" spans="2:13">
      <c r="B2609" s="28"/>
      <c r="C2609" s="28"/>
      <c r="E2609" s="28"/>
      <c r="F2609" s="30"/>
      <c r="G2609" s="31"/>
      <c r="I2609" s="28"/>
      <c r="J2609" s="29"/>
      <c r="L2609" s="28"/>
      <c r="M2609" s="27"/>
    </row>
    <row r="2610" spans="2:13">
      <c r="B2610" s="28"/>
      <c r="C2610" s="28"/>
      <c r="E2610" s="28"/>
      <c r="F2610" s="30"/>
      <c r="G2610" s="31"/>
      <c r="I2610" s="28"/>
      <c r="J2610" s="29"/>
      <c r="L2610" s="28"/>
      <c r="M2610" s="27"/>
    </row>
    <row r="2611" spans="2:13">
      <c r="B2611" s="28"/>
      <c r="C2611" s="28"/>
      <c r="E2611" s="28"/>
      <c r="F2611" s="30"/>
      <c r="G2611" s="31"/>
      <c r="I2611" s="28"/>
      <c r="J2611" s="29"/>
      <c r="L2611" s="28"/>
      <c r="M2611" s="27"/>
    </row>
    <row r="2612" spans="2:13">
      <c r="B2612" s="28"/>
      <c r="C2612" s="28"/>
      <c r="E2612" s="28"/>
      <c r="F2612" s="30"/>
      <c r="G2612" s="31"/>
      <c r="I2612" s="28"/>
      <c r="J2612" s="29"/>
      <c r="L2612" s="28"/>
      <c r="M2612" s="27"/>
    </row>
    <row r="2613" spans="2:13">
      <c r="B2613" s="28"/>
      <c r="C2613" s="28"/>
      <c r="E2613" s="28"/>
      <c r="F2613" s="30"/>
      <c r="G2613" s="31"/>
      <c r="I2613" s="28"/>
      <c r="J2613" s="29"/>
      <c r="L2613" s="28"/>
      <c r="M2613" s="27"/>
    </row>
    <row r="2614" spans="2:13">
      <c r="B2614" s="28"/>
      <c r="C2614" s="28"/>
      <c r="E2614" s="28"/>
      <c r="F2614" s="30"/>
      <c r="G2614" s="31"/>
      <c r="I2614" s="28"/>
      <c r="J2614" s="29"/>
      <c r="L2614" s="28"/>
      <c r="M2614" s="27"/>
    </row>
    <row r="2615" spans="2:13">
      <c r="B2615" s="28"/>
      <c r="C2615" s="28"/>
      <c r="E2615" s="28"/>
      <c r="F2615" s="30"/>
      <c r="G2615" s="31"/>
      <c r="I2615" s="28"/>
      <c r="J2615" s="29"/>
      <c r="L2615" s="28"/>
      <c r="M2615" s="27"/>
    </row>
    <row r="2616" spans="2:13">
      <c r="B2616" s="28"/>
      <c r="C2616" s="28"/>
      <c r="E2616" s="28"/>
      <c r="F2616" s="30"/>
      <c r="G2616" s="31"/>
      <c r="I2616" s="28"/>
      <c r="J2616" s="29"/>
      <c r="L2616" s="28"/>
      <c r="M2616" s="27"/>
    </row>
    <row r="2617" spans="2:13">
      <c r="B2617" s="28"/>
      <c r="C2617" s="28"/>
      <c r="E2617" s="28"/>
      <c r="F2617" s="30"/>
      <c r="G2617" s="31"/>
      <c r="I2617" s="28"/>
      <c r="J2617" s="29"/>
      <c r="L2617" s="28"/>
      <c r="M2617" s="27"/>
    </row>
    <row r="2618" spans="2:13">
      <c r="B2618" s="28"/>
      <c r="C2618" s="28"/>
      <c r="E2618" s="28"/>
      <c r="F2618" s="30"/>
      <c r="G2618" s="31"/>
      <c r="I2618" s="28"/>
      <c r="J2618" s="29"/>
      <c r="L2618" s="28"/>
      <c r="M2618" s="27"/>
    </row>
    <row r="2619" spans="2:13">
      <c r="B2619" s="28"/>
      <c r="C2619" s="28"/>
      <c r="E2619" s="28"/>
      <c r="F2619" s="30"/>
      <c r="G2619" s="31"/>
      <c r="I2619" s="28"/>
      <c r="J2619" s="29"/>
      <c r="L2619" s="28"/>
      <c r="M2619" s="27"/>
    </row>
    <row r="2620" spans="2:13">
      <c r="B2620" s="28"/>
      <c r="C2620" s="28"/>
      <c r="E2620" s="28"/>
      <c r="F2620" s="30"/>
      <c r="G2620" s="31"/>
      <c r="I2620" s="28"/>
      <c r="J2620" s="29"/>
      <c r="L2620" s="28"/>
      <c r="M2620" s="27"/>
    </row>
    <row r="2621" spans="2:13">
      <c r="B2621" s="28"/>
      <c r="C2621" s="28"/>
      <c r="E2621" s="28"/>
      <c r="F2621" s="30"/>
      <c r="G2621" s="31"/>
      <c r="I2621" s="28"/>
      <c r="J2621" s="29"/>
      <c r="L2621" s="28"/>
      <c r="M2621" s="27"/>
    </row>
    <row r="2622" spans="2:13">
      <c r="B2622" s="28"/>
      <c r="C2622" s="28"/>
      <c r="E2622" s="28"/>
      <c r="F2622" s="30"/>
      <c r="G2622" s="31"/>
      <c r="I2622" s="28"/>
      <c r="J2622" s="29"/>
      <c r="L2622" s="28"/>
      <c r="M2622" s="27"/>
    </row>
    <row r="2623" spans="2:13">
      <c r="B2623" s="28"/>
      <c r="C2623" s="28"/>
      <c r="E2623" s="28"/>
      <c r="F2623" s="30"/>
      <c r="G2623" s="31"/>
      <c r="I2623" s="28"/>
      <c r="J2623" s="29"/>
      <c r="L2623" s="28"/>
      <c r="M2623" s="27"/>
    </row>
    <row r="2624" spans="2:13">
      <c r="B2624" s="28"/>
      <c r="C2624" s="28"/>
      <c r="E2624" s="28"/>
      <c r="F2624" s="30"/>
      <c r="G2624" s="31"/>
      <c r="I2624" s="28"/>
      <c r="J2624" s="29"/>
      <c r="L2624" s="28"/>
      <c r="M2624" s="27"/>
    </row>
    <row r="2625" spans="2:13">
      <c r="B2625" s="28"/>
      <c r="C2625" s="28"/>
      <c r="E2625" s="28"/>
      <c r="F2625" s="30"/>
      <c r="G2625" s="31"/>
      <c r="I2625" s="28"/>
      <c r="J2625" s="29"/>
      <c r="L2625" s="28"/>
      <c r="M2625" s="27"/>
    </row>
    <row r="2626" spans="2:13">
      <c r="B2626" s="28"/>
      <c r="C2626" s="28"/>
      <c r="E2626" s="28"/>
      <c r="F2626" s="30"/>
      <c r="G2626" s="31"/>
      <c r="I2626" s="28"/>
      <c r="J2626" s="29"/>
      <c r="L2626" s="28"/>
      <c r="M2626" s="27"/>
    </row>
    <row r="2627" spans="2:13">
      <c r="B2627" s="28"/>
      <c r="C2627" s="28"/>
      <c r="E2627" s="28"/>
      <c r="F2627" s="30"/>
      <c r="G2627" s="31"/>
      <c r="I2627" s="28"/>
      <c r="J2627" s="29"/>
      <c r="L2627" s="28"/>
      <c r="M2627" s="27"/>
    </row>
    <row r="2628" spans="2:13">
      <c r="B2628" s="28"/>
      <c r="C2628" s="28"/>
      <c r="E2628" s="28"/>
      <c r="F2628" s="30"/>
      <c r="G2628" s="31"/>
      <c r="I2628" s="28"/>
      <c r="J2628" s="29"/>
      <c r="L2628" s="28"/>
      <c r="M2628" s="27"/>
    </row>
    <row r="2629" spans="2:13">
      <c r="B2629" s="28"/>
      <c r="C2629" s="28"/>
      <c r="E2629" s="28"/>
      <c r="F2629" s="30"/>
      <c r="G2629" s="31"/>
      <c r="I2629" s="28"/>
      <c r="J2629" s="29"/>
      <c r="L2629" s="28"/>
      <c r="M2629" s="27"/>
    </row>
    <row r="2630" spans="2:13">
      <c r="B2630" s="28"/>
      <c r="C2630" s="28"/>
      <c r="E2630" s="28"/>
      <c r="F2630" s="30"/>
      <c r="G2630" s="31"/>
      <c r="I2630" s="28"/>
      <c r="J2630" s="29"/>
      <c r="L2630" s="28"/>
      <c r="M2630" s="27"/>
    </row>
    <row r="2631" spans="2:13">
      <c r="B2631" s="28"/>
      <c r="C2631" s="28"/>
      <c r="E2631" s="28"/>
      <c r="F2631" s="30"/>
      <c r="G2631" s="31"/>
      <c r="I2631" s="28"/>
      <c r="J2631" s="29"/>
      <c r="L2631" s="28"/>
      <c r="M2631" s="27"/>
    </row>
    <row r="2632" spans="2:13">
      <c r="B2632" s="28"/>
      <c r="C2632" s="28"/>
      <c r="E2632" s="28"/>
      <c r="F2632" s="30"/>
      <c r="G2632" s="31"/>
      <c r="I2632" s="28"/>
      <c r="J2632" s="29"/>
      <c r="L2632" s="28"/>
      <c r="M2632" s="27"/>
    </row>
    <row r="2633" spans="2:13">
      <c r="B2633" s="28"/>
      <c r="C2633" s="28"/>
      <c r="E2633" s="28"/>
      <c r="F2633" s="30"/>
      <c r="G2633" s="31"/>
      <c r="I2633" s="28"/>
      <c r="J2633" s="29"/>
      <c r="L2633" s="28"/>
      <c r="M2633" s="27"/>
    </row>
    <row r="2634" spans="2:13">
      <c r="B2634" s="28"/>
      <c r="C2634" s="28"/>
      <c r="E2634" s="28"/>
      <c r="F2634" s="30"/>
      <c r="G2634" s="31"/>
      <c r="I2634" s="28"/>
      <c r="J2634" s="29"/>
      <c r="L2634" s="28"/>
      <c r="M2634" s="27"/>
    </row>
    <row r="2635" spans="2:13">
      <c r="B2635" s="28"/>
      <c r="C2635" s="28"/>
      <c r="E2635" s="28"/>
      <c r="F2635" s="30"/>
      <c r="G2635" s="31"/>
      <c r="I2635" s="28"/>
      <c r="J2635" s="29"/>
      <c r="L2635" s="28"/>
      <c r="M2635" s="27"/>
    </row>
    <row r="2636" spans="2:13">
      <c r="B2636" s="28"/>
      <c r="C2636" s="28"/>
      <c r="E2636" s="28"/>
      <c r="F2636" s="30"/>
      <c r="G2636" s="31"/>
      <c r="I2636" s="28"/>
      <c r="J2636" s="29"/>
      <c r="L2636" s="28"/>
      <c r="M2636" s="27"/>
    </row>
    <row r="2637" spans="2:13">
      <c r="B2637" s="28"/>
      <c r="C2637" s="28"/>
      <c r="E2637" s="28"/>
      <c r="F2637" s="30"/>
      <c r="G2637" s="31"/>
      <c r="I2637" s="28"/>
      <c r="J2637" s="29"/>
      <c r="L2637" s="28"/>
      <c r="M2637" s="27"/>
    </row>
    <row r="2638" spans="2:13">
      <c r="B2638" s="28"/>
      <c r="C2638" s="28"/>
      <c r="E2638" s="28"/>
      <c r="F2638" s="30"/>
      <c r="G2638" s="31"/>
      <c r="I2638" s="28"/>
      <c r="J2638" s="29"/>
      <c r="L2638" s="28"/>
      <c r="M2638" s="27"/>
    </row>
    <row r="2639" spans="2:13">
      <c r="B2639" s="28"/>
      <c r="C2639" s="28"/>
      <c r="E2639" s="28"/>
      <c r="F2639" s="30"/>
      <c r="G2639" s="31"/>
      <c r="I2639" s="28"/>
      <c r="J2639" s="29"/>
      <c r="L2639" s="28"/>
      <c r="M2639" s="27"/>
    </row>
    <row r="2640" spans="2:13">
      <c r="B2640" s="28"/>
      <c r="C2640" s="28"/>
      <c r="E2640" s="28"/>
      <c r="F2640" s="30"/>
      <c r="G2640" s="31"/>
      <c r="I2640" s="28"/>
      <c r="J2640" s="29"/>
      <c r="L2640" s="28"/>
      <c r="M2640" s="27"/>
    </row>
    <row r="2641" spans="2:13">
      <c r="B2641" s="28"/>
      <c r="C2641" s="28"/>
      <c r="E2641" s="28"/>
      <c r="F2641" s="30"/>
      <c r="G2641" s="31"/>
      <c r="I2641" s="28"/>
      <c r="J2641" s="29"/>
      <c r="L2641" s="28"/>
      <c r="M2641" s="27"/>
    </row>
    <row r="2642" spans="2:13">
      <c r="B2642" s="28"/>
      <c r="C2642" s="28"/>
      <c r="E2642" s="28"/>
      <c r="F2642" s="30"/>
      <c r="G2642" s="31"/>
      <c r="I2642" s="28"/>
      <c r="J2642" s="29"/>
      <c r="L2642" s="28"/>
      <c r="M2642" s="27"/>
    </row>
    <row r="2643" spans="2:13">
      <c r="B2643" s="28"/>
      <c r="C2643" s="28"/>
      <c r="E2643" s="28"/>
      <c r="F2643" s="30"/>
      <c r="G2643" s="31"/>
      <c r="I2643" s="28"/>
      <c r="J2643" s="29"/>
      <c r="L2643" s="28"/>
      <c r="M2643" s="27"/>
    </row>
    <row r="2644" spans="2:13">
      <c r="B2644" s="28"/>
      <c r="C2644" s="28"/>
      <c r="E2644" s="28"/>
      <c r="F2644" s="30"/>
      <c r="G2644" s="31"/>
      <c r="I2644" s="28"/>
      <c r="J2644" s="29"/>
      <c r="L2644" s="28"/>
      <c r="M2644" s="27"/>
    </row>
    <row r="2645" spans="2:13">
      <c r="B2645" s="28"/>
      <c r="C2645" s="28"/>
      <c r="E2645" s="28"/>
      <c r="F2645" s="30"/>
      <c r="G2645" s="31"/>
      <c r="I2645" s="28"/>
      <c r="J2645" s="29"/>
      <c r="L2645" s="28"/>
      <c r="M2645" s="27"/>
    </row>
    <row r="2646" spans="2:13">
      <c r="B2646" s="28"/>
      <c r="C2646" s="28"/>
      <c r="E2646" s="28"/>
      <c r="F2646" s="30"/>
      <c r="G2646" s="31"/>
      <c r="I2646" s="28"/>
      <c r="J2646" s="29"/>
      <c r="L2646" s="28"/>
      <c r="M2646" s="27"/>
    </row>
    <row r="2647" spans="2:13">
      <c r="B2647" s="28"/>
      <c r="C2647" s="28"/>
      <c r="E2647" s="28"/>
      <c r="F2647" s="30"/>
      <c r="G2647" s="31"/>
      <c r="I2647" s="28"/>
      <c r="J2647" s="29"/>
      <c r="L2647" s="28"/>
      <c r="M2647" s="27"/>
    </row>
    <row r="2648" spans="2:13">
      <c r="B2648" s="28"/>
      <c r="C2648" s="28"/>
      <c r="E2648" s="28"/>
      <c r="F2648" s="30"/>
      <c r="G2648" s="31"/>
      <c r="I2648" s="28"/>
      <c r="J2648" s="29"/>
      <c r="L2648" s="28"/>
      <c r="M2648" s="27"/>
    </row>
    <row r="2649" spans="2:13">
      <c r="B2649" s="28"/>
      <c r="C2649" s="28"/>
      <c r="E2649" s="28"/>
      <c r="F2649" s="30"/>
      <c r="G2649" s="31"/>
      <c r="I2649" s="28"/>
      <c r="J2649" s="29"/>
      <c r="L2649" s="28"/>
      <c r="M2649" s="27"/>
    </row>
    <row r="2650" spans="2:13">
      <c r="B2650" s="28"/>
      <c r="C2650" s="28"/>
      <c r="E2650" s="28"/>
      <c r="F2650" s="30"/>
      <c r="G2650" s="31"/>
      <c r="I2650" s="28"/>
      <c r="J2650" s="29"/>
      <c r="L2650" s="28"/>
      <c r="M2650" s="27"/>
    </row>
    <row r="2651" spans="2:13">
      <c r="B2651" s="28"/>
      <c r="C2651" s="28"/>
      <c r="E2651" s="28"/>
      <c r="F2651" s="30"/>
      <c r="G2651" s="31"/>
      <c r="I2651" s="28"/>
      <c r="J2651" s="29"/>
      <c r="L2651" s="28"/>
      <c r="M2651" s="27"/>
    </row>
    <row r="2652" spans="2:13">
      <c r="B2652" s="28"/>
      <c r="C2652" s="28"/>
      <c r="E2652" s="28"/>
      <c r="F2652" s="30"/>
      <c r="G2652" s="31"/>
      <c r="I2652" s="28"/>
      <c r="J2652" s="29"/>
      <c r="L2652" s="28"/>
      <c r="M2652" s="27"/>
    </row>
    <row r="2653" spans="2:13">
      <c r="B2653" s="28"/>
      <c r="C2653" s="28"/>
      <c r="E2653" s="28"/>
      <c r="F2653" s="30"/>
      <c r="G2653" s="31"/>
      <c r="I2653" s="28"/>
      <c r="J2653" s="29"/>
      <c r="L2653" s="28"/>
      <c r="M2653" s="27"/>
    </row>
    <row r="2654" spans="2:13">
      <c r="B2654" s="28"/>
      <c r="C2654" s="28"/>
      <c r="E2654" s="28"/>
      <c r="F2654" s="30"/>
      <c r="G2654" s="31"/>
      <c r="I2654" s="28"/>
      <c r="J2654" s="29"/>
      <c r="L2654" s="28"/>
      <c r="M2654" s="27"/>
    </row>
    <row r="2655" spans="2:13">
      <c r="B2655" s="28"/>
      <c r="C2655" s="28"/>
      <c r="E2655" s="28"/>
      <c r="F2655" s="30"/>
      <c r="G2655" s="31"/>
      <c r="I2655" s="28"/>
      <c r="J2655" s="29"/>
      <c r="L2655" s="28"/>
      <c r="M2655" s="27"/>
    </row>
    <row r="2656" spans="2:13">
      <c r="B2656" s="28"/>
      <c r="C2656" s="28"/>
      <c r="E2656" s="28"/>
      <c r="F2656" s="30"/>
      <c r="G2656" s="31"/>
      <c r="I2656" s="28"/>
      <c r="J2656" s="29"/>
      <c r="L2656" s="28"/>
      <c r="M2656" s="27"/>
    </row>
    <row r="2657" spans="2:13">
      <c r="B2657" s="28"/>
      <c r="C2657" s="28"/>
      <c r="E2657" s="28"/>
      <c r="F2657" s="30"/>
      <c r="G2657" s="31"/>
      <c r="I2657" s="28"/>
      <c r="J2657" s="29"/>
      <c r="L2657" s="28"/>
      <c r="M2657" s="27"/>
    </row>
    <row r="2658" spans="2:13">
      <c r="B2658" s="28"/>
      <c r="C2658" s="28"/>
      <c r="E2658" s="28"/>
      <c r="F2658" s="30"/>
      <c r="G2658" s="31"/>
      <c r="I2658" s="28"/>
      <c r="J2658" s="29"/>
      <c r="L2658" s="28"/>
      <c r="M2658" s="27"/>
    </row>
    <row r="2659" spans="2:13">
      <c r="B2659" s="28"/>
      <c r="C2659" s="28"/>
      <c r="E2659" s="28"/>
      <c r="F2659" s="30"/>
      <c r="G2659" s="31"/>
      <c r="I2659" s="28"/>
      <c r="J2659" s="29"/>
      <c r="L2659" s="28"/>
      <c r="M2659" s="27"/>
    </row>
    <row r="2660" spans="2:13">
      <c r="B2660" s="28"/>
      <c r="C2660" s="28"/>
      <c r="E2660" s="28"/>
      <c r="F2660" s="30"/>
      <c r="G2660" s="31"/>
      <c r="I2660" s="28"/>
      <c r="J2660" s="29"/>
      <c r="L2660" s="28"/>
      <c r="M2660" s="27"/>
    </row>
    <row r="2661" spans="2:13">
      <c r="B2661" s="28"/>
      <c r="C2661" s="28"/>
      <c r="E2661" s="28"/>
      <c r="F2661" s="30"/>
      <c r="G2661" s="31"/>
      <c r="I2661" s="28"/>
      <c r="J2661" s="29"/>
      <c r="L2661" s="28"/>
      <c r="M2661" s="27"/>
    </row>
    <row r="2662" spans="2:13">
      <c r="B2662" s="28"/>
      <c r="C2662" s="28"/>
      <c r="E2662" s="28"/>
      <c r="F2662" s="30"/>
      <c r="G2662" s="31"/>
      <c r="I2662" s="28"/>
      <c r="J2662" s="29"/>
      <c r="L2662" s="28"/>
      <c r="M2662" s="27"/>
    </row>
    <row r="2663" spans="2:13">
      <c r="B2663" s="28"/>
      <c r="C2663" s="28"/>
      <c r="E2663" s="28"/>
      <c r="F2663" s="30"/>
      <c r="G2663" s="31"/>
      <c r="I2663" s="28"/>
      <c r="J2663" s="29"/>
      <c r="L2663" s="28"/>
      <c r="M2663" s="27"/>
    </row>
    <row r="2664" spans="2:13">
      <c r="B2664" s="28"/>
      <c r="C2664" s="28"/>
      <c r="E2664" s="28"/>
      <c r="F2664" s="30"/>
      <c r="G2664" s="31"/>
      <c r="I2664" s="28"/>
      <c r="J2664" s="29"/>
      <c r="L2664" s="28"/>
      <c r="M2664" s="27"/>
    </row>
    <row r="2665" spans="2:13">
      <c r="B2665" s="28"/>
      <c r="C2665" s="28"/>
      <c r="E2665" s="28"/>
      <c r="F2665" s="30"/>
      <c r="G2665" s="31"/>
      <c r="I2665" s="28"/>
      <c r="J2665" s="29"/>
      <c r="L2665" s="28"/>
      <c r="M2665" s="27"/>
    </row>
    <row r="2666" spans="2:13">
      <c r="B2666" s="28"/>
      <c r="C2666" s="28"/>
      <c r="E2666" s="28"/>
      <c r="F2666" s="30"/>
      <c r="G2666" s="31"/>
      <c r="I2666" s="28"/>
      <c r="J2666" s="29"/>
      <c r="L2666" s="28"/>
      <c r="M2666" s="27"/>
    </row>
    <row r="2667" spans="2:13">
      <c r="B2667" s="28"/>
      <c r="C2667" s="28"/>
      <c r="E2667" s="28"/>
      <c r="F2667" s="30"/>
      <c r="G2667" s="31"/>
      <c r="I2667" s="28"/>
      <c r="J2667" s="29"/>
      <c r="L2667" s="28"/>
      <c r="M2667" s="27"/>
    </row>
    <row r="2668" spans="2:13">
      <c r="B2668" s="28"/>
      <c r="C2668" s="28"/>
      <c r="E2668" s="28"/>
      <c r="F2668" s="30"/>
      <c r="G2668" s="31"/>
      <c r="I2668" s="28"/>
      <c r="J2668" s="29"/>
      <c r="L2668" s="28"/>
      <c r="M2668" s="27"/>
    </row>
    <row r="2669" spans="2:13">
      <c r="B2669" s="28"/>
      <c r="C2669" s="28"/>
      <c r="E2669" s="28"/>
      <c r="F2669" s="30"/>
      <c r="G2669" s="31"/>
      <c r="I2669" s="28"/>
      <c r="J2669" s="29"/>
      <c r="L2669" s="28"/>
      <c r="M2669" s="27"/>
    </row>
    <row r="2670" spans="2:13">
      <c r="B2670" s="28"/>
      <c r="C2670" s="28"/>
      <c r="E2670" s="28"/>
      <c r="F2670" s="30"/>
      <c r="G2670" s="31"/>
      <c r="I2670" s="28"/>
      <c r="J2670" s="29"/>
      <c r="L2670" s="28"/>
      <c r="M2670" s="27"/>
    </row>
    <row r="2671" spans="2:13">
      <c r="B2671" s="28"/>
      <c r="C2671" s="28"/>
      <c r="E2671" s="28"/>
      <c r="F2671" s="30"/>
      <c r="G2671" s="31"/>
      <c r="I2671" s="28"/>
      <c r="J2671" s="29"/>
      <c r="L2671" s="28"/>
      <c r="M2671" s="27"/>
    </row>
    <row r="2672" spans="2:13">
      <c r="B2672" s="28"/>
      <c r="C2672" s="28"/>
      <c r="E2672" s="28"/>
      <c r="F2672" s="30"/>
      <c r="G2672" s="31"/>
      <c r="I2672" s="28"/>
      <c r="J2672" s="29"/>
      <c r="L2672" s="28"/>
      <c r="M2672" s="27"/>
    </row>
    <row r="2673" spans="2:13">
      <c r="B2673" s="28"/>
      <c r="C2673" s="28"/>
      <c r="E2673" s="28"/>
      <c r="F2673" s="30"/>
      <c r="G2673" s="31"/>
      <c r="I2673" s="28"/>
      <c r="J2673" s="29"/>
      <c r="L2673" s="28"/>
      <c r="M2673" s="27"/>
    </row>
    <row r="2674" spans="2:13">
      <c r="B2674" s="28"/>
      <c r="C2674" s="28"/>
      <c r="E2674" s="28"/>
      <c r="F2674" s="30"/>
      <c r="G2674" s="31"/>
      <c r="I2674" s="28"/>
      <c r="J2674" s="29"/>
      <c r="L2674" s="28"/>
      <c r="M2674" s="27"/>
    </row>
    <row r="2675" spans="2:13">
      <c r="B2675" s="28"/>
      <c r="C2675" s="28"/>
      <c r="E2675" s="28"/>
      <c r="F2675" s="30"/>
      <c r="G2675" s="31"/>
      <c r="I2675" s="28"/>
      <c r="J2675" s="29"/>
      <c r="L2675" s="28"/>
      <c r="M2675" s="27"/>
    </row>
    <row r="2676" spans="2:13">
      <c r="B2676" s="28"/>
      <c r="C2676" s="28"/>
      <c r="E2676" s="28"/>
      <c r="F2676" s="30"/>
      <c r="G2676" s="31"/>
      <c r="I2676" s="28"/>
      <c r="J2676" s="29"/>
      <c r="L2676" s="28"/>
      <c r="M2676" s="27"/>
    </row>
    <row r="2677" spans="2:13">
      <c r="B2677" s="28"/>
      <c r="C2677" s="28"/>
      <c r="E2677" s="28"/>
      <c r="F2677" s="30"/>
      <c r="G2677" s="31"/>
      <c r="I2677" s="28"/>
      <c r="J2677" s="29"/>
      <c r="L2677" s="28"/>
      <c r="M2677" s="27"/>
    </row>
    <row r="2678" spans="2:13">
      <c r="B2678" s="28"/>
      <c r="C2678" s="28"/>
      <c r="E2678" s="28"/>
      <c r="F2678" s="30"/>
      <c r="G2678" s="31"/>
      <c r="I2678" s="28"/>
      <c r="J2678" s="29"/>
      <c r="L2678" s="28"/>
      <c r="M2678" s="27"/>
    </row>
    <row r="2679" spans="2:13">
      <c r="B2679" s="28"/>
      <c r="C2679" s="28"/>
      <c r="E2679" s="28"/>
      <c r="F2679" s="30"/>
      <c r="G2679" s="31"/>
      <c r="I2679" s="28"/>
      <c r="J2679" s="29"/>
      <c r="L2679" s="28"/>
      <c r="M2679" s="27"/>
    </row>
    <row r="2680" spans="2:13">
      <c r="B2680" s="28"/>
      <c r="C2680" s="28"/>
      <c r="E2680" s="28"/>
      <c r="F2680" s="30"/>
      <c r="G2680" s="31"/>
      <c r="I2680" s="28"/>
      <c r="J2680" s="29"/>
      <c r="L2680" s="28"/>
      <c r="M2680" s="27"/>
    </row>
    <row r="2681" spans="2:13">
      <c r="B2681" s="28"/>
      <c r="C2681" s="28"/>
      <c r="E2681" s="28"/>
      <c r="F2681" s="30"/>
      <c r="G2681" s="31"/>
      <c r="I2681" s="28"/>
      <c r="J2681" s="29"/>
      <c r="L2681" s="28"/>
      <c r="M2681" s="27"/>
    </row>
    <row r="2682" spans="2:13">
      <c r="B2682" s="28"/>
      <c r="C2682" s="28"/>
      <c r="E2682" s="28"/>
      <c r="F2682" s="30"/>
      <c r="G2682" s="31"/>
      <c r="I2682" s="28"/>
      <c r="J2682" s="29"/>
      <c r="L2682" s="28"/>
      <c r="M2682" s="27"/>
    </row>
    <row r="2683" spans="2:13">
      <c r="B2683" s="28"/>
      <c r="C2683" s="28"/>
      <c r="E2683" s="28"/>
      <c r="F2683" s="30"/>
      <c r="G2683" s="31"/>
      <c r="I2683" s="28"/>
      <c r="J2683" s="29"/>
      <c r="L2683" s="28"/>
      <c r="M2683" s="27"/>
    </row>
    <row r="2684" spans="2:13">
      <c r="B2684" s="28"/>
      <c r="C2684" s="28"/>
      <c r="E2684" s="28"/>
      <c r="F2684" s="30"/>
      <c r="G2684" s="31"/>
      <c r="I2684" s="28"/>
      <c r="J2684" s="29"/>
      <c r="L2684" s="28"/>
      <c r="M2684" s="27"/>
    </row>
    <row r="2685" spans="2:13">
      <c r="B2685" s="28"/>
      <c r="C2685" s="28"/>
      <c r="E2685" s="28"/>
      <c r="F2685" s="30"/>
      <c r="G2685" s="31"/>
      <c r="I2685" s="28"/>
      <c r="J2685" s="29"/>
      <c r="L2685" s="28"/>
      <c r="M2685" s="27"/>
    </row>
    <row r="2686" spans="2:13">
      <c r="B2686" s="28"/>
      <c r="C2686" s="28"/>
      <c r="E2686" s="28"/>
      <c r="F2686" s="30"/>
      <c r="G2686" s="31"/>
      <c r="I2686" s="28"/>
      <c r="J2686" s="29"/>
      <c r="L2686" s="28"/>
      <c r="M2686" s="27"/>
    </row>
    <row r="2687" spans="2:13">
      <c r="B2687" s="28"/>
      <c r="C2687" s="28"/>
      <c r="E2687" s="28"/>
      <c r="F2687" s="30"/>
      <c r="G2687" s="31"/>
      <c r="I2687" s="28"/>
      <c r="J2687" s="29"/>
      <c r="L2687" s="28"/>
      <c r="M2687" s="27"/>
    </row>
    <row r="2688" spans="2:13">
      <c r="B2688" s="28"/>
      <c r="C2688" s="28"/>
      <c r="E2688" s="28"/>
      <c r="F2688" s="30"/>
      <c r="G2688" s="31"/>
      <c r="I2688" s="28"/>
      <c r="J2688" s="29"/>
      <c r="L2688" s="28"/>
      <c r="M2688" s="27"/>
    </row>
    <row r="2689" spans="2:13">
      <c r="B2689" s="28"/>
      <c r="C2689" s="28"/>
      <c r="E2689" s="28"/>
      <c r="F2689" s="30"/>
      <c r="G2689" s="31"/>
      <c r="I2689" s="28"/>
      <c r="J2689" s="29"/>
      <c r="L2689" s="28"/>
      <c r="M2689" s="27"/>
    </row>
    <row r="2690" spans="2:13">
      <c r="B2690" s="28"/>
      <c r="C2690" s="28"/>
      <c r="E2690" s="28"/>
      <c r="F2690" s="30"/>
      <c r="G2690" s="31"/>
      <c r="I2690" s="28"/>
      <c r="J2690" s="29"/>
      <c r="L2690" s="28"/>
      <c r="M2690" s="27"/>
    </row>
    <row r="2691" spans="2:13">
      <c r="B2691" s="28"/>
      <c r="C2691" s="28"/>
      <c r="E2691" s="28"/>
      <c r="F2691" s="30"/>
      <c r="G2691" s="31"/>
      <c r="I2691" s="28"/>
      <c r="J2691" s="29"/>
      <c r="L2691" s="28"/>
      <c r="M2691" s="27"/>
    </row>
    <row r="2692" spans="2:13">
      <c r="B2692" s="28"/>
      <c r="C2692" s="28"/>
      <c r="E2692" s="28"/>
      <c r="F2692" s="30"/>
      <c r="G2692" s="31"/>
      <c r="I2692" s="28"/>
      <c r="J2692" s="29"/>
      <c r="L2692" s="28"/>
      <c r="M2692" s="27"/>
    </row>
    <row r="2693" spans="2:13">
      <c r="B2693" s="28"/>
      <c r="C2693" s="28"/>
      <c r="E2693" s="28"/>
      <c r="F2693" s="30"/>
      <c r="G2693" s="31"/>
      <c r="I2693" s="28"/>
      <c r="J2693" s="29"/>
      <c r="L2693" s="28"/>
      <c r="M2693" s="27"/>
    </row>
    <row r="2694" spans="2:13">
      <c r="B2694" s="28"/>
      <c r="C2694" s="28"/>
      <c r="E2694" s="28"/>
      <c r="F2694" s="30"/>
      <c r="G2694" s="31"/>
      <c r="I2694" s="28"/>
      <c r="J2694" s="29"/>
      <c r="L2694" s="28"/>
      <c r="M2694" s="27"/>
    </row>
    <row r="2695" spans="2:13">
      <c r="B2695" s="28"/>
      <c r="C2695" s="28"/>
      <c r="E2695" s="28"/>
      <c r="F2695" s="30"/>
      <c r="G2695" s="31"/>
      <c r="I2695" s="28"/>
      <c r="J2695" s="29"/>
      <c r="L2695" s="28"/>
      <c r="M2695" s="27"/>
    </row>
    <row r="2696" spans="2:13">
      <c r="B2696" s="28"/>
      <c r="C2696" s="28"/>
      <c r="E2696" s="28"/>
      <c r="F2696" s="30"/>
      <c r="G2696" s="31"/>
      <c r="I2696" s="28"/>
      <c r="J2696" s="29"/>
      <c r="L2696" s="28"/>
      <c r="M2696" s="27"/>
    </row>
    <row r="2697" spans="2:13">
      <c r="B2697" s="28"/>
      <c r="C2697" s="28"/>
      <c r="E2697" s="28"/>
      <c r="F2697" s="30"/>
      <c r="G2697" s="31"/>
      <c r="I2697" s="28"/>
      <c r="J2697" s="29"/>
      <c r="L2697" s="28"/>
      <c r="M2697" s="27"/>
    </row>
    <row r="2698" spans="2:13">
      <c r="B2698" s="28"/>
      <c r="C2698" s="28"/>
      <c r="E2698" s="28"/>
      <c r="F2698" s="30"/>
      <c r="G2698" s="31"/>
      <c r="I2698" s="28"/>
      <c r="J2698" s="29"/>
      <c r="L2698" s="28"/>
      <c r="M2698" s="27"/>
    </row>
    <row r="2699" spans="2:13">
      <c r="B2699" s="28"/>
      <c r="C2699" s="28"/>
      <c r="E2699" s="28"/>
      <c r="F2699" s="30"/>
      <c r="G2699" s="31"/>
      <c r="I2699" s="28"/>
      <c r="J2699" s="29"/>
      <c r="L2699" s="28"/>
      <c r="M2699" s="27"/>
    </row>
    <row r="2700" spans="2:13">
      <c r="B2700" s="28"/>
      <c r="C2700" s="28"/>
      <c r="E2700" s="28"/>
      <c r="F2700" s="30"/>
      <c r="G2700" s="31"/>
      <c r="I2700" s="28"/>
      <c r="J2700" s="29"/>
      <c r="L2700" s="28"/>
      <c r="M2700" s="27"/>
    </row>
    <row r="2701" spans="2:13">
      <c r="B2701" s="28"/>
      <c r="C2701" s="28"/>
      <c r="E2701" s="28"/>
      <c r="F2701" s="30"/>
      <c r="G2701" s="31"/>
      <c r="I2701" s="28"/>
      <c r="J2701" s="29"/>
      <c r="L2701" s="28"/>
      <c r="M2701" s="27"/>
    </row>
    <row r="2702" spans="2:13">
      <c r="B2702" s="28"/>
      <c r="C2702" s="28"/>
      <c r="E2702" s="28"/>
      <c r="F2702" s="30"/>
      <c r="G2702" s="31"/>
      <c r="I2702" s="28"/>
      <c r="J2702" s="29"/>
      <c r="L2702" s="28"/>
      <c r="M2702" s="27"/>
    </row>
    <row r="2703" spans="2:13">
      <c r="B2703" s="28"/>
      <c r="C2703" s="28"/>
      <c r="E2703" s="28"/>
      <c r="F2703" s="30"/>
      <c r="G2703" s="31"/>
      <c r="I2703" s="28"/>
      <c r="J2703" s="29"/>
      <c r="L2703" s="28"/>
      <c r="M2703" s="27"/>
    </row>
    <row r="2704" spans="2:13">
      <c r="B2704" s="28"/>
      <c r="C2704" s="28"/>
      <c r="E2704" s="28"/>
      <c r="F2704" s="30"/>
      <c r="G2704" s="31"/>
      <c r="I2704" s="28"/>
      <c r="J2704" s="29"/>
      <c r="L2704" s="28"/>
      <c r="M2704" s="27"/>
    </row>
    <row r="2705" spans="2:13">
      <c r="B2705" s="28"/>
      <c r="C2705" s="28"/>
      <c r="E2705" s="28"/>
      <c r="F2705" s="30"/>
      <c r="G2705" s="31"/>
      <c r="I2705" s="28"/>
      <c r="J2705" s="29"/>
      <c r="L2705" s="28"/>
      <c r="M2705" s="27"/>
    </row>
    <row r="2706" spans="2:13">
      <c r="B2706" s="28"/>
      <c r="C2706" s="28"/>
      <c r="E2706" s="28"/>
      <c r="F2706" s="30"/>
      <c r="G2706" s="31"/>
      <c r="I2706" s="28"/>
      <c r="J2706" s="29"/>
      <c r="L2706" s="28"/>
      <c r="M2706" s="27"/>
    </row>
    <row r="2707" spans="2:13">
      <c r="B2707" s="28"/>
      <c r="C2707" s="28"/>
      <c r="E2707" s="28"/>
      <c r="F2707" s="30"/>
      <c r="G2707" s="31"/>
      <c r="I2707" s="28"/>
      <c r="J2707" s="29"/>
      <c r="L2707" s="28"/>
      <c r="M2707" s="27"/>
    </row>
    <row r="2708" spans="2:13">
      <c r="B2708" s="28"/>
      <c r="C2708" s="28"/>
      <c r="E2708" s="28"/>
      <c r="F2708" s="30"/>
      <c r="G2708" s="31"/>
      <c r="I2708" s="28"/>
      <c r="J2708" s="29"/>
      <c r="L2708" s="28"/>
      <c r="M2708" s="27"/>
    </row>
    <row r="2709" spans="2:13">
      <c r="B2709" s="28"/>
      <c r="C2709" s="28"/>
      <c r="E2709" s="28"/>
      <c r="F2709" s="30"/>
      <c r="G2709" s="31"/>
      <c r="I2709" s="28"/>
      <c r="J2709" s="29"/>
      <c r="L2709" s="28"/>
      <c r="M2709" s="27"/>
    </row>
    <row r="2710" spans="2:13">
      <c r="B2710" s="28"/>
      <c r="C2710" s="28"/>
      <c r="E2710" s="28"/>
      <c r="F2710" s="30"/>
      <c r="G2710" s="31"/>
      <c r="I2710" s="28"/>
      <c r="J2710" s="29"/>
      <c r="L2710" s="28"/>
      <c r="M2710" s="27"/>
    </row>
    <row r="2711" spans="2:13">
      <c r="B2711" s="28"/>
      <c r="C2711" s="28"/>
      <c r="E2711" s="28"/>
      <c r="F2711" s="30"/>
      <c r="G2711" s="31"/>
      <c r="I2711" s="28"/>
      <c r="J2711" s="29"/>
      <c r="L2711" s="28"/>
      <c r="M2711" s="27"/>
    </row>
    <row r="2712" spans="2:13">
      <c r="B2712" s="28"/>
      <c r="C2712" s="28"/>
      <c r="E2712" s="28"/>
      <c r="F2712" s="30"/>
      <c r="G2712" s="31"/>
      <c r="I2712" s="28"/>
      <c r="J2712" s="29"/>
      <c r="L2712" s="28"/>
      <c r="M2712" s="27"/>
    </row>
    <row r="2713" spans="2:13">
      <c r="B2713" s="28"/>
      <c r="C2713" s="28"/>
      <c r="E2713" s="28"/>
      <c r="F2713" s="30"/>
      <c r="G2713" s="31"/>
      <c r="I2713" s="28"/>
      <c r="J2713" s="29"/>
      <c r="L2713" s="28"/>
      <c r="M2713" s="27"/>
    </row>
    <row r="2714" spans="2:13">
      <c r="B2714" s="28"/>
      <c r="C2714" s="28"/>
      <c r="E2714" s="28"/>
      <c r="F2714" s="30"/>
      <c r="G2714" s="31"/>
      <c r="I2714" s="28"/>
      <c r="J2714" s="29"/>
      <c r="L2714" s="28"/>
      <c r="M2714" s="27"/>
    </row>
    <row r="2715" spans="2:13">
      <c r="B2715" s="28"/>
      <c r="C2715" s="28"/>
      <c r="E2715" s="28"/>
      <c r="F2715" s="30"/>
      <c r="G2715" s="31"/>
      <c r="I2715" s="28"/>
      <c r="J2715" s="29"/>
      <c r="L2715" s="28"/>
      <c r="M2715" s="27"/>
    </row>
    <row r="2716" spans="2:13">
      <c r="B2716" s="28"/>
      <c r="C2716" s="28"/>
      <c r="E2716" s="28"/>
      <c r="F2716" s="30"/>
      <c r="G2716" s="31"/>
      <c r="I2716" s="28"/>
      <c r="J2716" s="29"/>
      <c r="L2716" s="28"/>
      <c r="M2716" s="27"/>
    </row>
    <row r="2717" spans="2:13">
      <c r="B2717" s="28"/>
      <c r="C2717" s="28"/>
      <c r="E2717" s="28"/>
      <c r="F2717" s="30"/>
      <c r="G2717" s="31"/>
      <c r="I2717" s="28"/>
      <c r="J2717" s="29"/>
      <c r="L2717" s="28"/>
      <c r="M2717" s="27"/>
    </row>
    <row r="2718" spans="2:13">
      <c r="B2718" s="28"/>
      <c r="C2718" s="28"/>
      <c r="E2718" s="28"/>
      <c r="F2718" s="30"/>
      <c r="G2718" s="31"/>
      <c r="I2718" s="28"/>
      <c r="J2718" s="29"/>
      <c r="L2718" s="28"/>
      <c r="M2718" s="27"/>
    </row>
    <row r="2719" spans="2:13">
      <c r="B2719" s="28"/>
      <c r="C2719" s="28"/>
      <c r="E2719" s="28"/>
      <c r="F2719" s="30"/>
      <c r="G2719" s="31"/>
      <c r="I2719" s="28"/>
      <c r="J2719" s="29"/>
      <c r="L2719" s="28"/>
      <c r="M2719" s="27"/>
    </row>
    <row r="2720" spans="2:13">
      <c r="B2720" s="28"/>
      <c r="C2720" s="28"/>
      <c r="E2720" s="28"/>
      <c r="F2720" s="30"/>
      <c r="G2720" s="31"/>
      <c r="I2720" s="28"/>
      <c r="J2720" s="29"/>
      <c r="L2720" s="28"/>
      <c r="M2720" s="27"/>
    </row>
    <row r="2721" spans="2:13">
      <c r="B2721" s="28"/>
      <c r="C2721" s="28"/>
      <c r="E2721" s="28"/>
      <c r="F2721" s="30"/>
      <c r="G2721" s="31"/>
      <c r="I2721" s="28"/>
      <c r="J2721" s="29"/>
      <c r="L2721" s="28"/>
      <c r="M2721" s="27"/>
    </row>
    <row r="2722" spans="2:13">
      <c r="B2722" s="28"/>
      <c r="C2722" s="28"/>
      <c r="E2722" s="28"/>
      <c r="F2722" s="30"/>
      <c r="G2722" s="31"/>
      <c r="I2722" s="28"/>
      <c r="J2722" s="29"/>
      <c r="L2722" s="28"/>
      <c r="M2722" s="27"/>
    </row>
    <row r="2723" spans="2:13">
      <c r="B2723" s="28"/>
      <c r="C2723" s="28"/>
      <c r="E2723" s="28"/>
      <c r="F2723" s="30"/>
      <c r="G2723" s="31"/>
      <c r="I2723" s="28"/>
      <c r="J2723" s="29"/>
      <c r="L2723" s="28"/>
      <c r="M2723" s="27"/>
    </row>
    <row r="2724" spans="2:13">
      <c r="B2724" s="28"/>
      <c r="C2724" s="28"/>
      <c r="E2724" s="28"/>
      <c r="F2724" s="30"/>
      <c r="G2724" s="31"/>
      <c r="I2724" s="28"/>
      <c r="J2724" s="29"/>
      <c r="L2724" s="28"/>
      <c r="M2724" s="27"/>
    </row>
    <row r="2725" spans="2:13">
      <c r="B2725" s="28"/>
      <c r="C2725" s="28"/>
      <c r="E2725" s="28"/>
      <c r="F2725" s="30"/>
      <c r="G2725" s="31"/>
      <c r="I2725" s="28"/>
      <c r="J2725" s="29"/>
      <c r="L2725" s="28"/>
      <c r="M2725" s="27"/>
    </row>
    <row r="2726" spans="2:13">
      <c r="B2726" s="28"/>
      <c r="C2726" s="28"/>
      <c r="E2726" s="28"/>
      <c r="F2726" s="30"/>
      <c r="G2726" s="31"/>
      <c r="I2726" s="28"/>
      <c r="J2726" s="29"/>
      <c r="L2726" s="28"/>
      <c r="M2726" s="27"/>
    </row>
    <row r="2727" spans="2:13">
      <c r="B2727" s="28"/>
      <c r="C2727" s="28"/>
      <c r="E2727" s="28"/>
      <c r="F2727" s="30"/>
      <c r="G2727" s="31"/>
      <c r="I2727" s="28"/>
      <c r="J2727" s="29"/>
      <c r="L2727" s="28"/>
      <c r="M2727" s="27"/>
    </row>
    <row r="2728" spans="2:13">
      <c r="B2728" s="28"/>
      <c r="C2728" s="28"/>
      <c r="E2728" s="28"/>
      <c r="F2728" s="30"/>
      <c r="G2728" s="31"/>
      <c r="I2728" s="28"/>
      <c r="J2728" s="29"/>
      <c r="L2728" s="28"/>
      <c r="M2728" s="27"/>
    </row>
    <row r="2729" spans="2:13">
      <c r="B2729" s="28"/>
      <c r="C2729" s="28"/>
      <c r="E2729" s="28"/>
      <c r="F2729" s="30"/>
      <c r="G2729" s="31"/>
      <c r="I2729" s="28"/>
      <c r="J2729" s="29"/>
      <c r="L2729" s="28"/>
      <c r="M2729" s="27"/>
    </row>
    <row r="2730" spans="2:13">
      <c r="B2730" s="28"/>
      <c r="C2730" s="28"/>
      <c r="E2730" s="28"/>
      <c r="F2730" s="30"/>
      <c r="G2730" s="31"/>
      <c r="I2730" s="28"/>
      <c r="J2730" s="29"/>
      <c r="L2730" s="28"/>
      <c r="M2730" s="27"/>
    </row>
    <row r="2731" spans="2:13">
      <c r="B2731" s="28"/>
      <c r="C2731" s="28"/>
      <c r="E2731" s="28"/>
      <c r="F2731" s="30"/>
      <c r="G2731" s="31"/>
      <c r="I2731" s="28"/>
      <c r="J2731" s="29"/>
      <c r="L2731" s="28"/>
      <c r="M2731" s="27"/>
    </row>
    <row r="2732" spans="2:13">
      <c r="B2732" s="28"/>
      <c r="C2732" s="28"/>
      <c r="E2732" s="28"/>
      <c r="F2732" s="30"/>
      <c r="G2732" s="31"/>
      <c r="I2732" s="28"/>
      <c r="J2732" s="29"/>
      <c r="L2732" s="28"/>
      <c r="M2732" s="27"/>
    </row>
    <row r="2733" spans="2:13">
      <c r="B2733" s="28"/>
      <c r="C2733" s="28"/>
      <c r="E2733" s="28"/>
      <c r="F2733" s="30"/>
      <c r="G2733" s="31"/>
      <c r="I2733" s="28"/>
      <c r="J2733" s="29"/>
      <c r="L2733" s="28"/>
      <c r="M2733" s="27"/>
    </row>
    <row r="2734" spans="2:13">
      <c r="B2734" s="28"/>
      <c r="C2734" s="28"/>
      <c r="E2734" s="28"/>
      <c r="F2734" s="30"/>
      <c r="G2734" s="31"/>
      <c r="I2734" s="28"/>
      <c r="J2734" s="29"/>
      <c r="L2734" s="28"/>
      <c r="M2734" s="27"/>
    </row>
    <row r="2735" spans="2:13">
      <c r="B2735" s="28"/>
      <c r="C2735" s="28"/>
      <c r="E2735" s="28"/>
      <c r="F2735" s="30"/>
      <c r="G2735" s="31"/>
      <c r="I2735" s="28"/>
      <c r="J2735" s="29"/>
      <c r="L2735" s="28"/>
      <c r="M2735" s="27"/>
    </row>
    <row r="2736" spans="2:13">
      <c r="B2736" s="28"/>
      <c r="C2736" s="28"/>
      <c r="E2736" s="28"/>
      <c r="F2736" s="30"/>
      <c r="G2736" s="31"/>
      <c r="I2736" s="28"/>
      <c r="J2736" s="29"/>
      <c r="L2736" s="28"/>
      <c r="M2736" s="27"/>
    </row>
    <row r="2737" spans="2:13">
      <c r="B2737" s="28"/>
      <c r="C2737" s="28"/>
      <c r="E2737" s="28"/>
      <c r="F2737" s="30"/>
      <c r="G2737" s="31"/>
      <c r="I2737" s="28"/>
      <c r="J2737" s="29"/>
      <c r="L2737" s="28"/>
      <c r="M2737" s="27"/>
    </row>
    <row r="2738" spans="2:13">
      <c r="B2738" s="28"/>
      <c r="C2738" s="28"/>
      <c r="E2738" s="28"/>
      <c r="F2738" s="30"/>
      <c r="G2738" s="31"/>
      <c r="I2738" s="28"/>
      <c r="J2738" s="29"/>
      <c r="L2738" s="28"/>
      <c r="M2738" s="27"/>
    </row>
    <row r="2739" spans="2:13">
      <c r="B2739" s="28"/>
      <c r="C2739" s="28"/>
      <c r="E2739" s="28"/>
      <c r="F2739" s="30"/>
      <c r="G2739" s="31"/>
      <c r="I2739" s="28"/>
      <c r="J2739" s="29"/>
      <c r="L2739" s="28"/>
      <c r="M2739" s="27"/>
    </row>
    <row r="2740" spans="2:13">
      <c r="B2740" s="28"/>
      <c r="C2740" s="28"/>
      <c r="E2740" s="28"/>
      <c r="F2740" s="30"/>
      <c r="G2740" s="31"/>
      <c r="I2740" s="28"/>
      <c r="J2740" s="29"/>
      <c r="L2740" s="28"/>
      <c r="M2740" s="27"/>
    </row>
    <row r="2741" spans="2:13">
      <c r="B2741" s="28"/>
      <c r="C2741" s="28"/>
      <c r="E2741" s="28"/>
      <c r="F2741" s="30"/>
      <c r="G2741" s="31"/>
      <c r="I2741" s="28"/>
      <c r="J2741" s="29"/>
      <c r="L2741" s="28"/>
      <c r="M2741" s="27"/>
    </row>
    <row r="2742" spans="2:13">
      <c r="B2742" s="28"/>
      <c r="C2742" s="28"/>
      <c r="E2742" s="28"/>
      <c r="F2742" s="30"/>
      <c r="G2742" s="31"/>
      <c r="I2742" s="28"/>
      <c r="J2742" s="29"/>
      <c r="L2742" s="28"/>
      <c r="M2742" s="27"/>
    </row>
    <row r="2743" spans="2:13">
      <c r="B2743" s="28"/>
      <c r="C2743" s="28"/>
      <c r="E2743" s="28"/>
      <c r="F2743" s="30"/>
      <c r="G2743" s="31"/>
      <c r="I2743" s="28"/>
      <c r="J2743" s="29"/>
      <c r="L2743" s="28"/>
      <c r="M2743" s="27"/>
    </row>
    <row r="2744" spans="2:13">
      <c r="B2744" s="28"/>
      <c r="C2744" s="28"/>
      <c r="E2744" s="28"/>
      <c r="F2744" s="30"/>
      <c r="G2744" s="31"/>
      <c r="I2744" s="28"/>
      <c r="J2744" s="29"/>
      <c r="L2744" s="28"/>
      <c r="M2744" s="27"/>
    </row>
    <row r="2745" spans="2:13">
      <c r="B2745" s="28"/>
      <c r="C2745" s="28"/>
      <c r="E2745" s="28"/>
      <c r="F2745" s="30"/>
      <c r="G2745" s="31"/>
      <c r="I2745" s="28"/>
      <c r="J2745" s="29"/>
      <c r="L2745" s="28"/>
      <c r="M2745" s="27"/>
    </row>
    <row r="2746" spans="2:13">
      <c r="B2746" s="28"/>
      <c r="C2746" s="28"/>
      <c r="E2746" s="28"/>
      <c r="F2746" s="30"/>
      <c r="G2746" s="31"/>
      <c r="I2746" s="28"/>
      <c r="J2746" s="29"/>
      <c r="L2746" s="28"/>
      <c r="M2746" s="27"/>
    </row>
    <row r="2747" spans="2:13">
      <c r="B2747" s="28"/>
      <c r="C2747" s="28"/>
      <c r="E2747" s="28"/>
      <c r="F2747" s="30"/>
      <c r="G2747" s="31"/>
      <c r="I2747" s="28"/>
      <c r="J2747" s="29"/>
      <c r="L2747" s="28"/>
      <c r="M2747" s="27"/>
    </row>
    <row r="2748" spans="2:13">
      <c r="B2748" s="28"/>
      <c r="C2748" s="28"/>
      <c r="E2748" s="28"/>
      <c r="F2748" s="30"/>
      <c r="G2748" s="31"/>
      <c r="I2748" s="28"/>
      <c r="J2748" s="29"/>
      <c r="L2748" s="28"/>
      <c r="M2748" s="27"/>
    </row>
    <row r="2749" spans="2:13">
      <c r="B2749" s="28"/>
      <c r="C2749" s="28"/>
      <c r="E2749" s="28"/>
      <c r="F2749" s="30"/>
      <c r="G2749" s="31"/>
      <c r="I2749" s="28"/>
      <c r="J2749" s="29"/>
      <c r="L2749" s="28"/>
      <c r="M2749" s="27"/>
    </row>
    <row r="2750" spans="2:13">
      <c r="B2750" s="28"/>
      <c r="C2750" s="28"/>
      <c r="E2750" s="28"/>
      <c r="F2750" s="30"/>
      <c r="G2750" s="31"/>
      <c r="I2750" s="28"/>
      <c r="J2750" s="29"/>
      <c r="L2750" s="28"/>
      <c r="M2750" s="27"/>
    </row>
    <row r="2751" spans="2:13">
      <c r="B2751" s="28"/>
      <c r="C2751" s="28"/>
      <c r="E2751" s="28"/>
      <c r="F2751" s="30"/>
      <c r="G2751" s="31"/>
      <c r="I2751" s="28"/>
      <c r="J2751" s="29"/>
      <c r="L2751" s="28"/>
      <c r="M2751" s="27"/>
    </row>
    <row r="2752" spans="2:13">
      <c r="B2752" s="28"/>
      <c r="C2752" s="28"/>
      <c r="E2752" s="28"/>
      <c r="F2752" s="30"/>
      <c r="G2752" s="31"/>
      <c r="I2752" s="28"/>
      <c r="J2752" s="29"/>
      <c r="L2752" s="28"/>
      <c r="M2752" s="27"/>
    </row>
    <row r="2753" spans="2:13">
      <c r="B2753" s="28"/>
      <c r="C2753" s="28"/>
      <c r="E2753" s="28"/>
      <c r="F2753" s="30"/>
      <c r="G2753" s="31"/>
      <c r="I2753" s="28"/>
      <c r="J2753" s="29"/>
      <c r="L2753" s="28"/>
      <c r="M2753" s="27"/>
    </row>
    <row r="2754" spans="2:13">
      <c r="B2754" s="28"/>
      <c r="C2754" s="28"/>
      <c r="E2754" s="28"/>
      <c r="F2754" s="30"/>
      <c r="G2754" s="31"/>
      <c r="I2754" s="28"/>
      <c r="J2754" s="29"/>
      <c r="L2754" s="28"/>
      <c r="M2754" s="27"/>
    </row>
    <row r="2755" spans="2:13">
      <c r="B2755" s="28"/>
      <c r="C2755" s="28"/>
      <c r="E2755" s="28"/>
      <c r="F2755" s="30"/>
      <c r="G2755" s="31"/>
      <c r="I2755" s="28"/>
      <c r="J2755" s="29"/>
      <c r="L2755" s="28"/>
      <c r="M2755" s="27"/>
    </row>
    <row r="2756" spans="2:13">
      <c r="B2756" s="28"/>
      <c r="C2756" s="28"/>
      <c r="E2756" s="28"/>
      <c r="F2756" s="30"/>
      <c r="G2756" s="31"/>
      <c r="I2756" s="28"/>
      <c r="J2756" s="29"/>
      <c r="L2756" s="28"/>
      <c r="M2756" s="27"/>
    </row>
    <row r="2757" spans="2:13">
      <c r="B2757" s="28"/>
      <c r="C2757" s="28"/>
      <c r="E2757" s="28"/>
      <c r="F2757" s="30"/>
      <c r="G2757" s="31"/>
      <c r="I2757" s="28"/>
      <c r="J2757" s="29"/>
      <c r="L2757" s="28"/>
      <c r="M2757" s="27"/>
    </row>
    <row r="2758" spans="2:13">
      <c r="B2758" s="28"/>
      <c r="C2758" s="28"/>
      <c r="E2758" s="28"/>
      <c r="F2758" s="30"/>
      <c r="G2758" s="31"/>
      <c r="I2758" s="28"/>
      <c r="J2758" s="29"/>
      <c r="L2758" s="28"/>
      <c r="M2758" s="27"/>
    </row>
    <row r="2759" spans="2:13">
      <c r="B2759" s="28"/>
      <c r="C2759" s="28"/>
      <c r="E2759" s="28"/>
      <c r="F2759" s="30"/>
      <c r="G2759" s="31"/>
      <c r="I2759" s="28"/>
      <c r="J2759" s="29"/>
      <c r="L2759" s="28"/>
      <c r="M2759" s="27"/>
    </row>
    <row r="2760" spans="2:13">
      <c r="B2760" s="28"/>
      <c r="C2760" s="28"/>
      <c r="E2760" s="28"/>
      <c r="F2760" s="30"/>
      <c r="G2760" s="31"/>
      <c r="I2760" s="28"/>
      <c r="J2760" s="29"/>
      <c r="L2760" s="28"/>
      <c r="M2760" s="27"/>
    </row>
    <row r="2761" spans="2:13">
      <c r="B2761" s="28"/>
      <c r="C2761" s="28"/>
      <c r="E2761" s="28"/>
      <c r="F2761" s="30"/>
      <c r="G2761" s="31"/>
      <c r="I2761" s="28"/>
      <c r="J2761" s="29"/>
      <c r="L2761" s="28"/>
      <c r="M2761" s="27"/>
    </row>
    <row r="2762" spans="2:13">
      <c r="B2762" s="28"/>
      <c r="C2762" s="28"/>
      <c r="E2762" s="28"/>
      <c r="F2762" s="30"/>
      <c r="G2762" s="31"/>
      <c r="I2762" s="28"/>
      <c r="J2762" s="29"/>
      <c r="L2762" s="28"/>
      <c r="M2762" s="27"/>
    </row>
    <row r="2763" spans="2:13">
      <c r="B2763" s="28"/>
      <c r="C2763" s="28"/>
      <c r="E2763" s="28"/>
      <c r="F2763" s="30"/>
      <c r="G2763" s="31"/>
      <c r="I2763" s="28"/>
      <c r="J2763" s="29"/>
      <c r="L2763" s="28"/>
      <c r="M2763" s="27"/>
    </row>
    <row r="2764" spans="2:13">
      <c r="B2764" s="28"/>
      <c r="C2764" s="28"/>
      <c r="E2764" s="28"/>
      <c r="F2764" s="30"/>
      <c r="G2764" s="31"/>
      <c r="I2764" s="28"/>
      <c r="J2764" s="29"/>
      <c r="L2764" s="28"/>
      <c r="M2764" s="27"/>
    </row>
    <row r="2765" spans="2:13">
      <c r="B2765" s="28"/>
      <c r="C2765" s="28"/>
      <c r="E2765" s="28"/>
      <c r="F2765" s="30"/>
      <c r="G2765" s="31"/>
      <c r="I2765" s="28"/>
      <c r="J2765" s="29"/>
      <c r="L2765" s="28"/>
      <c r="M2765" s="27"/>
    </row>
    <row r="2766" spans="2:13">
      <c r="B2766" s="28"/>
      <c r="C2766" s="28"/>
      <c r="E2766" s="28"/>
      <c r="F2766" s="30"/>
      <c r="G2766" s="31"/>
      <c r="I2766" s="28"/>
      <c r="J2766" s="29"/>
      <c r="L2766" s="28"/>
      <c r="M2766" s="27"/>
    </row>
    <row r="2767" spans="2:13">
      <c r="B2767" s="28"/>
      <c r="C2767" s="28"/>
      <c r="E2767" s="28"/>
      <c r="F2767" s="30"/>
      <c r="G2767" s="31"/>
      <c r="I2767" s="28"/>
      <c r="J2767" s="29"/>
      <c r="L2767" s="28"/>
      <c r="M2767" s="27"/>
    </row>
    <row r="2768" spans="2:13">
      <c r="B2768" s="28"/>
      <c r="C2768" s="28"/>
      <c r="E2768" s="28"/>
      <c r="F2768" s="30"/>
      <c r="G2768" s="31"/>
      <c r="I2768" s="28"/>
      <c r="J2768" s="29"/>
      <c r="L2768" s="28"/>
      <c r="M2768" s="27"/>
    </row>
    <row r="2769" spans="2:13">
      <c r="B2769" s="28"/>
      <c r="C2769" s="28"/>
      <c r="E2769" s="28"/>
      <c r="F2769" s="30"/>
      <c r="G2769" s="31"/>
      <c r="I2769" s="28"/>
      <c r="J2769" s="29"/>
      <c r="L2769" s="28"/>
      <c r="M2769" s="27"/>
    </row>
    <row r="2770" spans="2:13">
      <c r="B2770" s="28"/>
      <c r="C2770" s="28"/>
      <c r="E2770" s="28"/>
      <c r="F2770" s="30"/>
      <c r="G2770" s="31"/>
      <c r="I2770" s="28"/>
      <c r="J2770" s="29"/>
      <c r="L2770" s="28"/>
      <c r="M2770" s="27"/>
    </row>
    <row r="2771" spans="2:13">
      <c r="B2771" s="28"/>
      <c r="C2771" s="28"/>
      <c r="E2771" s="28"/>
      <c r="F2771" s="30"/>
      <c r="G2771" s="31"/>
      <c r="I2771" s="28"/>
      <c r="J2771" s="29"/>
      <c r="L2771" s="28"/>
      <c r="M2771" s="27"/>
    </row>
    <row r="2772" spans="2:13">
      <c r="B2772" s="28"/>
      <c r="C2772" s="28"/>
      <c r="E2772" s="28"/>
      <c r="F2772" s="30"/>
      <c r="G2772" s="31"/>
      <c r="I2772" s="28"/>
      <c r="J2772" s="29"/>
      <c r="L2772" s="28"/>
      <c r="M2772" s="27"/>
    </row>
    <row r="2773" spans="2:13">
      <c r="B2773" s="28"/>
      <c r="C2773" s="28"/>
      <c r="E2773" s="28"/>
      <c r="F2773" s="30"/>
      <c r="G2773" s="31"/>
      <c r="I2773" s="28"/>
      <c r="J2773" s="29"/>
      <c r="L2773" s="28"/>
      <c r="M2773" s="27"/>
    </row>
    <row r="2774" spans="2:13">
      <c r="B2774" s="28"/>
      <c r="C2774" s="28"/>
      <c r="E2774" s="28"/>
      <c r="F2774" s="30"/>
      <c r="G2774" s="31"/>
      <c r="I2774" s="28"/>
      <c r="J2774" s="29"/>
      <c r="L2774" s="28"/>
      <c r="M2774" s="27"/>
    </row>
    <row r="2775" spans="2:13">
      <c r="B2775" s="28"/>
      <c r="C2775" s="28"/>
      <c r="E2775" s="28"/>
      <c r="F2775" s="30"/>
      <c r="G2775" s="31"/>
      <c r="I2775" s="28"/>
      <c r="J2775" s="29"/>
      <c r="L2775" s="28"/>
      <c r="M2775" s="27"/>
    </row>
    <row r="2776" spans="2:13">
      <c r="B2776" s="28"/>
      <c r="C2776" s="28"/>
      <c r="E2776" s="28"/>
      <c r="F2776" s="30"/>
      <c r="G2776" s="31"/>
      <c r="I2776" s="28"/>
      <c r="J2776" s="29"/>
      <c r="L2776" s="28"/>
      <c r="M2776" s="27"/>
    </row>
    <row r="2777" spans="2:13">
      <c r="B2777" s="28"/>
      <c r="C2777" s="28"/>
      <c r="E2777" s="28"/>
      <c r="F2777" s="30"/>
      <c r="G2777" s="31"/>
      <c r="I2777" s="28"/>
      <c r="J2777" s="29"/>
      <c r="L2777" s="28"/>
      <c r="M2777" s="27"/>
    </row>
    <row r="2778" spans="2:13">
      <c r="B2778" s="28"/>
      <c r="C2778" s="28"/>
      <c r="E2778" s="28"/>
      <c r="F2778" s="30"/>
      <c r="G2778" s="31"/>
      <c r="I2778" s="28"/>
      <c r="J2778" s="29"/>
      <c r="L2778" s="28"/>
      <c r="M2778" s="27"/>
    </row>
    <row r="2779" spans="2:13">
      <c r="B2779" s="28"/>
      <c r="C2779" s="28"/>
      <c r="E2779" s="28"/>
      <c r="F2779" s="30"/>
      <c r="G2779" s="31"/>
      <c r="I2779" s="28"/>
      <c r="J2779" s="29"/>
      <c r="L2779" s="28"/>
      <c r="M2779" s="27"/>
    </row>
    <row r="2780" spans="2:13">
      <c r="B2780" s="28"/>
      <c r="C2780" s="28"/>
      <c r="E2780" s="28"/>
      <c r="F2780" s="30"/>
      <c r="G2780" s="31"/>
      <c r="I2780" s="28"/>
      <c r="J2780" s="29"/>
      <c r="L2780" s="28"/>
      <c r="M2780" s="27"/>
    </row>
    <row r="2781" spans="2:13">
      <c r="B2781" s="28"/>
      <c r="C2781" s="28"/>
      <c r="E2781" s="28"/>
      <c r="F2781" s="30"/>
      <c r="G2781" s="31"/>
      <c r="I2781" s="28"/>
      <c r="J2781" s="29"/>
      <c r="L2781" s="28"/>
      <c r="M2781" s="27"/>
    </row>
    <row r="2782" spans="2:13">
      <c r="B2782" s="28"/>
      <c r="C2782" s="28"/>
      <c r="E2782" s="28"/>
      <c r="F2782" s="30"/>
      <c r="G2782" s="31"/>
      <c r="I2782" s="28"/>
      <c r="J2782" s="29"/>
      <c r="L2782" s="28"/>
      <c r="M2782" s="27"/>
    </row>
    <row r="2783" spans="2:13">
      <c r="B2783" s="28"/>
      <c r="C2783" s="28"/>
      <c r="E2783" s="28"/>
      <c r="F2783" s="30"/>
      <c r="G2783" s="31"/>
      <c r="I2783" s="28"/>
      <c r="J2783" s="29"/>
      <c r="L2783" s="28"/>
      <c r="M2783" s="27"/>
    </row>
    <row r="2784" spans="2:13">
      <c r="B2784" s="28"/>
      <c r="C2784" s="28"/>
      <c r="E2784" s="28"/>
      <c r="F2784" s="30"/>
      <c r="G2784" s="31"/>
      <c r="I2784" s="28"/>
      <c r="J2784" s="29"/>
      <c r="L2784" s="28"/>
      <c r="M2784" s="27"/>
    </row>
    <row r="2785" spans="2:13">
      <c r="B2785" s="28"/>
      <c r="C2785" s="28"/>
      <c r="E2785" s="28"/>
      <c r="F2785" s="30"/>
      <c r="G2785" s="31"/>
      <c r="I2785" s="28"/>
      <c r="J2785" s="29"/>
      <c r="L2785" s="28"/>
      <c r="M2785" s="27"/>
    </row>
    <row r="2786" spans="2:13">
      <c r="B2786" s="28"/>
      <c r="C2786" s="28"/>
      <c r="E2786" s="28"/>
      <c r="F2786" s="30"/>
      <c r="G2786" s="31"/>
      <c r="I2786" s="28"/>
      <c r="J2786" s="29"/>
      <c r="L2786" s="28"/>
      <c r="M2786" s="27"/>
    </row>
    <row r="2787" spans="2:13">
      <c r="B2787" s="28"/>
      <c r="C2787" s="28"/>
      <c r="E2787" s="28"/>
      <c r="F2787" s="30"/>
      <c r="G2787" s="31"/>
      <c r="I2787" s="28"/>
      <c r="J2787" s="29"/>
      <c r="L2787" s="28"/>
      <c r="M2787" s="27"/>
    </row>
    <row r="2788" spans="2:13">
      <c r="B2788" s="28"/>
      <c r="C2788" s="28"/>
      <c r="E2788" s="28"/>
      <c r="F2788" s="30"/>
      <c r="G2788" s="31"/>
      <c r="I2788" s="28"/>
      <c r="J2788" s="29"/>
      <c r="L2788" s="28"/>
      <c r="M2788" s="27"/>
    </row>
    <row r="2789" spans="2:13">
      <c r="B2789" s="28"/>
      <c r="C2789" s="28"/>
      <c r="E2789" s="28"/>
      <c r="F2789" s="30"/>
      <c r="G2789" s="31"/>
      <c r="I2789" s="28"/>
      <c r="J2789" s="29"/>
      <c r="L2789" s="28"/>
      <c r="M2789" s="27"/>
    </row>
    <row r="2790" spans="2:13">
      <c r="B2790" s="28"/>
      <c r="C2790" s="28"/>
      <c r="E2790" s="28"/>
      <c r="F2790" s="30"/>
      <c r="G2790" s="31"/>
      <c r="I2790" s="28"/>
      <c r="J2790" s="29"/>
      <c r="L2790" s="28"/>
      <c r="M2790" s="27"/>
    </row>
    <row r="2791" spans="2:13">
      <c r="B2791" s="28"/>
      <c r="C2791" s="28"/>
      <c r="E2791" s="28"/>
      <c r="F2791" s="30"/>
      <c r="G2791" s="31"/>
      <c r="I2791" s="28"/>
      <c r="J2791" s="29"/>
      <c r="L2791" s="28"/>
      <c r="M2791" s="27"/>
    </row>
    <row r="2792" spans="2:13">
      <c r="B2792" s="28"/>
      <c r="C2792" s="28"/>
      <c r="E2792" s="28"/>
      <c r="F2792" s="30"/>
      <c r="G2792" s="31"/>
      <c r="I2792" s="28"/>
      <c r="J2792" s="29"/>
      <c r="L2792" s="28"/>
      <c r="M2792" s="27"/>
    </row>
    <row r="2793" spans="2:13">
      <c r="B2793" s="28"/>
      <c r="C2793" s="28"/>
      <c r="E2793" s="28"/>
      <c r="F2793" s="30"/>
      <c r="G2793" s="31"/>
      <c r="I2793" s="28"/>
      <c r="J2793" s="29"/>
      <c r="L2793" s="28"/>
      <c r="M2793" s="27"/>
    </row>
    <row r="2794" spans="2:13">
      <c r="B2794" s="28"/>
      <c r="C2794" s="28"/>
      <c r="E2794" s="28"/>
      <c r="F2794" s="30"/>
      <c r="G2794" s="31"/>
      <c r="I2794" s="28"/>
      <c r="J2794" s="29"/>
      <c r="L2794" s="28"/>
      <c r="M2794" s="27"/>
    </row>
    <row r="2795" spans="2:13">
      <c r="B2795" s="28"/>
      <c r="C2795" s="28"/>
      <c r="E2795" s="28"/>
      <c r="F2795" s="30"/>
      <c r="G2795" s="31"/>
      <c r="I2795" s="28"/>
      <c r="J2795" s="29"/>
      <c r="L2795" s="28"/>
      <c r="M2795" s="27"/>
    </row>
    <row r="2796" spans="2:13">
      <c r="B2796" s="28"/>
      <c r="C2796" s="28"/>
      <c r="E2796" s="28"/>
      <c r="F2796" s="30"/>
      <c r="G2796" s="31"/>
      <c r="I2796" s="28"/>
      <c r="J2796" s="29"/>
      <c r="L2796" s="28"/>
      <c r="M2796" s="27"/>
    </row>
    <row r="2797" spans="2:13">
      <c r="B2797" s="28"/>
      <c r="C2797" s="28"/>
      <c r="E2797" s="28"/>
      <c r="F2797" s="30"/>
      <c r="G2797" s="31"/>
      <c r="I2797" s="28"/>
      <c r="J2797" s="29"/>
      <c r="L2797" s="28"/>
      <c r="M2797" s="27"/>
    </row>
    <row r="2798" spans="2:13">
      <c r="B2798" s="28"/>
      <c r="C2798" s="28"/>
      <c r="E2798" s="28"/>
      <c r="F2798" s="30"/>
      <c r="G2798" s="31"/>
      <c r="I2798" s="28"/>
      <c r="J2798" s="29"/>
      <c r="L2798" s="28"/>
      <c r="M2798" s="27"/>
    </row>
    <row r="2799" spans="2:13">
      <c r="B2799" s="28"/>
      <c r="C2799" s="28"/>
      <c r="E2799" s="28"/>
      <c r="F2799" s="30"/>
      <c r="G2799" s="31"/>
      <c r="I2799" s="28"/>
      <c r="J2799" s="29"/>
      <c r="L2799" s="28"/>
      <c r="M2799" s="27"/>
    </row>
    <row r="2800" spans="2:13">
      <c r="B2800" s="28"/>
      <c r="C2800" s="28"/>
      <c r="E2800" s="28"/>
      <c r="F2800" s="30"/>
      <c r="G2800" s="31"/>
      <c r="I2800" s="28"/>
      <c r="J2800" s="29"/>
      <c r="L2800" s="28"/>
      <c r="M2800" s="27"/>
    </row>
    <row r="2801" spans="2:13">
      <c r="B2801" s="28"/>
      <c r="C2801" s="28"/>
      <c r="E2801" s="28"/>
      <c r="F2801" s="30"/>
      <c r="G2801" s="31"/>
      <c r="I2801" s="28"/>
      <c r="J2801" s="29"/>
      <c r="L2801" s="28"/>
      <c r="M2801" s="27"/>
    </row>
    <row r="2802" spans="2:13">
      <c r="B2802" s="28"/>
      <c r="C2802" s="28"/>
      <c r="E2802" s="28"/>
      <c r="F2802" s="30"/>
      <c r="G2802" s="31"/>
      <c r="I2802" s="28"/>
      <c r="J2802" s="29"/>
      <c r="L2802" s="28"/>
      <c r="M2802" s="27"/>
    </row>
    <row r="2803" spans="2:13">
      <c r="B2803" s="28"/>
      <c r="C2803" s="28"/>
      <c r="E2803" s="28"/>
      <c r="F2803" s="30"/>
      <c r="G2803" s="31"/>
      <c r="I2803" s="28"/>
      <c r="J2803" s="29"/>
      <c r="L2803" s="28"/>
      <c r="M2803" s="27"/>
    </row>
    <row r="2804" spans="2:13">
      <c r="B2804" s="28"/>
      <c r="C2804" s="28"/>
      <c r="E2804" s="28"/>
      <c r="F2804" s="30"/>
      <c r="G2804" s="31"/>
      <c r="I2804" s="28"/>
      <c r="J2804" s="29"/>
      <c r="L2804" s="28"/>
      <c r="M2804" s="27"/>
    </row>
    <row r="2805" spans="2:13">
      <c r="B2805" s="28"/>
      <c r="C2805" s="28"/>
      <c r="E2805" s="28"/>
      <c r="F2805" s="30"/>
      <c r="G2805" s="31"/>
      <c r="I2805" s="28"/>
      <c r="J2805" s="29"/>
      <c r="L2805" s="28"/>
      <c r="M2805" s="27"/>
    </row>
    <row r="2806" spans="2:13">
      <c r="B2806" s="28"/>
      <c r="C2806" s="28"/>
      <c r="E2806" s="28"/>
      <c r="F2806" s="30"/>
      <c r="G2806" s="31"/>
      <c r="I2806" s="28"/>
      <c r="J2806" s="29"/>
      <c r="L2806" s="28"/>
      <c r="M2806" s="27"/>
    </row>
    <row r="2807" spans="2:13">
      <c r="B2807" s="28"/>
      <c r="C2807" s="28"/>
      <c r="E2807" s="28"/>
      <c r="F2807" s="30"/>
      <c r="G2807" s="31"/>
      <c r="I2807" s="28"/>
      <c r="J2807" s="29"/>
      <c r="L2807" s="28"/>
      <c r="M2807" s="27"/>
    </row>
    <row r="2808" spans="2:13">
      <c r="B2808" s="28"/>
      <c r="C2808" s="28"/>
      <c r="E2808" s="28"/>
      <c r="F2808" s="30"/>
      <c r="G2808" s="31"/>
      <c r="I2808" s="28"/>
      <c r="J2808" s="29"/>
      <c r="L2808" s="28"/>
      <c r="M2808" s="27"/>
    </row>
    <row r="2809" spans="2:13">
      <c r="B2809" s="28"/>
      <c r="C2809" s="28"/>
      <c r="E2809" s="28"/>
      <c r="F2809" s="30"/>
      <c r="G2809" s="31"/>
      <c r="I2809" s="28"/>
      <c r="J2809" s="29"/>
      <c r="L2809" s="28"/>
      <c r="M2809" s="27"/>
    </row>
    <row r="2810" spans="2:13">
      <c r="B2810" s="28"/>
      <c r="C2810" s="28"/>
      <c r="E2810" s="28"/>
      <c r="F2810" s="30"/>
      <c r="G2810" s="31"/>
      <c r="I2810" s="28"/>
      <c r="J2810" s="29"/>
      <c r="L2810" s="28"/>
      <c r="M2810" s="27"/>
    </row>
    <row r="2811" spans="2:13">
      <c r="B2811" s="28"/>
      <c r="C2811" s="28"/>
      <c r="E2811" s="28"/>
      <c r="F2811" s="30"/>
      <c r="G2811" s="31"/>
      <c r="I2811" s="28"/>
      <c r="J2811" s="29"/>
      <c r="L2811" s="28"/>
      <c r="M2811" s="27"/>
    </row>
    <row r="2812" spans="2:13">
      <c r="B2812" s="28"/>
      <c r="C2812" s="28"/>
      <c r="E2812" s="28"/>
      <c r="F2812" s="30"/>
      <c r="G2812" s="31"/>
      <c r="I2812" s="28"/>
      <c r="J2812" s="29"/>
      <c r="L2812" s="28"/>
      <c r="M2812" s="27"/>
    </row>
    <row r="2813" spans="2:13">
      <c r="B2813" s="28"/>
      <c r="C2813" s="28"/>
      <c r="E2813" s="28"/>
      <c r="F2813" s="30"/>
      <c r="G2813" s="31"/>
      <c r="I2813" s="28"/>
      <c r="J2813" s="29"/>
      <c r="L2813" s="28"/>
      <c r="M2813" s="27"/>
    </row>
    <row r="2814" spans="2:13">
      <c r="B2814" s="28"/>
      <c r="C2814" s="28"/>
      <c r="E2814" s="28"/>
      <c r="F2814" s="30"/>
      <c r="G2814" s="31"/>
      <c r="I2814" s="28"/>
      <c r="J2814" s="29"/>
      <c r="L2814" s="28"/>
      <c r="M2814" s="27"/>
    </row>
    <row r="2815" spans="2:13">
      <c r="B2815" s="28"/>
      <c r="C2815" s="28"/>
      <c r="E2815" s="28"/>
      <c r="F2815" s="30"/>
      <c r="G2815" s="31"/>
      <c r="I2815" s="28"/>
      <c r="J2815" s="29"/>
      <c r="L2815" s="28"/>
      <c r="M2815" s="27"/>
    </row>
    <row r="2816" spans="2:13">
      <c r="B2816" s="28"/>
      <c r="C2816" s="28"/>
      <c r="E2816" s="28"/>
      <c r="F2816" s="30"/>
      <c r="G2816" s="31"/>
      <c r="I2816" s="28"/>
      <c r="J2816" s="29"/>
      <c r="L2816" s="28"/>
      <c r="M2816" s="27"/>
    </row>
    <row r="2817" spans="2:13">
      <c r="B2817" s="28"/>
      <c r="C2817" s="28"/>
      <c r="E2817" s="28"/>
      <c r="F2817" s="30"/>
      <c r="G2817" s="31"/>
      <c r="I2817" s="28"/>
      <c r="J2817" s="29"/>
      <c r="L2817" s="28"/>
      <c r="M2817" s="27"/>
    </row>
    <row r="2818" spans="2:13">
      <c r="B2818" s="28"/>
      <c r="C2818" s="28"/>
      <c r="E2818" s="28"/>
      <c r="F2818" s="30"/>
      <c r="G2818" s="31"/>
      <c r="I2818" s="28"/>
      <c r="J2818" s="29"/>
      <c r="L2818" s="28"/>
      <c r="M2818" s="27"/>
    </row>
    <row r="2819" spans="2:13">
      <c r="B2819" s="28"/>
      <c r="C2819" s="28"/>
      <c r="E2819" s="28"/>
      <c r="F2819" s="30"/>
      <c r="G2819" s="31"/>
      <c r="I2819" s="28"/>
      <c r="J2819" s="29"/>
      <c r="L2819" s="28"/>
      <c r="M2819" s="27"/>
    </row>
    <row r="2820" spans="2:13">
      <c r="B2820" s="28"/>
      <c r="C2820" s="28"/>
      <c r="E2820" s="28"/>
      <c r="F2820" s="30"/>
      <c r="G2820" s="31"/>
      <c r="I2820" s="28"/>
      <c r="J2820" s="29"/>
      <c r="L2820" s="28"/>
      <c r="M2820" s="27"/>
    </row>
    <row r="2821" spans="2:13">
      <c r="B2821" s="28"/>
      <c r="C2821" s="28"/>
      <c r="E2821" s="28"/>
      <c r="F2821" s="30"/>
      <c r="G2821" s="31"/>
      <c r="I2821" s="28"/>
      <c r="J2821" s="29"/>
      <c r="L2821" s="28"/>
      <c r="M2821" s="27"/>
    </row>
    <row r="2822" spans="2:13">
      <c r="B2822" s="28"/>
      <c r="C2822" s="28"/>
      <c r="E2822" s="28"/>
      <c r="F2822" s="30"/>
      <c r="G2822" s="31"/>
      <c r="I2822" s="28"/>
      <c r="J2822" s="29"/>
      <c r="L2822" s="28"/>
      <c r="M2822" s="27"/>
    </row>
    <row r="2823" spans="2:13">
      <c r="B2823" s="28"/>
      <c r="C2823" s="28"/>
      <c r="E2823" s="28"/>
      <c r="F2823" s="30"/>
      <c r="G2823" s="31"/>
      <c r="I2823" s="28"/>
      <c r="J2823" s="29"/>
      <c r="L2823" s="28"/>
      <c r="M2823" s="27"/>
    </row>
    <row r="2824" spans="2:13">
      <c r="B2824" s="28"/>
      <c r="C2824" s="28"/>
      <c r="E2824" s="28"/>
      <c r="F2824" s="30"/>
      <c r="G2824" s="31"/>
      <c r="I2824" s="28"/>
      <c r="J2824" s="29"/>
      <c r="L2824" s="28"/>
      <c r="M2824" s="27"/>
    </row>
    <row r="2825" spans="2:13">
      <c r="B2825" s="28"/>
      <c r="C2825" s="28"/>
      <c r="E2825" s="28"/>
      <c r="F2825" s="30"/>
      <c r="G2825" s="31"/>
      <c r="I2825" s="28"/>
      <c r="J2825" s="29"/>
      <c r="L2825" s="28"/>
      <c r="M2825" s="27"/>
    </row>
    <row r="2826" spans="2:13">
      <c r="B2826" s="28"/>
      <c r="C2826" s="28"/>
      <c r="E2826" s="28"/>
      <c r="F2826" s="30"/>
      <c r="G2826" s="31"/>
      <c r="I2826" s="28"/>
      <c r="J2826" s="29"/>
      <c r="L2826" s="28"/>
      <c r="M2826" s="27"/>
    </row>
    <row r="2827" spans="2:13">
      <c r="B2827" s="28"/>
      <c r="C2827" s="28"/>
      <c r="E2827" s="28"/>
      <c r="F2827" s="30"/>
      <c r="G2827" s="31"/>
      <c r="I2827" s="28"/>
      <c r="J2827" s="29"/>
      <c r="L2827" s="28"/>
      <c r="M2827" s="27"/>
    </row>
    <row r="2828" spans="2:13">
      <c r="B2828" s="28"/>
      <c r="C2828" s="28"/>
      <c r="E2828" s="28"/>
      <c r="F2828" s="30"/>
      <c r="G2828" s="31"/>
      <c r="I2828" s="28"/>
      <c r="J2828" s="29"/>
      <c r="L2828" s="28"/>
      <c r="M2828" s="27"/>
    </row>
    <row r="2829" spans="2:13">
      <c r="B2829" s="28"/>
      <c r="C2829" s="28"/>
      <c r="E2829" s="28"/>
      <c r="F2829" s="30"/>
      <c r="G2829" s="31"/>
      <c r="I2829" s="28"/>
      <c r="J2829" s="29"/>
      <c r="L2829" s="28"/>
      <c r="M2829" s="27"/>
    </row>
    <row r="2830" spans="2:13">
      <c r="B2830" s="28"/>
      <c r="C2830" s="28"/>
      <c r="E2830" s="28"/>
      <c r="F2830" s="30"/>
      <c r="G2830" s="31"/>
      <c r="I2830" s="28"/>
      <c r="J2830" s="29"/>
      <c r="L2830" s="28"/>
      <c r="M2830" s="27"/>
    </row>
    <row r="2831" spans="2:13">
      <c r="B2831" s="28"/>
      <c r="C2831" s="28"/>
      <c r="E2831" s="28"/>
      <c r="F2831" s="30"/>
      <c r="G2831" s="31"/>
      <c r="I2831" s="28"/>
      <c r="J2831" s="29"/>
      <c r="L2831" s="28"/>
      <c r="M2831" s="27"/>
    </row>
    <row r="2832" spans="2:13">
      <c r="B2832" s="28"/>
      <c r="C2832" s="28"/>
      <c r="E2832" s="28"/>
      <c r="F2832" s="30"/>
      <c r="G2832" s="31"/>
      <c r="I2832" s="28"/>
      <c r="J2832" s="29"/>
      <c r="L2832" s="28"/>
      <c r="M2832" s="27"/>
    </row>
    <row r="2833" spans="2:13">
      <c r="B2833" s="28"/>
      <c r="C2833" s="28"/>
      <c r="E2833" s="28"/>
      <c r="F2833" s="30"/>
      <c r="G2833" s="31"/>
      <c r="I2833" s="28"/>
      <c r="J2833" s="29"/>
      <c r="L2833" s="28"/>
      <c r="M2833" s="27"/>
    </row>
    <row r="2834" spans="2:13">
      <c r="B2834" s="28"/>
      <c r="C2834" s="28"/>
      <c r="E2834" s="28"/>
      <c r="F2834" s="30"/>
      <c r="G2834" s="31"/>
      <c r="I2834" s="28"/>
      <c r="J2834" s="29"/>
      <c r="L2834" s="28"/>
      <c r="M2834" s="27"/>
    </row>
    <row r="2835" spans="2:13">
      <c r="B2835" s="28"/>
      <c r="C2835" s="28"/>
      <c r="E2835" s="28"/>
      <c r="F2835" s="30"/>
      <c r="G2835" s="31"/>
      <c r="I2835" s="28"/>
      <c r="J2835" s="29"/>
      <c r="L2835" s="28"/>
      <c r="M2835" s="27"/>
    </row>
    <row r="2836" spans="2:13">
      <c r="B2836" s="28"/>
      <c r="C2836" s="28"/>
      <c r="E2836" s="28"/>
      <c r="F2836" s="30"/>
      <c r="G2836" s="31"/>
      <c r="I2836" s="28"/>
      <c r="J2836" s="29"/>
      <c r="L2836" s="28"/>
      <c r="M2836" s="27"/>
    </row>
    <row r="2837" spans="2:13">
      <c r="B2837" s="28"/>
      <c r="C2837" s="28"/>
      <c r="E2837" s="28"/>
      <c r="F2837" s="30"/>
      <c r="G2837" s="31"/>
      <c r="I2837" s="28"/>
      <c r="J2837" s="29"/>
      <c r="L2837" s="28"/>
      <c r="M2837" s="27"/>
    </row>
    <row r="2838" spans="2:13">
      <c r="B2838" s="28"/>
      <c r="C2838" s="28"/>
      <c r="E2838" s="28"/>
      <c r="F2838" s="30"/>
      <c r="G2838" s="31"/>
      <c r="I2838" s="28"/>
      <c r="J2838" s="29"/>
      <c r="L2838" s="28"/>
      <c r="M2838" s="27"/>
    </row>
    <row r="2839" spans="2:13">
      <c r="B2839" s="28"/>
      <c r="C2839" s="28"/>
      <c r="E2839" s="28"/>
      <c r="F2839" s="30"/>
      <c r="G2839" s="31"/>
      <c r="I2839" s="28"/>
      <c r="J2839" s="29"/>
      <c r="L2839" s="28"/>
      <c r="M2839" s="27"/>
    </row>
    <row r="2840" spans="2:13">
      <c r="B2840" s="28"/>
      <c r="C2840" s="28"/>
      <c r="E2840" s="28"/>
      <c r="F2840" s="30"/>
      <c r="G2840" s="31"/>
      <c r="I2840" s="28"/>
      <c r="J2840" s="29"/>
      <c r="L2840" s="28"/>
      <c r="M2840" s="27"/>
    </row>
    <row r="2841" spans="2:13">
      <c r="B2841" s="28"/>
      <c r="C2841" s="28"/>
      <c r="E2841" s="28"/>
      <c r="F2841" s="30"/>
      <c r="G2841" s="31"/>
      <c r="I2841" s="28"/>
      <c r="J2841" s="29"/>
      <c r="L2841" s="28"/>
      <c r="M2841" s="27"/>
    </row>
    <row r="2842" spans="2:13">
      <c r="B2842" s="28"/>
      <c r="C2842" s="28"/>
      <c r="E2842" s="28"/>
      <c r="F2842" s="30"/>
      <c r="G2842" s="31"/>
      <c r="I2842" s="28"/>
      <c r="J2842" s="29"/>
      <c r="L2842" s="28"/>
      <c r="M2842" s="27"/>
    </row>
    <row r="2843" spans="2:13">
      <c r="B2843" s="28"/>
      <c r="C2843" s="28"/>
      <c r="E2843" s="28"/>
      <c r="F2843" s="30"/>
      <c r="G2843" s="31"/>
      <c r="I2843" s="28"/>
      <c r="J2843" s="29"/>
      <c r="L2843" s="28"/>
      <c r="M2843" s="27"/>
    </row>
    <row r="2844" spans="2:13">
      <c r="B2844" s="28"/>
      <c r="C2844" s="28"/>
      <c r="E2844" s="28"/>
      <c r="F2844" s="30"/>
      <c r="G2844" s="31"/>
      <c r="I2844" s="28"/>
      <c r="J2844" s="29"/>
      <c r="L2844" s="28"/>
      <c r="M2844" s="27"/>
    </row>
    <row r="2845" spans="2:13">
      <c r="B2845" s="28"/>
      <c r="C2845" s="28"/>
      <c r="E2845" s="28"/>
      <c r="F2845" s="30"/>
      <c r="G2845" s="31"/>
      <c r="I2845" s="28"/>
      <c r="J2845" s="29"/>
      <c r="L2845" s="28"/>
      <c r="M2845" s="27"/>
    </row>
    <row r="2846" spans="2:13">
      <c r="B2846" s="28"/>
      <c r="C2846" s="28"/>
      <c r="E2846" s="28"/>
      <c r="F2846" s="30"/>
      <c r="G2846" s="31"/>
      <c r="I2846" s="28"/>
      <c r="J2846" s="29"/>
      <c r="L2846" s="28"/>
      <c r="M2846" s="27"/>
    </row>
    <row r="2847" spans="2:13">
      <c r="B2847" s="28"/>
      <c r="C2847" s="28"/>
      <c r="E2847" s="28"/>
      <c r="F2847" s="30"/>
      <c r="G2847" s="31"/>
      <c r="I2847" s="28"/>
      <c r="J2847" s="29"/>
      <c r="L2847" s="28"/>
      <c r="M2847" s="27"/>
    </row>
    <row r="2848" spans="2:13">
      <c r="B2848" s="28"/>
      <c r="C2848" s="28"/>
      <c r="E2848" s="28"/>
      <c r="F2848" s="30"/>
      <c r="G2848" s="31"/>
      <c r="I2848" s="28"/>
      <c r="J2848" s="29"/>
      <c r="L2848" s="28"/>
      <c r="M2848" s="27"/>
    </row>
    <row r="2849" spans="2:13">
      <c r="B2849" s="28"/>
      <c r="C2849" s="28"/>
      <c r="E2849" s="28"/>
      <c r="F2849" s="30"/>
      <c r="G2849" s="31"/>
      <c r="I2849" s="28"/>
      <c r="J2849" s="29"/>
      <c r="L2849" s="28"/>
      <c r="M2849" s="27"/>
    </row>
    <row r="2850" spans="2:13">
      <c r="B2850" s="28"/>
      <c r="C2850" s="28"/>
      <c r="E2850" s="28"/>
      <c r="F2850" s="30"/>
      <c r="G2850" s="31"/>
      <c r="I2850" s="28"/>
      <c r="J2850" s="29"/>
      <c r="L2850" s="28"/>
      <c r="M2850" s="27"/>
    </row>
    <row r="2851" spans="2:13">
      <c r="B2851" s="28"/>
      <c r="C2851" s="28"/>
      <c r="E2851" s="28"/>
      <c r="F2851" s="30"/>
      <c r="G2851" s="31"/>
      <c r="I2851" s="28"/>
      <c r="J2851" s="29"/>
      <c r="L2851" s="28"/>
      <c r="M2851" s="27"/>
    </row>
    <row r="2852" spans="2:13">
      <c r="B2852" s="28"/>
      <c r="C2852" s="28"/>
      <c r="E2852" s="28"/>
      <c r="F2852" s="30"/>
      <c r="G2852" s="31"/>
      <c r="I2852" s="28"/>
      <c r="J2852" s="29"/>
      <c r="L2852" s="28"/>
      <c r="M2852" s="27"/>
    </row>
    <row r="2853" spans="2:13">
      <c r="B2853" s="28"/>
      <c r="C2853" s="28"/>
      <c r="E2853" s="28"/>
      <c r="F2853" s="30"/>
      <c r="G2853" s="31"/>
      <c r="I2853" s="28"/>
      <c r="J2853" s="29"/>
      <c r="L2853" s="28"/>
      <c r="M2853" s="27"/>
    </row>
    <row r="2854" spans="2:13">
      <c r="B2854" s="28"/>
      <c r="C2854" s="28"/>
      <c r="E2854" s="28"/>
      <c r="F2854" s="30"/>
      <c r="G2854" s="31"/>
      <c r="I2854" s="28"/>
      <c r="J2854" s="29"/>
      <c r="L2854" s="28"/>
      <c r="M2854" s="27"/>
    </row>
    <row r="2855" spans="2:13">
      <c r="B2855" s="28"/>
      <c r="C2855" s="28"/>
      <c r="E2855" s="28"/>
      <c r="F2855" s="30"/>
      <c r="G2855" s="31"/>
      <c r="I2855" s="28"/>
      <c r="J2855" s="29"/>
      <c r="L2855" s="28"/>
      <c r="M2855" s="27"/>
    </row>
    <row r="2856" spans="2:13">
      <c r="B2856" s="28"/>
      <c r="C2856" s="28"/>
      <c r="E2856" s="28"/>
      <c r="F2856" s="30"/>
      <c r="G2856" s="31"/>
      <c r="I2856" s="28"/>
      <c r="J2856" s="29"/>
      <c r="L2856" s="28"/>
      <c r="M2856" s="27"/>
    </row>
    <row r="2857" spans="2:13">
      <c r="B2857" s="28"/>
      <c r="C2857" s="28"/>
      <c r="E2857" s="28"/>
      <c r="F2857" s="30"/>
      <c r="G2857" s="31"/>
      <c r="I2857" s="28"/>
      <c r="J2857" s="29"/>
      <c r="L2857" s="28"/>
      <c r="M2857" s="27"/>
    </row>
    <row r="2858" spans="2:13">
      <c r="B2858" s="28"/>
      <c r="C2858" s="28"/>
      <c r="E2858" s="28"/>
      <c r="F2858" s="30"/>
      <c r="G2858" s="31"/>
      <c r="I2858" s="28"/>
      <c r="J2858" s="29"/>
      <c r="L2858" s="28"/>
      <c r="M2858" s="27"/>
    </row>
    <row r="2859" spans="2:13">
      <c r="B2859" s="28"/>
      <c r="C2859" s="28"/>
      <c r="E2859" s="28"/>
      <c r="F2859" s="30"/>
      <c r="G2859" s="31"/>
      <c r="I2859" s="28"/>
      <c r="J2859" s="29"/>
      <c r="L2859" s="28"/>
      <c r="M2859" s="27"/>
    </row>
    <row r="2860" spans="2:13">
      <c r="B2860" s="28"/>
      <c r="C2860" s="28"/>
      <c r="E2860" s="28"/>
      <c r="F2860" s="30"/>
      <c r="G2860" s="31"/>
      <c r="I2860" s="28"/>
      <c r="J2860" s="29"/>
      <c r="L2860" s="28"/>
      <c r="M2860" s="27"/>
    </row>
    <row r="2861" spans="2:13">
      <c r="B2861" s="28"/>
      <c r="C2861" s="28"/>
      <c r="E2861" s="28"/>
      <c r="F2861" s="30"/>
      <c r="G2861" s="31"/>
      <c r="I2861" s="28"/>
      <c r="J2861" s="29"/>
      <c r="L2861" s="28"/>
      <c r="M2861" s="27"/>
    </row>
    <row r="2862" spans="2:13">
      <c r="B2862" s="28"/>
      <c r="C2862" s="28"/>
      <c r="E2862" s="28"/>
      <c r="F2862" s="30"/>
      <c r="G2862" s="31"/>
      <c r="I2862" s="28"/>
      <c r="J2862" s="29"/>
      <c r="L2862" s="28"/>
      <c r="M2862" s="27"/>
    </row>
    <row r="2863" spans="2:13">
      <c r="B2863" s="28"/>
      <c r="C2863" s="28"/>
      <c r="E2863" s="28"/>
      <c r="F2863" s="30"/>
      <c r="G2863" s="31"/>
      <c r="I2863" s="28"/>
      <c r="J2863" s="29"/>
      <c r="L2863" s="28"/>
      <c r="M2863" s="27"/>
    </row>
    <row r="2864" spans="2:13">
      <c r="B2864" s="28"/>
      <c r="C2864" s="28"/>
      <c r="E2864" s="28"/>
      <c r="F2864" s="30"/>
      <c r="G2864" s="31"/>
      <c r="I2864" s="28"/>
      <c r="J2864" s="29"/>
      <c r="L2864" s="28"/>
      <c r="M2864" s="27"/>
    </row>
    <row r="2865" spans="2:13">
      <c r="B2865" s="28"/>
      <c r="C2865" s="28"/>
      <c r="E2865" s="28"/>
      <c r="F2865" s="30"/>
      <c r="G2865" s="31"/>
      <c r="I2865" s="28"/>
      <c r="J2865" s="29"/>
      <c r="L2865" s="28"/>
      <c r="M2865" s="27"/>
    </row>
    <row r="2866" spans="2:13">
      <c r="B2866" s="28"/>
      <c r="C2866" s="28"/>
      <c r="E2866" s="28"/>
      <c r="F2866" s="30"/>
      <c r="G2866" s="31"/>
      <c r="I2866" s="28"/>
      <c r="J2866" s="29"/>
      <c r="L2866" s="28"/>
      <c r="M2866" s="27"/>
    </row>
    <row r="2867" spans="2:13">
      <c r="B2867" s="28"/>
      <c r="C2867" s="28"/>
      <c r="E2867" s="28"/>
      <c r="F2867" s="30"/>
      <c r="G2867" s="31"/>
      <c r="I2867" s="28"/>
      <c r="J2867" s="29"/>
      <c r="L2867" s="28"/>
      <c r="M2867" s="27"/>
    </row>
    <row r="2868" spans="2:13">
      <c r="B2868" s="28"/>
      <c r="C2868" s="28"/>
      <c r="E2868" s="28"/>
      <c r="F2868" s="30"/>
      <c r="G2868" s="31"/>
      <c r="I2868" s="28"/>
      <c r="J2868" s="29"/>
      <c r="L2868" s="28"/>
      <c r="M2868" s="27"/>
    </row>
    <row r="2869" spans="2:13">
      <c r="B2869" s="28"/>
      <c r="C2869" s="28"/>
      <c r="E2869" s="28"/>
      <c r="F2869" s="30"/>
      <c r="G2869" s="31"/>
      <c r="I2869" s="28"/>
      <c r="J2869" s="29"/>
      <c r="L2869" s="28"/>
      <c r="M2869" s="27"/>
    </row>
    <row r="2870" spans="2:13">
      <c r="B2870" s="28"/>
      <c r="C2870" s="28"/>
      <c r="E2870" s="28"/>
      <c r="F2870" s="30"/>
      <c r="G2870" s="31"/>
      <c r="I2870" s="28"/>
      <c r="J2870" s="29"/>
      <c r="L2870" s="28"/>
      <c r="M2870" s="27"/>
    </row>
    <row r="2871" spans="2:13">
      <c r="B2871" s="28"/>
      <c r="C2871" s="28"/>
      <c r="E2871" s="28"/>
      <c r="F2871" s="30"/>
      <c r="G2871" s="31"/>
      <c r="I2871" s="28"/>
      <c r="J2871" s="29"/>
      <c r="L2871" s="28"/>
      <c r="M2871" s="27"/>
    </row>
    <row r="2872" spans="2:13">
      <c r="B2872" s="28"/>
      <c r="C2872" s="28"/>
      <c r="E2872" s="28"/>
      <c r="F2872" s="30"/>
      <c r="G2872" s="31"/>
      <c r="I2872" s="28"/>
      <c r="J2872" s="29"/>
      <c r="L2872" s="28"/>
      <c r="M2872" s="27"/>
    </row>
    <row r="2873" spans="2:13">
      <c r="B2873" s="28"/>
      <c r="C2873" s="28"/>
      <c r="E2873" s="28"/>
      <c r="F2873" s="30"/>
      <c r="G2873" s="31"/>
      <c r="I2873" s="28"/>
      <c r="J2873" s="29"/>
      <c r="L2873" s="28"/>
      <c r="M2873" s="27"/>
    </row>
    <row r="2874" spans="2:13">
      <c r="B2874" s="28"/>
      <c r="C2874" s="28"/>
      <c r="E2874" s="28"/>
      <c r="F2874" s="30"/>
      <c r="G2874" s="31"/>
      <c r="I2874" s="28"/>
      <c r="J2874" s="29"/>
      <c r="L2874" s="28"/>
      <c r="M2874" s="27"/>
    </row>
    <row r="2875" spans="2:13">
      <c r="B2875" s="28"/>
      <c r="C2875" s="28"/>
      <c r="E2875" s="28"/>
      <c r="F2875" s="30"/>
      <c r="G2875" s="31"/>
      <c r="I2875" s="28"/>
      <c r="J2875" s="29"/>
      <c r="L2875" s="28"/>
      <c r="M2875" s="27"/>
    </row>
    <row r="2876" spans="2:13">
      <c r="B2876" s="28"/>
      <c r="C2876" s="28"/>
      <c r="E2876" s="28"/>
      <c r="F2876" s="30"/>
      <c r="G2876" s="31"/>
      <c r="I2876" s="28"/>
      <c r="J2876" s="29"/>
      <c r="L2876" s="28"/>
      <c r="M2876" s="27"/>
    </row>
    <row r="2877" spans="2:13">
      <c r="B2877" s="28"/>
      <c r="C2877" s="28"/>
      <c r="E2877" s="28"/>
      <c r="F2877" s="30"/>
      <c r="G2877" s="31"/>
      <c r="I2877" s="28"/>
      <c r="J2877" s="29"/>
      <c r="L2877" s="28"/>
      <c r="M2877" s="27"/>
    </row>
    <row r="2878" spans="2:13">
      <c r="B2878" s="28"/>
      <c r="C2878" s="28"/>
      <c r="E2878" s="28"/>
      <c r="F2878" s="30"/>
      <c r="G2878" s="31"/>
      <c r="I2878" s="28"/>
      <c r="J2878" s="29"/>
      <c r="L2878" s="28"/>
      <c r="M2878" s="27"/>
    </row>
    <row r="2879" spans="2:13">
      <c r="B2879" s="28"/>
      <c r="C2879" s="28"/>
      <c r="E2879" s="28"/>
      <c r="F2879" s="30"/>
      <c r="G2879" s="31"/>
      <c r="I2879" s="28"/>
      <c r="J2879" s="29"/>
      <c r="L2879" s="28"/>
      <c r="M2879" s="27"/>
    </row>
    <row r="2880" spans="2:13">
      <c r="B2880" s="28"/>
      <c r="C2880" s="28"/>
      <c r="E2880" s="28"/>
      <c r="F2880" s="30"/>
      <c r="G2880" s="31"/>
      <c r="I2880" s="28"/>
      <c r="J2880" s="29"/>
      <c r="L2880" s="28"/>
      <c r="M2880" s="27"/>
    </row>
    <row r="2881" spans="2:13">
      <c r="B2881" s="28"/>
      <c r="C2881" s="28"/>
      <c r="E2881" s="28"/>
      <c r="F2881" s="30"/>
      <c r="G2881" s="31"/>
      <c r="I2881" s="28"/>
      <c r="J2881" s="29"/>
      <c r="L2881" s="28"/>
      <c r="M2881" s="27"/>
    </row>
    <row r="2882" spans="2:13">
      <c r="B2882" s="28"/>
      <c r="C2882" s="28"/>
      <c r="E2882" s="28"/>
      <c r="F2882" s="30"/>
      <c r="G2882" s="31"/>
      <c r="I2882" s="28"/>
      <c r="J2882" s="29"/>
      <c r="L2882" s="28"/>
      <c r="M2882" s="27"/>
    </row>
    <row r="2883" spans="2:13">
      <c r="B2883" s="28"/>
      <c r="C2883" s="28"/>
      <c r="E2883" s="28"/>
      <c r="F2883" s="30"/>
      <c r="G2883" s="31"/>
      <c r="I2883" s="28"/>
      <c r="J2883" s="29"/>
      <c r="L2883" s="28"/>
      <c r="M2883" s="27"/>
    </row>
    <row r="2884" spans="2:13">
      <c r="B2884" s="28"/>
      <c r="C2884" s="28"/>
      <c r="E2884" s="28"/>
      <c r="F2884" s="30"/>
      <c r="G2884" s="31"/>
      <c r="I2884" s="28"/>
      <c r="J2884" s="29"/>
      <c r="L2884" s="28"/>
      <c r="M2884" s="27"/>
    </row>
    <row r="2885" spans="2:13">
      <c r="B2885" s="28"/>
      <c r="C2885" s="28"/>
      <c r="E2885" s="28"/>
      <c r="F2885" s="30"/>
      <c r="G2885" s="31"/>
      <c r="I2885" s="28"/>
      <c r="J2885" s="29"/>
      <c r="L2885" s="28"/>
      <c r="M2885" s="27"/>
    </row>
    <row r="2886" spans="2:13">
      <c r="B2886" s="28"/>
      <c r="C2886" s="28"/>
      <c r="E2886" s="28"/>
      <c r="F2886" s="30"/>
      <c r="G2886" s="31"/>
      <c r="I2886" s="28"/>
      <c r="J2886" s="29"/>
      <c r="L2886" s="28"/>
      <c r="M2886" s="27"/>
    </row>
    <row r="2887" spans="2:13">
      <c r="B2887" s="28"/>
      <c r="C2887" s="28"/>
      <c r="E2887" s="28"/>
      <c r="F2887" s="30"/>
      <c r="G2887" s="31"/>
      <c r="I2887" s="28"/>
      <c r="J2887" s="29"/>
      <c r="L2887" s="28"/>
      <c r="M2887" s="27"/>
    </row>
    <row r="2888" spans="2:13">
      <c r="B2888" s="28"/>
      <c r="C2888" s="28"/>
      <c r="E2888" s="28"/>
      <c r="F2888" s="30"/>
      <c r="G2888" s="31"/>
      <c r="I2888" s="28"/>
      <c r="J2888" s="29"/>
      <c r="L2888" s="28"/>
      <c r="M2888" s="27"/>
    </row>
    <row r="2889" spans="2:13">
      <c r="B2889" s="28"/>
      <c r="C2889" s="28"/>
      <c r="E2889" s="28"/>
      <c r="F2889" s="30"/>
      <c r="G2889" s="31"/>
      <c r="I2889" s="28"/>
      <c r="J2889" s="29"/>
      <c r="L2889" s="28"/>
      <c r="M2889" s="27"/>
    </row>
    <row r="2890" spans="2:13">
      <c r="B2890" s="28"/>
      <c r="C2890" s="28"/>
      <c r="E2890" s="28"/>
      <c r="F2890" s="30"/>
      <c r="G2890" s="31"/>
      <c r="I2890" s="28"/>
      <c r="J2890" s="29"/>
      <c r="L2890" s="28"/>
      <c r="M2890" s="27"/>
    </row>
    <row r="2891" spans="2:13">
      <c r="B2891" s="28"/>
      <c r="C2891" s="28"/>
      <c r="E2891" s="28"/>
      <c r="F2891" s="30"/>
      <c r="G2891" s="31"/>
      <c r="I2891" s="28"/>
      <c r="J2891" s="29"/>
      <c r="L2891" s="28"/>
      <c r="M2891" s="27"/>
    </row>
    <row r="2892" spans="2:13">
      <c r="B2892" s="28"/>
      <c r="C2892" s="28"/>
      <c r="E2892" s="28"/>
      <c r="F2892" s="30"/>
      <c r="G2892" s="31"/>
      <c r="I2892" s="28"/>
      <c r="J2892" s="29"/>
      <c r="L2892" s="28"/>
      <c r="M2892" s="27"/>
    </row>
    <row r="2893" spans="2:13">
      <c r="B2893" s="28"/>
      <c r="C2893" s="28"/>
      <c r="E2893" s="28"/>
      <c r="F2893" s="30"/>
      <c r="G2893" s="31"/>
      <c r="I2893" s="28"/>
      <c r="J2893" s="29"/>
      <c r="L2893" s="28"/>
      <c r="M2893" s="27"/>
    </row>
    <row r="2894" spans="2:13">
      <c r="B2894" s="28"/>
      <c r="C2894" s="28"/>
      <c r="E2894" s="28"/>
      <c r="F2894" s="30"/>
      <c r="G2894" s="31"/>
      <c r="I2894" s="28"/>
      <c r="J2894" s="29"/>
      <c r="L2894" s="28"/>
      <c r="M2894" s="27"/>
    </row>
    <row r="2895" spans="2:13">
      <c r="B2895" s="28"/>
      <c r="C2895" s="28"/>
      <c r="E2895" s="28"/>
      <c r="F2895" s="30"/>
      <c r="G2895" s="31"/>
      <c r="I2895" s="28"/>
      <c r="J2895" s="29"/>
      <c r="L2895" s="28"/>
      <c r="M2895" s="27"/>
    </row>
    <row r="2896" spans="2:13">
      <c r="B2896" s="28"/>
      <c r="C2896" s="28"/>
      <c r="E2896" s="28"/>
      <c r="F2896" s="30"/>
      <c r="G2896" s="31"/>
      <c r="I2896" s="28"/>
      <c r="J2896" s="29"/>
      <c r="L2896" s="28"/>
      <c r="M2896" s="27"/>
    </row>
    <row r="2897" spans="2:13">
      <c r="B2897" s="28"/>
      <c r="C2897" s="28"/>
      <c r="E2897" s="28"/>
      <c r="F2897" s="30"/>
      <c r="G2897" s="31"/>
      <c r="I2897" s="28"/>
      <c r="J2897" s="29"/>
      <c r="L2897" s="28"/>
      <c r="M2897" s="27"/>
    </row>
    <row r="2898" spans="2:13">
      <c r="B2898" s="28"/>
      <c r="C2898" s="28"/>
      <c r="E2898" s="28"/>
      <c r="F2898" s="30"/>
      <c r="G2898" s="31"/>
      <c r="I2898" s="28"/>
      <c r="J2898" s="29"/>
      <c r="L2898" s="28"/>
      <c r="M2898" s="27"/>
    </row>
    <row r="2899" spans="2:13">
      <c r="B2899" s="28"/>
      <c r="C2899" s="28"/>
      <c r="E2899" s="28"/>
      <c r="F2899" s="30"/>
      <c r="G2899" s="31"/>
      <c r="I2899" s="28"/>
      <c r="J2899" s="29"/>
      <c r="L2899" s="28"/>
      <c r="M2899" s="27"/>
    </row>
    <row r="2900" spans="2:13">
      <c r="B2900" s="28"/>
      <c r="C2900" s="28"/>
      <c r="E2900" s="28"/>
      <c r="F2900" s="30"/>
      <c r="G2900" s="31"/>
      <c r="I2900" s="28"/>
      <c r="J2900" s="29"/>
      <c r="L2900" s="28"/>
      <c r="M2900" s="27"/>
    </row>
    <row r="2901" spans="2:13">
      <c r="B2901" s="28"/>
      <c r="C2901" s="28"/>
      <c r="E2901" s="28"/>
      <c r="F2901" s="30"/>
      <c r="G2901" s="31"/>
      <c r="I2901" s="28"/>
      <c r="J2901" s="29"/>
      <c r="L2901" s="28"/>
      <c r="M2901" s="27"/>
    </row>
    <row r="2902" spans="2:13">
      <c r="B2902" s="28"/>
      <c r="C2902" s="28"/>
      <c r="E2902" s="28"/>
      <c r="F2902" s="30"/>
      <c r="G2902" s="31"/>
      <c r="I2902" s="28"/>
      <c r="J2902" s="29"/>
      <c r="L2902" s="28"/>
      <c r="M2902" s="27"/>
    </row>
    <row r="2903" spans="2:13">
      <c r="B2903" s="28"/>
      <c r="C2903" s="28"/>
      <c r="E2903" s="28"/>
      <c r="F2903" s="30"/>
      <c r="G2903" s="31"/>
      <c r="I2903" s="28"/>
      <c r="J2903" s="29"/>
      <c r="L2903" s="28"/>
      <c r="M2903" s="27"/>
    </row>
    <row r="2904" spans="2:13">
      <c r="B2904" s="28"/>
      <c r="C2904" s="28"/>
      <c r="E2904" s="28"/>
      <c r="F2904" s="30"/>
      <c r="G2904" s="31"/>
      <c r="I2904" s="28"/>
      <c r="J2904" s="29"/>
      <c r="L2904" s="28"/>
      <c r="M2904" s="27"/>
    </row>
    <row r="2905" spans="2:13">
      <c r="B2905" s="28"/>
      <c r="C2905" s="28"/>
      <c r="E2905" s="28"/>
      <c r="F2905" s="30"/>
      <c r="G2905" s="31"/>
      <c r="I2905" s="28"/>
      <c r="J2905" s="29"/>
      <c r="L2905" s="28"/>
      <c r="M2905" s="27"/>
    </row>
    <row r="2906" spans="2:13">
      <c r="B2906" s="28"/>
      <c r="C2906" s="28"/>
      <c r="E2906" s="28"/>
      <c r="F2906" s="30"/>
      <c r="G2906" s="31"/>
      <c r="I2906" s="28"/>
      <c r="J2906" s="29"/>
      <c r="L2906" s="28"/>
      <c r="M2906" s="27"/>
    </row>
    <row r="2907" spans="2:13">
      <c r="B2907" s="28"/>
      <c r="C2907" s="28"/>
      <c r="E2907" s="28"/>
      <c r="F2907" s="30"/>
      <c r="G2907" s="31"/>
      <c r="I2907" s="28"/>
      <c r="J2907" s="29"/>
      <c r="L2907" s="28"/>
      <c r="M2907" s="27"/>
    </row>
    <row r="2908" spans="2:13">
      <c r="B2908" s="28"/>
      <c r="C2908" s="28"/>
      <c r="E2908" s="28"/>
      <c r="F2908" s="30"/>
      <c r="G2908" s="31"/>
      <c r="I2908" s="28"/>
      <c r="J2908" s="29"/>
      <c r="L2908" s="28"/>
      <c r="M2908" s="27"/>
    </row>
    <row r="2909" spans="2:13">
      <c r="B2909" s="28"/>
      <c r="C2909" s="28"/>
      <c r="E2909" s="28"/>
      <c r="F2909" s="30"/>
      <c r="G2909" s="31"/>
      <c r="I2909" s="28"/>
      <c r="J2909" s="29"/>
      <c r="L2909" s="28"/>
      <c r="M2909" s="27"/>
    </row>
    <row r="2910" spans="2:13">
      <c r="B2910" s="28"/>
      <c r="C2910" s="28"/>
      <c r="E2910" s="28"/>
      <c r="F2910" s="30"/>
      <c r="G2910" s="31"/>
      <c r="I2910" s="28"/>
      <c r="J2910" s="29"/>
      <c r="L2910" s="28"/>
      <c r="M2910" s="27"/>
    </row>
    <row r="2911" spans="2:13">
      <c r="B2911" s="28"/>
      <c r="C2911" s="28"/>
      <c r="E2911" s="28"/>
      <c r="F2911" s="30"/>
      <c r="G2911" s="31"/>
      <c r="I2911" s="28"/>
      <c r="J2911" s="29"/>
      <c r="L2911" s="28"/>
      <c r="M2911" s="27"/>
    </row>
    <row r="2912" spans="2:13">
      <c r="B2912" s="28"/>
      <c r="C2912" s="28"/>
      <c r="E2912" s="28"/>
      <c r="F2912" s="30"/>
      <c r="G2912" s="31"/>
      <c r="I2912" s="28"/>
      <c r="J2912" s="29"/>
      <c r="L2912" s="28"/>
      <c r="M2912" s="27"/>
    </row>
    <row r="2913" spans="2:13">
      <c r="B2913" s="28"/>
      <c r="C2913" s="28"/>
      <c r="E2913" s="28"/>
      <c r="F2913" s="30"/>
      <c r="G2913" s="31"/>
      <c r="I2913" s="28"/>
      <c r="J2913" s="29"/>
      <c r="L2913" s="28"/>
      <c r="M2913" s="27"/>
    </row>
    <row r="2914" spans="2:13">
      <c r="B2914" s="28"/>
      <c r="C2914" s="28"/>
      <c r="E2914" s="28"/>
      <c r="F2914" s="30"/>
      <c r="G2914" s="31"/>
      <c r="I2914" s="28"/>
      <c r="J2914" s="29"/>
      <c r="L2914" s="28"/>
      <c r="M2914" s="27"/>
    </row>
    <row r="2915" spans="2:13">
      <c r="B2915" s="28"/>
      <c r="C2915" s="28"/>
      <c r="E2915" s="28"/>
      <c r="F2915" s="30"/>
      <c r="G2915" s="31"/>
      <c r="I2915" s="28"/>
      <c r="J2915" s="29"/>
      <c r="L2915" s="28"/>
      <c r="M2915" s="27"/>
    </row>
    <row r="2916" spans="2:13">
      <c r="B2916" s="28"/>
      <c r="C2916" s="28"/>
      <c r="E2916" s="28"/>
      <c r="F2916" s="30"/>
      <c r="G2916" s="31"/>
      <c r="I2916" s="28"/>
      <c r="J2916" s="29"/>
      <c r="L2916" s="28"/>
      <c r="M2916" s="27"/>
    </row>
    <row r="2917" spans="2:13">
      <c r="B2917" s="28"/>
      <c r="C2917" s="28"/>
      <c r="E2917" s="28"/>
      <c r="F2917" s="30"/>
      <c r="G2917" s="31"/>
      <c r="I2917" s="28"/>
      <c r="J2917" s="29"/>
      <c r="L2917" s="28"/>
      <c r="M2917" s="27"/>
    </row>
    <row r="2918" spans="2:13">
      <c r="B2918" s="28"/>
      <c r="C2918" s="28"/>
      <c r="E2918" s="28"/>
      <c r="F2918" s="30"/>
      <c r="G2918" s="31"/>
      <c r="I2918" s="28"/>
      <c r="J2918" s="29"/>
      <c r="L2918" s="28"/>
      <c r="M2918" s="27"/>
    </row>
    <row r="2919" spans="2:13">
      <c r="B2919" s="28"/>
      <c r="C2919" s="28"/>
      <c r="E2919" s="28"/>
      <c r="F2919" s="30"/>
      <c r="G2919" s="31"/>
      <c r="I2919" s="28"/>
      <c r="J2919" s="29"/>
      <c r="L2919" s="28"/>
      <c r="M2919" s="27"/>
    </row>
    <row r="2920" spans="2:13">
      <c r="B2920" s="28"/>
      <c r="C2920" s="28"/>
      <c r="E2920" s="28"/>
      <c r="F2920" s="30"/>
      <c r="G2920" s="31"/>
      <c r="I2920" s="28"/>
      <c r="J2920" s="29"/>
      <c r="L2920" s="28"/>
      <c r="M2920" s="27"/>
    </row>
    <row r="2921" spans="2:13">
      <c r="B2921" s="28"/>
      <c r="C2921" s="28"/>
      <c r="E2921" s="28"/>
      <c r="F2921" s="30"/>
      <c r="G2921" s="31"/>
      <c r="I2921" s="28"/>
      <c r="J2921" s="29"/>
      <c r="L2921" s="28"/>
      <c r="M2921" s="27"/>
    </row>
    <row r="2922" spans="2:13">
      <c r="B2922" s="28"/>
      <c r="C2922" s="28"/>
      <c r="E2922" s="28"/>
      <c r="F2922" s="30"/>
      <c r="G2922" s="31"/>
      <c r="I2922" s="28"/>
      <c r="J2922" s="29"/>
      <c r="L2922" s="28"/>
      <c r="M2922" s="27"/>
    </row>
    <row r="2923" spans="2:13">
      <c r="B2923" s="28"/>
      <c r="C2923" s="28"/>
      <c r="E2923" s="28"/>
      <c r="F2923" s="30"/>
      <c r="G2923" s="31"/>
      <c r="I2923" s="28"/>
      <c r="J2923" s="29"/>
      <c r="L2923" s="28"/>
      <c r="M2923" s="27"/>
    </row>
    <row r="2924" spans="2:13">
      <c r="B2924" s="28"/>
      <c r="C2924" s="28"/>
      <c r="E2924" s="28"/>
      <c r="F2924" s="30"/>
      <c r="G2924" s="31"/>
      <c r="I2924" s="28"/>
      <c r="J2924" s="29"/>
      <c r="L2924" s="28"/>
      <c r="M2924" s="27"/>
    </row>
    <row r="2925" spans="2:13">
      <c r="B2925" s="28"/>
      <c r="C2925" s="28"/>
      <c r="E2925" s="28"/>
      <c r="F2925" s="30"/>
      <c r="G2925" s="31"/>
      <c r="I2925" s="28"/>
      <c r="J2925" s="29"/>
      <c r="L2925" s="28"/>
      <c r="M2925" s="27"/>
    </row>
    <row r="2926" spans="2:13">
      <c r="B2926" s="28"/>
      <c r="C2926" s="28"/>
      <c r="E2926" s="28"/>
      <c r="F2926" s="30"/>
      <c r="G2926" s="31"/>
      <c r="I2926" s="28"/>
      <c r="J2926" s="29"/>
      <c r="L2926" s="28"/>
      <c r="M2926" s="27"/>
    </row>
    <row r="2927" spans="2:13">
      <c r="B2927" s="28"/>
      <c r="C2927" s="28"/>
      <c r="E2927" s="28"/>
      <c r="F2927" s="30"/>
      <c r="G2927" s="31"/>
      <c r="I2927" s="28"/>
      <c r="J2927" s="29"/>
      <c r="L2927" s="28"/>
      <c r="M2927" s="27"/>
    </row>
    <row r="2928" spans="2:13">
      <c r="B2928" s="28"/>
      <c r="C2928" s="28"/>
      <c r="E2928" s="28"/>
      <c r="F2928" s="30"/>
      <c r="G2928" s="31"/>
      <c r="I2928" s="28"/>
      <c r="J2928" s="29"/>
      <c r="L2928" s="28"/>
      <c r="M2928" s="27"/>
    </row>
    <row r="2929" spans="2:13">
      <c r="B2929" s="28"/>
      <c r="C2929" s="28"/>
      <c r="E2929" s="28"/>
      <c r="F2929" s="30"/>
      <c r="G2929" s="31"/>
      <c r="I2929" s="28"/>
      <c r="J2929" s="29"/>
      <c r="L2929" s="28"/>
      <c r="M2929" s="27"/>
    </row>
    <row r="2930" spans="2:13">
      <c r="B2930" s="28"/>
      <c r="C2930" s="28"/>
      <c r="E2930" s="28"/>
      <c r="F2930" s="30"/>
      <c r="G2930" s="31"/>
      <c r="I2930" s="28"/>
      <c r="J2930" s="29"/>
      <c r="L2930" s="28"/>
      <c r="M2930" s="27"/>
    </row>
    <row r="2931" spans="2:13">
      <c r="B2931" s="28"/>
      <c r="C2931" s="28"/>
      <c r="E2931" s="28"/>
      <c r="F2931" s="30"/>
      <c r="G2931" s="31"/>
      <c r="I2931" s="28"/>
      <c r="J2931" s="29"/>
      <c r="L2931" s="28"/>
      <c r="M2931" s="27"/>
    </row>
    <row r="2932" spans="2:13">
      <c r="B2932" s="28"/>
      <c r="C2932" s="28"/>
      <c r="E2932" s="28"/>
      <c r="F2932" s="30"/>
      <c r="G2932" s="31"/>
      <c r="I2932" s="28"/>
      <c r="J2932" s="29"/>
      <c r="L2932" s="28"/>
      <c r="M2932" s="27"/>
    </row>
    <row r="2933" spans="2:13">
      <c r="B2933" s="28"/>
      <c r="C2933" s="28"/>
      <c r="E2933" s="28"/>
      <c r="F2933" s="30"/>
      <c r="G2933" s="31"/>
      <c r="I2933" s="28"/>
      <c r="J2933" s="29"/>
      <c r="L2933" s="28"/>
      <c r="M2933" s="27"/>
    </row>
    <row r="2934" spans="2:13">
      <c r="B2934" s="28"/>
      <c r="C2934" s="28"/>
      <c r="E2934" s="28"/>
      <c r="F2934" s="30"/>
      <c r="G2934" s="31"/>
      <c r="I2934" s="28"/>
      <c r="J2934" s="29"/>
      <c r="L2934" s="28"/>
      <c r="M2934" s="27"/>
    </row>
    <row r="2935" spans="2:13">
      <c r="B2935" s="28"/>
      <c r="C2935" s="28"/>
      <c r="E2935" s="28"/>
      <c r="F2935" s="30"/>
      <c r="G2935" s="31"/>
      <c r="I2935" s="28"/>
      <c r="J2935" s="29"/>
      <c r="L2935" s="28"/>
      <c r="M2935" s="27"/>
    </row>
    <row r="2936" spans="2:13">
      <c r="B2936" s="28"/>
      <c r="C2936" s="28"/>
      <c r="E2936" s="28"/>
      <c r="F2936" s="30"/>
      <c r="G2936" s="31"/>
      <c r="I2936" s="28"/>
      <c r="J2936" s="29"/>
      <c r="L2936" s="28"/>
      <c r="M2936" s="27"/>
    </row>
    <row r="2937" spans="2:13">
      <c r="B2937" s="28"/>
      <c r="C2937" s="28"/>
      <c r="E2937" s="28"/>
      <c r="F2937" s="30"/>
      <c r="G2937" s="31"/>
      <c r="I2937" s="28"/>
      <c r="J2937" s="29"/>
      <c r="L2937" s="28"/>
      <c r="M2937" s="27"/>
    </row>
    <row r="2938" spans="2:13">
      <c r="B2938" s="28"/>
      <c r="C2938" s="28"/>
      <c r="E2938" s="28"/>
      <c r="F2938" s="30"/>
      <c r="G2938" s="31"/>
      <c r="I2938" s="28"/>
      <c r="J2938" s="29"/>
      <c r="L2938" s="28"/>
      <c r="M2938" s="27"/>
    </row>
    <row r="2939" spans="2:13">
      <c r="B2939" s="28"/>
      <c r="C2939" s="28"/>
      <c r="E2939" s="28"/>
      <c r="F2939" s="30"/>
      <c r="G2939" s="31"/>
      <c r="I2939" s="28"/>
      <c r="J2939" s="29"/>
      <c r="L2939" s="28"/>
      <c r="M2939" s="27"/>
    </row>
    <row r="2940" spans="2:13">
      <c r="B2940" s="28"/>
      <c r="C2940" s="28"/>
      <c r="E2940" s="28"/>
      <c r="F2940" s="30"/>
      <c r="G2940" s="31"/>
      <c r="I2940" s="28"/>
      <c r="J2940" s="29"/>
      <c r="L2940" s="28"/>
      <c r="M2940" s="27"/>
    </row>
    <row r="2941" spans="2:13">
      <c r="B2941" s="28"/>
      <c r="C2941" s="28"/>
      <c r="E2941" s="28"/>
      <c r="F2941" s="30"/>
      <c r="G2941" s="31"/>
      <c r="I2941" s="28"/>
      <c r="J2941" s="29"/>
      <c r="L2941" s="28"/>
      <c r="M2941" s="27"/>
    </row>
    <row r="2942" spans="2:13">
      <c r="B2942" s="28"/>
      <c r="C2942" s="28"/>
      <c r="E2942" s="28"/>
      <c r="F2942" s="30"/>
      <c r="G2942" s="31"/>
      <c r="I2942" s="28"/>
      <c r="J2942" s="29"/>
      <c r="L2942" s="28"/>
      <c r="M2942" s="27"/>
    </row>
    <row r="2943" spans="2:13">
      <c r="B2943" s="28"/>
      <c r="C2943" s="28"/>
      <c r="E2943" s="28"/>
      <c r="F2943" s="30"/>
      <c r="G2943" s="31"/>
      <c r="I2943" s="28"/>
      <c r="J2943" s="29"/>
      <c r="L2943" s="28"/>
      <c r="M2943" s="27"/>
    </row>
    <row r="2944" spans="2:13">
      <c r="B2944" s="28"/>
      <c r="C2944" s="28"/>
      <c r="E2944" s="28"/>
      <c r="F2944" s="30"/>
      <c r="G2944" s="31"/>
      <c r="I2944" s="28"/>
      <c r="J2944" s="29"/>
      <c r="L2944" s="28"/>
      <c r="M2944" s="27"/>
    </row>
    <row r="2945" spans="2:13">
      <c r="B2945" s="28"/>
      <c r="C2945" s="28"/>
      <c r="E2945" s="28"/>
      <c r="F2945" s="30"/>
      <c r="G2945" s="31"/>
      <c r="I2945" s="28"/>
      <c r="J2945" s="29"/>
      <c r="L2945" s="28"/>
      <c r="M2945" s="27"/>
    </row>
    <row r="2946" spans="2:13">
      <c r="B2946" s="28"/>
      <c r="C2946" s="28"/>
      <c r="E2946" s="28"/>
      <c r="F2946" s="30"/>
      <c r="G2946" s="31"/>
      <c r="I2946" s="28"/>
      <c r="J2946" s="29"/>
      <c r="L2946" s="28"/>
      <c r="M2946" s="27"/>
    </row>
    <row r="2947" spans="2:13">
      <c r="B2947" s="28"/>
      <c r="C2947" s="28"/>
      <c r="E2947" s="28"/>
      <c r="F2947" s="30"/>
      <c r="G2947" s="31"/>
      <c r="I2947" s="28"/>
      <c r="J2947" s="29"/>
      <c r="L2947" s="28"/>
      <c r="M2947" s="27"/>
    </row>
    <row r="2948" spans="2:13">
      <c r="B2948" s="28"/>
      <c r="C2948" s="28"/>
      <c r="E2948" s="28"/>
      <c r="F2948" s="30"/>
      <c r="G2948" s="31"/>
      <c r="I2948" s="28"/>
      <c r="J2948" s="29"/>
      <c r="L2948" s="28"/>
      <c r="M2948" s="27"/>
    </row>
    <row r="2949" spans="2:13">
      <c r="B2949" s="28"/>
      <c r="C2949" s="28"/>
      <c r="E2949" s="28"/>
      <c r="F2949" s="30"/>
      <c r="G2949" s="31"/>
      <c r="I2949" s="28"/>
      <c r="J2949" s="29"/>
      <c r="L2949" s="28"/>
      <c r="M2949" s="27"/>
    </row>
    <row r="2950" spans="2:13">
      <c r="B2950" s="28"/>
      <c r="C2950" s="28"/>
      <c r="E2950" s="28"/>
      <c r="F2950" s="30"/>
      <c r="G2950" s="31"/>
      <c r="I2950" s="28"/>
      <c r="J2950" s="29"/>
      <c r="L2950" s="28"/>
      <c r="M2950" s="27"/>
    </row>
    <row r="2951" spans="2:13">
      <c r="B2951" s="28"/>
      <c r="C2951" s="28"/>
      <c r="E2951" s="28"/>
      <c r="F2951" s="30"/>
      <c r="G2951" s="31"/>
      <c r="I2951" s="28"/>
      <c r="J2951" s="29"/>
      <c r="L2951" s="28"/>
      <c r="M2951" s="27"/>
    </row>
    <row r="2952" spans="2:13">
      <c r="B2952" s="28"/>
      <c r="C2952" s="28"/>
      <c r="E2952" s="28"/>
      <c r="F2952" s="30"/>
      <c r="G2952" s="31"/>
      <c r="I2952" s="28"/>
      <c r="J2952" s="29"/>
      <c r="L2952" s="28"/>
      <c r="M2952" s="27"/>
    </row>
    <row r="2953" spans="2:13">
      <c r="B2953" s="28"/>
      <c r="C2953" s="28"/>
      <c r="E2953" s="28"/>
      <c r="F2953" s="30"/>
      <c r="G2953" s="31"/>
      <c r="I2953" s="28"/>
      <c r="J2953" s="29"/>
      <c r="L2953" s="28"/>
      <c r="M2953" s="27"/>
    </row>
    <row r="2954" spans="2:13">
      <c r="B2954" s="28"/>
      <c r="C2954" s="28"/>
      <c r="E2954" s="28"/>
      <c r="F2954" s="30"/>
      <c r="G2954" s="31"/>
      <c r="I2954" s="28"/>
      <c r="J2954" s="29"/>
      <c r="L2954" s="28"/>
      <c r="M2954" s="27"/>
    </row>
    <row r="2955" spans="2:13">
      <c r="B2955" s="28"/>
      <c r="C2955" s="28"/>
      <c r="E2955" s="28"/>
      <c r="F2955" s="30"/>
      <c r="G2955" s="31"/>
      <c r="I2955" s="28"/>
      <c r="J2955" s="29"/>
      <c r="L2955" s="28"/>
      <c r="M2955" s="27"/>
    </row>
    <row r="2956" spans="2:13">
      <c r="B2956" s="28"/>
      <c r="C2956" s="28"/>
      <c r="E2956" s="28"/>
      <c r="F2956" s="30"/>
      <c r="G2956" s="31"/>
      <c r="I2956" s="28"/>
      <c r="J2956" s="29"/>
      <c r="L2956" s="28"/>
      <c r="M2956" s="27"/>
    </row>
    <row r="2957" spans="2:13">
      <c r="B2957" s="28"/>
      <c r="C2957" s="28"/>
      <c r="E2957" s="28"/>
      <c r="F2957" s="30"/>
      <c r="G2957" s="31"/>
      <c r="I2957" s="28"/>
      <c r="J2957" s="29"/>
      <c r="L2957" s="28"/>
      <c r="M2957" s="27"/>
    </row>
    <row r="2958" spans="2:13">
      <c r="B2958" s="28"/>
      <c r="C2958" s="28"/>
      <c r="E2958" s="28"/>
      <c r="F2958" s="30"/>
      <c r="G2958" s="31"/>
      <c r="I2958" s="28"/>
      <c r="J2958" s="29"/>
      <c r="L2958" s="28"/>
      <c r="M2958" s="27"/>
    </row>
    <row r="2959" spans="2:13">
      <c r="B2959" s="28"/>
      <c r="C2959" s="28"/>
      <c r="E2959" s="28"/>
      <c r="F2959" s="30"/>
      <c r="G2959" s="31"/>
      <c r="I2959" s="28"/>
      <c r="J2959" s="29"/>
      <c r="L2959" s="28"/>
      <c r="M2959" s="27"/>
    </row>
    <row r="2960" spans="2:13">
      <c r="B2960" s="28"/>
      <c r="C2960" s="28"/>
      <c r="E2960" s="28"/>
      <c r="F2960" s="30"/>
      <c r="G2960" s="31"/>
      <c r="I2960" s="28"/>
      <c r="J2960" s="29"/>
      <c r="L2960" s="28"/>
      <c r="M2960" s="27"/>
    </row>
    <row r="2961" spans="2:13">
      <c r="B2961" s="28"/>
      <c r="C2961" s="28"/>
      <c r="E2961" s="28"/>
      <c r="F2961" s="30"/>
      <c r="G2961" s="31"/>
      <c r="I2961" s="28"/>
      <c r="J2961" s="29"/>
      <c r="L2961" s="28"/>
      <c r="M2961" s="27"/>
    </row>
    <row r="2962" spans="2:13">
      <c r="B2962" s="28"/>
      <c r="C2962" s="28"/>
      <c r="E2962" s="28"/>
      <c r="F2962" s="30"/>
      <c r="G2962" s="31"/>
      <c r="I2962" s="28"/>
      <c r="J2962" s="29"/>
      <c r="L2962" s="28"/>
      <c r="M2962" s="27"/>
    </row>
    <row r="2963" spans="2:13">
      <c r="B2963" s="28"/>
      <c r="C2963" s="28"/>
      <c r="E2963" s="28"/>
      <c r="F2963" s="30"/>
      <c r="G2963" s="31"/>
      <c r="I2963" s="28"/>
      <c r="J2963" s="29"/>
      <c r="L2963" s="28"/>
      <c r="M2963" s="27"/>
    </row>
    <row r="2964" spans="2:13">
      <c r="B2964" s="28"/>
      <c r="C2964" s="28"/>
      <c r="E2964" s="28"/>
      <c r="F2964" s="30"/>
      <c r="G2964" s="31"/>
      <c r="I2964" s="28"/>
      <c r="J2964" s="29"/>
      <c r="L2964" s="28"/>
      <c r="M2964" s="27"/>
    </row>
    <row r="2965" spans="2:13">
      <c r="B2965" s="28"/>
      <c r="C2965" s="28"/>
      <c r="E2965" s="28"/>
      <c r="F2965" s="30"/>
      <c r="G2965" s="31"/>
      <c r="I2965" s="28"/>
      <c r="J2965" s="29"/>
      <c r="L2965" s="28"/>
      <c r="M2965" s="27"/>
    </row>
    <row r="2966" spans="2:13">
      <c r="B2966" s="28"/>
      <c r="C2966" s="28"/>
      <c r="E2966" s="28"/>
      <c r="F2966" s="30"/>
      <c r="G2966" s="31"/>
      <c r="I2966" s="28"/>
      <c r="J2966" s="29"/>
      <c r="L2966" s="28"/>
      <c r="M2966" s="27"/>
    </row>
    <row r="2967" spans="2:13">
      <c r="B2967" s="28"/>
      <c r="C2967" s="28"/>
      <c r="E2967" s="28"/>
      <c r="F2967" s="30"/>
      <c r="G2967" s="31"/>
      <c r="I2967" s="28"/>
      <c r="J2967" s="29"/>
      <c r="L2967" s="28"/>
      <c r="M2967" s="27"/>
    </row>
    <row r="2968" spans="2:13">
      <c r="B2968" s="28"/>
      <c r="C2968" s="28"/>
      <c r="E2968" s="28"/>
      <c r="F2968" s="30"/>
      <c r="G2968" s="31"/>
      <c r="I2968" s="28"/>
      <c r="J2968" s="29"/>
      <c r="L2968" s="28"/>
      <c r="M2968" s="27"/>
    </row>
    <row r="2969" spans="2:13">
      <c r="B2969" s="28"/>
      <c r="C2969" s="28"/>
      <c r="E2969" s="28"/>
      <c r="F2969" s="30"/>
      <c r="G2969" s="31"/>
      <c r="I2969" s="28"/>
      <c r="J2969" s="29"/>
      <c r="L2969" s="28"/>
      <c r="M2969" s="27"/>
    </row>
    <row r="2970" spans="2:13">
      <c r="B2970" s="28"/>
      <c r="C2970" s="28"/>
      <c r="E2970" s="28"/>
      <c r="F2970" s="30"/>
      <c r="G2970" s="31"/>
      <c r="I2970" s="28"/>
      <c r="J2970" s="29"/>
      <c r="L2970" s="28"/>
      <c r="M2970" s="27"/>
    </row>
    <row r="2971" spans="2:13">
      <c r="B2971" s="28"/>
      <c r="C2971" s="28"/>
      <c r="E2971" s="28"/>
      <c r="F2971" s="30"/>
      <c r="G2971" s="31"/>
      <c r="I2971" s="28"/>
      <c r="J2971" s="29"/>
      <c r="L2971" s="28"/>
      <c r="M2971" s="27"/>
    </row>
    <row r="2972" spans="2:13">
      <c r="B2972" s="28"/>
      <c r="C2972" s="28"/>
      <c r="E2972" s="28"/>
      <c r="F2972" s="30"/>
      <c r="G2972" s="31"/>
      <c r="I2972" s="28"/>
      <c r="J2972" s="29"/>
      <c r="L2972" s="28"/>
      <c r="M2972" s="27"/>
    </row>
    <row r="2973" spans="2:13">
      <c r="B2973" s="28"/>
      <c r="C2973" s="28"/>
      <c r="E2973" s="28"/>
      <c r="F2973" s="30"/>
      <c r="G2973" s="31"/>
      <c r="I2973" s="28"/>
      <c r="J2973" s="29"/>
      <c r="L2973" s="28"/>
      <c r="M2973" s="27"/>
    </row>
    <row r="2974" spans="2:13">
      <c r="B2974" s="28"/>
      <c r="C2974" s="28"/>
      <c r="E2974" s="28"/>
      <c r="F2974" s="30"/>
      <c r="G2974" s="31"/>
      <c r="I2974" s="28"/>
      <c r="J2974" s="29"/>
      <c r="L2974" s="28"/>
      <c r="M2974" s="27"/>
    </row>
    <row r="2975" spans="2:13">
      <c r="B2975" s="28"/>
      <c r="C2975" s="28"/>
      <c r="E2975" s="28"/>
      <c r="F2975" s="30"/>
      <c r="G2975" s="31"/>
      <c r="I2975" s="28"/>
      <c r="J2975" s="29"/>
      <c r="L2975" s="28"/>
      <c r="M2975" s="27"/>
    </row>
    <row r="2976" spans="2:13">
      <c r="B2976" s="28"/>
      <c r="C2976" s="28"/>
      <c r="E2976" s="28"/>
      <c r="F2976" s="30"/>
      <c r="G2976" s="31"/>
      <c r="I2976" s="28"/>
      <c r="J2976" s="29"/>
      <c r="L2976" s="28"/>
      <c r="M2976" s="27"/>
    </row>
    <row r="2977" spans="2:13">
      <c r="B2977" s="28"/>
      <c r="C2977" s="28"/>
      <c r="E2977" s="28"/>
      <c r="F2977" s="30"/>
      <c r="G2977" s="31"/>
      <c r="I2977" s="28"/>
      <c r="J2977" s="29"/>
      <c r="L2977" s="28"/>
      <c r="M2977" s="27"/>
    </row>
    <row r="2978" spans="2:13">
      <c r="B2978" s="28"/>
      <c r="C2978" s="28"/>
      <c r="E2978" s="28"/>
      <c r="F2978" s="30"/>
      <c r="G2978" s="31"/>
      <c r="I2978" s="28"/>
      <c r="J2978" s="29"/>
      <c r="L2978" s="28"/>
      <c r="M2978" s="27"/>
    </row>
    <row r="2979" spans="2:13">
      <c r="B2979" s="28"/>
      <c r="C2979" s="28"/>
      <c r="E2979" s="28"/>
      <c r="F2979" s="30"/>
      <c r="G2979" s="31"/>
      <c r="I2979" s="28"/>
      <c r="J2979" s="29"/>
      <c r="L2979" s="28"/>
      <c r="M2979" s="27"/>
    </row>
    <row r="2980" spans="2:13">
      <c r="B2980" s="28"/>
      <c r="C2980" s="28"/>
      <c r="E2980" s="28"/>
      <c r="F2980" s="30"/>
      <c r="G2980" s="31"/>
      <c r="I2980" s="28"/>
      <c r="J2980" s="29"/>
      <c r="L2980" s="28"/>
      <c r="M2980" s="27"/>
    </row>
    <row r="2981" spans="2:13">
      <c r="B2981" s="28"/>
      <c r="C2981" s="28"/>
      <c r="E2981" s="28"/>
      <c r="F2981" s="30"/>
      <c r="G2981" s="31"/>
      <c r="I2981" s="28"/>
      <c r="J2981" s="29"/>
      <c r="L2981" s="28"/>
      <c r="M2981" s="27"/>
    </row>
    <row r="2982" spans="2:13">
      <c r="B2982" s="28"/>
      <c r="C2982" s="28"/>
      <c r="E2982" s="28"/>
      <c r="F2982" s="30"/>
      <c r="G2982" s="31"/>
      <c r="I2982" s="28"/>
      <c r="J2982" s="29"/>
      <c r="L2982" s="28"/>
      <c r="M2982" s="27"/>
    </row>
    <row r="2983" spans="2:13">
      <c r="B2983" s="28"/>
      <c r="C2983" s="28"/>
      <c r="E2983" s="28"/>
      <c r="F2983" s="30"/>
      <c r="G2983" s="31"/>
      <c r="I2983" s="28"/>
      <c r="J2983" s="29"/>
      <c r="L2983" s="28"/>
      <c r="M2983" s="27"/>
    </row>
    <row r="2984" spans="2:13">
      <c r="B2984" s="28"/>
      <c r="C2984" s="28"/>
      <c r="E2984" s="28"/>
      <c r="F2984" s="30"/>
      <c r="G2984" s="31"/>
      <c r="I2984" s="28"/>
      <c r="J2984" s="29"/>
      <c r="L2984" s="28"/>
      <c r="M2984" s="27"/>
    </row>
    <row r="2985" spans="2:13">
      <c r="B2985" s="28"/>
      <c r="C2985" s="28"/>
      <c r="E2985" s="28"/>
      <c r="F2985" s="30"/>
      <c r="G2985" s="31"/>
      <c r="I2985" s="28"/>
      <c r="J2985" s="29"/>
      <c r="L2985" s="28"/>
      <c r="M2985" s="27"/>
    </row>
    <row r="2986" spans="2:13">
      <c r="B2986" s="28"/>
      <c r="C2986" s="28"/>
      <c r="E2986" s="28"/>
      <c r="F2986" s="30"/>
      <c r="G2986" s="31"/>
      <c r="I2986" s="28"/>
      <c r="J2986" s="29"/>
      <c r="L2986" s="28"/>
      <c r="M2986" s="27"/>
    </row>
    <row r="2987" spans="2:13">
      <c r="B2987" s="28"/>
      <c r="C2987" s="28"/>
      <c r="E2987" s="28"/>
      <c r="F2987" s="30"/>
      <c r="G2987" s="31"/>
      <c r="I2987" s="28"/>
      <c r="J2987" s="29"/>
      <c r="L2987" s="28"/>
      <c r="M2987" s="27"/>
    </row>
    <row r="2988" spans="2:13">
      <c r="B2988" s="28"/>
      <c r="C2988" s="28"/>
      <c r="E2988" s="28"/>
      <c r="F2988" s="30"/>
      <c r="G2988" s="31"/>
      <c r="I2988" s="28"/>
      <c r="J2988" s="29"/>
      <c r="L2988" s="28"/>
      <c r="M2988" s="27"/>
    </row>
    <row r="2989" spans="2:13">
      <c r="B2989" s="28"/>
      <c r="C2989" s="28"/>
      <c r="E2989" s="28"/>
      <c r="F2989" s="30"/>
      <c r="G2989" s="31"/>
      <c r="I2989" s="28"/>
      <c r="J2989" s="29"/>
      <c r="L2989" s="28"/>
      <c r="M2989" s="27"/>
    </row>
    <row r="2990" spans="2:13">
      <c r="B2990" s="28"/>
      <c r="C2990" s="28"/>
      <c r="E2990" s="28"/>
      <c r="F2990" s="30"/>
      <c r="G2990" s="31"/>
      <c r="I2990" s="28"/>
      <c r="J2990" s="29"/>
      <c r="L2990" s="28"/>
      <c r="M2990" s="27"/>
    </row>
    <row r="2991" spans="2:13">
      <c r="B2991" s="28"/>
      <c r="C2991" s="28"/>
      <c r="E2991" s="28"/>
      <c r="F2991" s="30"/>
      <c r="G2991" s="31"/>
      <c r="I2991" s="28"/>
      <c r="J2991" s="29"/>
      <c r="L2991" s="28"/>
      <c r="M2991" s="27"/>
    </row>
    <row r="2992" spans="2:13">
      <c r="B2992" s="28"/>
      <c r="C2992" s="28"/>
      <c r="E2992" s="28"/>
      <c r="F2992" s="30"/>
      <c r="G2992" s="31"/>
      <c r="I2992" s="28"/>
      <c r="J2992" s="29"/>
      <c r="L2992" s="28"/>
      <c r="M2992" s="27"/>
    </row>
    <row r="2993" spans="2:13">
      <c r="B2993" s="28"/>
      <c r="C2993" s="28"/>
      <c r="E2993" s="28"/>
      <c r="F2993" s="30"/>
      <c r="G2993" s="31"/>
      <c r="I2993" s="28"/>
      <c r="J2993" s="29"/>
      <c r="L2993" s="28"/>
      <c r="M2993" s="27"/>
    </row>
    <row r="2994" spans="2:13">
      <c r="B2994" s="28"/>
      <c r="C2994" s="28"/>
      <c r="E2994" s="28"/>
      <c r="F2994" s="30"/>
      <c r="G2994" s="31"/>
      <c r="I2994" s="28"/>
      <c r="J2994" s="29"/>
      <c r="L2994" s="28"/>
      <c r="M2994" s="27"/>
    </row>
    <row r="2995" spans="2:13">
      <c r="B2995" s="28"/>
      <c r="C2995" s="28"/>
      <c r="E2995" s="28"/>
      <c r="F2995" s="30"/>
      <c r="G2995" s="31"/>
      <c r="I2995" s="28"/>
      <c r="J2995" s="29"/>
      <c r="L2995" s="28"/>
      <c r="M2995" s="27"/>
    </row>
    <row r="2996" spans="2:13">
      <c r="B2996" s="28"/>
      <c r="C2996" s="28"/>
      <c r="E2996" s="28"/>
      <c r="F2996" s="30"/>
      <c r="G2996" s="31"/>
      <c r="I2996" s="28"/>
      <c r="J2996" s="29"/>
      <c r="L2996" s="28"/>
      <c r="M2996" s="27"/>
    </row>
    <row r="2997" spans="2:13">
      <c r="B2997" s="28"/>
      <c r="C2997" s="28"/>
      <c r="E2997" s="28"/>
      <c r="F2997" s="30"/>
      <c r="G2997" s="31"/>
      <c r="I2997" s="28"/>
      <c r="J2997" s="29"/>
      <c r="L2997" s="28"/>
      <c r="M2997" s="27"/>
    </row>
    <row r="2998" spans="2:13">
      <c r="B2998" s="28"/>
      <c r="C2998" s="28"/>
      <c r="E2998" s="28"/>
      <c r="F2998" s="30"/>
      <c r="G2998" s="31"/>
      <c r="I2998" s="28"/>
      <c r="J2998" s="29"/>
      <c r="L2998" s="28"/>
      <c r="M2998" s="27"/>
    </row>
    <row r="2999" spans="2:13">
      <c r="B2999" s="28"/>
      <c r="C2999" s="28"/>
      <c r="E2999" s="28"/>
      <c r="F2999" s="30"/>
      <c r="G2999" s="31"/>
      <c r="I2999" s="28"/>
      <c r="J2999" s="29"/>
      <c r="L2999" s="28"/>
      <c r="M2999" s="27"/>
    </row>
    <row r="3000" spans="2:13">
      <c r="B3000" s="28"/>
      <c r="C3000" s="28"/>
      <c r="E3000" s="28"/>
      <c r="F3000" s="30"/>
      <c r="G3000" s="31"/>
      <c r="I3000" s="28"/>
      <c r="J3000" s="29"/>
      <c r="L3000" s="28"/>
      <c r="M3000" s="27"/>
    </row>
    <row r="3001" spans="2:13">
      <c r="B3001" s="28"/>
      <c r="C3001" s="28"/>
      <c r="E3001" s="28"/>
      <c r="F3001" s="30"/>
      <c r="G3001" s="31"/>
      <c r="I3001" s="28"/>
      <c r="J3001" s="29"/>
      <c r="L3001" s="28"/>
      <c r="M3001" s="27"/>
    </row>
    <row r="3002" spans="2:13">
      <c r="B3002" s="28"/>
      <c r="C3002" s="28"/>
      <c r="E3002" s="28"/>
      <c r="F3002" s="30"/>
      <c r="G3002" s="31"/>
      <c r="I3002" s="28"/>
      <c r="J3002" s="29"/>
      <c r="L3002" s="28"/>
      <c r="M3002" s="27"/>
    </row>
    <row r="3003" spans="2:13">
      <c r="B3003" s="28"/>
      <c r="C3003" s="28"/>
      <c r="E3003" s="28"/>
      <c r="F3003" s="30"/>
      <c r="G3003" s="31"/>
      <c r="I3003" s="28"/>
      <c r="J3003" s="29"/>
      <c r="L3003" s="28"/>
      <c r="M3003" s="27"/>
    </row>
    <row r="3004" spans="2:13">
      <c r="B3004" s="28"/>
      <c r="C3004" s="28"/>
      <c r="E3004" s="28"/>
      <c r="F3004" s="30"/>
      <c r="G3004" s="31"/>
      <c r="I3004" s="28"/>
      <c r="J3004" s="29"/>
      <c r="L3004" s="28"/>
      <c r="M3004" s="27"/>
    </row>
    <row r="3005" spans="2:13">
      <c r="B3005" s="28"/>
      <c r="C3005" s="28"/>
      <c r="E3005" s="28"/>
      <c r="F3005" s="30"/>
      <c r="G3005" s="31"/>
      <c r="I3005" s="28"/>
      <c r="J3005" s="29"/>
      <c r="L3005" s="28"/>
      <c r="M3005" s="27"/>
    </row>
    <row r="3006" spans="2:13">
      <c r="B3006" s="28"/>
      <c r="C3006" s="28"/>
      <c r="E3006" s="28"/>
      <c r="F3006" s="30"/>
      <c r="G3006" s="31"/>
      <c r="I3006" s="28"/>
      <c r="J3006" s="29"/>
      <c r="L3006" s="28"/>
      <c r="M3006" s="27"/>
    </row>
    <row r="3007" spans="2:13">
      <c r="B3007" s="28"/>
      <c r="C3007" s="28"/>
      <c r="E3007" s="28"/>
      <c r="F3007" s="30"/>
      <c r="G3007" s="31"/>
      <c r="I3007" s="28"/>
      <c r="J3007" s="29"/>
      <c r="L3007" s="28"/>
      <c r="M3007" s="27"/>
    </row>
    <row r="3008" spans="2:13">
      <c r="B3008" s="28"/>
      <c r="C3008" s="28"/>
      <c r="E3008" s="28"/>
      <c r="F3008" s="30"/>
      <c r="G3008" s="31"/>
      <c r="I3008" s="28"/>
      <c r="J3008" s="29"/>
      <c r="L3008" s="28"/>
      <c r="M3008" s="27"/>
    </row>
    <row r="3009" spans="2:13">
      <c r="B3009" s="28"/>
      <c r="C3009" s="28"/>
      <c r="E3009" s="28"/>
      <c r="F3009" s="30"/>
      <c r="G3009" s="31"/>
      <c r="I3009" s="28"/>
      <c r="J3009" s="29"/>
      <c r="L3009" s="28"/>
      <c r="M3009" s="27"/>
    </row>
    <row r="3010" spans="2:13">
      <c r="B3010" s="28"/>
      <c r="C3010" s="28"/>
      <c r="E3010" s="28"/>
      <c r="F3010" s="30"/>
      <c r="G3010" s="31"/>
      <c r="I3010" s="28"/>
      <c r="J3010" s="29"/>
      <c r="L3010" s="28"/>
      <c r="M3010" s="27"/>
    </row>
    <row r="3011" spans="2:13">
      <c r="B3011" s="28"/>
      <c r="C3011" s="28"/>
      <c r="E3011" s="28"/>
      <c r="F3011" s="30"/>
      <c r="G3011" s="31"/>
      <c r="I3011" s="28"/>
      <c r="J3011" s="29"/>
      <c r="L3011" s="28"/>
      <c r="M3011" s="27"/>
    </row>
    <row r="3012" spans="2:13">
      <c r="B3012" s="28"/>
      <c r="C3012" s="28"/>
      <c r="E3012" s="28"/>
      <c r="F3012" s="30"/>
      <c r="G3012" s="31"/>
      <c r="I3012" s="28"/>
      <c r="J3012" s="29"/>
      <c r="L3012" s="28"/>
      <c r="M3012" s="27"/>
    </row>
    <row r="3013" spans="2:13">
      <c r="B3013" s="28"/>
      <c r="C3013" s="28"/>
      <c r="E3013" s="28"/>
      <c r="F3013" s="30"/>
      <c r="G3013" s="31"/>
      <c r="I3013" s="28"/>
      <c r="J3013" s="29"/>
      <c r="L3013" s="28"/>
      <c r="M3013" s="27"/>
    </row>
    <row r="3014" spans="2:13">
      <c r="B3014" s="28"/>
      <c r="C3014" s="28"/>
      <c r="E3014" s="28"/>
      <c r="F3014" s="30"/>
      <c r="G3014" s="31"/>
      <c r="I3014" s="28"/>
      <c r="J3014" s="29"/>
      <c r="L3014" s="28"/>
      <c r="M3014" s="27"/>
    </row>
    <row r="3015" spans="2:13">
      <c r="B3015" s="28"/>
      <c r="C3015" s="28"/>
      <c r="E3015" s="28"/>
      <c r="F3015" s="30"/>
      <c r="G3015" s="31"/>
      <c r="I3015" s="28"/>
      <c r="J3015" s="29"/>
      <c r="L3015" s="28"/>
      <c r="M3015" s="27"/>
    </row>
    <row r="3016" spans="2:13">
      <c r="B3016" s="28"/>
      <c r="C3016" s="28"/>
      <c r="E3016" s="28"/>
      <c r="F3016" s="30"/>
      <c r="G3016" s="31"/>
      <c r="I3016" s="28"/>
      <c r="J3016" s="29"/>
      <c r="L3016" s="28"/>
      <c r="M3016" s="27"/>
    </row>
    <row r="3017" spans="2:13">
      <c r="B3017" s="28"/>
      <c r="C3017" s="28"/>
      <c r="E3017" s="28"/>
      <c r="F3017" s="30"/>
      <c r="G3017" s="31"/>
      <c r="I3017" s="28"/>
      <c r="J3017" s="29"/>
      <c r="L3017" s="28"/>
      <c r="M3017" s="27"/>
    </row>
    <row r="3018" spans="2:13">
      <c r="B3018" s="28"/>
      <c r="C3018" s="28"/>
      <c r="E3018" s="28"/>
      <c r="F3018" s="30"/>
      <c r="G3018" s="31"/>
      <c r="I3018" s="28"/>
      <c r="J3018" s="29"/>
      <c r="L3018" s="28"/>
      <c r="M3018" s="27"/>
    </row>
    <row r="3019" spans="2:13">
      <c r="B3019" s="28"/>
      <c r="C3019" s="28"/>
      <c r="E3019" s="28"/>
      <c r="F3019" s="30"/>
      <c r="G3019" s="31"/>
      <c r="I3019" s="28"/>
      <c r="J3019" s="29"/>
      <c r="L3019" s="28"/>
      <c r="M3019" s="27"/>
    </row>
    <row r="3020" spans="2:13">
      <c r="B3020" s="28"/>
      <c r="C3020" s="28"/>
      <c r="E3020" s="28"/>
      <c r="F3020" s="30"/>
      <c r="G3020" s="31"/>
      <c r="I3020" s="28"/>
      <c r="J3020" s="29"/>
      <c r="L3020" s="28"/>
      <c r="M3020" s="27"/>
    </row>
    <row r="3021" spans="2:13">
      <c r="B3021" s="28"/>
      <c r="C3021" s="28"/>
      <c r="E3021" s="28"/>
      <c r="F3021" s="30"/>
      <c r="G3021" s="31"/>
      <c r="I3021" s="28"/>
      <c r="J3021" s="29"/>
      <c r="L3021" s="28"/>
      <c r="M3021" s="27"/>
    </row>
    <row r="3022" spans="2:13">
      <c r="B3022" s="28"/>
      <c r="C3022" s="28"/>
      <c r="E3022" s="28"/>
      <c r="F3022" s="30"/>
      <c r="G3022" s="31"/>
      <c r="I3022" s="28"/>
      <c r="J3022" s="29"/>
      <c r="L3022" s="28"/>
      <c r="M3022" s="27"/>
    </row>
    <row r="3023" spans="2:13">
      <c r="B3023" s="28"/>
      <c r="C3023" s="28"/>
      <c r="E3023" s="28"/>
      <c r="F3023" s="30"/>
      <c r="G3023" s="31"/>
      <c r="I3023" s="28"/>
      <c r="J3023" s="29"/>
      <c r="L3023" s="28"/>
      <c r="M3023" s="27"/>
    </row>
    <row r="3024" spans="2:13">
      <c r="B3024" s="28"/>
      <c r="C3024" s="28"/>
      <c r="E3024" s="28"/>
      <c r="F3024" s="30"/>
      <c r="G3024" s="31"/>
      <c r="I3024" s="28"/>
      <c r="J3024" s="29"/>
      <c r="L3024" s="28"/>
      <c r="M3024" s="27"/>
    </row>
    <row r="3025" spans="2:13">
      <c r="B3025" s="28"/>
      <c r="C3025" s="28"/>
      <c r="E3025" s="28"/>
      <c r="F3025" s="30"/>
      <c r="G3025" s="31"/>
      <c r="I3025" s="28"/>
      <c r="J3025" s="29"/>
      <c r="L3025" s="28"/>
      <c r="M3025" s="27"/>
    </row>
    <row r="3026" spans="2:13">
      <c r="B3026" s="28"/>
      <c r="C3026" s="28"/>
      <c r="E3026" s="28"/>
      <c r="F3026" s="30"/>
      <c r="G3026" s="31"/>
      <c r="I3026" s="28"/>
      <c r="J3026" s="29"/>
      <c r="L3026" s="28"/>
      <c r="M3026" s="27"/>
    </row>
    <row r="3027" spans="2:13">
      <c r="B3027" s="28"/>
      <c r="C3027" s="28"/>
      <c r="E3027" s="28"/>
      <c r="F3027" s="30"/>
      <c r="G3027" s="31"/>
      <c r="I3027" s="28"/>
      <c r="J3027" s="29"/>
      <c r="L3027" s="28"/>
      <c r="M3027" s="27"/>
    </row>
    <row r="3028" spans="2:13">
      <c r="B3028" s="28"/>
      <c r="C3028" s="28"/>
      <c r="E3028" s="28"/>
      <c r="F3028" s="30"/>
      <c r="G3028" s="31"/>
      <c r="I3028" s="28"/>
      <c r="J3028" s="29"/>
      <c r="L3028" s="28"/>
      <c r="M3028" s="27"/>
    </row>
    <row r="3029" spans="2:13">
      <c r="B3029" s="28"/>
      <c r="C3029" s="28"/>
      <c r="E3029" s="28"/>
      <c r="F3029" s="30"/>
      <c r="G3029" s="31"/>
      <c r="I3029" s="28"/>
      <c r="J3029" s="29"/>
      <c r="L3029" s="28"/>
      <c r="M3029" s="27"/>
    </row>
    <row r="3030" spans="2:13">
      <c r="B3030" s="28"/>
      <c r="C3030" s="28"/>
      <c r="E3030" s="28"/>
      <c r="F3030" s="30"/>
      <c r="G3030" s="31"/>
      <c r="I3030" s="28"/>
      <c r="J3030" s="29"/>
      <c r="L3030" s="28"/>
      <c r="M3030" s="27"/>
    </row>
    <row r="3031" spans="2:13">
      <c r="B3031" s="28"/>
      <c r="C3031" s="28"/>
      <c r="E3031" s="28"/>
      <c r="F3031" s="30"/>
      <c r="G3031" s="31"/>
      <c r="I3031" s="28"/>
      <c r="J3031" s="29"/>
      <c r="L3031" s="28"/>
      <c r="M3031" s="27"/>
    </row>
    <row r="3032" spans="2:13">
      <c r="B3032" s="28"/>
      <c r="C3032" s="28"/>
      <c r="E3032" s="28"/>
      <c r="F3032" s="30"/>
      <c r="G3032" s="31"/>
      <c r="I3032" s="28"/>
      <c r="J3032" s="29"/>
      <c r="L3032" s="28"/>
      <c r="M3032" s="27"/>
    </row>
    <row r="3033" spans="2:13">
      <c r="B3033" s="28"/>
      <c r="C3033" s="28"/>
      <c r="E3033" s="28"/>
      <c r="F3033" s="30"/>
      <c r="G3033" s="31"/>
      <c r="I3033" s="28"/>
      <c r="J3033" s="29"/>
      <c r="L3033" s="28"/>
      <c r="M3033" s="27"/>
    </row>
    <row r="3034" spans="2:13">
      <c r="B3034" s="28"/>
      <c r="C3034" s="28"/>
      <c r="E3034" s="28"/>
      <c r="F3034" s="30"/>
      <c r="G3034" s="31"/>
      <c r="I3034" s="28"/>
      <c r="J3034" s="29"/>
      <c r="L3034" s="28"/>
      <c r="M3034" s="27"/>
    </row>
    <row r="3035" spans="2:13">
      <c r="B3035" s="28"/>
      <c r="C3035" s="28"/>
      <c r="E3035" s="28"/>
      <c r="F3035" s="30"/>
      <c r="G3035" s="31"/>
      <c r="I3035" s="28"/>
      <c r="J3035" s="29"/>
      <c r="L3035" s="28"/>
      <c r="M3035" s="27"/>
    </row>
    <row r="3036" spans="2:13">
      <c r="B3036" s="28"/>
      <c r="C3036" s="28"/>
      <c r="E3036" s="28"/>
      <c r="F3036" s="30"/>
      <c r="G3036" s="31"/>
      <c r="I3036" s="28"/>
      <c r="J3036" s="29"/>
      <c r="L3036" s="28"/>
      <c r="M3036" s="27"/>
    </row>
    <row r="3037" spans="2:13">
      <c r="B3037" s="28"/>
      <c r="C3037" s="28"/>
      <c r="E3037" s="28"/>
      <c r="F3037" s="30"/>
      <c r="G3037" s="31"/>
      <c r="I3037" s="28"/>
      <c r="J3037" s="29"/>
      <c r="L3037" s="28"/>
      <c r="M3037" s="27"/>
    </row>
    <row r="3038" spans="2:13">
      <c r="B3038" s="28"/>
      <c r="C3038" s="28"/>
      <c r="E3038" s="28"/>
      <c r="F3038" s="30"/>
      <c r="G3038" s="31"/>
      <c r="I3038" s="28"/>
      <c r="J3038" s="29"/>
      <c r="L3038" s="28"/>
      <c r="M3038" s="27"/>
    </row>
    <row r="3039" spans="2:13">
      <c r="B3039" s="28"/>
      <c r="C3039" s="28"/>
      <c r="E3039" s="28"/>
      <c r="F3039" s="30"/>
      <c r="G3039" s="31"/>
      <c r="I3039" s="28"/>
      <c r="J3039" s="29"/>
      <c r="L3039" s="28"/>
      <c r="M3039" s="27"/>
    </row>
    <row r="3040" spans="2:13">
      <c r="B3040" s="28"/>
      <c r="C3040" s="28"/>
      <c r="E3040" s="28"/>
      <c r="F3040" s="30"/>
      <c r="G3040" s="31"/>
      <c r="I3040" s="28"/>
      <c r="J3040" s="29"/>
      <c r="L3040" s="28"/>
      <c r="M3040" s="27"/>
    </row>
    <row r="3041" spans="2:13">
      <c r="B3041" s="28"/>
      <c r="C3041" s="28"/>
      <c r="E3041" s="28"/>
      <c r="F3041" s="30"/>
      <c r="G3041" s="31"/>
      <c r="I3041" s="28"/>
      <c r="J3041" s="29"/>
      <c r="L3041" s="28"/>
      <c r="M3041" s="27"/>
    </row>
    <row r="3042" spans="2:13">
      <c r="B3042" s="28"/>
      <c r="C3042" s="28"/>
      <c r="E3042" s="28"/>
      <c r="F3042" s="30"/>
      <c r="G3042" s="31"/>
      <c r="I3042" s="28"/>
      <c r="J3042" s="29"/>
      <c r="L3042" s="28"/>
      <c r="M3042" s="27"/>
    </row>
    <row r="3043" spans="2:13">
      <c r="B3043" s="28"/>
      <c r="C3043" s="28"/>
      <c r="E3043" s="28"/>
      <c r="F3043" s="30"/>
      <c r="G3043" s="31"/>
      <c r="I3043" s="28"/>
      <c r="J3043" s="29"/>
      <c r="L3043" s="28"/>
      <c r="M3043" s="27"/>
    </row>
    <row r="3044" spans="2:13">
      <c r="B3044" s="28"/>
      <c r="C3044" s="28"/>
      <c r="E3044" s="28"/>
      <c r="F3044" s="30"/>
      <c r="G3044" s="31"/>
      <c r="I3044" s="28"/>
      <c r="J3044" s="29"/>
      <c r="L3044" s="28"/>
      <c r="M3044" s="27"/>
    </row>
    <row r="3045" spans="2:13">
      <c r="B3045" s="28"/>
      <c r="C3045" s="28"/>
      <c r="E3045" s="28"/>
      <c r="F3045" s="30"/>
      <c r="G3045" s="31"/>
      <c r="I3045" s="28"/>
      <c r="J3045" s="29"/>
      <c r="L3045" s="28"/>
      <c r="M3045" s="27"/>
    </row>
    <row r="3046" spans="2:13">
      <c r="B3046" s="28"/>
      <c r="C3046" s="28"/>
      <c r="E3046" s="28"/>
      <c r="F3046" s="30"/>
      <c r="G3046" s="31"/>
      <c r="I3046" s="28"/>
      <c r="J3046" s="29"/>
      <c r="L3046" s="28"/>
      <c r="M3046" s="27"/>
    </row>
    <row r="3047" spans="2:13">
      <c r="B3047" s="28"/>
      <c r="C3047" s="28"/>
      <c r="E3047" s="28"/>
      <c r="F3047" s="30"/>
      <c r="G3047" s="31"/>
      <c r="I3047" s="28"/>
      <c r="J3047" s="29"/>
      <c r="L3047" s="28"/>
      <c r="M3047" s="27"/>
    </row>
    <row r="3048" spans="2:13">
      <c r="B3048" s="28"/>
      <c r="C3048" s="28"/>
      <c r="E3048" s="28"/>
      <c r="F3048" s="30"/>
      <c r="G3048" s="31"/>
      <c r="I3048" s="28"/>
      <c r="J3048" s="29"/>
      <c r="L3048" s="28"/>
      <c r="M3048" s="27"/>
    </row>
    <row r="3049" spans="2:13">
      <c r="B3049" s="28"/>
      <c r="C3049" s="28"/>
      <c r="E3049" s="28"/>
      <c r="F3049" s="30"/>
      <c r="G3049" s="31"/>
      <c r="I3049" s="28"/>
      <c r="J3049" s="29"/>
      <c r="L3049" s="28"/>
      <c r="M3049" s="27"/>
    </row>
    <row r="3050" spans="2:13">
      <c r="B3050" s="28"/>
      <c r="C3050" s="28"/>
      <c r="E3050" s="28"/>
      <c r="F3050" s="30"/>
      <c r="G3050" s="31"/>
      <c r="I3050" s="28"/>
      <c r="J3050" s="29"/>
      <c r="L3050" s="28"/>
      <c r="M3050" s="27"/>
    </row>
    <row r="3051" spans="2:13">
      <c r="B3051" s="28"/>
      <c r="C3051" s="28"/>
      <c r="E3051" s="28"/>
      <c r="F3051" s="30"/>
      <c r="G3051" s="31"/>
      <c r="I3051" s="28"/>
      <c r="J3051" s="29"/>
      <c r="L3051" s="28"/>
      <c r="M3051" s="27"/>
    </row>
    <row r="3052" spans="2:13">
      <c r="B3052" s="28"/>
      <c r="C3052" s="28"/>
      <c r="E3052" s="28"/>
      <c r="F3052" s="30"/>
      <c r="G3052" s="31"/>
      <c r="I3052" s="28"/>
      <c r="J3052" s="29"/>
      <c r="L3052" s="28"/>
      <c r="M3052" s="27"/>
    </row>
    <row r="3053" spans="2:13">
      <c r="B3053" s="28"/>
      <c r="C3053" s="28"/>
      <c r="E3053" s="28"/>
      <c r="F3053" s="30"/>
      <c r="G3053" s="31"/>
      <c r="I3053" s="28"/>
      <c r="J3053" s="29"/>
      <c r="L3053" s="28"/>
      <c r="M3053" s="27"/>
    </row>
    <row r="3054" spans="2:13">
      <c r="B3054" s="28"/>
      <c r="C3054" s="28"/>
      <c r="E3054" s="28"/>
      <c r="F3054" s="30"/>
      <c r="G3054" s="31"/>
      <c r="I3054" s="28"/>
      <c r="J3054" s="29"/>
      <c r="L3054" s="28"/>
      <c r="M3054" s="27"/>
    </row>
    <row r="3055" spans="2:13">
      <c r="B3055" s="28"/>
      <c r="C3055" s="28"/>
      <c r="E3055" s="28"/>
      <c r="F3055" s="30"/>
      <c r="G3055" s="31"/>
      <c r="I3055" s="28"/>
      <c r="J3055" s="29"/>
      <c r="L3055" s="28"/>
      <c r="M3055" s="27"/>
    </row>
    <row r="3056" spans="2:13">
      <c r="B3056" s="28"/>
      <c r="C3056" s="28"/>
      <c r="E3056" s="28"/>
      <c r="F3056" s="30"/>
      <c r="G3056" s="31"/>
      <c r="I3056" s="28"/>
      <c r="J3056" s="29"/>
      <c r="L3056" s="28"/>
      <c r="M3056" s="27"/>
    </row>
    <row r="3057" spans="2:13">
      <c r="B3057" s="28"/>
      <c r="C3057" s="28"/>
      <c r="E3057" s="28"/>
      <c r="F3057" s="30"/>
      <c r="G3057" s="31"/>
      <c r="I3057" s="28"/>
      <c r="J3057" s="29"/>
      <c r="L3057" s="28"/>
      <c r="M3057" s="27"/>
    </row>
    <row r="3058" spans="2:13">
      <c r="B3058" s="28"/>
      <c r="C3058" s="28"/>
      <c r="E3058" s="28"/>
      <c r="F3058" s="30"/>
      <c r="G3058" s="31"/>
      <c r="I3058" s="28"/>
      <c r="J3058" s="29"/>
      <c r="L3058" s="28"/>
      <c r="M3058" s="27"/>
    </row>
    <row r="3059" spans="2:13">
      <c r="B3059" s="28"/>
      <c r="C3059" s="28"/>
      <c r="E3059" s="28"/>
      <c r="F3059" s="30"/>
      <c r="G3059" s="31"/>
      <c r="I3059" s="28"/>
      <c r="J3059" s="29"/>
      <c r="L3059" s="28"/>
      <c r="M3059" s="27"/>
    </row>
    <row r="3060" spans="2:13">
      <c r="B3060" s="28"/>
      <c r="C3060" s="28"/>
      <c r="E3060" s="28"/>
      <c r="F3060" s="30"/>
      <c r="G3060" s="31"/>
      <c r="I3060" s="28"/>
      <c r="J3060" s="29"/>
      <c r="L3060" s="28"/>
      <c r="M3060" s="27"/>
    </row>
    <row r="3061" spans="2:13">
      <c r="B3061" s="28"/>
      <c r="C3061" s="28"/>
      <c r="E3061" s="28"/>
      <c r="F3061" s="30"/>
      <c r="G3061" s="31"/>
      <c r="I3061" s="28"/>
      <c r="J3061" s="29"/>
      <c r="L3061" s="28"/>
      <c r="M3061" s="27"/>
    </row>
    <row r="3062" spans="2:13">
      <c r="B3062" s="28"/>
      <c r="C3062" s="28"/>
      <c r="E3062" s="28"/>
      <c r="F3062" s="30"/>
      <c r="G3062" s="31"/>
      <c r="I3062" s="28"/>
      <c r="J3062" s="29"/>
      <c r="L3062" s="28"/>
      <c r="M3062" s="27"/>
    </row>
    <row r="3063" spans="2:13">
      <c r="B3063" s="28"/>
      <c r="C3063" s="28"/>
      <c r="E3063" s="28"/>
      <c r="F3063" s="30"/>
      <c r="G3063" s="31"/>
      <c r="I3063" s="28"/>
      <c r="J3063" s="29"/>
      <c r="L3063" s="28"/>
      <c r="M3063" s="27"/>
    </row>
    <row r="3064" spans="2:13">
      <c r="B3064" s="28"/>
      <c r="C3064" s="28"/>
      <c r="E3064" s="28"/>
      <c r="F3064" s="30"/>
      <c r="G3064" s="31"/>
      <c r="I3064" s="28"/>
      <c r="J3064" s="29"/>
      <c r="L3064" s="28"/>
      <c r="M3064" s="27"/>
    </row>
    <row r="3065" spans="2:13">
      <c r="B3065" s="28"/>
      <c r="C3065" s="28"/>
      <c r="E3065" s="28"/>
      <c r="F3065" s="30"/>
      <c r="G3065" s="31"/>
      <c r="I3065" s="28"/>
      <c r="J3065" s="29"/>
      <c r="L3065" s="28"/>
      <c r="M3065" s="27"/>
    </row>
    <row r="3066" spans="2:13">
      <c r="B3066" s="28"/>
      <c r="C3066" s="28"/>
      <c r="E3066" s="28"/>
      <c r="F3066" s="30"/>
      <c r="G3066" s="31"/>
      <c r="I3066" s="28"/>
      <c r="J3066" s="29"/>
      <c r="L3066" s="28"/>
      <c r="M3066" s="27"/>
    </row>
    <row r="3067" spans="2:13">
      <c r="B3067" s="28"/>
      <c r="C3067" s="28"/>
      <c r="E3067" s="28"/>
      <c r="F3067" s="30"/>
      <c r="G3067" s="31"/>
      <c r="I3067" s="28"/>
      <c r="J3067" s="29"/>
      <c r="L3067" s="28"/>
      <c r="M3067" s="27"/>
    </row>
    <row r="3068" spans="2:13">
      <c r="B3068" s="28"/>
      <c r="C3068" s="28"/>
      <c r="E3068" s="28"/>
      <c r="F3068" s="30"/>
      <c r="G3068" s="31"/>
      <c r="I3068" s="28"/>
      <c r="J3068" s="29"/>
      <c r="L3068" s="28"/>
      <c r="M3068" s="27"/>
    </row>
    <row r="3069" spans="2:13">
      <c r="B3069" s="28"/>
      <c r="C3069" s="28"/>
      <c r="E3069" s="28"/>
      <c r="F3069" s="30"/>
      <c r="G3069" s="31"/>
      <c r="I3069" s="28"/>
      <c r="J3069" s="29"/>
      <c r="L3069" s="28"/>
      <c r="M3069" s="27"/>
    </row>
    <row r="3070" spans="2:13">
      <c r="B3070" s="28"/>
      <c r="C3070" s="28"/>
      <c r="E3070" s="28"/>
      <c r="F3070" s="30"/>
      <c r="G3070" s="31"/>
      <c r="I3070" s="28"/>
      <c r="J3070" s="29"/>
      <c r="L3070" s="28"/>
      <c r="M3070" s="27"/>
    </row>
    <row r="3071" spans="2:13">
      <c r="B3071" s="28"/>
      <c r="C3071" s="28"/>
      <c r="E3071" s="28"/>
      <c r="F3071" s="30"/>
      <c r="G3071" s="31"/>
      <c r="I3071" s="28"/>
      <c r="J3071" s="29"/>
      <c r="L3071" s="28"/>
      <c r="M3071" s="27"/>
    </row>
    <row r="3072" spans="2:13">
      <c r="B3072" s="28"/>
      <c r="C3072" s="28"/>
      <c r="E3072" s="28"/>
      <c r="F3072" s="30"/>
      <c r="G3072" s="31"/>
      <c r="I3072" s="28"/>
      <c r="J3072" s="29"/>
      <c r="L3072" s="28"/>
      <c r="M3072" s="27"/>
    </row>
    <row r="3073" spans="2:13">
      <c r="B3073" s="28"/>
      <c r="C3073" s="28"/>
      <c r="E3073" s="28"/>
      <c r="F3073" s="30"/>
      <c r="G3073" s="31"/>
      <c r="I3073" s="28"/>
      <c r="J3073" s="29"/>
      <c r="L3073" s="28"/>
      <c r="M3073" s="27"/>
    </row>
    <row r="3074" spans="2:13">
      <c r="B3074" s="28"/>
      <c r="C3074" s="28"/>
      <c r="E3074" s="28"/>
      <c r="F3074" s="30"/>
      <c r="G3074" s="31"/>
      <c r="I3074" s="28"/>
      <c r="J3074" s="29"/>
      <c r="L3074" s="28"/>
      <c r="M3074" s="27"/>
    </row>
    <row r="3075" spans="2:13">
      <c r="B3075" s="28"/>
      <c r="C3075" s="28"/>
      <c r="E3075" s="28"/>
      <c r="F3075" s="30"/>
      <c r="G3075" s="31"/>
      <c r="I3075" s="28"/>
      <c r="J3075" s="29"/>
      <c r="L3075" s="28"/>
      <c r="M3075" s="27"/>
    </row>
    <row r="3076" spans="2:13">
      <c r="B3076" s="28"/>
      <c r="C3076" s="28"/>
      <c r="E3076" s="28"/>
      <c r="F3076" s="30"/>
      <c r="G3076" s="31"/>
      <c r="I3076" s="28"/>
      <c r="J3076" s="29"/>
      <c r="L3076" s="28"/>
      <c r="M3076" s="27"/>
    </row>
    <row r="3077" spans="2:13">
      <c r="B3077" s="28"/>
      <c r="C3077" s="28"/>
      <c r="E3077" s="28"/>
      <c r="F3077" s="30"/>
      <c r="G3077" s="31"/>
      <c r="I3077" s="28"/>
      <c r="J3077" s="29"/>
      <c r="L3077" s="28"/>
      <c r="M3077" s="27"/>
    </row>
    <row r="3078" spans="2:13">
      <c r="B3078" s="28"/>
      <c r="C3078" s="28"/>
      <c r="E3078" s="28"/>
      <c r="F3078" s="30"/>
      <c r="G3078" s="31"/>
      <c r="I3078" s="28"/>
      <c r="J3078" s="29"/>
      <c r="L3078" s="28"/>
      <c r="M3078" s="27"/>
    </row>
    <row r="3079" spans="2:13">
      <c r="B3079" s="28"/>
      <c r="C3079" s="28"/>
      <c r="E3079" s="28"/>
      <c r="F3079" s="30"/>
      <c r="G3079" s="31"/>
      <c r="I3079" s="28"/>
      <c r="J3079" s="29"/>
      <c r="L3079" s="28"/>
      <c r="M3079" s="27"/>
    </row>
    <row r="3080" spans="2:13">
      <c r="B3080" s="28"/>
      <c r="C3080" s="28"/>
      <c r="E3080" s="28"/>
      <c r="F3080" s="30"/>
      <c r="G3080" s="31"/>
      <c r="I3080" s="28"/>
      <c r="J3080" s="29"/>
      <c r="L3080" s="28"/>
      <c r="M3080" s="27"/>
    </row>
    <row r="3081" spans="2:13">
      <c r="B3081" s="28"/>
      <c r="C3081" s="28"/>
      <c r="E3081" s="28"/>
      <c r="F3081" s="30"/>
      <c r="G3081" s="31"/>
      <c r="I3081" s="28"/>
      <c r="J3081" s="29"/>
      <c r="L3081" s="28"/>
      <c r="M3081" s="27"/>
    </row>
    <row r="3082" spans="2:13">
      <c r="B3082" s="28"/>
      <c r="C3082" s="28"/>
      <c r="E3082" s="28"/>
      <c r="F3082" s="30"/>
      <c r="G3082" s="31"/>
      <c r="I3082" s="28"/>
      <c r="J3082" s="29"/>
      <c r="L3082" s="28"/>
      <c r="M3082" s="27"/>
    </row>
    <row r="3083" spans="2:13">
      <c r="B3083" s="28"/>
      <c r="C3083" s="28"/>
      <c r="E3083" s="28"/>
      <c r="F3083" s="30"/>
      <c r="G3083" s="31"/>
      <c r="I3083" s="28"/>
      <c r="J3083" s="29"/>
      <c r="L3083" s="28"/>
      <c r="M3083" s="27"/>
    </row>
    <row r="3084" spans="2:13">
      <c r="B3084" s="28"/>
      <c r="C3084" s="28"/>
      <c r="E3084" s="28"/>
      <c r="F3084" s="30"/>
      <c r="G3084" s="31"/>
      <c r="I3084" s="28"/>
      <c r="J3084" s="29"/>
      <c r="L3084" s="28"/>
      <c r="M3084" s="27"/>
    </row>
    <row r="3085" spans="2:13">
      <c r="B3085" s="28"/>
      <c r="C3085" s="28"/>
      <c r="E3085" s="28"/>
      <c r="F3085" s="30"/>
      <c r="G3085" s="31"/>
      <c r="I3085" s="28"/>
      <c r="J3085" s="29"/>
      <c r="L3085" s="28"/>
      <c r="M3085" s="27"/>
    </row>
    <row r="3086" spans="2:13">
      <c r="B3086" s="28"/>
      <c r="C3086" s="28"/>
      <c r="E3086" s="28"/>
      <c r="F3086" s="30"/>
      <c r="G3086" s="31"/>
      <c r="I3086" s="28"/>
      <c r="J3086" s="29"/>
      <c r="L3086" s="28"/>
      <c r="M3086" s="27"/>
    </row>
    <row r="3087" spans="2:13">
      <c r="B3087" s="28"/>
      <c r="C3087" s="28"/>
      <c r="E3087" s="28"/>
      <c r="F3087" s="30"/>
      <c r="G3087" s="31"/>
      <c r="I3087" s="28"/>
      <c r="J3087" s="29"/>
      <c r="L3087" s="28"/>
      <c r="M3087" s="27"/>
    </row>
    <row r="3088" spans="2:13">
      <c r="B3088" s="28"/>
      <c r="C3088" s="28"/>
      <c r="E3088" s="28"/>
      <c r="F3088" s="30"/>
      <c r="G3088" s="31"/>
      <c r="I3088" s="28"/>
      <c r="J3088" s="29"/>
      <c r="L3088" s="28"/>
      <c r="M3088" s="27"/>
    </row>
    <row r="3089" spans="2:13">
      <c r="B3089" s="28"/>
      <c r="C3089" s="28"/>
      <c r="E3089" s="28"/>
      <c r="F3089" s="30"/>
      <c r="G3089" s="31"/>
      <c r="I3089" s="28"/>
      <c r="J3089" s="29"/>
      <c r="L3089" s="28"/>
      <c r="M3089" s="27"/>
    </row>
    <row r="3090" spans="2:13">
      <c r="B3090" s="28"/>
      <c r="C3090" s="28"/>
      <c r="E3090" s="28"/>
      <c r="F3090" s="30"/>
      <c r="G3090" s="31"/>
      <c r="I3090" s="28"/>
      <c r="J3090" s="29"/>
      <c r="L3090" s="28"/>
      <c r="M3090" s="27"/>
    </row>
    <row r="3091" spans="2:13">
      <c r="B3091" s="28"/>
      <c r="C3091" s="28"/>
      <c r="E3091" s="28"/>
      <c r="F3091" s="30"/>
      <c r="G3091" s="31"/>
      <c r="I3091" s="28"/>
      <c r="J3091" s="29"/>
      <c r="L3091" s="28"/>
      <c r="M3091" s="27"/>
    </row>
    <row r="3092" spans="2:13">
      <c r="B3092" s="28"/>
      <c r="C3092" s="28"/>
      <c r="E3092" s="28"/>
      <c r="F3092" s="30"/>
      <c r="G3092" s="31"/>
      <c r="I3092" s="28"/>
      <c r="J3092" s="29"/>
      <c r="L3092" s="28"/>
      <c r="M3092" s="27"/>
    </row>
    <row r="3093" spans="2:13">
      <c r="B3093" s="28"/>
      <c r="C3093" s="28"/>
      <c r="E3093" s="28"/>
      <c r="F3093" s="30"/>
      <c r="G3093" s="31"/>
      <c r="I3093" s="28"/>
      <c r="J3093" s="29"/>
      <c r="L3093" s="28"/>
      <c r="M3093" s="27"/>
    </row>
    <row r="3094" spans="2:13">
      <c r="B3094" s="28"/>
      <c r="C3094" s="28"/>
      <c r="E3094" s="28"/>
      <c r="F3094" s="30"/>
      <c r="G3094" s="31"/>
      <c r="I3094" s="28"/>
      <c r="J3094" s="29"/>
      <c r="L3094" s="28"/>
      <c r="M3094" s="27"/>
    </row>
    <row r="3095" spans="2:13">
      <c r="B3095" s="28"/>
      <c r="C3095" s="28"/>
      <c r="E3095" s="28"/>
      <c r="F3095" s="30"/>
      <c r="G3095" s="31"/>
      <c r="I3095" s="28"/>
      <c r="J3095" s="29"/>
      <c r="L3095" s="28"/>
      <c r="M3095" s="27"/>
    </row>
    <row r="3096" spans="2:13">
      <c r="B3096" s="28"/>
      <c r="C3096" s="28"/>
      <c r="E3096" s="28"/>
      <c r="F3096" s="30"/>
      <c r="G3096" s="31"/>
      <c r="I3096" s="28"/>
      <c r="J3096" s="29"/>
      <c r="L3096" s="28"/>
      <c r="M3096" s="27"/>
    </row>
    <row r="3097" spans="2:13">
      <c r="B3097" s="28"/>
      <c r="C3097" s="28"/>
      <c r="E3097" s="28"/>
      <c r="F3097" s="30"/>
      <c r="G3097" s="31"/>
      <c r="I3097" s="28"/>
      <c r="J3097" s="29"/>
      <c r="L3097" s="28"/>
      <c r="M3097" s="27"/>
    </row>
    <row r="3098" spans="2:13">
      <c r="B3098" s="28"/>
      <c r="C3098" s="28"/>
      <c r="E3098" s="28"/>
      <c r="F3098" s="30"/>
      <c r="G3098" s="31"/>
      <c r="I3098" s="28"/>
      <c r="J3098" s="29"/>
      <c r="L3098" s="28"/>
      <c r="M3098" s="27"/>
    </row>
    <row r="3099" spans="2:13">
      <c r="B3099" s="28"/>
      <c r="C3099" s="28"/>
      <c r="E3099" s="28"/>
      <c r="F3099" s="30"/>
      <c r="G3099" s="31"/>
      <c r="I3099" s="28"/>
      <c r="J3099" s="29"/>
      <c r="L3099" s="28"/>
      <c r="M3099" s="27"/>
    </row>
    <row r="3100" spans="2:13">
      <c r="B3100" s="28"/>
      <c r="C3100" s="28"/>
      <c r="E3100" s="28"/>
      <c r="F3100" s="30"/>
      <c r="G3100" s="31"/>
      <c r="I3100" s="28"/>
      <c r="J3100" s="29"/>
      <c r="L3100" s="28"/>
      <c r="M3100" s="27"/>
    </row>
    <row r="3101" spans="2:13">
      <c r="B3101" s="28"/>
      <c r="C3101" s="28"/>
      <c r="E3101" s="28"/>
      <c r="F3101" s="30"/>
      <c r="G3101" s="31"/>
      <c r="I3101" s="28"/>
      <c r="J3101" s="29"/>
      <c r="L3101" s="28"/>
      <c r="M3101" s="27"/>
    </row>
    <row r="3102" spans="2:13">
      <c r="B3102" s="28"/>
      <c r="C3102" s="28"/>
      <c r="E3102" s="28"/>
      <c r="F3102" s="30"/>
      <c r="G3102" s="31"/>
      <c r="I3102" s="28"/>
      <c r="J3102" s="29"/>
      <c r="L3102" s="28"/>
      <c r="M3102" s="27"/>
    </row>
    <row r="3103" spans="2:13">
      <c r="B3103" s="28"/>
      <c r="C3103" s="28"/>
      <c r="E3103" s="28"/>
      <c r="F3103" s="30"/>
      <c r="G3103" s="31"/>
      <c r="I3103" s="28"/>
      <c r="J3103" s="29"/>
      <c r="L3103" s="28"/>
      <c r="M3103" s="27"/>
    </row>
    <row r="3104" spans="2:13">
      <c r="B3104" s="28"/>
      <c r="C3104" s="28"/>
      <c r="E3104" s="28"/>
      <c r="F3104" s="30"/>
      <c r="G3104" s="31"/>
      <c r="I3104" s="28"/>
      <c r="J3104" s="29"/>
      <c r="L3104" s="28"/>
      <c r="M3104" s="27"/>
    </row>
    <row r="3105" spans="2:13">
      <c r="B3105" s="28"/>
      <c r="C3105" s="28"/>
      <c r="E3105" s="28"/>
      <c r="F3105" s="30"/>
      <c r="G3105" s="31"/>
      <c r="I3105" s="28"/>
      <c r="J3105" s="29"/>
      <c r="L3105" s="28"/>
      <c r="M3105" s="27"/>
    </row>
    <row r="3106" spans="2:13">
      <c r="B3106" s="28"/>
      <c r="C3106" s="28"/>
      <c r="E3106" s="28"/>
      <c r="F3106" s="30"/>
      <c r="G3106" s="31"/>
      <c r="I3106" s="28"/>
      <c r="J3106" s="29"/>
      <c r="L3106" s="28"/>
      <c r="M3106" s="27"/>
    </row>
    <row r="3107" spans="2:13">
      <c r="B3107" s="28"/>
      <c r="C3107" s="28"/>
      <c r="E3107" s="28"/>
      <c r="F3107" s="30"/>
      <c r="G3107" s="31"/>
      <c r="I3107" s="28"/>
      <c r="J3107" s="29"/>
      <c r="L3107" s="28"/>
      <c r="M3107" s="27"/>
    </row>
    <row r="3108" spans="2:13">
      <c r="B3108" s="28"/>
      <c r="C3108" s="28"/>
      <c r="E3108" s="28"/>
      <c r="F3108" s="30"/>
      <c r="G3108" s="31"/>
      <c r="I3108" s="28"/>
      <c r="J3108" s="29"/>
      <c r="L3108" s="28"/>
      <c r="M3108" s="27"/>
    </row>
    <row r="3109" spans="2:13">
      <c r="B3109" s="28"/>
      <c r="C3109" s="28"/>
      <c r="E3109" s="28"/>
      <c r="F3109" s="30"/>
      <c r="G3109" s="31"/>
      <c r="I3109" s="28"/>
      <c r="J3109" s="29"/>
      <c r="L3109" s="28"/>
      <c r="M3109" s="27"/>
    </row>
    <row r="3110" spans="2:13">
      <c r="B3110" s="28"/>
      <c r="C3110" s="28"/>
      <c r="E3110" s="28"/>
      <c r="F3110" s="30"/>
      <c r="G3110" s="31"/>
      <c r="I3110" s="28"/>
      <c r="J3110" s="29"/>
      <c r="L3110" s="28"/>
      <c r="M3110" s="27"/>
    </row>
    <row r="3111" spans="2:13">
      <c r="B3111" s="28"/>
      <c r="C3111" s="28"/>
      <c r="E3111" s="28"/>
      <c r="F3111" s="30"/>
      <c r="G3111" s="31"/>
      <c r="I3111" s="28"/>
      <c r="J3111" s="29"/>
      <c r="L3111" s="28"/>
      <c r="M3111" s="27"/>
    </row>
    <row r="3112" spans="2:13">
      <c r="B3112" s="28"/>
      <c r="C3112" s="28"/>
      <c r="E3112" s="28"/>
      <c r="F3112" s="30"/>
      <c r="G3112" s="31"/>
      <c r="I3112" s="28"/>
      <c r="J3112" s="29"/>
      <c r="L3112" s="28"/>
      <c r="M3112" s="27"/>
    </row>
    <row r="3113" spans="2:13">
      <c r="B3113" s="28"/>
      <c r="C3113" s="28"/>
      <c r="E3113" s="28"/>
      <c r="F3113" s="30"/>
      <c r="G3113" s="31"/>
      <c r="I3113" s="28"/>
      <c r="J3113" s="29"/>
      <c r="L3113" s="28"/>
      <c r="M3113" s="27"/>
    </row>
    <row r="3114" spans="2:13">
      <c r="B3114" s="28"/>
      <c r="C3114" s="28"/>
      <c r="E3114" s="28"/>
      <c r="F3114" s="30"/>
      <c r="G3114" s="31"/>
      <c r="I3114" s="28"/>
      <c r="J3114" s="29"/>
      <c r="L3114" s="28"/>
      <c r="M3114" s="27"/>
    </row>
    <row r="3115" spans="2:13">
      <c r="B3115" s="28"/>
      <c r="C3115" s="28"/>
      <c r="E3115" s="28"/>
      <c r="F3115" s="30"/>
      <c r="G3115" s="31"/>
      <c r="I3115" s="28"/>
      <c r="J3115" s="29"/>
      <c r="L3115" s="28"/>
      <c r="M3115" s="27"/>
    </row>
    <row r="3116" spans="2:13">
      <c r="B3116" s="28"/>
      <c r="C3116" s="28"/>
      <c r="E3116" s="28"/>
      <c r="F3116" s="30"/>
      <c r="G3116" s="31"/>
      <c r="I3116" s="28"/>
      <c r="J3116" s="29"/>
      <c r="L3116" s="28"/>
      <c r="M3116" s="27"/>
    </row>
    <row r="3117" spans="2:13">
      <c r="B3117" s="28"/>
      <c r="C3117" s="28"/>
      <c r="E3117" s="28"/>
      <c r="F3117" s="30"/>
      <c r="G3117" s="31"/>
      <c r="I3117" s="28"/>
      <c r="J3117" s="29"/>
      <c r="L3117" s="28"/>
      <c r="M3117" s="27"/>
    </row>
    <row r="3118" spans="2:13">
      <c r="B3118" s="28"/>
      <c r="C3118" s="28"/>
      <c r="E3118" s="28"/>
      <c r="F3118" s="30"/>
      <c r="G3118" s="31"/>
      <c r="I3118" s="28"/>
      <c r="J3118" s="29"/>
      <c r="L3118" s="28"/>
      <c r="M3118" s="27"/>
    </row>
    <row r="3119" spans="2:13">
      <c r="B3119" s="28"/>
      <c r="C3119" s="28"/>
      <c r="E3119" s="28"/>
      <c r="F3119" s="30"/>
      <c r="G3119" s="31"/>
      <c r="I3119" s="28"/>
      <c r="J3119" s="29"/>
      <c r="L3119" s="28"/>
      <c r="M3119" s="27"/>
    </row>
    <row r="3120" spans="2:13">
      <c r="B3120" s="28"/>
      <c r="C3120" s="28"/>
      <c r="E3120" s="28"/>
      <c r="F3120" s="30"/>
      <c r="G3120" s="31"/>
      <c r="I3120" s="28"/>
      <c r="J3120" s="29"/>
      <c r="L3120" s="28"/>
      <c r="M3120" s="27"/>
    </row>
    <row r="3121" spans="2:13">
      <c r="B3121" s="28"/>
      <c r="C3121" s="28"/>
      <c r="E3121" s="28"/>
      <c r="F3121" s="30"/>
      <c r="G3121" s="31"/>
      <c r="I3121" s="28"/>
      <c r="J3121" s="29"/>
      <c r="L3121" s="28"/>
      <c r="M3121" s="27"/>
    </row>
    <row r="3122" spans="2:13">
      <c r="B3122" s="28"/>
      <c r="C3122" s="28"/>
      <c r="E3122" s="28"/>
      <c r="F3122" s="30"/>
      <c r="G3122" s="31"/>
      <c r="I3122" s="28"/>
      <c r="J3122" s="29"/>
      <c r="L3122" s="28"/>
      <c r="M3122" s="27"/>
    </row>
    <row r="3123" spans="2:13">
      <c r="B3123" s="28"/>
      <c r="C3123" s="28"/>
      <c r="E3123" s="28"/>
      <c r="F3123" s="30"/>
      <c r="G3123" s="31"/>
      <c r="I3123" s="28"/>
      <c r="J3123" s="29"/>
      <c r="L3123" s="28"/>
      <c r="M3123" s="27"/>
    </row>
    <row r="3124" spans="2:13">
      <c r="B3124" s="28"/>
      <c r="C3124" s="28"/>
      <c r="E3124" s="28"/>
      <c r="F3124" s="30"/>
      <c r="G3124" s="31"/>
      <c r="I3124" s="28"/>
      <c r="J3124" s="29"/>
      <c r="L3124" s="28"/>
      <c r="M3124" s="27"/>
    </row>
    <row r="3125" spans="2:13">
      <c r="B3125" s="28"/>
      <c r="C3125" s="28"/>
      <c r="E3125" s="28"/>
      <c r="F3125" s="30"/>
      <c r="G3125" s="31"/>
      <c r="I3125" s="28"/>
      <c r="J3125" s="29"/>
      <c r="L3125" s="28"/>
      <c r="M3125" s="27"/>
    </row>
    <row r="3126" spans="2:13">
      <c r="B3126" s="28"/>
      <c r="C3126" s="28"/>
      <c r="E3126" s="28"/>
      <c r="F3126" s="30"/>
      <c r="G3126" s="31"/>
      <c r="I3126" s="28"/>
      <c r="J3126" s="29"/>
      <c r="L3126" s="28"/>
      <c r="M3126" s="27"/>
    </row>
    <row r="3127" spans="2:13">
      <c r="B3127" s="28"/>
      <c r="C3127" s="28"/>
      <c r="E3127" s="28"/>
      <c r="F3127" s="30"/>
      <c r="G3127" s="31"/>
      <c r="I3127" s="28"/>
      <c r="J3127" s="29"/>
      <c r="L3127" s="28"/>
      <c r="M3127" s="27"/>
    </row>
    <row r="3128" spans="2:13">
      <c r="B3128" s="28"/>
      <c r="C3128" s="28"/>
      <c r="E3128" s="28"/>
      <c r="F3128" s="30"/>
      <c r="G3128" s="31"/>
      <c r="I3128" s="28"/>
      <c r="J3128" s="29"/>
      <c r="L3128" s="28"/>
      <c r="M3128" s="27"/>
    </row>
    <row r="3129" spans="2:13">
      <c r="B3129" s="28"/>
      <c r="C3129" s="28"/>
      <c r="E3129" s="28"/>
      <c r="F3129" s="30"/>
      <c r="G3129" s="31"/>
      <c r="I3129" s="28"/>
      <c r="J3129" s="29"/>
      <c r="L3129" s="28"/>
      <c r="M3129" s="27"/>
    </row>
    <row r="3130" spans="2:13">
      <c r="B3130" s="28"/>
      <c r="C3130" s="28"/>
      <c r="E3130" s="28"/>
      <c r="F3130" s="30"/>
      <c r="G3130" s="31"/>
      <c r="I3130" s="28"/>
      <c r="J3130" s="29"/>
      <c r="L3130" s="28"/>
      <c r="M3130" s="27"/>
    </row>
    <row r="3131" spans="2:13">
      <c r="B3131" s="28"/>
      <c r="C3131" s="28"/>
      <c r="E3131" s="28"/>
      <c r="F3131" s="30"/>
      <c r="G3131" s="31"/>
      <c r="I3131" s="28"/>
      <c r="J3131" s="29"/>
      <c r="L3131" s="28"/>
      <c r="M3131" s="27"/>
    </row>
    <row r="3132" spans="2:13">
      <c r="B3132" s="28"/>
      <c r="C3132" s="28"/>
      <c r="E3132" s="28"/>
      <c r="F3132" s="30"/>
      <c r="G3132" s="31"/>
      <c r="I3132" s="28"/>
      <c r="J3132" s="29"/>
      <c r="L3132" s="28"/>
      <c r="M3132" s="27"/>
    </row>
    <row r="3133" spans="2:13">
      <c r="B3133" s="28"/>
      <c r="C3133" s="28"/>
      <c r="E3133" s="28"/>
      <c r="F3133" s="30"/>
      <c r="G3133" s="31"/>
      <c r="I3133" s="28"/>
      <c r="J3133" s="29"/>
      <c r="L3133" s="28"/>
      <c r="M3133" s="27"/>
    </row>
    <row r="3134" spans="2:13">
      <c r="B3134" s="28"/>
      <c r="C3134" s="28"/>
      <c r="E3134" s="28"/>
      <c r="F3134" s="30"/>
      <c r="G3134" s="31"/>
      <c r="I3134" s="28"/>
      <c r="J3134" s="29"/>
      <c r="L3134" s="28"/>
      <c r="M3134" s="27"/>
    </row>
    <row r="3135" spans="2:13">
      <c r="B3135" s="28"/>
      <c r="C3135" s="28"/>
      <c r="E3135" s="28"/>
      <c r="F3135" s="30"/>
      <c r="G3135" s="31"/>
      <c r="I3135" s="28"/>
      <c r="J3135" s="29"/>
      <c r="L3135" s="28"/>
      <c r="M3135" s="27"/>
    </row>
    <row r="3136" spans="2:13">
      <c r="B3136" s="28"/>
      <c r="C3136" s="28"/>
      <c r="E3136" s="28"/>
      <c r="F3136" s="30"/>
      <c r="G3136" s="31"/>
      <c r="I3136" s="28"/>
      <c r="J3136" s="29"/>
      <c r="L3136" s="28"/>
      <c r="M3136" s="27"/>
    </row>
    <row r="3137" spans="2:13">
      <c r="B3137" s="28"/>
      <c r="C3137" s="28"/>
      <c r="E3137" s="28"/>
      <c r="F3137" s="30"/>
      <c r="G3137" s="31"/>
      <c r="I3137" s="28"/>
      <c r="J3137" s="29"/>
      <c r="L3137" s="28"/>
      <c r="M3137" s="27"/>
    </row>
    <row r="3138" spans="2:13">
      <c r="B3138" s="28"/>
      <c r="C3138" s="28"/>
      <c r="E3138" s="28"/>
      <c r="F3138" s="30"/>
      <c r="G3138" s="31"/>
      <c r="I3138" s="28"/>
      <c r="J3138" s="29"/>
      <c r="L3138" s="28"/>
      <c r="M3138" s="27"/>
    </row>
    <row r="3139" spans="2:13">
      <c r="B3139" s="28"/>
      <c r="C3139" s="28"/>
      <c r="E3139" s="28"/>
      <c r="F3139" s="30"/>
      <c r="G3139" s="31"/>
      <c r="I3139" s="28"/>
      <c r="J3139" s="29"/>
      <c r="L3139" s="28"/>
      <c r="M3139" s="27"/>
    </row>
    <row r="3140" spans="2:13">
      <c r="B3140" s="28"/>
      <c r="C3140" s="28"/>
      <c r="E3140" s="28"/>
      <c r="F3140" s="30"/>
      <c r="G3140" s="31"/>
      <c r="I3140" s="28"/>
      <c r="J3140" s="29"/>
      <c r="L3140" s="28"/>
      <c r="M3140" s="27"/>
    </row>
    <row r="3141" spans="2:13">
      <c r="B3141" s="28"/>
      <c r="C3141" s="28"/>
      <c r="E3141" s="28"/>
      <c r="F3141" s="30"/>
      <c r="G3141" s="31"/>
      <c r="I3141" s="28"/>
      <c r="J3141" s="29"/>
      <c r="L3141" s="28"/>
      <c r="M3141" s="27"/>
    </row>
    <row r="3142" spans="2:13">
      <c r="B3142" s="28"/>
      <c r="C3142" s="28"/>
      <c r="E3142" s="28"/>
      <c r="F3142" s="30"/>
      <c r="G3142" s="31"/>
      <c r="I3142" s="28"/>
      <c r="J3142" s="29"/>
      <c r="L3142" s="28"/>
      <c r="M3142" s="27"/>
    </row>
    <row r="3143" spans="2:13">
      <c r="B3143" s="28"/>
      <c r="C3143" s="28"/>
      <c r="E3143" s="28"/>
      <c r="F3143" s="30"/>
      <c r="G3143" s="31"/>
      <c r="I3143" s="28"/>
      <c r="J3143" s="29"/>
      <c r="L3143" s="28"/>
      <c r="M3143" s="27"/>
    </row>
    <row r="3144" spans="2:13">
      <c r="B3144" s="28"/>
      <c r="C3144" s="28"/>
      <c r="E3144" s="28"/>
      <c r="F3144" s="30"/>
      <c r="G3144" s="31"/>
      <c r="I3144" s="28"/>
      <c r="J3144" s="29"/>
      <c r="L3144" s="28"/>
      <c r="M3144" s="27"/>
    </row>
    <row r="3145" spans="2:13">
      <c r="B3145" s="28"/>
      <c r="C3145" s="28"/>
      <c r="E3145" s="28"/>
      <c r="F3145" s="30"/>
      <c r="G3145" s="31"/>
      <c r="I3145" s="28"/>
      <c r="J3145" s="29"/>
      <c r="L3145" s="28"/>
      <c r="M3145" s="27"/>
    </row>
    <row r="3146" spans="2:13">
      <c r="B3146" s="28"/>
      <c r="C3146" s="28"/>
      <c r="E3146" s="28"/>
      <c r="F3146" s="30"/>
      <c r="G3146" s="31"/>
      <c r="I3146" s="28"/>
      <c r="J3146" s="29"/>
      <c r="L3146" s="28"/>
      <c r="M3146" s="27"/>
    </row>
    <row r="3147" spans="2:13">
      <c r="B3147" s="28"/>
      <c r="C3147" s="28"/>
      <c r="E3147" s="28"/>
      <c r="F3147" s="30"/>
      <c r="G3147" s="31"/>
      <c r="I3147" s="28"/>
      <c r="J3147" s="29"/>
      <c r="L3147" s="28"/>
      <c r="M3147" s="27"/>
    </row>
    <row r="3148" spans="2:13">
      <c r="B3148" s="28"/>
      <c r="C3148" s="28"/>
      <c r="E3148" s="28"/>
      <c r="F3148" s="30"/>
      <c r="G3148" s="31"/>
      <c r="I3148" s="28"/>
      <c r="J3148" s="29"/>
      <c r="L3148" s="28"/>
      <c r="M3148" s="27"/>
    </row>
    <row r="3149" spans="2:13">
      <c r="B3149" s="28"/>
      <c r="C3149" s="28"/>
      <c r="E3149" s="28"/>
      <c r="F3149" s="30"/>
      <c r="G3149" s="31"/>
      <c r="I3149" s="28"/>
      <c r="J3149" s="29"/>
      <c r="L3149" s="28"/>
      <c r="M3149" s="27"/>
    </row>
    <row r="3150" spans="2:13">
      <c r="B3150" s="28"/>
      <c r="C3150" s="28"/>
      <c r="E3150" s="28"/>
      <c r="F3150" s="30"/>
      <c r="G3150" s="31"/>
      <c r="I3150" s="28"/>
      <c r="J3150" s="29"/>
      <c r="L3150" s="28"/>
      <c r="M3150" s="27"/>
    </row>
    <row r="3151" spans="2:13">
      <c r="B3151" s="28"/>
      <c r="C3151" s="28"/>
      <c r="E3151" s="28"/>
      <c r="F3151" s="30"/>
      <c r="G3151" s="31"/>
      <c r="I3151" s="28"/>
      <c r="J3151" s="29"/>
      <c r="L3151" s="28"/>
      <c r="M3151" s="27"/>
    </row>
    <row r="3152" spans="2:13">
      <c r="B3152" s="28"/>
      <c r="C3152" s="28"/>
      <c r="E3152" s="28"/>
      <c r="F3152" s="30"/>
      <c r="G3152" s="31"/>
      <c r="I3152" s="28"/>
      <c r="J3152" s="29"/>
      <c r="L3152" s="28"/>
      <c r="M3152" s="27"/>
    </row>
    <row r="3153" spans="2:13">
      <c r="B3153" s="28"/>
      <c r="C3153" s="28"/>
      <c r="E3153" s="28"/>
      <c r="F3153" s="30"/>
      <c r="G3153" s="31"/>
      <c r="I3153" s="28"/>
      <c r="J3153" s="29"/>
      <c r="L3153" s="28"/>
      <c r="M3153" s="27"/>
    </row>
    <row r="3154" spans="2:13">
      <c r="B3154" s="28"/>
      <c r="C3154" s="28"/>
      <c r="E3154" s="28"/>
      <c r="F3154" s="30"/>
      <c r="G3154" s="31"/>
      <c r="I3154" s="28"/>
      <c r="J3154" s="29"/>
      <c r="L3154" s="28"/>
      <c r="M3154" s="27"/>
    </row>
    <row r="3155" spans="2:13">
      <c r="B3155" s="28"/>
      <c r="C3155" s="28"/>
      <c r="E3155" s="28"/>
      <c r="F3155" s="30"/>
      <c r="G3155" s="31"/>
      <c r="I3155" s="28"/>
      <c r="J3155" s="29"/>
      <c r="L3155" s="28"/>
      <c r="M3155" s="27"/>
    </row>
    <row r="3156" spans="2:13">
      <c r="B3156" s="28"/>
      <c r="C3156" s="28"/>
      <c r="E3156" s="28"/>
      <c r="F3156" s="30"/>
      <c r="G3156" s="31"/>
      <c r="I3156" s="28"/>
      <c r="J3156" s="29"/>
      <c r="L3156" s="28"/>
      <c r="M3156" s="27"/>
    </row>
    <row r="3157" spans="2:13">
      <c r="B3157" s="28"/>
      <c r="C3157" s="28"/>
      <c r="E3157" s="28"/>
      <c r="F3157" s="30"/>
      <c r="G3157" s="31"/>
      <c r="I3157" s="28"/>
      <c r="J3157" s="29"/>
      <c r="L3157" s="28"/>
      <c r="M3157" s="27"/>
    </row>
    <row r="3158" spans="2:13">
      <c r="B3158" s="28"/>
      <c r="C3158" s="28"/>
      <c r="E3158" s="28"/>
      <c r="F3158" s="30"/>
      <c r="G3158" s="31"/>
      <c r="I3158" s="28"/>
      <c r="J3158" s="29"/>
      <c r="L3158" s="28"/>
      <c r="M3158" s="27"/>
    </row>
    <row r="3159" spans="2:13">
      <c r="B3159" s="28"/>
      <c r="C3159" s="28"/>
      <c r="E3159" s="28"/>
      <c r="F3159" s="30"/>
      <c r="G3159" s="31"/>
      <c r="I3159" s="28"/>
      <c r="J3159" s="29"/>
      <c r="L3159" s="28"/>
      <c r="M3159" s="27"/>
    </row>
    <row r="3160" spans="2:13">
      <c r="B3160" s="28"/>
      <c r="C3160" s="28"/>
      <c r="E3160" s="28"/>
      <c r="F3160" s="30"/>
      <c r="G3160" s="31"/>
      <c r="I3160" s="28"/>
      <c r="J3160" s="29"/>
      <c r="L3160" s="28"/>
      <c r="M3160" s="27"/>
    </row>
    <row r="3161" spans="2:13">
      <c r="B3161" s="28"/>
      <c r="C3161" s="28"/>
      <c r="E3161" s="28"/>
      <c r="F3161" s="30"/>
      <c r="G3161" s="31"/>
      <c r="I3161" s="28"/>
      <c r="J3161" s="29"/>
      <c r="L3161" s="28"/>
      <c r="M3161" s="27"/>
    </row>
    <row r="3162" spans="2:13">
      <c r="B3162" s="28"/>
      <c r="C3162" s="28"/>
      <c r="E3162" s="28"/>
      <c r="F3162" s="30"/>
      <c r="G3162" s="31"/>
      <c r="I3162" s="28"/>
      <c r="J3162" s="29"/>
      <c r="L3162" s="28"/>
      <c r="M3162" s="27"/>
    </row>
    <row r="3163" spans="2:13">
      <c r="B3163" s="28"/>
      <c r="C3163" s="28"/>
      <c r="E3163" s="28"/>
      <c r="F3163" s="30"/>
      <c r="G3163" s="31"/>
      <c r="I3163" s="28"/>
      <c r="J3163" s="29"/>
      <c r="L3163" s="28"/>
      <c r="M3163" s="27"/>
    </row>
    <row r="3164" spans="2:13">
      <c r="B3164" s="28"/>
      <c r="C3164" s="28"/>
      <c r="E3164" s="28"/>
      <c r="F3164" s="30"/>
      <c r="G3164" s="31"/>
      <c r="I3164" s="28"/>
      <c r="J3164" s="29"/>
      <c r="L3164" s="28"/>
      <c r="M3164" s="27"/>
    </row>
    <row r="3165" spans="2:13">
      <c r="B3165" s="28"/>
      <c r="C3165" s="28"/>
      <c r="E3165" s="28"/>
      <c r="F3165" s="30"/>
      <c r="G3165" s="31"/>
      <c r="I3165" s="28"/>
      <c r="J3165" s="29"/>
      <c r="L3165" s="28"/>
      <c r="M3165" s="27"/>
    </row>
    <row r="3166" spans="2:13">
      <c r="B3166" s="28"/>
      <c r="C3166" s="28"/>
      <c r="E3166" s="28"/>
      <c r="F3166" s="30"/>
      <c r="G3166" s="31"/>
      <c r="I3166" s="28"/>
      <c r="J3166" s="29"/>
      <c r="L3166" s="28"/>
      <c r="M3166" s="27"/>
    </row>
    <row r="3167" spans="2:13">
      <c r="B3167" s="28"/>
      <c r="C3167" s="28"/>
      <c r="E3167" s="28"/>
      <c r="F3167" s="30"/>
      <c r="G3167" s="31"/>
      <c r="I3167" s="28"/>
      <c r="J3167" s="29"/>
      <c r="L3167" s="28"/>
      <c r="M3167" s="27"/>
    </row>
    <row r="3168" spans="2:13">
      <c r="B3168" s="28"/>
      <c r="C3168" s="28"/>
      <c r="E3168" s="28"/>
      <c r="F3168" s="30"/>
      <c r="G3168" s="31"/>
      <c r="I3168" s="28"/>
      <c r="J3168" s="29"/>
      <c r="L3168" s="28"/>
      <c r="M3168" s="27"/>
    </row>
    <row r="3169" spans="2:13">
      <c r="B3169" s="28"/>
      <c r="C3169" s="28"/>
      <c r="E3169" s="28"/>
      <c r="F3169" s="30"/>
      <c r="G3169" s="31"/>
      <c r="I3169" s="28"/>
      <c r="J3169" s="29"/>
      <c r="L3169" s="28"/>
      <c r="M3169" s="27"/>
    </row>
    <row r="3170" spans="2:13">
      <c r="B3170" s="28"/>
      <c r="C3170" s="28"/>
      <c r="E3170" s="28"/>
      <c r="F3170" s="30"/>
      <c r="G3170" s="31"/>
      <c r="I3170" s="28"/>
      <c r="J3170" s="29"/>
      <c r="L3170" s="28"/>
      <c r="M3170" s="27"/>
    </row>
    <row r="3171" spans="2:13">
      <c r="B3171" s="28"/>
      <c r="C3171" s="28"/>
      <c r="E3171" s="28"/>
      <c r="F3171" s="30"/>
      <c r="G3171" s="31"/>
      <c r="I3171" s="28"/>
      <c r="J3171" s="29"/>
      <c r="L3171" s="28"/>
      <c r="M3171" s="27"/>
    </row>
    <row r="3172" spans="2:13">
      <c r="B3172" s="28"/>
      <c r="C3172" s="28"/>
      <c r="E3172" s="28"/>
      <c r="F3172" s="30"/>
      <c r="G3172" s="31"/>
      <c r="I3172" s="28"/>
      <c r="J3172" s="29"/>
      <c r="L3172" s="28"/>
      <c r="M3172" s="27"/>
    </row>
    <row r="3173" spans="2:13">
      <c r="B3173" s="28"/>
      <c r="C3173" s="28"/>
      <c r="E3173" s="28"/>
      <c r="F3173" s="30"/>
      <c r="G3173" s="31"/>
      <c r="I3173" s="28"/>
      <c r="J3173" s="29"/>
      <c r="L3173" s="28"/>
      <c r="M3173" s="27"/>
    </row>
    <row r="3174" spans="2:13">
      <c r="B3174" s="28"/>
      <c r="C3174" s="28"/>
      <c r="E3174" s="28"/>
      <c r="F3174" s="30"/>
      <c r="G3174" s="31"/>
      <c r="I3174" s="28"/>
      <c r="J3174" s="29"/>
      <c r="L3174" s="28"/>
      <c r="M3174" s="27"/>
    </row>
    <row r="3175" spans="2:13">
      <c r="B3175" s="28"/>
      <c r="C3175" s="28"/>
      <c r="E3175" s="28"/>
      <c r="F3175" s="30"/>
      <c r="G3175" s="31"/>
      <c r="I3175" s="28"/>
      <c r="J3175" s="29"/>
      <c r="L3175" s="28"/>
      <c r="M3175" s="27"/>
    </row>
    <row r="3176" spans="2:13">
      <c r="B3176" s="28"/>
      <c r="C3176" s="28"/>
      <c r="E3176" s="28"/>
      <c r="F3176" s="30"/>
      <c r="G3176" s="31"/>
      <c r="I3176" s="28"/>
      <c r="J3176" s="29"/>
      <c r="L3176" s="28"/>
      <c r="M3176" s="27"/>
    </row>
    <row r="3177" spans="2:13">
      <c r="B3177" s="28"/>
      <c r="C3177" s="28"/>
      <c r="E3177" s="28"/>
      <c r="F3177" s="30"/>
      <c r="G3177" s="31"/>
      <c r="I3177" s="28"/>
      <c r="J3177" s="29"/>
      <c r="L3177" s="28"/>
      <c r="M3177" s="27"/>
    </row>
    <row r="3178" spans="2:13">
      <c r="B3178" s="28"/>
      <c r="C3178" s="28"/>
      <c r="E3178" s="28"/>
      <c r="F3178" s="30"/>
      <c r="G3178" s="31"/>
      <c r="I3178" s="28"/>
      <c r="J3178" s="29"/>
      <c r="L3178" s="28"/>
      <c r="M3178" s="27"/>
    </row>
    <row r="3179" spans="2:13">
      <c r="B3179" s="28"/>
      <c r="C3179" s="28"/>
      <c r="E3179" s="28"/>
      <c r="F3179" s="30"/>
      <c r="G3179" s="31"/>
      <c r="I3179" s="28"/>
      <c r="J3179" s="29"/>
      <c r="L3179" s="28"/>
      <c r="M3179" s="27"/>
    </row>
    <row r="3180" spans="2:13">
      <c r="B3180" s="28"/>
      <c r="C3180" s="28"/>
      <c r="E3180" s="28"/>
      <c r="F3180" s="30"/>
      <c r="G3180" s="31"/>
      <c r="I3180" s="28"/>
      <c r="J3180" s="29"/>
      <c r="L3180" s="28"/>
      <c r="M3180" s="27"/>
    </row>
    <row r="3181" spans="2:13">
      <c r="B3181" s="28"/>
      <c r="C3181" s="28"/>
      <c r="E3181" s="28"/>
      <c r="F3181" s="30"/>
      <c r="G3181" s="31"/>
      <c r="I3181" s="28"/>
      <c r="J3181" s="29"/>
      <c r="L3181" s="28"/>
      <c r="M3181" s="27"/>
    </row>
    <row r="3182" spans="2:13">
      <c r="B3182" s="28"/>
      <c r="C3182" s="28"/>
      <c r="E3182" s="28"/>
      <c r="F3182" s="30"/>
      <c r="G3182" s="31"/>
      <c r="I3182" s="28"/>
      <c r="J3182" s="29"/>
      <c r="L3182" s="28"/>
      <c r="M3182" s="27"/>
    </row>
    <row r="3183" spans="2:13">
      <c r="B3183" s="28"/>
      <c r="C3183" s="28"/>
      <c r="E3183" s="28"/>
      <c r="F3183" s="30"/>
      <c r="G3183" s="31"/>
      <c r="I3183" s="28"/>
      <c r="J3183" s="29"/>
      <c r="L3183" s="28"/>
      <c r="M3183" s="27"/>
    </row>
    <row r="3184" spans="2:13">
      <c r="B3184" s="28"/>
      <c r="C3184" s="28"/>
      <c r="E3184" s="28"/>
      <c r="F3184" s="30"/>
      <c r="G3184" s="31"/>
      <c r="I3184" s="28"/>
      <c r="J3184" s="29"/>
      <c r="L3184" s="28"/>
      <c r="M3184" s="27"/>
    </row>
    <row r="3185" spans="2:13">
      <c r="B3185" s="28"/>
      <c r="C3185" s="28"/>
      <c r="E3185" s="28"/>
      <c r="F3185" s="30"/>
      <c r="G3185" s="31"/>
      <c r="I3185" s="28"/>
      <c r="J3185" s="29"/>
      <c r="L3185" s="28"/>
      <c r="M3185" s="27"/>
    </row>
    <row r="3186" spans="2:13">
      <c r="B3186" s="28"/>
      <c r="C3186" s="28"/>
      <c r="E3186" s="28"/>
      <c r="F3186" s="30"/>
      <c r="G3186" s="31"/>
      <c r="I3186" s="28"/>
      <c r="J3186" s="29"/>
      <c r="L3186" s="28"/>
      <c r="M3186" s="27"/>
    </row>
    <row r="3187" spans="2:13">
      <c r="B3187" s="28"/>
      <c r="C3187" s="28"/>
      <c r="E3187" s="28"/>
      <c r="F3187" s="30"/>
      <c r="G3187" s="31"/>
      <c r="I3187" s="28"/>
      <c r="J3187" s="29"/>
      <c r="L3187" s="28"/>
      <c r="M3187" s="27"/>
    </row>
    <row r="3188" spans="2:13">
      <c r="B3188" s="28"/>
      <c r="C3188" s="28"/>
      <c r="E3188" s="28"/>
      <c r="F3188" s="30"/>
      <c r="G3188" s="31"/>
      <c r="I3188" s="28"/>
      <c r="J3188" s="29"/>
      <c r="L3188" s="28"/>
      <c r="M3188" s="27"/>
    </row>
    <row r="3189" spans="2:13">
      <c r="B3189" s="28"/>
      <c r="C3189" s="28"/>
      <c r="E3189" s="28"/>
      <c r="F3189" s="30"/>
      <c r="G3189" s="31"/>
      <c r="I3189" s="28"/>
      <c r="J3189" s="29"/>
      <c r="L3189" s="28"/>
      <c r="M3189" s="27"/>
    </row>
    <row r="3190" spans="2:13">
      <c r="B3190" s="28"/>
      <c r="C3190" s="28"/>
      <c r="E3190" s="28"/>
      <c r="F3190" s="30"/>
      <c r="G3190" s="31"/>
      <c r="I3190" s="28"/>
      <c r="J3190" s="29"/>
      <c r="L3190" s="28"/>
      <c r="M3190" s="27"/>
    </row>
    <row r="3191" spans="2:13">
      <c r="B3191" s="28"/>
      <c r="C3191" s="28"/>
      <c r="E3191" s="28"/>
      <c r="F3191" s="30"/>
      <c r="G3191" s="31"/>
      <c r="I3191" s="28"/>
      <c r="J3191" s="29"/>
      <c r="L3191" s="28"/>
      <c r="M3191" s="27"/>
    </row>
    <row r="3192" spans="2:13">
      <c r="B3192" s="28"/>
      <c r="C3192" s="28"/>
      <c r="E3192" s="28"/>
      <c r="F3192" s="30"/>
      <c r="G3192" s="31"/>
      <c r="I3192" s="28"/>
      <c r="J3192" s="29"/>
      <c r="L3192" s="28"/>
      <c r="M3192" s="27"/>
    </row>
    <row r="3193" spans="2:13">
      <c r="B3193" s="28"/>
      <c r="C3193" s="28"/>
      <c r="E3193" s="28"/>
      <c r="F3193" s="30"/>
      <c r="G3193" s="31"/>
      <c r="I3193" s="28"/>
      <c r="J3193" s="29"/>
      <c r="L3193" s="28"/>
      <c r="M3193" s="27"/>
    </row>
    <row r="3194" spans="2:13">
      <c r="B3194" s="28"/>
      <c r="C3194" s="28"/>
      <c r="E3194" s="28"/>
      <c r="F3194" s="30"/>
      <c r="G3194" s="31"/>
      <c r="I3194" s="28"/>
      <c r="J3194" s="29"/>
      <c r="L3194" s="28"/>
      <c r="M3194" s="27"/>
    </row>
    <row r="3195" spans="2:13">
      <c r="B3195" s="28"/>
      <c r="C3195" s="28"/>
      <c r="E3195" s="28"/>
      <c r="F3195" s="30"/>
      <c r="G3195" s="31"/>
      <c r="I3195" s="28"/>
      <c r="J3195" s="29"/>
      <c r="L3195" s="28"/>
      <c r="M3195" s="27"/>
    </row>
    <row r="3196" spans="2:13">
      <c r="B3196" s="28"/>
      <c r="C3196" s="28"/>
      <c r="E3196" s="28"/>
      <c r="F3196" s="30"/>
      <c r="G3196" s="31"/>
      <c r="I3196" s="28"/>
      <c r="J3196" s="29"/>
      <c r="L3196" s="28"/>
      <c r="M3196" s="27"/>
    </row>
    <row r="3197" spans="2:13">
      <c r="B3197" s="28"/>
      <c r="C3197" s="28"/>
      <c r="E3197" s="28"/>
      <c r="F3197" s="30"/>
      <c r="G3197" s="31"/>
      <c r="I3197" s="28"/>
      <c r="J3197" s="29"/>
      <c r="L3197" s="28"/>
      <c r="M3197" s="27"/>
    </row>
    <row r="3198" spans="2:13">
      <c r="B3198" s="28"/>
      <c r="C3198" s="28"/>
      <c r="E3198" s="28"/>
      <c r="F3198" s="30"/>
      <c r="G3198" s="31"/>
      <c r="I3198" s="28"/>
      <c r="J3198" s="29"/>
      <c r="L3198" s="28"/>
      <c r="M3198" s="27"/>
    </row>
    <row r="3199" spans="2:13">
      <c r="B3199" s="28"/>
      <c r="C3199" s="28"/>
      <c r="E3199" s="28"/>
      <c r="F3199" s="30"/>
      <c r="G3199" s="31"/>
      <c r="I3199" s="28"/>
      <c r="J3199" s="29"/>
      <c r="L3199" s="28"/>
      <c r="M3199" s="27"/>
    </row>
    <row r="3200" spans="2:13">
      <c r="B3200" s="28"/>
      <c r="C3200" s="28"/>
      <c r="E3200" s="28"/>
      <c r="F3200" s="30"/>
      <c r="G3200" s="31"/>
      <c r="I3200" s="28"/>
      <c r="J3200" s="29"/>
      <c r="L3200" s="28"/>
      <c r="M3200" s="27"/>
    </row>
    <row r="3201" spans="2:13">
      <c r="B3201" s="28"/>
      <c r="C3201" s="28"/>
      <c r="E3201" s="28"/>
      <c r="F3201" s="30"/>
      <c r="G3201" s="31"/>
      <c r="I3201" s="28"/>
      <c r="J3201" s="29"/>
      <c r="L3201" s="28"/>
      <c r="M3201" s="27"/>
    </row>
    <row r="3202" spans="2:13">
      <c r="B3202" s="28"/>
      <c r="C3202" s="28"/>
      <c r="E3202" s="28"/>
      <c r="F3202" s="30"/>
      <c r="G3202" s="31"/>
      <c r="I3202" s="28"/>
      <c r="J3202" s="29"/>
      <c r="L3202" s="28"/>
      <c r="M3202" s="27"/>
    </row>
    <row r="3203" spans="2:13">
      <c r="B3203" s="28"/>
      <c r="C3203" s="28"/>
      <c r="E3203" s="28"/>
      <c r="F3203" s="30"/>
      <c r="G3203" s="31"/>
      <c r="I3203" s="28"/>
      <c r="J3203" s="29"/>
      <c r="L3203" s="28"/>
      <c r="M3203" s="27"/>
    </row>
    <row r="3204" spans="2:13">
      <c r="B3204" s="28"/>
      <c r="C3204" s="28"/>
      <c r="E3204" s="28"/>
      <c r="F3204" s="30"/>
      <c r="G3204" s="31"/>
      <c r="I3204" s="28"/>
      <c r="J3204" s="29"/>
      <c r="L3204" s="28"/>
      <c r="M3204" s="27"/>
    </row>
    <row r="3205" spans="2:13">
      <c r="B3205" s="28"/>
      <c r="C3205" s="28"/>
      <c r="E3205" s="28"/>
      <c r="F3205" s="30"/>
      <c r="G3205" s="31"/>
      <c r="I3205" s="28"/>
      <c r="J3205" s="29"/>
      <c r="L3205" s="28"/>
      <c r="M3205" s="27"/>
    </row>
    <row r="3206" spans="2:13">
      <c r="B3206" s="28"/>
      <c r="C3206" s="28"/>
      <c r="E3206" s="28"/>
      <c r="F3206" s="30"/>
      <c r="G3206" s="31"/>
      <c r="I3206" s="28"/>
      <c r="J3206" s="29"/>
      <c r="L3206" s="28"/>
      <c r="M3206" s="27"/>
    </row>
    <row r="3207" spans="2:13">
      <c r="B3207" s="28"/>
      <c r="C3207" s="28"/>
      <c r="E3207" s="28"/>
      <c r="F3207" s="30"/>
      <c r="G3207" s="31"/>
      <c r="I3207" s="28"/>
      <c r="J3207" s="29"/>
      <c r="L3207" s="28"/>
      <c r="M3207" s="27"/>
    </row>
    <row r="3208" spans="2:13">
      <c r="B3208" s="28"/>
      <c r="C3208" s="28"/>
      <c r="E3208" s="28"/>
      <c r="F3208" s="30"/>
      <c r="G3208" s="31"/>
      <c r="I3208" s="28"/>
      <c r="J3208" s="29"/>
      <c r="L3208" s="28"/>
      <c r="M3208" s="27"/>
    </row>
    <row r="3209" spans="2:13">
      <c r="B3209" s="28"/>
      <c r="C3209" s="28"/>
      <c r="E3209" s="28"/>
      <c r="F3209" s="30"/>
      <c r="G3209" s="31"/>
      <c r="I3209" s="28"/>
      <c r="J3209" s="29"/>
      <c r="L3209" s="28"/>
      <c r="M3209" s="27"/>
    </row>
    <row r="3210" spans="2:13">
      <c r="B3210" s="28"/>
      <c r="C3210" s="28"/>
      <c r="E3210" s="28"/>
      <c r="F3210" s="30"/>
      <c r="G3210" s="31"/>
      <c r="I3210" s="28"/>
      <c r="J3210" s="29"/>
      <c r="L3210" s="28"/>
      <c r="M3210" s="27"/>
    </row>
    <row r="3211" spans="2:13">
      <c r="B3211" s="28"/>
      <c r="C3211" s="28"/>
      <c r="E3211" s="28"/>
      <c r="F3211" s="30"/>
      <c r="G3211" s="31"/>
      <c r="I3211" s="28"/>
      <c r="J3211" s="29"/>
      <c r="L3211" s="28"/>
      <c r="M3211" s="27"/>
    </row>
    <row r="3212" spans="2:13">
      <c r="B3212" s="28"/>
      <c r="C3212" s="28"/>
      <c r="E3212" s="28"/>
      <c r="F3212" s="30"/>
      <c r="G3212" s="31"/>
      <c r="I3212" s="28"/>
      <c r="J3212" s="29"/>
      <c r="L3212" s="28"/>
      <c r="M3212" s="27"/>
    </row>
    <row r="3213" spans="2:13">
      <c r="B3213" s="28"/>
      <c r="C3213" s="28"/>
      <c r="E3213" s="28"/>
      <c r="F3213" s="30"/>
      <c r="G3213" s="31"/>
      <c r="I3213" s="28"/>
      <c r="J3213" s="29"/>
      <c r="L3213" s="28"/>
      <c r="M3213" s="27"/>
    </row>
    <row r="3214" spans="2:13">
      <c r="B3214" s="28"/>
      <c r="C3214" s="28"/>
      <c r="E3214" s="28"/>
      <c r="F3214" s="30"/>
      <c r="G3214" s="31"/>
      <c r="I3214" s="28"/>
      <c r="J3214" s="29"/>
      <c r="L3214" s="28"/>
      <c r="M3214" s="27"/>
    </row>
    <row r="3215" spans="2:13">
      <c r="B3215" s="28"/>
      <c r="C3215" s="28"/>
      <c r="E3215" s="28"/>
      <c r="F3215" s="30"/>
      <c r="G3215" s="31"/>
      <c r="I3215" s="28"/>
      <c r="J3215" s="29"/>
      <c r="L3215" s="28"/>
      <c r="M3215" s="27"/>
    </row>
    <row r="3216" spans="2:13">
      <c r="B3216" s="28"/>
      <c r="C3216" s="28"/>
      <c r="E3216" s="28"/>
      <c r="F3216" s="30"/>
      <c r="G3216" s="31"/>
      <c r="I3216" s="28"/>
      <c r="J3216" s="29"/>
      <c r="L3216" s="28"/>
      <c r="M3216" s="27"/>
    </row>
    <row r="3217" spans="2:13">
      <c r="B3217" s="28"/>
      <c r="C3217" s="28"/>
      <c r="E3217" s="28"/>
      <c r="F3217" s="30"/>
      <c r="G3217" s="31"/>
      <c r="I3217" s="28"/>
      <c r="J3217" s="29"/>
      <c r="L3217" s="28"/>
      <c r="M3217" s="27"/>
    </row>
    <row r="3218" spans="2:13">
      <c r="B3218" s="28"/>
      <c r="C3218" s="28"/>
      <c r="E3218" s="28"/>
      <c r="F3218" s="30"/>
      <c r="G3218" s="31"/>
      <c r="I3218" s="28"/>
      <c r="J3218" s="29"/>
      <c r="L3218" s="28"/>
      <c r="M3218" s="27"/>
    </row>
    <row r="3219" spans="2:13">
      <c r="B3219" s="28"/>
      <c r="C3219" s="28"/>
      <c r="E3219" s="28"/>
      <c r="F3219" s="30"/>
      <c r="G3219" s="31"/>
      <c r="I3219" s="28"/>
      <c r="J3219" s="29"/>
      <c r="L3219" s="28"/>
      <c r="M3219" s="27"/>
    </row>
    <row r="3220" spans="2:13">
      <c r="B3220" s="28"/>
      <c r="C3220" s="28"/>
      <c r="E3220" s="28"/>
      <c r="F3220" s="30"/>
      <c r="G3220" s="31"/>
      <c r="I3220" s="28"/>
      <c r="J3220" s="29"/>
      <c r="L3220" s="28"/>
      <c r="M3220" s="27"/>
    </row>
    <row r="3221" spans="2:13">
      <c r="B3221" s="28"/>
      <c r="C3221" s="28"/>
      <c r="E3221" s="28"/>
      <c r="F3221" s="30"/>
      <c r="G3221" s="31"/>
      <c r="I3221" s="28"/>
      <c r="J3221" s="29"/>
      <c r="L3221" s="28"/>
      <c r="M3221" s="27"/>
    </row>
    <row r="3222" spans="2:13">
      <c r="B3222" s="28"/>
      <c r="C3222" s="28"/>
      <c r="E3222" s="28"/>
      <c r="F3222" s="30"/>
      <c r="G3222" s="31"/>
      <c r="I3222" s="28"/>
      <c r="J3222" s="29"/>
      <c r="L3222" s="28"/>
      <c r="M3222" s="27"/>
    </row>
    <row r="3223" spans="2:13">
      <c r="B3223" s="28"/>
      <c r="C3223" s="28"/>
      <c r="E3223" s="28"/>
      <c r="F3223" s="30"/>
      <c r="G3223" s="31"/>
      <c r="I3223" s="28"/>
      <c r="J3223" s="29"/>
      <c r="L3223" s="28"/>
      <c r="M3223" s="27"/>
    </row>
    <row r="3224" spans="2:13">
      <c r="B3224" s="28"/>
      <c r="C3224" s="28"/>
      <c r="E3224" s="28"/>
      <c r="F3224" s="30"/>
      <c r="G3224" s="31"/>
      <c r="I3224" s="28"/>
      <c r="J3224" s="29"/>
      <c r="L3224" s="28"/>
      <c r="M3224" s="27"/>
    </row>
    <row r="3225" spans="2:13">
      <c r="B3225" s="28"/>
      <c r="C3225" s="28"/>
      <c r="E3225" s="28"/>
      <c r="F3225" s="30"/>
      <c r="G3225" s="31"/>
      <c r="I3225" s="28"/>
      <c r="J3225" s="29"/>
      <c r="L3225" s="28"/>
      <c r="M3225" s="27"/>
    </row>
    <row r="3226" spans="2:13">
      <c r="B3226" s="28"/>
      <c r="C3226" s="28"/>
      <c r="E3226" s="28"/>
      <c r="F3226" s="30"/>
      <c r="G3226" s="31"/>
      <c r="I3226" s="28"/>
      <c r="J3226" s="29"/>
      <c r="L3226" s="28"/>
      <c r="M3226" s="27"/>
    </row>
    <row r="3227" spans="2:13">
      <c r="B3227" s="28"/>
      <c r="C3227" s="28"/>
      <c r="E3227" s="28"/>
      <c r="F3227" s="30"/>
      <c r="G3227" s="31"/>
      <c r="I3227" s="28"/>
      <c r="J3227" s="29"/>
      <c r="L3227" s="28"/>
      <c r="M3227" s="27"/>
    </row>
    <row r="3228" spans="2:13">
      <c r="B3228" s="28"/>
      <c r="C3228" s="28"/>
      <c r="E3228" s="28"/>
      <c r="F3228" s="30"/>
      <c r="G3228" s="31"/>
      <c r="I3228" s="28"/>
      <c r="J3228" s="29"/>
      <c r="L3228" s="28"/>
      <c r="M3228" s="27"/>
    </row>
    <row r="3229" spans="2:13">
      <c r="B3229" s="28"/>
      <c r="C3229" s="28"/>
      <c r="E3229" s="28"/>
      <c r="F3229" s="30"/>
      <c r="G3229" s="31"/>
      <c r="I3229" s="28"/>
      <c r="J3229" s="29"/>
      <c r="L3229" s="28"/>
      <c r="M3229" s="27"/>
    </row>
    <row r="3230" spans="2:13">
      <c r="B3230" s="28"/>
      <c r="C3230" s="28"/>
      <c r="E3230" s="28"/>
      <c r="F3230" s="30"/>
      <c r="G3230" s="31"/>
      <c r="I3230" s="28"/>
      <c r="J3230" s="29"/>
      <c r="L3230" s="28"/>
      <c r="M3230" s="27"/>
    </row>
    <row r="3231" spans="2:13">
      <c r="B3231" s="28"/>
      <c r="C3231" s="28"/>
      <c r="E3231" s="28"/>
      <c r="F3231" s="30"/>
      <c r="G3231" s="31"/>
      <c r="I3231" s="28"/>
      <c r="J3231" s="29"/>
      <c r="L3231" s="28"/>
      <c r="M3231" s="27"/>
    </row>
    <row r="3232" spans="2:13">
      <c r="B3232" s="28"/>
      <c r="C3232" s="28"/>
      <c r="E3232" s="28"/>
      <c r="F3232" s="30"/>
      <c r="G3232" s="31"/>
      <c r="I3232" s="28"/>
      <c r="J3232" s="29"/>
      <c r="L3232" s="28"/>
      <c r="M3232" s="27"/>
    </row>
    <row r="3233" spans="2:13">
      <c r="B3233" s="28"/>
      <c r="C3233" s="28"/>
      <c r="E3233" s="28"/>
      <c r="F3233" s="30"/>
      <c r="G3233" s="31"/>
      <c r="I3233" s="28"/>
      <c r="J3233" s="29"/>
      <c r="L3233" s="28"/>
      <c r="M3233" s="27"/>
    </row>
    <row r="3234" spans="2:13">
      <c r="B3234" s="28"/>
      <c r="C3234" s="28"/>
      <c r="E3234" s="28"/>
      <c r="F3234" s="30"/>
      <c r="G3234" s="31"/>
      <c r="I3234" s="28"/>
      <c r="J3234" s="29"/>
      <c r="L3234" s="28"/>
      <c r="M3234" s="27"/>
    </row>
    <row r="3235" spans="2:13">
      <c r="B3235" s="28"/>
      <c r="C3235" s="28"/>
      <c r="E3235" s="28"/>
      <c r="F3235" s="30"/>
      <c r="G3235" s="31"/>
      <c r="I3235" s="28"/>
      <c r="J3235" s="29"/>
      <c r="L3235" s="28"/>
      <c r="M3235" s="27"/>
    </row>
    <row r="3236" spans="2:13">
      <c r="B3236" s="28"/>
      <c r="C3236" s="28"/>
      <c r="E3236" s="28"/>
      <c r="F3236" s="30"/>
      <c r="G3236" s="31"/>
      <c r="I3236" s="28"/>
      <c r="J3236" s="29"/>
      <c r="L3236" s="28"/>
      <c r="M3236" s="27"/>
    </row>
    <row r="3237" spans="2:13">
      <c r="B3237" s="28"/>
      <c r="C3237" s="28"/>
      <c r="E3237" s="28"/>
      <c r="F3237" s="30"/>
      <c r="G3237" s="31"/>
      <c r="I3237" s="28"/>
      <c r="J3237" s="29"/>
      <c r="L3237" s="28"/>
      <c r="M3237" s="27"/>
    </row>
    <row r="3238" spans="2:13">
      <c r="B3238" s="28"/>
      <c r="C3238" s="28"/>
      <c r="E3238" s="28"/>
      <c r="F3238" s="30"/>
      <c r="G3238" s="31"/>
      <c r="I3238" s="28"/>
      <c r="J3238" s="29"/>
      <c r="L3238" s="28"/>
      <c r="M3238" s="27"/>
    </row>
    <row r="3239" spans="2:13">
      <c r="B3239" s="28"/>
      <c r="C3239" s="28"/>
      <c r="E3239" s="28"/>
      <c r="F3239" s="30"/>
      <c r="G3239" s="31"/>
      <c r="I3239" s="28"/>
      <c r="J3239" s="29"/>
      <c r="L3239" s="28"/>
      <c r="M3239" s="27"/>
    </row>
    <row r="3240" spans="2:13">
      <c r="B3240" s="28"/>
      <c r="C3240" s="28"/>
      <c r="E3240" s="28"/>
      <c r="F3240" s="30"/>
      <c r="G3240" s="31"/>
      <c r="I3240" s="28"/>
      <c r="J3240" s="29"/>
      <c r="L3240" s="28"/>
      <c r="M3240" s="27"/>
    </row>
    <row r="3241" spans="2:13">
      <c r="B3241" s="28"/>
      <c r="C3241" s="28"/>
      <c r="E3241" s="28"/>
      <c r="F3241" s="30"/>
      <c r="G3241" s="31"/>
      <c r="I3241" s="28"/>
      <c r="J3241" s="29"/>
      <c r="L3241" s="28"/>
      <c r="M3241" s="27"/>
    </row>
    <row r="3242" spans="2:13">
      <c r="B3242" s="28"/>
      <c r="C3242" s="28"/>
      <c r="E3242" s="28"/>
      <c r="F3242" s="30"/>
      <c r="G3242" s="31"/>
      <c r="I3242" s="28"/>
      <c r="J3242" s="29"/>
      <c r="L3242" s="28"/>
      <c r="M3242" s="27"/>
    </row>
    <row r="3243" spans="2:13">
      <c r="B3243" s="28"/>
      <c r="C3243" s="28"/>
      <c r="E3243" s="28"/>
      <c r="F3243" s="30"/>
      <c r="G3243" s="31"/>
      <c r="I3243" s="28"/>
      <c r="J3243" s="29"/>
      <c r="L3243" s="28"/>
      <c r="M3243" s="27"/>
    </row>
    <row r="3244" spans="2:13">
      <c r="B3244" s="28"/>
      <c r="C3244" s="28"/>
      <c r="E3244" s="28"/>
      <c r="F3244" s="30"/>
      <c r="G3244" s="31"/>
      <c r="I3244" s="28"/>
      <c r="J3244" s="29"/>
      <c r="L3244" s="28"/>
      <c r="M3244" s="27"/>
    </row>
    <row r="3245" spans="2:13">
      <c r="B3245" s="28"/>
      <c r="C3245" s="28"/>
      <c r="E3245" s="28"/>
      <c r="F3245" s="30"/>
      <c r="G3245" s="31"/>
      <c r="I3245" s="28"/>
      <c r="J3245" s="29"/>
      <c r="L3245" s="28"/>
      <c r="M3245" s="27"/>
    </row>
    <row r="3246" spans="2:13">
      <c r="B3246" s="28"/>
      <c r="C3246" s="28"/>
      <c r="E3246" s="28"/>
      <c r="F3246" s="30"/>
      <c r="G3246" s="31"/>
      <c r="I3246" s="28"/>
      <c r="J3246" s="29"/>
      <c r="L3246" s="28"/>
      <c r="M3246" s="27"/>
    </row>
    <row r="3247" spans="2:13">
      <c r="B3247" s="28"/>
      <c r="C3247" s="28"/>
      <c r="E3247" s="28"/>
      <c r="F3247" s="30"/>
      <c r="G3247" s="31"/>
      <c r="I3247" s="28"/>
      <c r="J3247" s="29"/>
      <c r="L3247" s="28"/>
      <c r="M3247" s="27"/>
    </row>
    <row r="3248" spans="2:13">
      <c r="B3248" s="28"/>
      <c r="C3248" s="28"/>
      <c r="E3248" s="28"/>
      <c r="F3248" s="30"/>
      <c r="G3248" s="31"/>
      <c r="I3248" s="28"/>
      <c r="J3248" s="29"/>
      <c r="L3248" s="28"/>
      <c r="M3248" s="27"/>
    </row>
    <row r="3249" spans="2:13">
      <c r="B3249" s="28"/>
      <c r="C3249" s="28"/>
      <c r="E3249" s="28"/>
      <c r="F3249" s="30"/>
      <c r="G3249" s="31"/>
      <c r="I3249" s="28"/>
      <c r="J3249" s="29"/>
      <c r="L3249" s="28"/>
      <c r="M3249" s="27"/>
    </row>
    <row r="3250" spans="2:13">
      <c r="B3250" s="28"/>
      <c r="C3250" s="28"/>
      <c r="E3250" s="28"/>
      <c r="F3250" s="30"/>
      <c r="G3250" s="31"/>
      <c r="I3250" s="28"/>
      <c r="J3250" s="29"/>
      <c r="L3250" s="28"/>
      <c r="M3250" s="27"/>
    </row>
    <row r="3251" spans="2:13">
      <c r="B3251" s="28"/>
      <c r="C3251" s="28"/>
      <c r="E3251" s="28"/>
      <c r="F3251" s="30"/>
      <c r="G3251" s="31"/>
      <c r="I3251" s="28"/>
      <c r="J3251" s="29"/>
      <c r="L3251" s="28"/>
      <c r="M3251" s="27"/>
    </row>
    <row r="3252" spans="2:13">
      <c r="B3252" s="28"/>
      <c r="C3252" s="28"/>
      <c r="E3252" s="28"/>
      <c r="F3252" s="30"/>
      <c r="G3252" s="31"/>
      <c r="I3252" s="28"/>
      <c r="J3252" s="29"/>
      <c r="L3252" s="28"/>
      <c r="M3252" s="27"/>
    </row>
    <row r="3253" spans="2:13">
      <c r="B3253" s="28"/>
      <c r="C3253" s="28"/>
      <c r="E3253" s="28"/>
      <c r="F3253" s="30"/>
      <c r="G3253" s="31"/>
      <c r="I3253" s="28"/>
      <c r="J3253" s="29"/>
      <c r="L3253" s="28"/>
      <c r="M3253" s="27"/>
    </row>
    <row r="3254" spans="2:13">
      <c r="B3254" s="28"/>
      <c r="C3254" s="28"/>
      <c r="E3254" s="28"/>
      <c r="F3254" s="30"/>
      <c r="G3254" s="31"/>
      <c r="I3254" s="28"/>
      <c r="J3254" s="29"/>
      <c r="L3254" s="28"/>
      <c r="M3254" s="27"/>
    </row>
    <row r="3255" spans="2:13">
      <c r="B3255" s="28"/>
      <c r="C3255" s="28"/>
      <c r="E3255" s="28"/>
      <c r="F3255" s="30"/>
      <c r="G3255" s="31"/>
      <c r="I3255" s="28"/>
      <c r="J3255" s="29"/>
      <c r="L3255" s="28"/>
      <c r="M3255" s="27"/>
    </row>
    <row r="3256" spans="2:13">
      <c r="B3256" s="28"/>
      <c r="C3256" s="28"/>
      <c r="E3256" s="28"/>
      <c r="F3256" s="30"/>
      <c r="G3256" s="31"/>
      <c r="I3256" s="28"/>
      <c r="J3256" s="29"/>
      <c r="L3256" s="28"/>
      <c r="M3256" s="27"/>
    </row>
    <row r="3257" spans="2:13">
      <c r="B3257" s="28"/>
      <c r="C3257" s="28"/>
      <c r="E3257" s="28"/>
      <c r="F3257" s="30"/>
      <c r="G3257" s="31"/>
      <c r="I3257" s="28"/>
      <c r="J3257" s="29"/>
      <c r="L3257" s="28"/>
      <c r="M3257" s="27"/>
    </row>
    <row r="3258" spans="2:13">
      <c r="B3258" s="28"/>
      <c r="C3258" s="28"/>
      <c r="E3258" s="28"/>
      <c r="F3258" s="30"/>
      <c r="G3258" s="31"/>
      <c r="I3258" s="28"/>
      <c r="J3258" s="29"/>
      <c r="L3258" s="28"/>
      <c r="M3258" s="27"/>
    </row>
    <row r="3259" spans="2:13">
      <c r="B3259" s="28"/>
      <c r="C3259" s="28"/>
      <c r="E3259" s="28"/>
      <c r="F3259" s="30"/>
      <c r="G3259" s="31"/>
      <c r="I3259" s="28"/>
      <c r="J3259" s="29"/>
      <c r="L3259" s="28"/>
      <c r="M3259" s="27"/>
    </row>
    <row r="3260" spans="2:13">
      <c r="B3260" s="28"/>
      <c r="C3260" s="28"/>
      <c r="E3260" s="28"/>
      <c r="F3260" s="30"/>
      <c r="G3260" s="31"/>
      <c r="I3260" s="28"/>
      <c r="J3260" s="29"/>
      <c r="L3260" s="28"/>
      <c r="M3260" s="27"/>
    </row>
    <row r="3261" spans="2:13">
      <c r="B3261" s="28"/>
      <c r="C3261" s="28"/>
      <c r="E3261" s="28"/>
      <c r="F3261" s="30"/>
      <c r="G3261" s="31"/>
      <c r="I3261" s="28"/>
      <c r="J3261" s="29"/>
      <c r="L3261" s="28"/>
      <c r="M3261" s="27"/>
    </row>
    <row r="3262" spans="2:13">
      <c r="B3262" s="28"/>
      <c r="C3262" s="28"/>
      <c r="E3262" s="28"/>
      <c r="F3262" s="30"/>
      <c r="G3262" s="31"/>
      <c r="I3262" s="28"/>
      <c r="J3262" s="29"/>
      <c r="L3262" s="28"/>
      <c r="M3262" s="27"/>
    </row>
    <row r="3263" spans="2:13">
      <c r="B3263" s="28"/>
      <c r="C3263" s="28"/>
      <c r="E3263" s="28"/>
      <c r="F3263" s="30"/>
      <c r="G3263" s="31"/>
      <c r="I3263" s="28"/>
      <c r="J3263" s="29"/>
      <c r="L3263" s="28"/>
      <c r="M3263" s="27"/>
    </row>
    <row r="3264" spans="2:13">
      <c r="B3264" s="28"/>
      <c r="C3264" s="28"/>
      <c r="E3264" s="28"/>
      <c r="F3264" s="30"/>
      <c r="G3264" s="31"/>
      <c r="I3264" s="28"/>
      <c r="J3264" s="29"/>
      <c r="L3264" s="28"/>
      <c r="M3264" s="27"/>
    </row>
    <row r="3265" spans="2:13">
      <c r="B3265" s="28"/>
      <c r="C3265" s="28"/>
      <c r="E3265" s="28"/>
      <c r="F3265" s="30"/>
      <c r="G3265" s="31"/>
      <c r="I3265" s="28"/>
      <c r="J3265" s="29"/>
      <c r="L3265" s="28"/>
      <c r="M3265" s="27"/>
    </row>
    <row r="3266" spans="2:13">
      <c r="B3266" s="28"/>
      <c r="C3266" s="28"/>
      <c r="E3266" s="28"/>
      <c r="F3266" s="30"/>
      <c r="G3266" s="31"/>
      <c r="I3266" s="28"/>
      <c r="J3266" s="29"/>
      <c r="L3266" s="28"/>
      <c r="M3266" s="27"/>
    </row>
    <row r="3267" spans="2:13">
      <c r="B3267" s="28"/>
      <c r="C3267" s="28"/>
      <c r="E3267" s="28"/>
      <c r="F3267" s="30"/>
      <c r="G3267" s="31"/>
      <c r="I3267" s="28"/>
      <c r="J3267" s="29"/>
      <c r="L3267" s="28"/>
      <c r="M3267" s="27"/>
    </row>
    <row r="3268" spans="2:13">
      <c r="B3268" s="28"/>
      <c r="C3268" s="28"/>
      <c r="E3268" s="28"/>
      <c r="F3268" s="30"/>
      <c r="G3268" s="31"/>
      <c r="I3268" s="28"/>
      <c r="J3268" s="29"/>
      <c r="L3268" s="28"/>
      <c r="M3268" s="27"/>
    </row>
    <row r="3269" spans="2:13">
      <c r="B3269" s="28"/>
      <c r="C3269" s="28"/>
      <c r="E3269" s="28"/>
      <c r="F3269" s="30"/>
      <c r="G3269" s="31"/>
      <c r="I3269" s="28"/>
      <c r="J3269" s="29"/>
      <c r="L3269" s="28"/>
      <c r="M3269" s="27"/>
    </row>
    <row r="3270" spans="2:13">
      <c r="B3270" s="28"/>
      <c r="C3270" s="28"/>
      <c r="E3270" s="28"/>
      <c r="F3270" s="30"/>
      <c r="G3270" s="31"/>
      <c r="I3270" s="28"/>
      <c r="J3270" s="29"/>
      <c r="L3270" s="28"/>
      <c r="M3270" s="27"/>
    </row>
    <row r="3271" spans="2:13">
      <c r="B3271" s="28"/>
      <c r="C3271" s="28"/>
      <c r="E3271" s="28"/>
      <c r="F3271" s="30"/>
      <c r="G3271" s="31"/>
      <c r="I3271" s="28"/>
      <c r="J3271" s="29"/>
      <c r="L3271" s="28"/>
      <c r="M3271" s="27"/>
    </row>
    <row r="3272" spans="2:13">
      <c r="B3272" s="28"/>
      <c r="C3272" s="28"/>
      <c r="E3272" s="28"/>
      <c r="F3272" s="30"/>
      <c r="G3272" s="31"/>
      <c r="I3272" s="28"/>
      <c r="J3272" s="29"/>
      <c r="L3272" s="28"/>
      <c r="M3272" s="27"/>
    </row>
    <row r="3273" spans="2:13">
      <c r="B3273" s="28"/>
      <c r="C3273" s="28"/>
      <c r="E3273" s="28"/>
      <c r="F3273" s="30"/>
      <c r="G3273" s="31"/>
      <c r="I3273" s="28"/>
      <c r="J3273" s="29"/>
      <c r="L3273" s="28"/>
      <c r="M3273" s="27"/>
    </row>
    <row r="3274" spans="2:13">
      <c r="B3274" s="28"/>
      <c r="C3274" s="28"/>
      <c r="E3274" s="28"/>
      <c r="F3274" s="30"/>
      <c r="G3274" s="31"/>
      <c r="I3274" s="28"/>
      <c r="J3274" s="29"/>
      <c r="L3274" s="28"/>
      <c r="M3274" s="27"/>
    </row>
    <row r="3275" spans="2:13">
      <c r="B3275" s="28"/>
      <c r="C3275" s="28"/>
      <c r="E3275" s="28"/>
      <c r="F3275" s="30"/>
      <c r="G3275" s="31"/>
      <c r="I3275" s="28"/>
      <c r="J3275" s="29"/>
      <c r="L3275" s="28"/>
      <c r="M3275" s="27"/>
    </row>
    <row r="3276" spans="2:13">
      <c r="B3276" s="28"/>
      <c r="C3276" s="28"/>
      <c r="E3276" s="28"/>
      <c r="F3276" s="30"/>
      <c r="G3276" s="31"/>
      <c r="I3276" s="28"/>
      <c r="J3276" s="29"/>
      <c r="L3276" s="28"/>
      <c r="M3276" s="27"/>
    </row>
    <row r="3277" spans="2:13">
      <c r="B3277" s="28"/>
      <c r="C3277" s="28"/>
      <c r="E3277" s="28"/>
      <c r="F3277" s="30"/>
      <c r="G3277" s="31"/>
      <c r="I3277" s="28"/>
      <c r="J3277" s="29"/>
      <c r="L3277" s="28"/>
      <c r="M3277" s="27"/>
    </row>
    <row r="3278" spans="2:13">
      <c r="B3278" s="28"/>
      <c r="C3278" s="28"/>
      <c r="E3278" s="28"/>
      <c r="F3278" s="30"/>
      <c r="G3278" s="31"/>
      <c r="I3278" s="28"/>
      <c r="J3278" s="29"/>
      <c r="L3278" s="28"/>
      <c r="M3278" s="27"/>
    </row>
    <row r="3279" spans="2:13">
      <c r="B3279" s="28"/>
      <c r="C3279" s="28"/>
      <c r="E3279" s="28"/>
      <c r="F3279" s="30"/>
      <c r="G3279" s="31"/>
      <c r="I3279" s="28"/>
      <c r="J3279" s="29"/>
      <c r="L3279" s="28"/>
      <c r="M3279" s="27"/>
    </row>
    <row r="3280" spans="2:13">
      <c r="B3280" s="28"/>
      <c r="C3280" s="28"/>
      <c r="E3280" s="28"/>
      <c r="F3280" s="30"/>
      <c r="G3280" s="31"/>
      <c r="I3280" s="28"/>
      <c r="J3280" s="29"/>
      <c r="L3280" s="28"/>
      <c r="M3280" s="27"/>
    </row>
    <row r="3281" spans="2:13">
      <c r="B3281" s="28"/>
      <c r="C3281" s="28"/>
      <c r="E3281" s="28"/>
      <c r="F3281" s="30"/>
      <c r="G3281" s="31"/>
      <c r="I3281" s="28"/>
      <c r="J3281" s="29"/>
      <c r="L3281" s="28"/>
      <c r="M3281" s="27"/>
    </row>
    <row r="3282" spans="2:13">
      <c r="B3282" s="28"/>
      <c r="C3282" s="28"/>
      <c r="E3282" s="28"/>
      <c r="F3282" s="30"/>
      <c r="G3282" s="31"/>
      <c r="I3282" s="28"/>
      <c r="J3282" s="29"/>
      <c r="L3282" s="28"/>
      <c r="M3282" s="27"/>
    </row>
    <row r="3283" spans="2:13">
      <c r="B3283" s="28"/>
      <c r="C3283" s="28"/>
      <c r="E3283" s="28"/>
      <c r="F3283" s="30"/>
      <c r="G3283" s="31"/>
      <c r="I3283" s="28"/>
      <c r="J3283" s="29"/>
      <c r="L3283" s="28"/>
      <c r="M3283" s="27"/>
    </row>
    <row r="3284" spans="2:13">
      <c r="B3284" s="28"/>
      <c r="C3284" s="28"/>
      <c r="E3284" s="28"/>
      <c r="F3284" s="30"/>
      <c r="G3284" s="31"/>
      <c r="I3284" s="28"/>
      <c r="J3284" s="29"/>
      <c r="L3284" s="28"/>
      <c r="M3284" s="27"/>
    </row>
    <row r="3285" spans="2:13">
      <c r="B3285" s="28"/>
      <c r="C3285" s="28"/>
      <c r="E3285" s="28"/>
      <c r="F3285" s="30"/>
      <c r="G3285" s="31"/>
      <c r="I3285" s="28"/>
      <c r="J3285" s="29"/>
      <c r="L3285" s="28"/>
      <c r="M3285" s="27"/>
    </row>
    <row r="3286" spans="2:13">
      <c r="B3286" s="28"/>
      <c r="C3286" s="28"/>
      <c r="E3286" s="28"/>
      <c r="F3286" s="30"/>
      <c r="G3286" s="31"/>
      <c r="I3286" s="28"/>
      <c r="J3286" s="29"/>
      <c r="L3286" s="28"/>
      <c r="M3286" s="27"/>
    </row>
    <row r="3287" spans="2:13">
      <c r="B3287" s="28"/>
      <c r="C3287" s="28"/>
      <c r="E3287" s="28"/>
      <c r="F3287" s="30"/>
      <c r="G3287" s="31"/>
      <c r="I3287" s="28"/>
      <c r="J3287" s="29"/>
      <c r="L3287" s="28"/>
      <c r="M3287" s="27"/>
    </row>
    <row r="3288" spans="2:13">
      <c r="B3288" s="28"/>
      <c r="C3288" s="28"/>
      <c r="E3288" s="28"/>
      <c r="F3288" s="30"/>
      <c r="G3288" s="31"/>
      <c r="I3288" s="28"/>
      <c r="J3288" s="29"/>
      <c r="L3288" s="28"/>
      <c r="M3288" s="27"/>
    </row>
    <row r="3289" spans="2:13">
      <c r="B3289" s="28"/>
      <c r="C3289" s="28"/>
      <c r="E3289" s="28"/>
      <c r="F3289" s="30"/>
      <c r="G3289" s="31"/>
      <c r="I3289" s="28"/>
      <c r="J3289" s="29"/>
      <c r="L3289" s="28"/>
      <c r="M3289" s="27"/>
    </row>
    <row r="3290" spans="2:13">
      <c r="B3290" s="28"/>
      <c r="C3290" s="28"/>
      <c r="E3290" s="28"/>
      <c r="F3290" s="30"/>
      <c r="G3290" s="31"/>
      <c r="I3290" s="28"/>
      <c r="J3290" s="29"/>
      <c r="L3290" s="28"/>
      <c r="M3290" s="27"/>
    </row>
    <row r="3291" spans="2:13">
      <c r="B3291" s="28"/>
      <c r="C3291" s="28"/>
      <c r="E3291" s="28"/>
      <c r="F3291" s="30"/>
      <c r="G3291" s="31"/>
      <c r="I3291" s="28"/>
      <c r="J3291" s="29"/>
      <c r="L3291" s="28"/>
      <c r="M3291" s="27"/>
    </row>
    <row r="3292" spans="2:13">
      <c r="B3292" s="28"/>
      <c r="C3292" s="28"/>
      <c r="E3292" s="28"/>
      <c r="F3292" s="30"/>
      <c r="G3292" s="31"/>
      <c r="I3292" s="28"/>
      <c r="J3292" s="29"/>
      <c r="L3292" s="28"/>
      <c r="M3292" s="27"/>
    </row>
    <row r="3293" spans="2:13">
      <c r="B3293" s="28"/>
      <c r="C3293" s="28"/>
      <c r="E3293" s="28"/>
      <c r="F3293" s="30"/>
      <c r="G3293" s="31"/>
      <c r="I3293" s="28"/>
      <c r="J3293" s="29"/>
      <c r="L3293" s="28"/>
      <c r="M3293" s="27"/>
    </row>
    <row r="3294" spans="2:13">
      <c r="B3294" s="28"/>
      <c r="C3294" s="28"/>
      <c r="E3294" s="28"/>
      <c r="F3294" s="30"/>
      <c r="G3294" s="31"/>
      <c r="I3294" s="28"/>
      <c r="J3294" s="29"/>
      <c r="L3294" s="28"/>
      <c r="M3294" s="27"/>
    </row>
    <row r="3295" spans="2:13">
      <c r="B3295" s="28"/>
      <c r="C3295" s="28"/>
      <c r="E3295" s="28"/>
      <c r="F3295" s="30"/>
      <c r="G3295" s="31"/>
      <c r="I3295" s="28"/>
      <c r="J3295" s="29"/>
      <c r="L3295" s="28"/>
      <c r="M3295" s="27"/>
    </row>
    <row r="3296" spans="2:13">
      <c r="B3296" s="28"/>
      <c r="C3296" s="28"/>
      <c r="E3296" s="28"/>
      <c r="F3296" s="30"/>
      <c r="G3296" s="31"/>
      <c r="I3296" s="28"/>
      <c r="J3296" s="29"/>
      <c r="L3296" s="28"/>
      <c r="M3296" s="27"/>
    </row>
    <row r="3297" spans="2:13">
      <c r="B3297" s="28"/>
      <c r="C3297" s="28"/>
      <c r="E3297" s="28"/>
      <c r="F3297" s="30"/>
      <c r="G3297" s="31"/>
      <c r="I3297" s="28"/>
      <c r="J3297" s="29"/>
      <c r="L3297" s="28"/>
      <c r="M3297" s="27"/>
    </row>
    <row r="3298" spans="2:13">
      <c r="B3298" s="28"/>
      <c r="C3298" s="28"/>
      <c r="E3298" s="28"/>
      <c r="F3298" s="30"/>
      <c r="G3298" s="31"/>
      <c r="I3298" s="28"/>
      <c r="J3298" s="29"/>
      <c r="L3298" s="28"/>
      <c r="M3298" s="27"/>
    </row>
    <row r="3299" spans="2:13">
      <c r="B3299" s="28"/>
      <c r="C3299" s="28"/>
      <c r="E3299" s="28"/>
      <c r="F3299" s="30"/>
      <c r="G3299" s="31"/>
      <c r="I3299" s="28"/>
      <c r="J3299" s="29"/>
      <c r="L3299" s="28"/>
      <c r="M3299" s="27"/>
    </row>
    <row r="3300" spans="2:13">
      <c r="B3300" s="28"/>
      <c r="C3300" s="28"/>
      <c r="E3300" s="28"/>
      <c r="F3300" s="30"/>
      <c r="G3300" s="31"/>
      <c r="I3300" s="28"/>
      <c r="J3300" s="29"/>
      <c r="L3300" s="28"/>
      <c r="M3300" s="27"/>
    </row>
    <row r="3301" spans="2:13">
      <c r="B3301" s="28"/>
      <c r="C3301" s="28"/>
      <c r="E3301" s="28"/>
      <c r="F3301" s="30"/>
      <c r="G3301" s="31"/>
      <c r="I3301" s="28"/>
      <c r="J3301" s="29"/>
      <c r="L3301" s="28"/>
      <c r="M3301" s="27"/>
    </row>
    <row r="3302" spans="2:13">
      <c r="B3302" s="28"/>
      <c r="C3302" s="28"/>
      <c r="E3302" s="28"/>
      <c r="F3302" s="30"/>
      <c r="G3302" s="31"/>
      <c r="I3302" s="28"/>
      <c r="J3302" s="29"/>
      <c r="L3302" s="28"/>
      <c r="M3302" s="27"/>
    </row>
    <row r="3303" spans="2:13">
      <c r="B3303" s="28"/>
      <c r="C3303" s="28"/>
      <c r="E3303" s="28"/>
      <c r="F3303" s="30"/>
      <c r="G3303" s="31"/>
      <c r="I3303" s="28"/>
      <c r="J3303" s="29"/>
      <c r="L3303" s="28"/>
      <c r="M3303" s="27"/>
    </row>
    <row r="3304" spans="2:13">
      <c r="B3304" s="28"/>
      <c r="C3304" s="28"/>
      <c r="E3304" s="28"/>
      <c r="F3304" s="30"/>
      <c r="G3304" s="31"/>
      <c r="I3304" s="28"/>
      <c r="J3304" s="29"/>
      <c r="L3304" s="28"/>
      <c r="M3304" s="27"/>
    </row>
    <row r="3305" spans="2:13">
      <c r="B3305" s="28"/>
      <c r="C3305" s="28"/>
      <c r="E3305" s="28"/>
      <c r="F3305" s="30"/>
      <c r="G3305" s="31"/>
      <c r="I3305" s="28"/>
      <c r="J3305" s="29"/>
      <c r="L3305" s="28"/>
      <c r="M3305" s="27"/>
    </row>
    <row r="3306" spans="2:13">
      <c r="B3306" s="28"/>
      <c r="C3306" s="28"/>
      <c r="E3306" s="28"/>
      <c r="F3306" s="30"/>
      <c r="G3306" s="31"/>
      <c r="I3306" s="28"/>
      <c r="J3306" s="29"/>
      <c r="L3306" s="28"/>
      <c r="M3306" s="27"/>
    </row>
    <row r="3307" spans="2:13">
      <c r="B3307" s="28"/>
      <c r="C3307" s="28"/>
      <c r="E3307" s="28"/>
      <c r="F3307" s="30"/>
      <c r="G3307" s="31"/>
      <c r="I3307" s="28"/>
      <c r="J3307" s="29"/>
      <c r="L3307" s="28"/>
      <c r="M3307" s="27"/>
    </row>
    <row r="3308" spans="2:13">
      <c r="B3308" s="28"/>
      <c r="C3308" s="28"/>
      <c r="E3308" s="28"/>
      <c r="F3308" s="30"/>
      <c r="G3308" s="31"/>
      <c r="I3308" s="28"/>
      <c r="J3308" s="29"/>
      <c r="L3308" s="28"/>
      <c r="M3308" s="27"/>
    </row>
    <row r="3309" spans="2:13">
      <c r="B3309" s="28"/>
      <c r="C3309" s="28"/>
      <c r="E3309" s="28"/>
      <c r="F3309" s="30"/>
      <c r="G3309" s="31"/>
      <c r="I3309" s="28"/>
      <c r="J3309" s="29"/>
      <c r="L3309" s="28"/>
      <c r="M3309" s="27"/>
    </row>
    <row r="3310" spans="2:13">
      <c r="B3310" s="28"/>
      <c r="C3310" s="28"/>
      <c r="E3310" s="28"/>
      <c r="F3310" s="30"/>
      <c r="G3310" s="31"/>
      <c r="I3310" s="28"/>
      <c r="J3310" s="29"/>
      <c r="L3310" s="28"/>
      <c r="M3310" s="27"/>
    </row>
    <row r="3311" spans="2:13">
      <c r="B3311" s="28"/>
      <c r="C3311" s="28"/>
      <c r="E3311" s="28"/>
      <c r="F3311" s="30"/>
      <c r="G3311" s="31"/>
      <c r="I3311" s="28"/>
      <c r="J3311" s="29"/>
      <c r="L3311" s="28"/>
      <c r="M3311" s="27"/>
    </row>
    <row r="3312" spans="2:13">
      <c r="B3312" s="28"/>
      <c r="C3312" s="28"/>
      <c r="E3312" s="28"/>
      <c r="F3312" s="30"/>
      <c r="G3312" s="31"/>
      <c r="I3312" s="28"/>
      <c r="J3312" s="29"/>
      <c r="L3312" s="28"/>
      <c r="M3312" s="27"/>
    </row>
    <row r="3313" spans="2:13">
      <c r="B3313" s="28"/>
      <c r="C3313" s="28"/>
      <c r="E3313" s="28"/>
      <c r="F3313" s="30"/>
      <c r="G3313" s="31"/>
      <c r="I3313" s="28"/>
      <c r="J3313" s="29"/>
      <c r="L3313" s="28"/>
      <c r="M3313" s="27"/>
    </row>
    <row r="3314" spans="2:13">
      <c r="B3314" s="28"/>
      <c r="C3314" s="28"/>
      <c r="E3314" s="28"/>
      <c r="F3314" s="30"/>
      <c r="G3314" s="31"/>
      <c r="I3314" s="28"/>
      <c r="J3314" s="29"/>
      <c r="L3314" s="28"/>
      <c r="M3314" s="27"/>
    </row>
    <row r="3315" spans="2:13">
      <c r="B3315" s="28"/>
      <c r="C3315" s="28"/>
      <c r="E3315" s="28"/>
      <c r="F3315" s="30"/>
      <c r="G3315" s="31"/>
      <c r="I3315" s="28"/>
      <c r="J3315" s="29"/>
      <c r="L3315" s="28"/>
      <c r="M3315" s="27"/>
    </row>
    <row r="3316" spans="2:13">
      <c r="B3316" s="28"/>
      <c r="C3316" s="28"/>
      <c r="E3316" s="28"/>
      <c r="F3316" s="30"/>
      <c r="G3316" s="31"/>
      <c r="I3316" s="28"/>
      <c r="J3316" s="29"/>
      <c r="L3316" s="28"/>
      <c r="M3316" s="27"/>
    </row>
    <row r="3317" spans="2:13">
      <c r="B3317" s="28"/>
      <c r="C3317" s="28"/>
      <c r="E3317" s="28"/>
      <c r="F3317" s="30"/>
      <c r="G3317" s="31"/>
      <c r="I3317" s="28"/>
      <c r="J3317" s="29"/>
      <c r="L3317" s="28"/>
      <c r="M3317" s="27"/>
    </row>
    <row r="3318" spans="2:13">
      <c r="B3318" s="28"/>
      <c r="C3318" s="28"/>
      <c r="E3318" s="28"/>
      <c r="F3318" s="30"/>
      <c r="G3318" s="31"/>
      <c r="I3318" s="28"/>
      <c r="J3318" s="29"/>
      <c r="L3318" s="28"/>
      <c r="M3318" s="27"/>
    </row>
    <row r="3319" spans="2:13">
      <c r="B3319" s="28"/>
      <c r="C3319" s="28"/>
      <c r="E3319" s="28"/>
      <c r="F3319" s="30"/>
      <c r="G3319" s="31"/>
      <c r="I3319" s="28"/>
      <c r="J3319" s="29"/>
      <c r="L3319" s="28"/>
      <c r="M3319" s="27"/>
    </row>
    <row r="3320" spans="2:13">
      <c r="B3320" s="28"/>
      <c r="C3320" s="28"/>
      <c r="E3320" s="28"/>
      <c r="F3320" s="30"/>
      <c r="G3320" s="31"/>
      <c r="I3320" s="28"/>
      <c r="J3320" s="29"/>
      <c r="L3320" s="28"/>
      <c r="M3320" s="27"/>
    </row>
    <row r="3321" spans="2:13">
      <c r="B3321" s="28"/>
      <c r="C3321" s="28"/>
      <c r="E3321" s="28"/>
      <c r="F3321" s="30"/>
      <c r="G3321" s="31"/>
      <c r="I3321" s="28"/>
      <c r="J3321" s="29"/>
      <c r="L3321" s="28"/>
      <c r="M3321" s="27"/>
    </row>
    <row r="3322" spans="2:13">
      <c r="B3322" s="28"/>
      <c r="C3322" s="28"/>
      <c r="E3322" s="28"/>
      <c r="F3322" s="30"/>
      <c r="G3322" s="31"/>
      <c r="I3322" s="28"/>
      <c r="J3322" s="29"/>
      <c r="L3322" s="28"/>
      <c r="M3322" s="27"/>
    </row>
    <row r="3323" spans="2:13">
      <c r="B3323" s="28"/>
      <c r="C3323" s="28"/>
      <c r="E3323" s="28"/>
      <c r="F3323" s="30"/>
      <c r="G3323" s="31"/>
      <c r="I3323" s="28"/>
      <c r="J3323" s="29"/>
      <c r="L3323" s="28"/>
      <c r="M3323" s="27"/>
    </row>
    <row r="3324" spans="2:13">
      <c r="B3324" s="28"/>
      <c r="C3324" s="28"/>
      <c r="E3324" s="28"/>
      <c r="F3324" s="30"/>
      <c r="G3324" s="31"/>
      <c r="I3324" s="28"/>
      <c r="J3324" s="29"/>
      <c r="L3324" s="28"/>
      <c r="M3324" s="27"/>
    </row>
    <row r="3325" spans="2:13">
      <c r="B3325" s="28"/>
      <c r="C3325" s="28"/>
      <c r="E3325" s="28"/>
      <c r="F3325" s="30"/>
      <c r="G3325" s="31"/>
      <c r="I3325" s="28"/>
      <c r="J3325" s="29"/>
      <c r="L3325" s="28"/>
      <c r="M3325" s="27"/>
    </row>
    <row r="3326" spans="2:13">
      <c r="B3326" s="28"/>
      <c r="C3326" s="28"/>
      <c r="E3326" s="28"/>
      <c r="F3326" s="30"/>
      <c r="G3326" s="31"/>
      <c r="I3326" s="28"/>
      <c r="J3326" s="29"/>
      <c r="L3326" s="28"/>
      <c r="M3326" s="27"/>
    </row>
    <row r="3327" spans="2:13">
      <c r="B3327" s="28"/>
      <c r="C3327" s="28"/>
      <c r="E3327" s="28"/>
      <c r="F3327" s="30"/>
      <c r="G3327" s="31"/>
      <c r="I3327" s="28"/>
      <c r="J3327" s="29"/>
      <c r="L3327" s="28"/>
      <c r="M3327" s="27"/>
    </row>
    <row r="3328" spans="2:13">
      <c r="B3328" s="28"/>
      <c r="C3328" s="28"/>
      <c r="E3328" s="28"/>
      <c r="F3328" s="30"/>
      <c r="G3328" s="31"/>
      <c r="I3328" s="28"/>
      <c r="J3328" s="29"/>
      <c r="L3328" s="28"/>
      <c r="M3328" s="27"/>
    </row>
    <row r="3329" spans="2:13">
      <c r="B3329" s="28"/>
      <c r="C3329" s="28"/>
      <c r="E3329" s="28"/>
      <c r="F3329" s="30"/>
      <c r="G3329" s="31"/>
      <c r="I3329" s="28"/>
      <c r="J3329" s="29"/>
      <c r="L3329" s="28"/>
      <c r="M3329" s="27"/>
    </row>
    <row r="3330" spans="2:13">
      <c r="B3330" s="28"/>
      <c r="C3330" s="28"/>
      <c r="E3330" s="28"/>
      <c r="F3330" s="30"/>
      <c r="G3330" s="31"/>
      <c r="I3330" s="28"/>
      <c r="J3330" s="29"/>
      <c r="L3330" s="28"/>
      <c r="M3330" s="27"/>
    </row>
    <row r="3331" spans="2:13">
      <c r="B3331" s="28"/>
      <c r="C3331" s="28"/>
      <c r="E3331" s="28"/>
      <c r="F3331" s="30"/>
      <c r="G3331" s="31"/>
      <c r="I3331" s="28"/>
      <c r="J3331" s="29"/>
      <c r="L3331" s="28"/>
      <c r="M3331" s="27"/>
    </row>
    <row r="3332" spans="2:13">
      <c r="B3332" s="28"/>
      <c r="C3332" s="28"/>
      <c r="E3332" s="28"/>
      <c r="F3332" s="30"/>
      <c r="G3332" s="31"/>
      <c r="I3332" s="28"/>
      <c r="J3332" s="29"/>
      <c r="L3332" s="28"/>
      <c r="M3332" s="27"/>
    </row>
    <row r="3333" spans="2:13">
      <c r="B3333" s="28"/>
      <c r="C3333" s="28"/>
      <c r="E3333" s="28"/>
      <c r="F3333" s="30"/>
      <c r="G3333" s="31"/>
      <c r="I3333" s="28"/>
      <c r="J3333" s="29"/>
      <c r="L3333" s="28"/>
      <c r="M3333" s="27"/>
    </row>
    <row r="3334" spans="2:13">
      <c r="B3334" s="28"/>
      <c r="C3334" s="28"/>
      <c r="E3334" s="28"/>
      <c r="F3334" s="30"/>
      <c r="G3334" s="31"/>
      <c r="I3334" s="28"/>
      <c r="J3334" s="29"/>
      <c r="L3334" s="28"/>
      <c r="M3334" s="27"/>
    </row>
    <row r="3335" spans="2:13">
      <c r="B3335" s="28"/>
      <c r="C3335" s="28"/>
      <c r="E3335" s="28"/>
      <c r="F3335" s="30"/>
      <c r="G3335" s="31"/>
      <c r="I3335" s="28"/>
      <c r="J3335" s="29"/>
      <c r="L3335" s="28"/>
      <c r="M3335" s="27"/>
    </row>
    <row r="3336" spans="2:13">
      <c r="B3336" s="28"/>
      <c r="C3336" s="28"/>
      <c r="E3336" s="28"/>
      <c r="F3336" s="30"/>
      <c r="G3336" s="31"/>
      <c r="I3336" s="28"/>
      <c r="J3336" s="29"/>
      <c r="L3336" s="28"/>
      <c r="M3336" s="27"/>
    </row>
    <row r="3337" spans="2:13">
      <c r="B3337" s="28"/>
      <c r="C3337" s="28"/>
      <c r="E3337" s="28"/>
      <c r="F3337" s="30"/>
      <c r="G3337" s="31"/>
      <c r="I3337" s="28"/>
      <c r="J3337" s="29"/>
      <c r="L3337" s="28"/>
      <c r="M3337" s="27"/>
    </row>
    <row r="3338" spans="2:13">
      <c r="B3338" s="28"/>
      <c r="C3338" s="28"/>
      <c r="E3338" s="28"/>
      <c r="F3338" s="30"/>
      <c r="G3338" s="31"/>
      <c r="I3338" s="28"/>
      <c r="J3338" s="29"/>
      <c r="L3338" s="28"/>
      <c r="M3338" s="27"/>
    </row>
    <row r="3339" spans="2:13">
      <c r="B3339" s="28"/>
      <c r="C3339" s="28"/>
      <c r="E3339" s="28"/>
      <c r="F3339" s="30"/>
      <c r="G3339" s="31"/>
      <c r="I3339" s="28"/>
      <c r="J3339" s="29"/>
      <c r="L3339" s="28"/>
      <c r="M3339" s="27"/>
    </row>
    <row r="3340" spans="2:13">
      <c r="B3340" s="28"/>
      <c r="C3340" s="28"/>
      <c r="E3340" s="28"/>
      <c r="F3340" s="30"/>
      <c r="G3340" s="31"/>
      <c r="I3340" s="28"/>
      <c r="J3340" s="29"/>
      <c r="L3340" s="28"/>
      <c r="M3340" s="27"/>
    </row>
    <row r="3341" spans="2:13">
      <c r="B3341" s="28"/>
      <c r="C3341" s="28"/>
      <c r="E3341" s="28"/>
      <c r="F3341" s="30"/>
      <c r="G3341" s="31"/>
      <c r="I3341" s="28"/>
      <c r="J3341" s="29"/>
      <c r="L3341" s="28"/>
      <c r="M3341" s="27"/>
    </row>
    <row r="3342" spans="2:13">
      <c r="B3342" s="28"/>
      <c r="C3342" s="28"/>
      <c r="E3342" s="28"/>
      <c r="F3342" s="30"/>
      <c r="G3342" s="31"/>
      <c r="I3342" s="28"/>
      <c r="J3342" s="29"/>
      <c r="L3342" s="28"/>
      <c r="M3342" s="27"/>
    </row>
    <row r="3343" spans="2:13">
      <c r="B3343" s="28"/>
      <c r="C3343" s="28"/>
      <c r="E3343" s="28"/>
      <c r="F3343" s="30"/>
      <c r="G3343" s="31"/>
      <c r="I3343" s="28"/>
      <c r="J3343" s="29"/>
      <c r="L3343" s="28"/>
      <c r="M3343" s="27"/>
    </row>
    <row r="3344" spans="2:13">
      <c r="B3344" s="28"/>
      <c r="C3344" s="28"/>
      <c r="E3344" s="28"/>
      <c r="F3344" s="30"/>
      <c r="G3344" s="31"/>
      <c r="I3344" s="28"/>
      <c r="J3344" s="29"/>
      <c r="L3344" s="28"/>
      <c r="M3344" s="27"/>
    </row>
    <row r="3345" spans="2:13">
      <c r="B3345" s="28"/>
      <c r="C3345" s="28"/>
      <c r="E3345" s="28"/>
      <c r="F3345" s="30"/>
      <c r="G3345" s="31"/>
      <c r="I3345" s="28"/>
      <c r="J3345" s="29"/>
      <c r="L3345" s="28"/>
      <c r="M3345" s="27"/>
    </row>
    <row r="3346" spans="2:13">
      <c r="B3346" s="28"/>
      <c r="C3346" s="28"/>
      <c r="E3346" s="28"/>
      <c r="F3346" s="30"/>
      <c r="G3346" s="31"/>
      <c r="I3346" s="28"/>
      <c r="J3346" s="29"/>
      <c r="L3346" s="28"/>
      <c r="M3346" s="27"/>
    </row>
    <row r="3347" spans="2:13">
      <c r="B3347" s="28"/>
      <c r="C3347" s="28"/>
      <c r="E3347" s="28"/>
      <c r="F3347" s="30"/>
      <c r="G3347" s="31"/>
      <c r="I3347" s="28"/>
      <c r="J3347" s="29"/>
      <c r="L3347" s="28"/>
      <c r="M3347" s="27"/>
    </row>
    <row r="3348" spans="2:13">
      <c r="B3348" s="28"/>
      <c r="C3348" s="28"/>
      <c r="E3348" s="28"/>
      <c r="F3348" s="30"/>
      <c r="G3348" s="31"/>
      <c r="I3348" s="28"/>
      <c r="J3348" s="29"/>
      <c r="L3348" s="28"/>
      <c r="M3348" s="27"/>
    </row>
    <row r="3349" spans="2:13">
      <c r="B3349" s="28"/>
      <c r="C3349" s="28"/>
      <c r="E3349" s="28"/>
      <c r="F3349" s="30"/>
      <c r="G3349" s="31"/>
      <c r="I3349" s="28"/>
      <c r="J3349" s="29"/>
      <c r="L3349" s="28"/>
      <c r="M3349" s="27"/>
    </row>
    <row r="3350" spans="2:13">
      <c r="B3350" s="28"/>
      <c r="C3350" s="28"/>
      <c r="E3350" s="28"/>
      <c r="F3350" s="30"/>
      <c r="G3350" s="31"/>
      <c r="I3350" s="28"/>
      <c r="J3350" s="29"/>
      <c r="L3350" s="28"/>
      <c r="M3350" s="27"/>
    </row>
    <row r="3351" spans="2:13">
      <c r="B3351" s="28"/>
      <c r="C3351" s="28"/>
      <c r="E3351" s="28"/>
      <c r="F3351" s="30"/>
      <c r="G3351" s="31"/>
      <c r="I3351" s="28"/>
      <c r="J3351" s="29"/>
      <c r="L3351" s="28"/>
      <c r="M3351" s="27"/>
    </row>
    <row r="3352" spans="2:13">
      <c r="B3352" s="28"/>
      <c r="C3352" s="28"/>
      <c r="E3352" s="28"/>
      <c r="F3352" s="30"/>
      <c r="G3352" s="31"/>
      <c r="I3352" s="28"/>
      <c r="J3352" s="29"/>
      <c r="L3352" s="28"/>
      <c r="M3352" s="27"/>
    </row>
    <row r="3353" spans="2:13">
      <c r="B3353" s="28"/>
      <c r="C3353" s="28"/>
      <c r="E3353" s="28"/>
      <c r="F3353" s="30"/>
      <c r="G3353" s="31"/>
      <c r="I3353" s="28"/>
      <c r="J3353" s="29"/>
      <c r="L3353" s="28"/>
      <c r="M3353" s="27"/>
    </row>
    <row r="3354" spans="2:13">
      <c r="B3354" s="28"/>
      <c r="C3354" s="28"/>
      <c r="E3354" s="28"/>
      <c r="F3354" s="30"/>
      <c r="G3354" s="31"/>
      <c r="I3354" s="28"/>
      <c r="J3354" s="29"/>
      <c r="L3354" s="28"/>
      <c r="M3354" s="27"/>
    </row>
    <row r="3355" spans="2:13">
      <c r="B3355" s="28"/>
      <c r="C3355" s="28"/>
      <c r="E3355" s="28"/>
      <c r="F3355" s="30"/>
      <c r="G3355" s="31"/>
      <c r="I3355" s="28"/>
      <c r="J3355" s="29"/>
      <c r="L3355" s="28"/>
      <c r="M3355" s="27"/>
    </row>
    <row r="3356" spans="2:13">
      <c r="B3356" s="28"/>
      <c r="C3356" s="28"/>
      <c r="E3356" s="28"/>
      <c r="F3356" s="30"/>
      <c r="G3356" s="31"/>
      <c r="I3356" s="28"/>
      <c r="J3356" s="29"/>
      <c r="L3356" s="28"/>
      <c r="M3356" s="27"/>
    </row>
    <row r="3357" spans="2:13">
      <c r="B3357" s="28"/>
      <c r="C3357" s="28"/>
      <c r="E3357" s="28"/>
      <c r="F3357" s="30"/>
      <c r="G3357" s="31"/>
      <c r="I3357" s="28"/>
      <c r="J3357" s="29"/>
      <c r="L3357" s="28"/>
      <c r="M3357" s="27"/>
    </row>
    <row r="3358" spans="2:13">
      <c r="B3358" s="28"/>
      <c r="C3358" s="28"/>
      <c r="E3358" s="28"/>
      <c r="F3358" s="30"/>
      <c r="G3358" s="31"/>
      <c r="I3358" s="28"/>
      <c r="J3358" s="29"/>
      <c r="L3358" s="28"/>
      <c r="M3358" s="27"/>
    </row>
    <row r="3359" spans="2:13">
      <c r="B3359" s="28"/>
      <c r="C3359" s="28"/>
      <c r="E3359" s="28"/>
      <c r="F3359" s="30"/>
      <c r="G3359" s="31"/>
      <c r="I3359" s="28"/>
      <c r="J3359" s="29"/>
      <c r="L3359" s="28"/>
      <c r="M3359" s="27"/>
    </row>
    <row r="3360" spans="2:13">
      <c r="B3360" s="28"/>
      <c r="C3360" s="28"/>
      <c r="E3360" s="28"/>
      <c r="F3360" s="30"/>
      <c r="G3360" s="31"/>
      <c r="I3360" s="28"/>
      <c r="J3360" s="29"/>
      <c r="L3360" s="28"/>
      <c r="M3360" s="27"/>
    </row>
    <row r="3361" spans="2:13">
      <c r="B3361" s="28"/>
      <c r="C3361" s="28"/>
      <c r="E3361" s="28"/>
      <c r="F3361" s="30"/>
      <c r="G3361" s="31"/>
      <c r="I3361" s="28"/>
      <c r="J3361" s="29"/>
      <c r="L3361" s="28"/>
      <c r="M3361" s="27"/>
    </row>
    <row r="3362" spans="2:13">
      <c r="B3362" s="28"/>
      <c r="C3362" s="28"/>
      <c r="E3362" s="28"/>
      <c r="F3362" s="30"/>
      <c r="G3362" s="31"/>
      <c r="I3362" s="28"/>
      <c r="J3362" s="29"/>
      <c r="L3362" s="28"/>
      <c r="M3362" s="27"/>
    </row>
    <row r="3363" spans="2:13">
      <c r="B3363" s="28"/>
      <c r="C3363" s="28"/>
      <c r="E3363" s="28"/>
      <c r="F3363" s="30"/>
      <c r="G3363" s="31"/>
      <c r="I3363" s="28"/>
      <c r="J3363" s="29"/>
      <c r="L3363" s="28"/>
      <c r="M3363" s="27"/>
    </row>
    <row r="3364" spans="2:13">
      <c r="B3364" s="28"/>
      <c r="C3364" s="28"/>
      <c r="E3364" s="28"/>
      <c r="F3364" s="30"/>
      <c r="G3364" s="31"/>
      <c r="I3364" s="28"/>
      <c r="J3364" s="29"/>
      <c r="L3364" s="28"/>
      <c r="M3364" s="27"/>
    </row>
    <row r="3365" spans="2:13">
      <c r="B3365" s="28"/>
      <c r="C3365" s="28"/>
      <c r="E3365" s="28"/>
      <c r="F3365" s="30"/>
      <c r="G3365" s="31"/>
      <c r="I3365" s="28"/>
      <c r="J3365" s="29"/>
      <c r="L3365" s="28"/>
      <c r="M3365" s="27"/>
    </row>
    <row r="3366" spans="2:13">
      <c r="B3366" s="28"/>
      <c r="C3366" s="28"/>
      <c r="E3366" s="28"/>
      <c r="F3366" s="30"/>
      <c r="G3366" s="31"/>
      <c r="I3366" s="28"/>
      <c r="J3366" s="29"/>
      <c r="L3366" s="28"/>
      <c r="M3366" s="27"/>
    </row>
    <row r="3367" spans="2:13">
      <c r="B3367" s="28"/>
      <c r="C3367" s="28"/>
      <c r="E3367" s="28"/>
      <c r="F3367" s="30"/>
      <c r="G3367" s="31"/>
      <c r="I3367" s="28"/>
      <c r="J3367" s="29"/>
      <c r="L3367" s="28"/>
      <c r="M3367" s="27"/>
    </row>
    <row r="3368" spans="2:13">
      <c r="B3368" s="28"/>
      <c r="C3368" s="28"/>
      <c r="E3368" s="28"/>
      <c r="F3368" s="30"/>
      <c r="G3368" s="31"/>
      <c r="I3368" s="28"/>
      <c r="J3368" s="29"/>
      <c r="L3368" s="28"/>
      <c r="M3368" s="27"/>
    </row>
    <row r="3369" spans="2:13">
      <c r="B3369" s="28"/>
      <c r="C3369" s="28"/>
      <c r="E3369" s="28"/>
      <c r="F3369" s="30"/>
      <c r="G3369" s="31"/>
      <c r="I3369" s="28"/>
      <c r="J3369" s="29"/>
      <c r="L3369" s="28"/>
      <c r="M3369" s="27"/>
    </row>
    <row r="3370" spans="2:13">
      <c r="B3370" s="28"/>
      <c r="C3370" s="28"/>
      <c r="E3370" s="28"/>
      <c r="F3370" s="30"/>
      <c r="G3370" s="31"/>
      <c r="I3370" s="28"/>
      <c r="J3370" s="29"/>
      <c r="L3370" s="28"/>
      <c r="M3370" s="27"/>
    </row>
    <row r="3371" spans="2:13">
      <c r="B3371" s="28"/>
      <c r="C3371" s="28"/>
      <c r="E3371" s="28"/>
      <c r="F3371" s="30"/>
      <c r="G3371" s="31"/>
      <c r="I3371" s="28"/>
      <c r="J3371" s="29"/>
      <c r="L3371" s="28"/>
      <c r="M3371" s="27"/>
    </row>
    <row r="3372" spans="2:13">
      <c r="B3372" s="28"/>
      <c r="C3372" s="28"/>
      <c r="E3372" s="28"/>
      <c r="F3372" s="30"/>
      <c r="G3372" s="31"/>
      <c r="I3372" s="28"/>
      <c r="J3372" s="29"/>
      <c r="L3372" s="28"/>
      <c r="M3372" s="27"/>
    </row>
    <row r="3373" spans="2:13">
      <c r="B3373" s="28"/>
      <c r="C3373" s="28"/>
      <c r="E3373" s="28"/>
      <c r="F3373" s="30"/>
      <c r="G3373" s="31"/>
      <c r="I3373" s="28"/>
      <c r="J3373" s="29"/>
      <c r="L3373" s="28"/>
      <c r="M3373" s="27"/>
    </row>
    <row r="3374" spans="2:13">
      <c r="B3374" s="28"/>
      <c r="C3374" s="28"/>
      <c r="E3374" s="28"/>
      <c r="F3374" s="30"/>
      <c r="G3374" s="31"/>
      <c r="I3374" s="28"/>
      <c r="J3374" s="29"/>
      <c r="L3374" s="28"/>
      <c r="M3374" s="27"/>
    </row>
    <row r="3375" spans="2:13">
      <c r="B3375" s="28"/>
      <c r="C3375" s="28"/>
      <c r="E3375" s="28"/>
      <c r="F3375" s="30"/>
      <c r="G3375" s="31"/>
      <c r="I3375" s="28"/>
      <c r="J3375" s="29"/>
      <c r="L3375" s="28"/>
      <c r="M3375" s="27"/>
    </row>
    <row r="3376" spans="2:13">
      <c r="B3376" s="28"/>
      <c r="C3376" s="28"/>
      <c r="E3376" s="28"/>
      <c r="F3376" s="30"/>
      <c r="G3376" s="31"/>
      <c r="I3376" s="28"/>
      <c r="J3376" s="29"/>
      <c r="L3376" s="28"/>
      <c r="M3376" s="27"/>
    </row>
    <row r="3377" spans="2:13">
      <c r="B3377" s="28"/>
      <c r="C3377" s="28"/>
      <c r="E3377" s="28"/>
      <c r="F3377" s="30"/>
      <c r="G3377" s="31"/>
      <c r="I3377" s="28"/>
      <c r="J3377" s="29"/>
      <c r="L3377" s="28"/>
      <c r="M3377" s="27"/>
    </row>
    <row r="3378" spans="2:13">
      <c r="B3378" s="28"/>
      <c r="C3378" s="28"/>
      <c r="E3378" s="28"/>
      <c r="F3378" s="30"/>
      <c r="G3378" s="31"/>
      <c r="I3378" s="28"/>
      <c r="J3378" s="29"/>
      <c r="L3378" s="28"/>
      <c r="M3378" s="27"/>
    </row>
    <row r="3379" spans="2:13">
      <c r="B3379" s="28"/>
      <c r="C3379" s="28"/>
      <c r="E3379" s="28"/>
      <c r="F3379" s="30"/>
      <c r="G3379" s="31"/>
      <c r="I3379" s="28"/>
      <c r="J3379" s="29"/>
      <c r="L3379" s="28"/>
      <c r="M3379" s="27"/>
    </row>
    <row r="3380" spans="2:13">
      <c r="B3380" s="28"/>
      <c r="C3380" s="28"/>
      <c r="E3380" s="28"/>
      <c r="F3380" s="30"/>
      <c r="G3380" s="31"/>
      <c r="I3380" s="28"/>
      <c r="J3380" s="29"/>
      <c r="L3380" s="28"/>
      <c r="M3380" s="27"/>
    </row>
    <row r="3381" spans="2:13">
      <c r="B3381" s="28"/>
      <c r="C3381" s="28"/>
      <c r="E3381" s="28"/>
      <c r="F3381" s="30"/>
      <c r="G3381" s="31"/>
      <c r="I3381" s="28"/>
      <c r="J3381" s="29"/>
      <c r="L3381" s="28"/>
      <c r="M3381" s="27"/>
    </row>
    <row r="3382" spans="2:13">
      <c r="B3382" s="28"/>
      <c r="C3382" s="28"/>
      <c r="E3382" s="28"/>
      <c r="F3382" s="30"/>
      <c r="G3382" s="31"/>
      <c r="I3382" s="28"/>
      <c r="J3382" s="29"/>
      <c r="L3382" s="28"/>
      <c r="M3382" s="27"/>
    </row>
    <row r="3383" spans="2:13">
      <c r="B3383" s="28"/>
      <c r="C3383" s="28"/>
      <c r="E3383" s="28"/>
      <c r="F3383" s="30"/>
      <c r="G3383" s="31"/>
      <c r="I3383" s="28"/>
      <c r="J3383" s="29"/>
      <c r="L3383" s="28"/>
      <c r="M3383" s="27"/>
    </row>
    <row r="3384" spans="2:13">
      <c r="B3384" s="28"/>
      <c r="C3384" s="28"/>
      <c r="E3384" s="28"/>
      <c r="F3384" s="30"/>
      <c r="G3384" s="31"/>
      <c r="I3384" s="28"/>
      <c r="J3384" s="29"/>
      <c r="L3384" s="28"/>
      <c r="M3384" s="27"/>
    </row>
    <row r="3385" spans="2:13">
      <c r="B3385" s="28"/>
      <c r="C3385" s="28"/>
      <c r="E3385" s="28"/>
      <c r="F3385" s="30"/>
      <c r="G3385" s="31"/>
      <c r="I3385" s="28"/>
      <c r="J3385" s="29"/>
      <c r="L3385" s="28"/>
      <c r="M3385" s="27"/>
    </row>
    <row r="3386" spans="2:13">
      <c r="B3386" s="28"/>
      <c r="C3386" s="28"/>
      <c r="E3386" s="28"/>
      <c r="F3386" s="30"/>
      <c r="G3386" s="31"/>
      <c r="I3386" s="28"/>
      <c r="J3386" s="29"/>
      <c r="L3386" s="28"/>
      <c r="M3386" s="27"/>
    </row>
    <row r="3387" spans="2:13">
      <c r="B3387" s="28"/>
      <c r="C3387" s="28"/>
      <c r="E3387" s="28"/>
      <c r="F3387" s="30"/>
      <c r="G3387" s="31"/>
      <c r="I3387" s="28"/>
      <c r="J3387" s="29"/>
      <c r="L3387" s="28"/>
      <c r="M3387" s="27"/>
    </row>
    <row r="3388" spans="2:13">
      <c r="B3388" s="28"/>
      <c r="C3388" s="28"/>
      <c r="E3388" s="28"/>
      <c r="F3388" s="30"/>
      <c r="G3388" s="31"/>
      <c r="I3388" s="28"/>
      <c r="J3388" s="29"/>
      <c r="L3388" s="28"/>
      <c r="M3388" s="27"/>
    </row>
    <row r="3389" spans="2:13">
      <c r="B3389" s="28"/>
      <c r="C3389" s="28"/>
      <c r="E3389" s="28"/>
      <c r="F3389" s="30"/>
      <c r="G3389" s="31"/>
      <c r="I3389" s="28"/>
      <c r="J3389" s="29"/>
      <c r="L3389" s="28"/>
      <c r="M3389" s="27"/>
    </row>
    <row r="3390" spans="2:13">
      <c r="B3390" s="28"/>
      <c r="C3390" s="28"/>
      <c r="E3390" s="28"/>
      <c r="F3390" s="30"/>
      <c r="G3390" s="31"/>
      <c r="I3390" s="28"/>
      <c r="J3390" s="29"/>
      <c r="L3390" s="28"/>
      <c r="M3390" s="27"/>
    </row>
    <row r="3391" spans="2:13">
      <c r="B3391" s="28"/>
      <c r="C3391" s="28"/>
      <c r="E3391" s="28"/>
      <c r="F3391" s="30"/>
      <c r="G3391" s="31"/>
      <c r="I3391" s="28"/>
      <c r="J3391" s="29"/>
      <c r="L3391" s="28"/>
      <c r="M3391" s="27"/>
    </row>
    <row r="3392" spans="2:13">
      <c r="B3392" s="28"/>
      <c r="C3392" s="28"/>
      <c r="E3392" s="28"/>
      <c r="F3392" s="30"/>
      <c r="G3392" s="31"/>
      <c r="I3392" s="28"/>
      <c r="J3392" s="29"/>
      <c r="L3392" s="28"/>
      <c r="M3392" s="27"/>
    </row>
    <row r="3393" spans="2:13">
      <c r="B3393" s="28"/>
      <c r="C3393" s="28"/>
      <c r="E3393" s="28"/>
      <c r="F3393" s="30"/>
      <c r="G3393" s="31"/>
      <c r="I3393" s="28"/>
      <c r="J3393" s="29"/>
      <c r="L3393" s="28"/>
      <c r="M3393" s="27"/>
    </row>
    <row r="3394" spans="2:13">
      <c r="B3394" s="28"/>
      <c r="C3394" s="28"/>
      <c r="E3394" s="28"/>
      <c r="F3394" s="30"/>
      <c r="G3394" s="31"/>
      <c r="I3394" s="28"/>
      <c r="J3394" s="29"/>
      <c r="L3394" s="28"/>
      <c r="M3394" s="27"/>
    </row>
    <row r="3395" spans="2:13">
      <c r="B3395" s="28"/>
      <c r="C3395" s="28"/>
      <c r="E3395" s="28"/>
      <c r="F3395" s="30"/>
      <c r="G3395" s="31"/>
      <c r="I3395" s="28"/>
      <c r="J3395" s="29"/>
      <c r="L3395" s="28"/>
      <c r="M3395" s="27"/>
    </row>
    <row r="3396" spans="2:13">
      <c r="B3396" s="28"/>
      <c r="C3396" s="28"/>
      <c r="E3396" s="28"/>
      <c r="F3396" s="30"/>
      <c r="G3396" s="31"/>
      <c r="I3396" s="28"/>
      <c r="J3396" s="29"/>
      <c r="L3396" s="28"/>
      <c r="M3396" s="27"/>
    </row>
    <row r="3397" spans="2:13">
      <c r="B3397" s="28"/>
      <c r="C3397" s="28"/>
      <c r="E3397" s="28"/>
      <c r="F3397" s="30"/>
      <c r="G3397" s="31"/>
      <c r="I3397" s="28"/>
      <c r="J3397" s="29"/>
      <c r="L3397" s="28"/>
      <c r="M3397" s="27"/>
    </row>
    <row r="3398" spans="2:13">
      <c r="B3398" s="28"/>
      <c r="C3398" s="28"/>
      <c r="E3398" s="28"/>
      <c r="F3398" s="30"/>
      <c r="G3398" s="31"/>
      <c r="I3398" s="28"/>
      <c r="J3398" s="29"/>
      <c r="L3398" s="28"/>
      <c r="M3398" s="27"/>
    </row>
    <row r="3399" spans="2:13">
      <c r="B3399" s="28"/>
      <c r="C3399" s="28"/>
      <c r="E3399" s="28"/>
      <c r="F3399" s="30"/>
      <c r="G3399" s="31"/>
      <c r="I3399" s="28"/>
      <c r="J3399" s="29"/>
      <c r="L3399" s="28"/>
      <c r="M3399" s="27"/>
    </row>
    <row r="3400" spans="2:13">
      <c r="B3400" s="28"/>
      <c r="C3400" s="28"/>
      <c r="E3400" s="28"/>
      <c r="F3400" s="30"/>
      <c r="G3400" s="31"/>
      <c r="I3400" s="28"/>
      <c r="J3400" s="29"/>
      <c r="L3400" s="28"/>
      <c r="M3400" s="27"/>
    </row>
    <row r="3401" spans="2:13">
      <c r="B3401" s="28"/>
      <c r="C3401" s="28"/>
      <c r="E3401" s="28"/>
      <c r="F3401" s="30"/>
      <c r="G3401" s="31"/>
      <c r="I3401" s="28"/>
      <c r="J3401" s="29"/>
      <c r="L3401" s="28"/>
      <c r="M3401" s="27"/>
    </row>
    <row r="3402" spans="2:13">
      <c r="B3402" s="28"/>
      <c r="C3402" s="28"/>
      <c r="E3402" s="28"/>
      <c r="F3402" s="30"/>
      <c r="G3402" s="31"/>
      <c r="I3402" s="28"/>
      <c r="J3402" s="29"/>
      <c r="L3402" s="28"/>
      <c r="M3402" s="27"/>
    </row>
    <row r="3403" spans="2:13">
      <c r="B3403" s="28"/>
      <c r="C3403" s="28"/>
      <c r="E3403" s="28"/>
      <c r="F3403" s="30"/>
      <c r="G3403" s="31"/>
      <c r="I3403" s="28"/>
      <c r="J3403" s="29"/>
      <c r="L3403" s="28"/>
      <c r="M3403" s="27"/>
    </row>
    <row r="3404" spans="2:13">
      <c r="B3404" s="28"/>
      <c r="C3404" s="28"/>
      <c r="E3404" s="28"/>
      <c r="F3404" s="30"/>
      <c r="G3404" s="31"/>
      <c r="I3404" s="28"/>
      <c r="J3404" s="29"/>
      <c r="L3404" s="28"/>
      <c r="M3404" s="27"/>
    </row>
    <row r="3405" spans="2:13">
      <c r="B3405" s="28"/>
      <c r="C3405" s="28"/>
      <c r="E3405" s="28"/>
      <c r="F3405" s="30"/>
      <c r="G3405" s="31"/>
      <c r="I3405" s="28"/>
      <c r="J3405" s="29"/>
      <c r="L3405" s="28"/>
      <c r="M3405" s="27"/>
    </row>
    <row r="3406" spans="2:13">
      <c r="B3406" s="28"/>
      <c r="C3406" s="28"/>
      <c r="E3406" s="28"/>
      <c r="F3406" s="30"/>
      <c r="G3406" s="31"/>
      <c r="I3406" s="28"/>
      <c r="J3406" s="29"/>
      <c r="L3406" s="28"/>
      <c r="M3406" s="27"/>
    </row>
    <row r="3407" spans="2:13">
      <c r="B3407" s="28"/>
      <c r="C3407" s="28"/>
      <c r="E3407" s="28"/>
      <c r="F3407" s="30"/>
      <c r="G3407" s="31"/>
      <c r="I3407" s="28"/>
      <c r="J3407" s="29"/>
      <c r="L3407" s="28"/>
      <c r="M3407" s="27"/>
    </row>
    <row r="3408" spans="2:13">
      <c r="B3408" s="28"/>
      <c r="C3408" s="28"/>
      <c r="E3408" s="28"/>
      <c r="F3408" s="30"/>
      <c r="G3408" s="31"/>
      <c r="I3408" s="28"/>
      <c r="J3408" s="29"/>
      <c r="L3408" s="28"/>
      <c r="M3408" s="27"/>
    </row>
    <row r="3409" spans="2:13">
      <c r="B3409" s="28"/>
      <c r="C3409" s="28"/>
      <c r="E3409" s="28"/>
      <c r="F3409" s="30"/>
      <c r="G3409" s="31"/>
      <c r="I3409" s="28"/>
      <c r="J3409" s="29"/>
      <c r="L3409" s="28"/>
      <c r="M3409" s="27"/>
    </row>
    <row r="3410" spans="2:13">
      <c r="B3410" s="28"/>
      <c r="C3410" s="28"/>
      <c r="E3410" s="28"/>
      <c r="F3410" s="30"/>
      <c r="G3410" s="31"/>
      <c r="I3410" s="28"/>
      <c r="J3410" s="29"/>
      <c r="L3410" s="28"/>
      <c r="M3410" s="27"/>
    </row>
    <row r="3411" spans="2:13">
      <c r="B3411" s="28"/>
      <c r="C3411" s="28"/>
      <c r="E3411" s="28"/>
      <c r="F3411" s="30"/>
      <c r="G3411" s="31"/>
      <c r="I3411" s="28"/>
      <c r="J3411" s="29"/>
      <c r="L3411" s="28"/>
      <c r="M3411" s="27"/>
    </row>
    <row r="3412" spans="2:13">
      <c r="B3412" s="28"/>
      <c r="C3412" s="28"/>
      <c r="E3412" s="28"/>
      <c r="F3412" s="30"/>
      <c r="G3412" s="31"/>
      <c r="I3412" s="28"/>
      <c r="J3412" s="29"/>
      <c r="L3412" s="28"/>
      <c r="M3412" s="27"/>
    </row>
    <row r="3413" spans="2:13">
      <c r="B3413" s="28"/>
      <c r="C3413" s="28"/>
      <c r="E3413" s="28"/>
      <c r="F3413" s="30"/>
      <c r="G3413" s="31"/>
      <c r="I3413" s="28"/>
      <c r="J3413" s="29"/>
      <c r="L3413" s="28"/>
      <c r="M3413" s="27"/>
    </row>
    <row r="3414" spans="2:13">
      <c r="B3414" s="28"/>
      <c r="C3414" s="28"/>
      <c r="E3414" s="28"/>
      <c r="F3414" s="30"/>
      <c r="G3414" s="31"/>
      <c r="I3414" s="28"/>
      <c r="J3414" s="29"/>
      <c r="L3414" s="28"/>
      <c r="M3414" s="27"/>
    </row>
    <row r="3415" spans="2:13">
      <c r="B3415" s="28"/>
      <c r="C3415" s="28"/>
      <c r="E3415" s="28"/>
      <c r="F3415" s="30"/>
      <c r="G3415" s="31"/>
      <c r="I3415" s="28"/>
      <c r="J3415" s="29"/>
      <c r="L3415" s="28"/>
      <c r="M3415" s="27"/>
    </row>
    <row r="3416" spans="2:13">
      <c r="B3416" s="28"/>
      <c r="C3416" s="28"/>
      <c r="E3416" s="28"/>
      <c r="F3416" s="30"/>
      <c r="G3416" s="31"/>
      <c r="I3416" s="28"/>
      <c r="J3416" s="29"/>
      <c r="L3416" s="28"/>
      <c r="M3416" s="27"/>
    </row>
    <row r="3417" spans="2:13">
      <c r="B3417" s="28"/>
      <c r="C3417" s="28"/>
      <c r="E3417" s="28"/>
      <c r="F3417" s="30"/>
      <c r="G3417" s="31"/>
      <c r="I3417" s="28"/>
      <c r="J3417" s="29"/>
      <c r="L3417" s="28"/>
      <c r="M3417" s="27"/>
    </row>
    <row r="3418" spans="2:13">
      <c r="B3418" s="28"/>
      <c r="C3418" s="28"/>
      <c r="E3418" s="28"/>
      <c r="F3418" s="30"/>
      <c r="G3418" s="31"/>
      <c r="I3418" s="28"/>
      <c r="J3418" s="29"/>
      <c r="L3418" s="28"/>
      <c r="M3418" s="27"/>
    </row>
    <row r="3419" spans="2:13">
      <c r="B3419" s="28"/>
      <c r="C3419" s="28"/>
      <c r="E3419" s="28"/>
      <c r="F3419" s="30"/>
      <c r="G3419" s="31"/>
      <c r="I3419" s="28"/>
      <c r="J3419" s="29"/>
      <c r="L3419" s="28"/>
      <c r="M3419" s="27"/>
    </row>
    <row r="3420" spans="2:13">
      <c r="B3420" s="28"/>
      <c r="C3420" s="28"/>
      <c r="E3420" s="28"/>
      <c r="F3420" s="30"/>
      <c r="G3420" s="31"/>
      <c r="I3420" s="28"/>
      <c r="J3420" s="29"/>
      <c r="L3420" s="28"/>
      <c r="M3420" s="27"/>
    </row>
    <row r="3421" spans="2:13">
      <c r="B3421" s="28"/>
      <c r="C3421" s="28"/>
      <c r="E3421" s="28"/>
      <c r="F3421" s="30"/>
      <c r="G3421" s="31"/>
      <c r="I3421" s="28"/>
      <c r="J3421" s="29"/>
      <c r="L3421" s="28"/>
      <c r="M3421" s="27"/>
    </row>
    <row r="3422" spans="2:13">
      <c r="B3422" s="28"/>
      <c r="C3422" s="28"/>
      <c r="E3422" s="28"/>
      <c r="F3422" s="30"/>
      <c r="G3422" s="31"/>
      <c r="I3422" s="28"/>
      <c r="J3422" s="29"/>
      <c r="L3422" s="28"/>
      <c r="M3422" s="27"/>
    </row>
    <row r="3423" spans="2:13">
      <c r="B3423" s="28"/>
      <c r="C3423" s="28"/>
      <c r="E3423" s="28"/>
      <c r="F3423" s="30"/>
      <c r="G3423" s="31"/>
      <c r="I3423" s="28"/>
      <c r="J3423" s="29"/>
      <c r="L3423" s="28"/>
      <c r="M3423" s="27"/>
    </row>
    <row r="3424" spans="2:13">
      <c r="B3424" s="28"/>
      <c r="C3424" s="28"/>
      <c r="E3424" s="28"/>
      <c r="F3424" s="30"/>
      <c r="G3424" s="31"/>
      <c r="I3424" s="28"/>
      <c r="J3424" s="29"/>
      <c r="L3424" s="28"/>
      <c r="M3424" s="27"/>
    </row>
    <row r="3425" spans="2:13">
      <c r="B3425" s="28"/>
      <c r="C3425" s="28"/>
      <c r="E3425" s="28"/>
      <c r="F3425" s="30"/>
      <c r="G3425" s="31"/>
      <c r="I3425" s="28"/>
      <c r="J3425" s="29"/>
      <c r="L3425" s="28"/>
      <c r="M3425" s="27"/>
    </row>
    <row r="3426" spans="2:13">
      <c r="B3426" s="28"/>
      <c r="C3426" s="28"/>
      <c r="E3426" s="28"/>
      <c r="F3426" s="30"/>
      <c r="G3426" s="31"/>
      <c r="I3426" s="28"/>
      <c r="J3426" s="29"/>
      <c r="L3426" s="28"/>
      <c r="M3426" s="27"/>
    </row>
    <row r="3427" spans="2:13">
      <c r="B3427" s="28"/>
      <c r="C3427" s="28"/>
      <c r="E3427" s="28"/>
      <c r="F3427" s="30"/>
      <c r="G3427" s="31"/>
      <c r="I3427" s="28"/>
      <c r="J3427" s="29"/>
      <c r="L3427" s="28"/>
      <c r="M3427" s="27"/>
    </row>
    <row r="3428" spans="2:13">
      <c r="B3428" s="28"/>
      <c r="C3428" s="28"/>
      <c r="E3428" s="28"/>
      <c r="F3428" s="30"/>
      <c r="G3428" s="31"/>
      <c r="I3428" s="28"/>
      <c r="J3428" s="29"/>
      <c r="L3428" s="28"/>
      <c r="M3428" s="27"/>
    </row>
    <row r="3429" spans="2:13">
      <c r="B3429" s="28"/>
      <c r="C3429" s="28"/>
      <c r="E3429" s="28"/>
      <c r="F3429" s="30"/>
      <c r="G3429" s="31"/>
      <c r="I3429" s="28"/>
      <c r="J3429" s="29"/>
      <c r="L3429" s="28"/>
      <c r="M3429" s="27"/>
    </row>
    <row r="3430" spans="2:13">
      <c r="B3430" s="28"/>
      <c r="C3430" s="28"/>
      <c r="E3430" s="28"/>
      <c r="F3430" s="30"/>
      <c r="G3430" s="31"/>
      <c r="I3430" s="28"/>
      <c r="J3430" s="29"/>
      <c r="L3430" s="28"/>
      <c r="M3430" s="27"/>
    </row>
    <row r="3431" spans="2:13">
      <c r="B3431" s="28"/>
      <c r="C3431" s="28"/>
      <c r="E3431" s="28"/>
      <c r="F3431" s="30"/>
      <c r="G3431" s="31"/>
      <c r="I3431" s="28"/>
      <c r="J3431" s="29"/>
      <c r="L3431" s="28"/>
      <c r="M3431" s="27"/>
    </row>
    <row r="3432" spans="2:13">
      <c r="B3432" s="28"/>
      <c r="C3432" s="28"/>
      <c r="E3432" s="28"/>
      <c r="F3432" s="30"/>
      <c r="G3432" s="31"/>
      <c r="I3432" s="28"/>
      <c r="J3432" s="29"/>
      <c r="L3432" s="28"/>
      <c r="M3432" s="27"/>
    </row>
    <row r="3433" spans="2:13">
      <c r="B3433" s="28"/>
      <c r="C3433" s="28"/>
      <c r="E3433" s="28"/>
      <c r="F3433" s="30"/>
      <c r="G3433" s="31"/>
      <c r="I3433" s="28"/>
      <c r="J3433" s="29"/>
      <c r="L3433" s="28"/>
      <c r="M3433" s="27"/>
    </row>
    <row r="3434" spans="2:13">
      <c r="B3434" s="28"/>
      <c r="C3434" s="28"/>
      <c r="E3434" s="28"/>
      <c r="F3434" s="30"/>
      <c r="G3434" s="31"/>
      <c r="I3434" s="28"/>
      <c r="J3434" s="29"/>
      <c r="L3434" s="28"/>
      <c r="M3434" s="27"/>
    </row>
    <row r="3435" spans="2:13">
      <c r="B3435" s="28"/>
      <c r="C3435" s="28"/>
      <c r="E3435" s="28"/>
      <c r="F3435" s="30"/>
      <c r="G3435" s="31"/>
      <c r="I3435" s="28"/>
      <c r="J3435" s="29"/>
      <c r="L3435" s="28"/>
      <c r="M3435" s="27"/>
    </row>
    <row r="3436" spans="2:13">
      <c r="B3436" s="28"/>
      <c r="C3436" s="28"/>
      <c r="E3436" s="28"/>
      <c r="F3436" s="30"/>
      <c r="G3436" s="31"/>
      <c r="I3436" s="28"/>
      <c r="J3436" s="29"/>
      <c r="L3436" s="28"/>
      <c r="M3436" s="27"/>
    </row>
    <row r="3437" spans="2:13">
      <c r="B3437" s="28"/>
      <c r="C3437" s="28"/>
      <c r="E3437" s="28"/>
      <c r="F3437" s="30"/>
      <c r="G3437" s="31"/>
      <c r="I3437" s="28"/>
      <c r="J3437" s="29"/>
      <c r="L3437" s="28"/>
      <c r="M3437" s="27"/>
    </row>
    <row r="3438" spans="2:13">
      <c r="B3438" s="28"/>
      <c r="C3438" s="28"/>
      <c r="E3438" s="28"/>
      <c r="F3438" s="30"/>
      <c r="G3438" s="31"/>
      <c r="I3438" s="28"/>
      <c r="J3438" s="29"/>
      <c r="L3438" s="28"/>
      <c r="M3438" s="27"/>
    </row>
    <row r="3439" spans="2:13">
      <c r="B3439" s="28"/>
      <c r="C3439" s="28"/>
      <c r="E3439" s="28"/>
      <c r="F3439" s="30"/>
      <c r="G3439" s="31"/>
      <c r="I3439" s="28"/>
      <c r="J3439" s="29"/>
      <c r="L3439" s="28"/>
      <c r="M3439" s="27"/>
    </row>
    <row r="3440" spans="2:13">
      <c r="B3440" s="28"/>
      <c r="C3440" s="28"/>
      <c r="E3440" s="28"/>
      <c r="F3440" s="30"/>
      <c r="G3440" s="31"/>
      <c r="I3440" s="28"/>
      <c r="J3440" s="29"/>
      <c r="L3440" s="28"/>
      <c r="M3440" s="27"/>
    </row>
    <row r="3441" spans="2:13">
      <c r="B3441" s="28"/>
      <c r="C3441" s="28"/>
      <c r="E3441" s="28"/>
      <c r="F3441" s="30"/>
      <c r="G3441" s="31"/>
      <c r="I3441" s="28"/>
      <c r="J3441" s="29"/>
      <c r="L3441" s="28"/>
      <c r="M3441" s="27"/>
    </row>
    <row r="3442" spans="2:13">
      <c r="B3442" s="28"/>
      <c r="C3442" s="28"/>
      <c r="E3442" s="28"/>
      <c r="F3442" s="30"/>
      <c r="G3442" s="31"/>
      <c r="I3442" s="28"/>
      <c r="J3442" s="29"/>
      <c r="L3442" s="28"/>
      <c r="M3442" s="27"/>
    </row>
    <row r="3443" spans="2:13">
      <c r="B3443" s="28"/>
      <c r="C3443" s="28"/>
      <c r="E3443" s="28"/>
      <c r="F3443" s="30"/>
      <c r="G3443" s="31"/>
      <c r="I3443" s="28"/>
      <c r="J3443" s="29"/>
      <c r="L3443" s="28"/>
      <c r="M3443" s="27"/>
    </row>
    <row r="3444" spans="2:13">
      <c r="B3444" s="28"/>
      <c r="C3444" s="28"/>
      <c r="E3444" s="28"/>
      <c r="F3444" s="30"/>
      <c r="G3444" s="31"/>
      <c r="I3444" s="28"/>
      <c r="J3444" s="29"/>
      <c r="L3444" s="28"/>
      <c r="M3444" s="27"/>
    </row>
    <row r="3445" spans="2:13">
      <c r="B3445" s="28"/>
      <c r="C3445" s="28"/>
      <c r="E3445" s="28"/>
      <c r="F3445" s="30"/>
      <c r="G3445" s="31"/>
      <c r="I3445" s="28"/>
      <c r="J3445" s="29"/>
      <c r="L3445" s="28"/>
      <c r="M3445" s="27"/>
    </row>
    <row r="3446" spans="2:13">
      <c r="B3446" s="28"/>
      <c r="C3446" s="28"/>
      <c r="E3446" s="28"/>
      <c r="F3446" s="30"/>
      <c r="G3446" s="31"/>
      <c r="I3446" s="28"/>
      <c r="J3446" s="29"/>
      <c r="L3446" s="28"/>
      <c r="M3446" s="27"/>
    </row>
    <row r="3447" spans="2:13">
      <c r="B3447" s="28"/>
      <c r="C3447" s="28"/>
      <c r="E3447" s="28"/>
      <c r="F3447" s="30"/>
      <c r="G3447" s="31"/>
      <c r="I3447" s="28"/>
      <c r="J3447" s="29"/>
      <c r="L3447" s="28"/>
      <c r="M3447" s="27"/>
    </row>
    <row r="3448" spans="2:13">
      <c r="B3448" s="28"/>
      <c r="C3448" s="28"/>
      <c r="E3448" s="28"/>
      <c r="F3448" s="30"/>
      <c r="G3448" s="31"/>
      <c r="I3448" s="28"/>
      <c r="J3448" s="29"/>
      <c r="L3448" s="28"/>
      <c r="M3448" s="27"/>
    </row>
    <row r="3449" spans="2:13">
      <c r="B3449" s="28"/>
      <c r="C3449" s="28"/>
      <c r="E3449" s="28"/>
      <c r="F3449" s="30"/>
      <c r="G3449" s="31"/>
      <c r="I3449" s="28"/>
      <c r="J3449" s="29"/>
      <c r="L3449" s="28"/>
      <c r="M3449" s="27"/>
    </row>
    <row r="3450" spans="2:13">
      <c r="B3450" s="28"/>
      <c r="C3450" s="28"/>
      <c r="E3450" s="28"/>
      <c r="F3450" s="30"/>
      <c r="G3450" s="31"/>
      <c r="I3450" s="28"/>
      <c r="J3450" s="29"/>
      <c r="L3450" s="28"/>
      <c r="M3450" s="27"/>
    </row>
    <row r="3451" spans="2:13">
      <c r="B3451" s="28"/>
      <c r="C3451" s="28"/>
      <c r="E3451" s="28"/>
      <c r="F3451" s="30"/>
      <c r="G3451" s="31"/>
      <c r="I3451" s="28"/>
      <c r="J3451" s="29"/>
      <c r="L3451" s="28"/>
      <c r="M3451" s="27"/>
    </row>
    <row r="3452" spans="2:13">
      <c r="B3452" s="28"/>
      <c r="C3452" s="28"/>
      <c r="E3452" s="28"/>
      <c r="F3452" s="30"/>
      <c r="G3452" s="31"/>
      <c r="I3452" s="28"/>
      <c r="J3452" s="29"/>
      <c r="L3452" s="28"/>
      <c r="M3452" s="27"/>
    </row>
    <row r="3453" spans="2:13">
      <c r="B3453" s="28"/>
      <c r="C3453" s="28"/>
      <c r="E3453" s="28"/>
      <c r="F3453" s="30"/>
      <c r="G3453" s="31"/>
      <c r="I3453" s="28"/>
      <c r="J3453" s="29"/>
      <c r="L3453" s="28"/>
      <c r="M3453" s="27"/>
    </row>
    <row r="3454" spans="2:13">
      <c r="B3454" s="28"/>
      <c r="C3454" s="28"/>
      <c r="E3454" s="28"/>
      <c r="F3454" s="30"/>
      <c r="G3454" s="31"/>
      <c r="I3454" s="28"/>
      <c r="J3454" s="29"/>
      <c r="L3454" s="28"/>
      <c r="M3454" s="27"/>
    </row>
    <row r="3455" spans="2:13">
      <c r="B3455" s="28"/>
      <c r="C3455" s="28"/>
      <c r="E3455" s="28"/>
      <c r="F3455" s="30"/>
      <c r="G3455" s="31"/>
      <c r="I3455" s="28"/>
      <c r="J3455" s="29"/>
      <c r="L3455" s="28"/>
      <c r="M3455" s="27"/>
    </row>
    <row r="3456" spans="2:13">
      <c r="B3456" s="28"/>
      <c r="C3456" s="28"/>
      <c r="E3456" s="28"/>
      <c r="F3456" s="30"/>
      <c r="G3456" s="31"/>
      <c r="I3456" s="28"/>
      <c r="J3456" s="29"/>
      <c r="L3456" s="28"/>
      <c r="M3456" s="27"/>
    </row>
    <row r="3457" spans="2:13">
      <c r="B3457" s="28"/>
      <c r="C3457" s="28"/>
      <c r="E3457" s="28"/>
      <c r="F3457" s="30"/>
      <c r="G3457" s="31"/>
      <c r="I3457" s="28"/>
      <c r="J3457" s="29"/>
      <c r="L3457" s="28"/>
      <c r="M3457" s="27"/>
    </row>
    <row r="3458" spans="2:13">
      <c r="B3458" s="28"/>
      <c r="C3458" s="28"/>
      <c r="E3458" s="28"/>
      <c r="F3458" s="30"/>
      <c r="G3458" s="31"/>
      <c r="I3458" s="28"/>
      <c r="J3458" s="29"/>
      <c r="L3458" s="28"/>
      <c r="M3458" s="27"/>
    </row>
    <row r="3459" spans="2:13">
      <c r="B3459" s="28"/>
      <c r="C3459" s="28"/>
      <c r="E3459" s="28"/>
      <c r="F3459" s="30"/>
      <c r="G3459" s="31"/>
      <c r="I3459" s="28"/>
      <c r="J3459" s="29"/>
      <c r="L3459" s="28"/>
      <c r="M3459" s="27"/>
    </row>
    <row r="3460" spans="2:13">
      <c r="B3460" s="28"/>
      <c r="C3460" s="28"/>
      <c r="E3460" s="28"/>
      <c r="F3460" s="30"/>
      <c r="G3460" s="31"/>
      <c r="I3460" s="28"/>
      <c r="J3460" s="29"/>
      <c r="L3460" s="28"/>
      <c r="M3460" s="27"/>
    </row>
    <row r="3461" spans="2:13">
      <c r="B3461" s="28"/>
      <c r="C3461" s="28"/>
      <c r="E3461" s="28"/>
      <c r="F3461" s="30"/>
      <c r="G3461" s="31"/>
      <c r="I3461" s="28"/>
      <c r="J3461" s="29"/>
      <c r="L3461" s="28"/>
      <c r="M3461" s="27"/>
    </row>
    <row r="3462" spans="2:13">
      <c r="B3462" s="28"/>
      <c r="C3462" s="28"/>
      <c r="E3462" s="28"/>
      <c r="F3462" s="30"/>
      <c r="G3462" s="31"/>
      <c r="I3462" s="28"/>
      <c r="J3462" s="29"/>
      <c r="L3462" s="28"/>
      <c r="M3462" s="27"/>
    </row>
    <row r="3463" spans="2:13">
      <c r="B3463" s="28"/>
      <c r="C3463" s="28"/>
      <c r="E3463" s="28"/>
      <c r="F3463" s="30"/>
      <c r="G3463" s="31"/>
      <c r="I3463" s="28"/>
      <c r="J3463" s="29"/>
      <c r="L3463" s="28"/>
      <c r="M3463" s="27"/>
    </row>
    <row r="3464" spans="2:13">
      <c r="B3464" s="28"/>
      <c r="C3464" s="28"/>
      <c r="E3464" s="28"/>
      <c r="F3464" s="30"/>
      <c r="G3464" s="31"/>
      <c r="I3464" s="28"/>
      <c r="J3464" s="29"/>
      <c r="L3464" s="28"/>
      <c r="M3464" s="27"/>
    </row>
    <row r="3465" spans="2:13">
      <c r="B3465" s="28"/>
      <c r="C3465" s="28"/>
      <c r="E3465" s="28"/>
      <c r="F3465" s="30"/>
      <c r="G3465" s="31"/>
      <c r="I3465" s="28"/>
      <c r="J3465" s="29"/>
      <c r="L3465" s="28"/>
      <c r="M3465" s="27"/>
    </row>
    <row r="3466" spans="2:13">
      <c r="B3466" s="28"/>
      <c r="C3466" s="28"/>
      <c r="E3466" s="28"/>
      <c r="F3466" s="30"/>
      <c r="G3466" s="31"/>
      <c r="I3466" s="28"/>
      <c r="J3466" s="29"/>
      <c r="L3466" s="28"/>
      <c r="M3466" s="27"/>
    </row>
    <row r="3467" spans="2:13">
      <c r="B3467" s="28"/>
      <c r="C3467" s="28"/>
      <c r="E3467" s="28"/>
      <c r="F3467" s="30"/>
      <c r="G3467" s="31"/>
      <c r="I3467" s="28"/>
      <c r="J3467" s="29"/>
      <c r="L3467" s="28"/>
      <c r="M3467" s="27"/>
    </row>
    <row r="3468" spans="2:13">
      <c r="B3468" s="28"/>
      <c r="C3468" s="28"/>
      <c r="E3468" s="28"/>
      <c r="F3468" s="30"/>
      <c r="G3468" s="31"/>
      <c r="I3468" s="28"/>
      <c r="J3468" s="29"/>
      <c r="L3468" s="28"/>
      <c r="M3468" s="27"/>
    </row>
    <row r="3469" spans="2:13">
      <c r="B3469" s="28"/>
      <c r="C3469" s="28"/>
      <c r="E3469" s="28"/>
      <c r="F3469" s="30"/>
      <c r="G3469" s="31"/>
      <c r="I3469" s="28"/>
      <c r="J3469" s="29"/>
      <c r="L3469" s="28"/>
      <c r="M3469" s="27"/>
    </row>
    <row r="3470" spans="2:13">
      <c r="B3470" s="28"/>
      <c r="C3470" s="28"/>
      <c r="E3470" s="28"/>
      <c r="F3470" s="30"/>
      <c r="G3470" s="31"/>
      <c r="I3470" s="28"/>
      <c r="J3470" s="29"/>
      <c r="L3470" s="28"/>
      <c r="M3470" s="27"/>
    </row>
    <row r="3471" spans="2:13">
      <c r="B3471" s="28"/>
      <c r="C3471" s="28"/>
      <c r="E3471" s="28"/>
      <c r="F3471" s="30"/>
      <c r="G3471" s="31"/>
      <c r="I3471" s="28"/>
      <c r="J3471" s="29"/>
      <c r="L3471" s="28"/>
      <c r="M3471" s="27"/>
    </row>
    <row r="3472" spans="2:13">
      <c r="B3472" s="28"/>
      <c r="C3472" s="28"/>
      <c r="E3472" s="28"/>
      <c r="F3472" s="30"/>
      <c r="G3472" s="31"/>
      <c r="I3472" s="28"/>
      <c r="J3472" s="29"/>
      <c r="L3472" s="28"/>
      <c r="M3472" s="27"/>
    </row>
    <row r="3473" spans="2:13">
      <c r="B3473" s="28"/>
      <c r="C3473" s="28"/>
      <c r="E3473" s="28"/>
      <c r="F3473" s="30"/>
      <c r="G3473" s="31"/>
      <c r="I3473" s="28"/>
      <c r="J3473" s="29"/>
      <c r="L3473" s="28"/>
      <c r="M3473" s="27"/>
    </row>
    <row r="3474" spans="2:13">
      <c r="B3474" s="28"/>
      <c r="C3474" s="28"/>
      <c r="E3474" s="28"/>
      <c r="F3474" s="30"/>
      <c r="G3474" s="31"/>
      <c r="I3474" s="28"/>
      <c r="J3474" s="29"/>
      <c r="L3474" s="28"/>
      <c r="M3474" s="27"/>
    </row>
    <row r="3475" spans="2:13">
      <c r="B3475" s="28"/>
      <c r="C3475" s="28"/>
      <c r="E3475" s="28"/>
      <c r="F3475" s="30"/>
      <c r="G3475" s="31"/>
      <c r="I3475" s="28"/>
      <c r="J3475" s="29"/>
      <c r="L3475" s="28"/>
      <c r="M3475" s="27"/>
    </row>
    <row r="3476" spans="2:13">
      <c r="B3476" s="28"/>
      <c r="C3476" s="28"/>
      <c r="E3476" s="28"/>
      <c r="F3476" s="30"/>
      <c r="G3476" s="31"/>
      <c r="I3476" s="28"/>
      <c r="J3476" s="29"/>
      <c r="L3476" s="28"/>
      <c r="M3476" s="27"/>
    </row>
    <row r="3477" spans="2:13">
      <c r="B3477" s="28"/>
      <c r="C3477" s="28"/>
      <c r="E3477" s="28"/>
      <c r="F3477" s="30"/>
      <c r="G3477" s="31"/>
      <c r="I3477" s="28"/>
      <c r="J3477" s="29"/>
      <c r="L3477" s="28"/>
      <c r="M3477" s="27"/>
    </row>
    <row r="3478" spans="2:13">
      <c r="B3478" s="28"/>
      <c r="C3478" s="28"/>
      <c r="E3478" s="28"/>
      <c r="F3478" s="30"/>
      <c r="G3478" s="31"/>
      <c r="I3478" s="28"/>
      <c r="J3478" s="29"/>
      <c r="L3478" s="28"/>
      <c r="M3478" s="27"/>
    </row>
    <row r="3479" spans="2:13">
      <c r="B3479" s="28"/>
      <c r="C3479" s="28"/>
      <c r="E3479" s="28"/>
      <c r="F3479" s="30"/>
      <c r="G3479" s="31"/>
      <c r="I3479" s="28"/>
      <c r="J3479" s="29"/>
      <c r="L3479" s="28"/>
      <c r="M3479" s="27"/>
    </row>
    <row r="3480" spans="2:13">
      <c r="B3480" s="28"/>
      <c r="C3480" s="28"/>
      <c r="E3480" s="28"/>
      <c r="F3480" s="30"/>
      <c r="G3480" s="31"/>
      <c r="I3480" s="28"/>
      <c r="J3480" s="29"/>
      <c r="L3480" s="28"/>
      <c r="M3480" s="27"/>
    </row>
    <row r="3481" spans="2:13">
      <c r="B3481" s="28"/>
      <c r="C3481" s="28"/>
      <c r="E3481" s="28"/>
      <c r="F3481" s="30"/>
      <c r="G3481" s="31"/>
      <c r="I3481" s="28"/>
      <c r="J3481" s="29"/>
      <c r="L3481" s="28"/>
      <c r="M3481" s="27"/>
    </row>
    <row r="3482" spans="2:13">
      <c r="B3482" s="28"/>
      <c r="C3482" s="28"/>
      <c r="E3482" s="28"/>
      <c r="F3482" s="30"/>
      <c r="G3482" s="31"/>
      <c r="I3482" s="28"/>
      <c r="J3482" s="29"/>
      <c r="L3482" s="28"/>
      <c r="M3482" s="27"/>
    </row>
    <row r="3483" spans="2:13">
      <c r="B3483" s="28"/>
      <c r="C3483" s="28"/>
      <c r="E3483" s="28"/>
      <c r="F3483" s="30"/>
      <c r="G3483" s="31"/>
      <c r="I3483" s="28"/>
      <c r="J3483" s="29"/>
      <c r="L3483" s="28"/>
      <c r="M3483" s="27"/>
    </row>
    <row r="3484" spans="2:13">
      <c r="B3484" s="28"/>
      <c r="C3484" s="28"/>
      <c r="E3484" s="28"/>
      <c r="F3484" s="30"/>
      <c r="G3484" s="31"/>
      <c r="I3484" s="28"/>
      <c r="J3484" s="29"/>
      <c r="L3484" s="28"/>
      <c r="M3484" s="27"/>
    </row>
    <row r="3485" spans="2:13">
      <c r="B3485" s="28"/>
      <c r="C3485" s="28"/>
      <c r="E3485" s="28"/>
      <c r="F3485" s="30"/>
      <c r="G3485" s="31"/>
      <c r="I3485" s="28"/>
      <c r="J3485" s="29"/>
      <c r="L3485" s="28"/>
      <c r="M3485" s="27"/>
    </row>
    <row r="3486" spans="2:13">
      <c r="B3486" s="28"/>
      <c r="C3486" s="28"/>
      <c r="E3486" s="28"/>
      <c r="F3486" s="30"/>
      <c r="G3486" s="31"/>
      <c r="I3486" s="28"/>
      <c r="J3486" s="29"/>
      <c r="L3486" s="28"/>
      <c r="M3486" s="27"/>
    </row>
    <row r="3487" spans="2:13">
      <c r="B3487" s="28"/>
      <c r="C3487" s="28"/>
      <c r="E3487" s="28"/>
      <c r="F3487" s="30"/>
      <c r="G3487" s="31"/>
      <c r="I3487" s="28"/>
      <c r="J3487" s="29"/>
      <c r="L3487" s="28"/>
      <c r="M3487" s="27"/>
    </row>
    <row r="3488" spans="2:13">
      <c r="B3488" s="28"/>
      <c r="C3488" s="28"/>
      <c r="E3488" s="28"/>
      <c r="F3488" s="30"/>
      <c r="G3488" s="31"/>
      <c r="I3488" s="28"/>
      <c r="J3488" s="29"/>
      <c r="L3488" s="28"/>
      <c r="M3488" s="27"/>
    </row>
    <row r="3489" spans="2:13">
      <c r="B3489" s="28"/>
      <c r="C3489" s="28"/>
      <c r="E3489" s="28"/>
      <c r="F3489" s="30"/>
      <c r="G3489" s="31"/>
      <c r="I3489" s="28"/>
      <c r="J3489" s="29"/>
      <c r="L3489" s="28"/>
      <c r="M3489" s="27"/>
    </row>
    <row r="3490" spans="2:13">
      <c r="B3490" s="28"/>
      <c r="C3490" s="28"/>
      <c r="E3490" s="28"/>
      <c r="F3490" s="30"/>
      <c r="G3490" s="31"/>
      <c r="I3490" s="28"/>
      <c r="J3490" s="29"/>
      <c r="L3490" s="28"/>
      <c r="M3490" s="27"/>
    </row>
    <row r="3491" spans="2:13">
      <c r="B3491" s="28"/>
      <c r="C3491" s="28"/>
      <c r="E3491" s="28"/>
      <c r="F3491" s="30"/>
      <c r="G3491" s="31"/>
      <c r="I3491" s="28"/>
      <c r="J3491" s="29"/>
      <c r="L3491" s="28"/>
      <c r="M3491" s="27"/>
    </row>
    <row r="3492" spans="2:13">
      <c r="B3492" s="28"/>
      <c r="C3492" s="28"/>
      <c r="E3492" s="28"/>
      <c r="F3492" s="30"/>
      <c r="G3492" s="31"/>
      <c r="I3492" s="28"/>
      <c r="J3492" s="29"/>
      <c r="L3492" s="28"/>
      <c r="M3492" s="27"/>
    </row>
    <row r="3493" spans="2:13">
      <c r="B3493" s="28"/>
      <c r="C3493" s="28"/>
      <c r="E3493" s="28"/>
      <c r="F3493" s="30"/>
      <c r="G3493" s="31"/>
      <c r="I3493" s="28"/>
      <c r="J3493" s="29"/>
      <c r="L3493" s="28"/>
      <c r="M3493" s="27"/>
    </row>
    <row r="3494" spans="2:13">
      <c r="B3494" s="28"/>
      <c r="C3494" s="28"/>
      <c r="E3494" s="28"/>
      <c r="F3494" s="30"/>
      <c r="G3494" s="31"/>
      <c r="I3494" s="28"/>
      <c r="J3494" s="29"/>
      <c r="L3494" s="28"/>
      <c r="M3494" s="27"/>
    </row>
    <row r="3495" spans="2:13">
      <c r="B3495" s="28"/>
      <c r="C3495" s="28"/>
      <c r="E3495" s="28"/>
      <c r="F3495" s="30"/>
      <c r="G3495" s="31"/>
      <c r="I3495" s="28"/>
      <c r="J3495" s="29"/>
      <c r="L3495" s="28"/>
      <c r="M3495" s="27"/>
    </row>
    <row r="3496" spans="2:13">
      <c r="B3496" s="28"/>
      <c r="C3496" s="28"/>
      <c r="E3496" s="28"/>
      <c r="F3496" s="30"/>
      <c r="G3496" s="31"/>
      <c r="I3496" s="28"/>
      <c r="J3496" s="29"/>
      <c r="L3496" s="28"/>
      <c r="M3496" s="27"/>
    </row>
    <row r="3497" spans="2:13">
      <c r="B3497" s="28"/>
      <c r="C3497" s="28"/>
      <c r="E3497" s="28"/>
      <c r="F3497" s="30"/>
      <c r="G3497" s="31"/>
      <c r="I3497" s="28"/>
      <c r="J3497" s="29"/>
      <c r="L3497" s="28"/>
      <c r="M3497" s="27"/>
    </row>
    <row r="3498" spans="2:13">
      <c r="B3498" s="28"/>
      <c r="C3498" s="28"/>
      <c r="E3498" s="28"/>
      <c r="F3498" s="30"/>
      <c r="G3498" s="31"/>
      <c r="I3498" s="28"/>
      <c r="J3498" s="29"/>
      <c r="L3498" s="28"/>
      <c r="M3498" s="27"/>
    </row>
    <row r="3499" spans="2:13">
      <c r="B3499" s="28"/>
      <c r="C3499" s="28"/>
      <c r="E3499" s="28"/>
      <c r="F3499" s="30"/>
      <c r="G3499" s="31"/>
      <c r="I3499" s="28"/>
      <c r="J3499" s="29"/>
      <c r="L3499" s="28"/>
      <c r="M3499" s="27"/>
    </row>
    <row r="3500" spans="2:13">
      <c r="B3500" s="28"/>
      <c r="C3500" s="28"/>
      <c r="E3500" s="28"/>
      <c r="F3500" s="30"/>
      <c r="G3500" s="31"/>
      <c r="I3500" s="28"/>
      <c r="J3500" s="29"/>
      <c r="L3500" s="28"/>
      <c r="M3500" s="27"/>
    </row>
    <row r="3501" spans="2:13">
      <c r="B3501" s="28"/>
      <c r="C3501" s="28"/>
      <c r="E3501" s="28"/>
      <c r="F3501" s="30"/>
      <c r="G3501" s="31"/>
      <c r="I3501" s="28"/>
      <c r="J3501" s="29"/>
      <c r="L3501" s="28"/>
      <c r="M3501" s="27"/>
    </row>
    <row r="3502" spans="2:13">
      <c r="B3502" s="28"/>
      <c r="C3502" s="28"/>
      <c r="E3502" s="28"/>
      <c r="F3502" s="30"/>
      <c r="G3502" s="31"/>
      <c r="I3502" s="28"/>
      <c r="J3502" s="29"/>
      <c r="L3502" s="28"/>
      <c r="M3502" s="27"/>
    </row>
    <row r="3503" spans="2:13">
      <c r="B3503" s="28"/>
      <c r="C3503" s="28"/>
      <c r="E3503" s="28"/>
      <c r="F3503" s="30"/>
      <c r="G3503" s="31"/>
      <c r="I3503" s="28"/>
      <c r="J3503" s="29"/>
      <c r="L3503" s="28"/>
      <c r="M3503" s="27"/>
    </row>
    <row r="3504" spans="2:13">
      <c r="B3504" s="28"/>
      <c r="C3504" s="28"/>
      <c r="E3504" s="28"/>
      <c r="F3504" s="30"/>
      <c r="G3504" s="31"/>
      <c r="I3504" s="28"/>
      <c r="J3504" s="29"/>
      <c r="L3504" s="28"/>
      <c r="M3504" s="27"/>
    </row>
    <row r="3505" spans="2:13">
      <c r="B3505" s="28"/>
      <c r="C3505" s="28"/>
      <c r="E3505" s="28"/>
      <c r="F3505" s="30"/>
      <c r="G3505" s="31"/>
      <c r="I3505" s="28"/>
      <c r="J3505" s="29"/>
      <c r="L3505" s="28"/>
      <c r="M3505" s="27"/>
    </row>
    <row r="3506" spans="2:13">
      <c r="B3506" s="28"/>
      <c r="C3506" s="28"/>
      <c r="E3506" s="28"/>
      <c r="F3506" s="30"/>
      <c r="G3506" s="31"/>
      <c r="I3506" s="28"/>
      <c r="J3506" s="29"/>
      <c r="L3506" s="28"/>
      <c r="M3506" s="27"/>
    </row>
    <row r="3507" spans="2:13">
      <c r="B3507" s="28"/>
      <c r="C3507" s="28"/>
      <c r="E3507" s="28"/>
      <c r="F3507" s="30"/>
      <c r="G3507" s="31"/>
      <c r="I3507" s="28"/>
      <c r="J3507" s="29"/>
      <c r="L3507" s="28"/>
      <c r="M3507" s="27"/>
    </row>
    <row r="3508" spans="2:13">
      <c r="B3508" s="28"/>
      <c r="C3508" s="28"/>
      <c r="E3508" s="28"/>
      <c r="F3508" s="30"/>
      <c r="G3508" s="31"/>
      <c r="I3508" s="28"/>
      <c r="J3508" s="29"/>
      <c r="L3508" s="28"/>
      <c r="M3508" s="27"/>
    </row>
    <row r="3509" spans="2:13">
      <c r="B3509" s="28"/>
      <c r="C3509" s="28"/>
      <c r="E3509" s="28"/>
      <c r="F3509" s="30"/>
      <c r="G3509" s="31"/>
      <c r="I3509" s="28"/>
      <c r="J3509" s="29"/>
      <c r="L3509" s="28"/>
      <c r="M3509" s="27"/>
    </row>
    <row r="3510" spans="2:13">
      <c r="B3510" s="28"/>
      <c r="C3510" s="28"/>
      <c r="E3510" s="28"/>
      <c r="F3510" s="30"/>
      <c r="G3510" s="31"/>
      <c r="I3510" s="28"/>
      <c r="J3510" s="29"/>
      <c r="L3510" s="28"/>
      <c r="M3510" s="27"/>
    </row>
    <row r="3511" spans="2:13">
      <c r="B3511" s="28"/>
      <c r="C3511" s="28"/>
      <c r="E3511" s="28"/>
      <c r="F3511" s="30"/>
      <c r="G3511" s="31"/>
      <c r="I3511" s="28"/>
      <c r="J3511" s="29"/>
      <c r="L3511" s="28"/>
      <c r="M3511" s="27"/>
    </row>
    <row r="3512" spans="2:13">
      <c r="B3512" s="28"/>
      <c r="C3512" s="28"/>
      <c r="E3512" s="28"/>
      <c r="F3512" s="30"/>
      <c r="G3512" s="31"/>
      <c r="I3512" s="28"/>
      <c r="J3512" s="29"/>
      <c r="L3512" s="28"/>
      <c r="M3512" s="27"/>
    </row>
    <row r="3513" spans="2:13">
      <c r="B3513" s="28"/>
      <c r="C3513" s="28"/>
      <c r="E3513" s="28"/>
      <c r="F3513" s="30"/>
      <c r="G3513" s="31"/>
      <c r="I3513" s="28"/>
      <c r="J3513" s="29"/>
      <c r="L3513" s="28"/>
      <c r="M3513" s="27"/>
    </row>
    <row r="3514" spans="2:13">
      <c r="B3514" s="28"/>
      <c r="C3514" s="28"/>
      <c r="E3514" s="28"/>
      <c r="F3514" s="30"/>
      <c r="G3514" s="31"/>
      <c r="I3514" s="28"/>
      <c r="J3514" s="29"/>
      <c r="L3514" s="28"/>
      <c r="M3514" s="27"/>
    </row>
    <row r="3515" spans="2:13">
      <c r="B3515" s="28"/>
      <c r="C3515" s="28"/>
      <c r="E3515" s="28"/>
      <c r="F3515" s="30"/>
      <c r="G3515" s="31"/>
      <c r="I3515" s="28"/>
      <c r="J3515" s="29"/>
      <c r="L3515" s="28"/>
      <c r="M3515" s="27"/>
    </row>
    <row r="3516" spans="2:13">
      <c r="B3516" s="28"/>
      <c r="C3516" s="28"/>
      <c r="E3516" s="28"/>
      <c r="F3516" s="30"/>
      <c r="G3516" s="31"/>
      <c r="I3516" s="28"/>
      <c r="J3516" s="29"/>
      <c r="L3516" s="28"/>
      <c r="M3516" s="27"/>
    </row>
    <row r="3517" spans="2:13">
      <c r="B3517" s="28"/>
      <c r="C3517" s="28"/>
      <c r="E3517" s="28"/>
      <c r="F3517" s="30"/>
      <c r="G3517" s="31"/>
      <c r="I3517" s="28"/>
      <c r="J3517" s="29"/>
      <c r="L3517" s="28"/>
      <c r="M3517" s="27"/>
    </row>
    <row r="3518" spans="2:13">
      <c r="B3518" s="28"/>
      <c r="C3518" s="28"/>
      <c r="E3518" s="28"/>
      <c r="F3518" s="30"/>
      <c r="G3518" s="31"/>
      <c r="I3518" s="28"/>
      <c r="J3518" s="29"/>
      <c r="L3518" s="28"/>
      <c r="M3518" s="27"/>
    </row>
    <row r="3519" spans="2:13">
      <c r="B3519" s="28"/>
      <c r="C3519" s="28"/>
      <c r="E3519" s="28"/>
      <c r="F3519" s="30"/>
      <c r="G3519" s="31"/>
      <c r="I3519" s="28"/>
      <c r="J3519" s="29"/>
      <c r="L3519" s="28"/>
      <c r="M3519" s="27"/>
    </row>
    <row r="3520" spans="2:13">
      <c r="B3520" s="28"/>
      <c r="C3520" s="28"/>
      <c r="E3520" s="28"/>
      <c r="F3520" s="30"/>
      <c r="G3520" s="31"/>
      <c r="I3520" s="28"/>
      <c r="J3520" s="29"/>
      <c r="L3520" s="28"/>
      <c r="M3520" s="27"/>
    </row>
    <row r="3521" spans="2:13">
      <c r="B3521" s="28"/>
      <c r="C3521" s="28"/>
      <c r="E3521" s="28"/>
      <c r="F3521" s="30"/>
      <c r="G3521" s="31"/>
      <c r="I3521" s="28"/>
      <c r="J3521" s="29"/>
      <c r="L3521" s="28"/>
      <c r="M3521" s="27"/>
    </row>
    <row r="3522" spans="2:13">
      <c r="B3522" s="28"/>
      <c r="C3522" s="28"/>
      <c r="E3522" s="28"/>
      <c r="F3522" s="30"/>
      <c r="G3522" s="31"/>
      <c r="I3522" s="28"/>
      <c r="J3522" s="29"/>
      <c r="L3522" s="28"/>
      <c r="M3522" s="27"/>
    </row>
    <row r="3523" spans="2:13">
      <c r="B3523" s="28"/>
      <c r="C3523" s="28"/>
      <c r="E3523" s="28"/>
      <c r="F3523" s="30"/>
      <c r="G3523" s="31"/>
      <c r="I3523" s="28"/>
      <c r="J3523" s="29"/>
      <c r="L3523" s="28"/>
      <c r="M3523" s="27"/>
    </row>
    <row r="3524" spans="2:13">
      <c r="B3524" s="28"/>
      <c r="C3524" s="28"/>
      <c r="E3524" s="28"/>
      <c r="F3524" s="30"/>
      <c r="G3524" s="31"/>
      <c r="I3524" s="28"/>
      <c r="J3524" s="29"/>
      <c r="L3524" s="28"/>
      <c r="M3524" s="27"/>
    </row>
    <row r="3525" spans="2:13">
      <c r="B3525" s="28"/>
      <c r="C3525" s="28"/>
      <c r="E3525" s="28"/>
      <c r="F3525" s="30"/>
      <c r="G3525" s="31"/>
      <c r="I3525" s="28"/>
      <c r="J3525" s="29"/>
      <c r="L3525" s="28"/>
      <c r="M3525" s="27"/>
    </row>
    <row r="3526" spans="2:13">
      <c r="B3526" s="28"/>
      <c r="C3526" s="28"/>
      <c r="E3526" s="28"/>
      <c r="F3526" s="30"/>
      <c r="G3526" s="31"/>
      <c r="I3526" s="28"/>
      <c r="J3526" s="29"/>
      <c r="L3526" s="28"/>
      <c r="M3526" s="27"/>
    </row>
    <row r="3527" spans="2:13">
      <c r="B3527" s="28"/>
      <c r="C3527" s="28"/>
      <c r="E3527" s="28"/>
      <c r="F3527" s="30"/>
      <c r="G3527" s="31"/>
      <c r="I3527" s="28"/>
      <c r="J3527" s="29"/>
      <c r="L3527" s="28"/>
      <c r="M3527" s="27"/>
    </row>
    <row r="3528" spans="2:13">
      <c r="B3528" s="28"/>
      <c r="C3528" s="28"/>
      <c r="E3528" s="28"/>
      <c r="F3528" s="30"/>
      <c r="G3528" s="31"/>
      <c r="I3528" s="28"/>
      <c r="J3528" s="29"/>
      <c r="L3528" s="28"/>
      <c r="M3528" s="27"/>
    </row>
    <row r="3529" spans="2:13">
      <c r="B3529" s="28"/>
      <c r="C3529" s="28"/>
      <c r="E3529" s="28"/>
      <c r="F3529" s="30"/>
      <c r="G3529" s="31"/>
      <c r="I3529" s="28"/>
      <c r="J3529" s="29"/>
      <c r="L3529" s="28"/>
      <c r="M3529" s="27"/>
    </row>
    <row r="3530" spans="2:13">
      <c r="B3530" s="28"/>
      <c r="C3530" s="28"/>
      <c r="E3530" s="28"/>
      <c r="F3530" s="30"/>
      <c r="G3530" s="31"/>
      <c r="I3530" s="28"/>
      <c r="J3530" s="29"/>
      <c r="L3530" s="28"/>
      <c r="M3530" s="27"/>
    </row>
    <row r="3531" spans="2:13">
      <c r="B3531" s="28"/>
      <c r="C3531" s="28"/>
      <c r="E3531" s="28"/>
      <c r="F3531" s="30"/>
      <c r="G3531" s="31"/>
      <c r="I3531" s="28"/>
      <c r="J3531" s="29"/>
      <c r="L3531" s="28"/>
      <c r="M3531" s="27"/>
    </row>
    <row r="3532" spans="2:13">
      <c r="B3532" s="28"/>
      <c r="C3532" s="28"/>
      <c r="E3532" s="28"/>
      <c r="F3532" s="30"/>
      <c r="G3532" s="31"/>
      <c r="I3532" s="28"/>
      <c r="J3532" s="29"/>
      <c r="L3532" s="28"/>
      <c r="M3532" s="27"/>
    </row>
    <row r="3533" spans="2:13">
      <c r="B3533" s="28"/>
      <c r="C3533" s="28"/>
      <c r="E3533" s="28"/>
      <c r="F3533" s="30"/>
      <c r="G3533" s="31"/>
      <c r="I3533" s="28"/>
      <c r="J3533" s="29"/>
      <c r="L3533" s="28"/>
      <c r="M3533" s="27"/>
    </row>
    <row r="3534" spans="2:13">
      <c r="B3534" s="28"/>
      <c r="C3534" s="28"/>
      <c r="E3534" s="28"/>
      <c r="F3534" s="30"/>
      <c r="G3534" s="31"/>
      <c r="I3534" s="28"/>
      <c r="J3534" s="29"/>
      <c r="L3534" s="28"/>
      <c r="M3534" s="27"/>
    </row>
    <row r="3535" spans="2:13">
      <c r="B3535" s="28"/>
      <c r="C3535" s="28"/>
      <c r="E3535" s="28"/>
      <c r="F3535" s="30"/>
      <c r="G3535" s="31"/>
      <c r="I3535" s="28"/>
      <c r="J3535" s="29"/>
      <c r="L3535" s="28"/>
      <c r="M3535" s="27"/>
    </row>
    <row r="3536" spans="2:13">
      <c r="B3536" s="28"/>
      <c r="C3536" s="28"/>
      <c r="E3536" s="28"/>
      <c r="F3536" s="30"/>
      <c r="G3536" s="31"/>
      <c r="I3536" s="28"/>
      <c r="J3536" s="29"/>
      <c r="L3536" s="28"/>
      <c r="M3536" s="27"/>
    </row>
    <row r="3537" spans="2:13">
      <c r="B3537" s="28"/>
      <c r="C3537" s="28"/>
      <c r="E3537" s="28"/>
      <c r="F3537" s="30"/>
      <c r="G3537" s="31"/>
      <c r="I3537" s="28"/>
      <c r="J3537" s="29"/>
      <c r="L3537" s="28"/>
      <c r="M3537" s="27"/>
    </row>
    <row r="3538" spans="2:13">
      <c r="B3538" s="28"/>
      <c r="C3538" s="28"/>
      <c r="E3538" s="28"/>
      <c r="F3538" s="30"/>
      <c r="G3538" s="31"/>
      <c r="I3538" s="28"/>
      <c r="J3538" s="29"/>
      <c r="L3538" s="28"/>
      <c r="M3538" s="27"/>
    </row>
    <row r="3539" spans="2:13">
      <c r="B3539" s="28"/>
      <c r="C3539" s="28"/>
      <c r="E3539" s="28"/>
      <c r="F3539" s="30"/>
      <c r="G3539" s="31"/>
      <c r="I3539" s="28"/>
      <c r="J3539" s="29"/>
      <c r="L3539" s="28"/>
      <c r="M3539" s="27"/>
    </row>
    <row r="3540" spans="2:13">
      <c r="B3540" s="28"/>
      <c r="C3540" s="28"/>
      <c r="E3540" s="28"/>
      <c r="F3540" s="30"/>
      <c r="G3540" s="31"/>
      <c r="I3540" s="28"/>
      <c r="J3540" s="29"/>
      <c r="L3540" s="28"/>
      <c r="M3540" s="27"/>
    </row>
    <row r="3541" spans="2:13">
      <c r="B3541" s="28"/>
      <c r="C3541" s="28"/>
      <c r="E3541" s="28"/>
      <c r="F3541" s="30"/>
      <c r="G3541" s="31"/>
      <c r="I3541" s="28"/>
      <c r="J3541" s="29"/>
      <c r="L3541" s="28"/>
      <c r="M3541" s="27"/>
    </row>
    <row r="3542" spans="2:13">
      <c r="B3542" s="28"/>
      <c r="C3542" s="28"/>
      <c r="E3542" s="28"/>
      <c r="F3542" s="30"/>
      <c r="G3542" s="31"/>
      <c r="I3542" s="28"/>
      <c r="J3542" s="29"/>
      <c r="L3542" s="28"/>
      <c r="M3542" s="27"/>
    </row>
    <row r="3543" spans="2:13">
      <c r="B3543" s="28"/>
      <c r="C3543" s="28"/>
      <c r="E3543" s="28"/>
      <c r="F3543" s="30"/>
      <c r="G3543" s="31"/>
      <c r="I3543" s="28"/>
      <c r="J3543" s="29"/>
      <c r="L3543" s="28"/>
      <c r="M3543" s="27"/>
    </row>
    <row r="3544" spans="2:13">
      <c r="B3544" s="28"/>
      <c r="C3544" s="28"/>
      <c r="E3544" s="28"/>
      <c r="F3544" s="30"/>
      <c r="G3544" s="31"/>
      <c r="I3544" s="28"/>
      <c r="J3544" s="29"/>
      <c r="L3544" s="28"/>
      <c r="M3544" s="27"/>
    </row>
    <row r="3545" spans="2:13">
      <c r="B3545" s="28"/>
      <c r="C3545" s="28"/>
      <c r="E3545" s="28"/>
      <c r="F3545" s="30"/>
      <c r="G3545" s="31"/>
      <c r="I3545" s="28"/>
      <c r="J3545" s="29"/>
      <c r="L3545" s="28"/>
      <c r="M3545" s="27"/>
    </row>
    <row r="3546" spans="2:13">
      <c r="B3546" s="28"/>
      <c r="C3546" s="28"/>
      <c r="E3546" s="28"/>
      <c r="F3546" s="30"/>
      <c r="G3546" s="31"/>
      <c r="I3546" s="28"/>
      <c r="J3546" s="29"/>
      <c r="L3546" s="28"/>
      <c r="M3546" s="27"/>
    </row>
    <row r="3547" spans="2:13">
      <c r="B3547" s="28"/>
      <c r="C3547" s="28"/>
      <c r="E3547" s="28"/>
      <c r="F3547" s="30"/>
      <c r="G3547" s="31"/>
      <c r="I3547" s="28"/>
      <c r="J3547" s="29"/>
      <c r="L3547" s="28"/>
      <c r="M3547" s="27"/>
    </row>
    <row r="3548" spans="2:13">
      <c r="B3548" s="28"/>
      <c r="C3548" s="28"/>
      <c r="E3548" s="28"/>
      <c r="F3548" s="30"/>
      <c r="G3548" s="31"/>
      <c r="I3548" s="28"/>
      <c r="J3548" s="29"/>
      <c r="L3548" s="28"/>
      <c r="M3548" s="27"/>
    </row>
    <row r="3549" spans="2:13">
      <c r="B3549" s="28"/>
      <c r="C3549" s="28"/>
      <c r="E3549" s="28"/>
      <c r="F3549" s="30"/>
      <c r="G3549" s="31"/>
      <c r="I3549" s="28"/>
      <c r="J3549" s="29"/>
      <c r="L3549" s="28"/>
      <c r="M3549" s="27"/>
    </row>
    <row r="3550" spans="2:13">
      <c r="B3550" s="28"/>
      <c r="C3550" s="28"/>
      <c r="E3550" s="28"/>
      <c r="F3550" s="30"/>
      <c r="G3550" s="31"/>
      <c r="I3550" s="28"/>
      <c r="J3550" s="29"/>
      <c r="L3550" s="28"/>
      <c r="M3550" s="27"/>
    </row>
    <row r="3551" spans="2:13">
      <c r="B3551" s="28"/>
      <c r="C3551" s="28"/>
      <c r="E3551" s="28"/>
      <c r="F3551" s="30"/>
      <c r="G3551" s="31"/>
      <c r="I3551" s="28"/>
      <c r="J3551" s="29"/>
      <c r="L3551" s="28"/>
      <c r="M3551" s="27"/>
    </row>
    <row r="3552" spans="2:13">
      <c r="B3552" s="28"/>
      <c r="C3552" s="28"/>
      <c r="E3552" s="28"/>
      <c r="F3552" s="30"/>
      <c r="G3552" s="31"/>
      <c r="I3552" s="28"/>
      <c r="J3552" s="29"/>
      <c r="L3552" s="28"/>
      <c r="M3552" s="27"/>
    </row>
    <row r="3553" spans="2:13">
      <c r="B3553" s="28"/>
      <c r="C3553" s="28"/>
      <c r="E3553" s="28"/>
      <c r="F3553" s="30"/>
      <c r="G3553" s="31"/>
      <c r="I3553" s="28"/>
      <c r="J3553" s="29"/>
      <c r="L3553" s="28"/>
      <c r="M3553" s="27"/>
    </row>
    <row r="3554" spans="2:13">
      <c r="B3554" s="28"/>
      <c r="C3554" s="28"/>
      <c r="E3554" s="28"/>
      <c r="F3554" s="30"/>
      <c r="G3554" s="31"/>
      <c r="I3554" s="28"/>
      <c r="J3554" s="29"/>
      <c r="L3554" s="28"/>
      <c r="M3554" s="27"/>
    </row>
    <row r="3555" spans="2:13">
      <c r="B3555" s="28"/>
      <c r="C3555" s="28"/>
      <c r="E3555" s="28"/>
      <c r="F3555" s="30"/>
      <c r="G3555" s="31"/>
      <c r="I3555" s="28"/>
      <c r="J3555" s="29"/>
      <c r="L3555" s="28"/>
      <c r="M3555" s="27"/>
    </row>
    <row r="3556" spans="2:13">
      <c r="B3556" s="28"/>
      <c r="C3556" s="28"/>
      <c r="E3556" s="28"/>
      <c r="F3556" s="30"/>
      <c r="G3556" s="31"/>
      <c r="I3556" s="28"/>
      <c r="J3556" s="29"/>
      <c r="L3556" s="28"/>
      <c r="M3556" s="27"/>
    </row>
    <row r="3557" spans="2:13">
      <c r="B3557" s="28"/>
      <c r="C3557" s="28"/>
      <c r="E3557" s="28"/>
      <c r="F3557" s="30"/>
      <c r="G3557" s="31"/>
      <c r="I3557" s="28"/>
      <c r="J3557" s="29"/>
      <c r="L3557" s="28"/>
      <c r="M3557" s="27"/>
    </row>
    <row r="3558" spans="2:13">
      <c r="B3558" s="28"/>
      <c r="C3558" s="28"/>
      <c r="E3558" s="28"/>
      <c r="F3558" s="30"/>
      <c r="G3558" s="31"/>
      <c r="I3558" s="28"/>
      <c r="J3558" s="29"/>
      <c r="L3558" s="28"/>
      <c r="M3558" s="27"/>
    </row>
    <row r="3559" spans="2:13">
      <c r="B3559" s="28"/>
      <c r="C3559" s="28"/>
      <c r="E3559" s="28"/>
      <c r="F3559" s="30"/>
      <c r="G3559" s="31"/>
      <c r="I3559" s="28"/>
      <c r="J3559" s="29"/>
      <c r="L3559" s="28"/>
      <c r="M3559" s="27"/>
    </row>
    <row r="3560" spans="2:13">
      <c r="B3560" s="28"/>
      <c r="C3560" s="28"/>
      <c r="E3560" s="28"/>
      <c r="F3560" s="30"/>
      <c r="G3560" s="31"/>
      <c r="I3560" s="28"/>
      <c r="J3560" s="29"/>
      <c r="L3560" s="28"/>
      <c r="M3560" s="27"/>
    </row>
    <row r="3561" spans="2:13">
      <c r="B3561" s="28"/>
      <c r="C3561" s="28"/>
      <c r="E3561" s="28"/>
      <c r="F3561" s="30"/>
      <c r="G3561" s="31"/>
      <c r="I3561" s="28"/>
      <c r="J3561" s="29"/>
      <c r="L3561" s="28"/>
      <c r="M3561" s="27"/>
    </row>
    <row r="3562" spans="2:13">
      <c r="B3562" s="28"/>
      <c r="C3562" s="28"/>
      <c r="E3562" s="28"/>
      <c r="F3562" s="30"/>
      <c r="G3562" s="31"/>
      <c r="I3562" s="28"/>
      <c r="J3562" s="29"/>
      <c r="L3562" s="28"/>
      <c r="M3562" s="27"/>
    </row>
    <row r="3563" spans="2:13">
      <c r="B3563" s="28"/>
      <c r="C3563" s="28"/>
      <c r="E3563" s="28"/>
      <c r="F3563" s="30"/>
      <c r="G3563" s="31"/>
      <c r="I3563" s="28"/>
      <c r="J3563" s="29"/>
      <c r="L3563" s="28"/>
      <c r="M3563" s="27"/>
    </row>
    <row r="3564" spans="2:13">
      <c r="B3564" s="28"/>
      <c r="C3564" s="28"/>
      <c r="E3564" s="28"/>
      <c r="F3564" s="30"/>
      <c r="G3564" s="31"/>
      <c r="I3564" s="28"/>
      <c r="J3564" s="29"/>
      <c r="L3564" s="28"/>
      <c r="M3564" s="27"/>
    </row>
    <row r="3565" spans="2:13">
      <c r="B3565" s="28"/>
      <c r="C3565" s="28"/>
      <c r="E3565" s="28"/>
      <c r="F3565" s="30"/>
      <c r="G3565" s="31"/>
      <c r="I3565" s="28"/>
      <c r="J3565" s="29"/>
      <c r="L3565" s="28"/>
      <c r="M3565" s="27"/>
    </row>
    <row r="3566" spans="2:13">
      <c r="B3566" s="28"/>
      <c r="C3566" s="28"/>
      <c r="E3566" s="28"/>
      <c r="F3566" s="30"/>
      <c r="G3566" s="31"/>
      <c r="I3566" s="28"/>
      <c r="J3566" s="29"/>
      <c r="L3566" s="28"/>
      <c r="M3566" s="27"/>
    </row>
    <row r="3567" spans="2:13">
      <c r="B3567" s="28"/>
      <c r="C3567" s="28"/>
      <c r="E3567" s="28"/>
      <c r="F3567" s="30"/>
      <c r="G3567" s="31"/>
      <c r="I3567" s="28"/>
      <c r="J3567" s="29"/>
      <c r="L3567" s="28"/>
      <c r="M3567" s="27"/>
    </row>
    <row r="3568" spans="2:13">
      <c r="B3568" s="28"/>
      <c r="C3568" s="28"/>
      <c r="E3568" s="28"/>
      <c r="F3568" s="30"/>
      <c r="G3568" s="31"/>
      <c r="I3568" s="28"/>
      <c r="J3568" s="29"/>
      <c r="L3568" s="28"/>
      <c r="M3568" s="27"/>
    </row>
    <row r="3569" spans="2:13">
      <c r="B3569" s="28"/>
      <c r="C3569" s="28"/>
      <c r="E3569" s="28"/>
      <c r="F3569" s="30"/>
      <c r="G3569" s="31"/>
      <c r="I3569" s="28"/>
      <c r="J3569" s="29"/>
      <c r="L3569" s="28"/>
      <c r="M3569" s="27"/>
    </row>
    <row r="3570" spans="2:13">
      <c r="B3570" s="28"/>
      <c r="C3570" s="28"/>
      <c r="E3570" s="28"/>
      <c r="F3570" s="30"/>
      <c r="G3570" s="31"/>
      <c r="I3570" s="28"/>
      <c r="J3570" s="29"/>
      <c r="L3570" s="28"/>
      <c r="M3570" s="27"/>
    </row>
    <row r="3571" spans="2:13">
      <c r="B3571" s="28"/>
      <c r="C3571" s="28"/>
      <c r="E3571" s="28"/>
      <c r="F3571" s="30"/>
      <c r="G3571" s="31"/>
      <c r="I3571" s="28"/>
      <c r="J3571" s="29"/>
      <c r="L3571" s="28"/>
      <c r="M3571" s="27"/>
    </row>
    <row r="3572" spans="2:13">
      <c r="B3572" s="28"/>
      <c r="C3572" s="28"/>
      <c r="E3572" s="28"/>
      <c r="F3572" s="30"/>
      <c r="G3572" s="31"/>
      <c r="I3572" s="28"/>
      <c r="J3572" s="29"/>
      <c r="L3572" s="28"/>
      <c r="M3572" s="27"/>
    </row>
    <row r="3573" spans="2:13">
      <c r="B3573" s="28"/>
      <c r="C3573" s="28"/>
      <c r="E3573" s="28"/>
      <c r="F3573" s="30"/>
      <c r="G3573" s="31"/>
      <c r="I3573" s="28"/>
      <c r="J3573" s="29"/>
      <c r="L3573" s="28"/>
      <c r="M3573" s="27"/>
    </row>
    <row r="3574" spans="2:13">
      <c r="B3574" s="28"/>
      <c r="C3574" s="28"/>
      <c r="E3574" s="28"/>
      <c r="F3574" s="30"/>
      <c r="G3574" s="31"/>
      <c r="I3574" s="28"/>
      <c r="J3574" s="29"/>
      <c r="L3574" s="28"/>
      <c r="M3574" s="27"/>
    </row>
    <row r="3575" spans="2:13">
      <c r="B3575" s="28"/>
      <c r="C3575" s="28"/>
      <c r="E3575" s="28"/>
      <c r="F3575" s="30"/>
      <c r="G3575" s="31"/>
      <c r="I3575" s="28"/>
      <c r="J3575" s="29"/>
      <c r="L3575" s="28"/>
      <c r="M3575" s="27"/>
    </row>
    <row r="3576" spans="2:13">
      <c r="B3576" s="28"/>
      <c r="C3576" s="28"/>
      <c r="E3576" s="28"/>
      <c r="F3576" s="30"/>
      <c r="G3576" s="31"/>
      <c r="I3576" s="28"/>
      <c r="J3576" s="29"/>
      <c r="L3576" s="28"/>
      <c r="M3576" s="27"/>
    </row>
    <row r="3577" spans="2:13">
      <c r="B3577" s="28"/>
      <c r="C3577" s="28"/>
      <c r="E3577" s="28"/>
      <c r="F3577" s="30"/>
      <c r="G3577" s="31"/>
      <c r="I3577" s="28"/>
      <c r="J3577" s="29"/>
      <c r="L3577" s="28"/>
      <c r="M3577" s="27"/>
    </row>
    <row r="3578" spans="2:13">
      <c r="B3578" s="28"/>
      <c r="C3578" s="28"/>
      <c r="E3578" s="28"/>
      <c r="F3578" s="30"/>
      <c r="G3578" s="31"/>
      <c r="I3578" s="28"/>
      <c r="J3578" s="29"/>
      <c r="L3578" s="28"/>
      <c r="M3578" s="27"/>
    </row>
    <row r="3579" spans="2:13">
      <c r="B3579" s="28"/>
      <c r="C3579" s="28"/>
      <c r="E3579" s="28"/>
      <c r="F3579" s="30"/>
      <c r="G3579" s="31"/>
      <c r="I3579" s="28"/>
      <c r="J3579" s="29"/>
      <c r="L3579" s="28"/>
      <c r="M3579" s="27"/>
    </row>
    <row r="3580" spans="2:13">
      <c r="B3580" s="28"/>
      <c r="C3580" s="28"/>
      <c r="E3580" s="28"/>
      <c r="F3580" s="30"/>
      <c r="G3580" s="31"/>
      <c r="I3580" s="28"/>
      <c r="J3580" s="29"/>
      <c r="L3580" s="28"/>
      <c r="M3580" s="27"/>
    </row>
    <row r="3581" spans="2:13">
      <c r="B3581" s="28"/>
      <c r="C3581" s="28"/>
      <c r="E3581" s="28"/>
      <c r="F3581" s="30"/>
      <c r="G3581" s="31"/>
      <c r="I3581" s="28"/>
      <c r="J3581" s="29"/>
      <c r="L3581" s="28"/>
      <c r="M3581" s="27"/>
    </row>
    <row r="3582" spans="2:13">
      <c r="B3582" s="28"/>
      <c r="C3582" s="28"/>
      <c r="E3582" s="28"/>
      <c r="F3582" s="30"/>
      <c r="G3582" s="31"/>
      <c r="I3582" s="28"/>
      <c r="J3582" s="29"/>
      <c r="L3582" s="28"/>
      <c r="M3582" s="27"/>
    </row>
    <row r="3583" spans="2:13">
      <c r="B3583" s="28"/>
      <c r="C3583" s="28"/>
      <c r="E3583" s="28"/>
      <c r="F3583" s="30"/>
      <c r="G3583" s="31"/>
      <c r="I3583" s="28"/>
      <c r="J3583" s="29"/>
      <c r="L3583" s="28"/>
      <c r="M3583" s="27"/>
    </row>
    <row r="3584" spans="2:13">
      <c r="B3584" s="28"/>
      <c r="C3584" s="28"/>
      <c r="E3584" s="28"/>
      <c r="F3584" s="30"/>
      <c r="G3584" s="31"/>
      <c r="I3584" s="28"/>
      <c r="J3584" s="29"/>
      <c r="L3584" s="28"/>
      <c r="M3584" s="27"/>
    </row>
    <row r="3585" spans="2:13">
      <c r="B3585" s="28"/>
      <c r="C3585" s="28"/>
      <c r="E3585" s="28"/>
      <c r="F3585" s="30"/>
      <c r="G3585" s="31"/>
      <c r="I3585" s="28"/>
      <c r="J3585" s="29"/>
      <c r="L3585" s="28"/>
      <c r="M3585" s="27"/>
    </row>
    <row r="3586" spans="2:13">
      <c r="B3586" s="28"/>
      <c r="C3586" s="28"/>
      <c r="E3586" s="28"/>
      <c r="F3586" s="30"/>
      <c r="G3586" s="31"/>
      <c r="I3586" s="28"/>
      <c r="J3586" s="29"/>
      <c r="L3586" s="28"/>
      <c r="M3586" s="27"/>
    </row>
    <row r="3587" spans="2:13">
      <c r="B3587" s="28"/>
      <c r="C3587" s="28"/>
      <c r="E3587" s="28"/>
      <c r="F3587" s="30"/>
      <c r="G3587" s="31"/>
      <c r="I3587" s="28"/>
      <c r="J3587" s="29"/>
      <c r="L3587" s="28"/>
      <c r="M3587" s="27"/>
    </row>
    <row r="3588" spans="2:13">
      <c r="B3588" s="28"/>
      <c r="C3588" s="28"/>
      <c r="E3588" s="28"/>
      <c r="F3588" s="30"/>
      <c r="G3588" s="31"/>
      <c r="I3588" s="28"/>
      <c r="J3588" s="29"/>
      <c r="L3588" s="28"/>
      <c r="M3588" s="27"/>
    </row>
    <row r="3589" spans="2:13">
      <c r="B3589" s="28"/>
      <c r="C3589" s="28"/>
      <c r="E3589" s="28"/>
      <c r="F3589" s="30"/>
      <c r="G3589" s="31"/>
      <c r="I3589" s="28"/>
      <c r="J3589" s="29"/>
      <c r="L3589" s="28"/>
      <c r="M3589" s="27"/>
    </row>
    <row r="3590" spans="2:13">
      <c r="B3590" s="28"/>
      <c r="C3590" s="28"/>
      <c r="E3590" s="28"/>
      <c r="F3590" s="30"/>
      <c r="G3590" s="31"/>
      <c r="I3590" s="28"/>
      <c r="J3590" s="29"/>
      <c r="L3590" s="28"/>
      <c r="M3590" s="27"/>
    </row>
    <row r="3591" spans="2:13">
      <c r="B3591" s="28"/>
      <c r="C3591" s="28"/>
      <c r="E3591" s="28"/>
      <c r="F3591" s="30"/>
      <c r="G3591" s="31"/>
      <c r="I3591" s="28"/>
      <c r="J3591" s="29"/>
      <c r="L3591" s="28"/>
      <c r="M3591" s="27"/>
    </row>
    <row r="3592" spans="2:13">
      <c r="B3592" s="28"/>
      <c r="C3592" s="28"/>
      <c r="E3592" s="28"/>
      <c r="F3592" s="30"/>
      <c r="G3592" s="31"/>
      <c r="I3592" s="28"/>
      <c r="J3592" s="29"/>
      <c r="L3592" s="28"/>
      <c r="M3592" s="27"/>
    </row>
    <row r="3593" spans="2:13">
      <c r="B3593" s="28"/>
      <c r="C3593" s="28"/>
      <c r="E3593" s="28"/>
      <c r="F3593" s="30"/>
      <c r="G3593" s="31"/>
      <c r="I3593" s="28"/>
      <c r="J3593" s="29"/>
      <c r="L3593" s="28"/>
      <c r="M3593" s="27"/>
    </row>
    <row r="3594" spans="2:13">
      <c r="B3594" s="28"/>
      <c r="C3594" s="28"/>
      <c r="E3594" s="28"/>
      <c r="F3594" s="30"/>
      <c r="G3594" s="31"/>
      <c r="I3594" s="28"/>
      <c r="J3594" s="29"/>
      <c r="L3594" s="28"/>
      <c r="M3594" s="27"/>
    </row>
    <row r="3595" spans="2:13">
      <c r="B3595" s="28"/>
      <c r="C3595" s="28"/>
      <c r="E3595" s="28"/>
      <c r="F3595" s="30"/>
      <c r="G3595" s="31"/>
      <c r="I3595" s="28"/>
      <c r="J3595" s="29"/>
      <c r="L3595" s="28"/>
      <c r="M3595" s="27"/>
    </row>
    <row r="3596" spans="2:13">
      <c r="B3596" s="28"/>
      <c r="C3596" s="28"/>
      <c r="E3596" s="28"/>
      <c r="F3596" s="30"/>
      <c r="G3596" s="31"/>
      <c r="I3596" s="28"/>
      <c r="J3596" s="29"/>
      <c r="L3596" s="28"/>
      <c r="M3596" s="27"/>
    </row>
    <row r="3597" spans="2:13">
      <c r="B3597" s="28"/>
      <c r="C3597" s="28"/>
      <c r="E3597" s="28"/>
      <c r="F3597" s="30"/>
      <c r="G3597" s="31"/>
      <c r="I3597" s="28"/>
      <c r="J3597" s="29"/>
      <c r="L3597" s="28"/>
      <c r="M3597" s="27"/>
    </row>
    <row r="3598" spans="2:13">
      <c r="B3598" s="28"/>
      <c r="C3598" s="28"/>
      <c r="E3598" s="28"/>
      <c r="F3598" s="30"/>
      <c r="G3598" s="31"/>
      <c r="I3598" s="28"/>
      <c r="J3598" s="29"/>
      <c r="L3598" s="28"/>
      <c r="M3598" s="27"/>
    </row>
    <row r="3599" spans="2:13">
      <c r="B3599" s="28"/>
      <c r="C3599" s="28"/>
      <c r="E3599" s="28"/>
      <c r="F3599" s="30"/>
      <c r="G3599" s="31"/>
      <c r="I3599" s="28"/>
      <c r="J3599" s="29"/>
      <c r="L3599" s="28"/>
      <c r="M3599" s="27"/>
    </row>
    <row r="3600" spans="2:13">
      <c r="B3600" s="28"/>
      <c r="C3600" s="28"/>
      <c r="E3600" s="28"/>
      <c r="F3600" s="30"/>
      <c r="G3600" s="31"/>
      <c r="I3600" s="28"/>
      <c r="J3600" s="29"/>
      <c r="L3600" s="28"/>
      <c r="M3600" s="27"/>
    </row>
    <row r="3601" spans="2:13">
      <c r="B3601" s="28"/>
      <c r="C3601" s="28"/>
      <c r="E3601" s="28"/>
      <c r="F3601" s="30"/>
      <c r="G3601" s="31"/>
      <c r="I3601" s="28"/>
      <c r="J3601" s="29"/>
      <c r="L3601" s="28"/>
      <c r="M3601" s="27"/>
    </row>
    <row r="3602" spans="2:13">
      <c r="B3602" s="28"/>
      <c r="C3602" s="28"/>
      <c r="E3602" s="28"/>
      <c r="F3602" s="30"/>
      <c r="G3602" s="31"/>
      <c r="I3602" s="28"/>
      <c r="J3602" s="29"/>
      <c r="L3602" s="28"/>
      <c r="M3602" s="27"/>
    </row>
    <row r="3603" spans="2:13">
      <c r="B3603" s="28"/>
      <c r="C3603" s="28"/>
      <c r="E3603" s="28"/>
      <c r="F3603" s="30"/>
      <c r="G3603" s="31"/>
      <c r="I3603" s="28"/>
      <c r="J3603" s="29"/>
      <c r="L3603" s="28"/>
      <c r="M3603" s="27"/>
    </row>
    <row r="3604" spans="2:13">
      <c r="B3604" s="28"/>
      <c r="C3604" s="28"/>
      <c r="E3604" s="28"/>
      <c r="F3604" s="30"/>
      <c r="G3604" s="31"/>
      <c r="I3604" s="28"/>
      <c r="J3604" s="29"/>
      <c r="L3604" s="28"/>
      <c r="M3604" s="27"/>
    </row>
    <row r="3605" spans="2:13">
      <c r="B3605" s="28"/>
      <c r="C3605" s="28"/>
      <c r="E3605" s="28"/>
      <c r="F3605" s="30"/>
      <c r="G3605" s="31"/>
      <c r="I3605" s="28"/>
      <c r="J3605" s="29"/>
      <c r="L3605" s="28"/>
      <c r="M3605" s="27"/>
    </row>
    <row r="3606" spans="2:13">
      <c r="B3606" s="28"/>
      <c r="C3606" s="28"/>
      <c r="E3606" s="28"/>
      <c r="F3606" s="30"/>
      <c r="G3606" s="31"/>
      <c r="I3606" s="28"/>
      <c r="J3606" s="29"/>
      <c r="L3606" s="28"/>
      <c r="M3606" s="27"/>
    </row>
    <row r="3607" spans="2:13">
      <c r="B3607" s="28"/>
      <c r="C3607" s="28"/>
      <c r="E3607" s="28"/>
      <c r="F3607" s="30"/>
      <c r="G3607" s="31"/>
      <c r="I3607" s="28"/>
      <c r="J3607" s="29"/>
      <c r="L3607" s="28"/>
      <c r="M3607" s="27"/>
    </row>
    <row r="3608" spans="2:13">
      <c r="B3608" s="28"/>
      <c r="C3608" s="28"/>
      <c r="E3608" s="28"/>
      <c r="F3608" s="30"/>
      <c r="G3608" s="31"/>
      <c r="I3608" s="28"/>
      <c r="J3608" s="29"/>
      <c r="L3608" s="28"/>
      <c r="M3608" s="27"/>
    </row>
    <row r="3609" spans="2:13">
      <c r="B3609" s="28"/>
      <c r="C3609" s="28"/>
      <c r="E3609" s="28"/>
      <c r="F3609" s="30"/>
      <c r="G3609" s="31"/>
      <c r="I3609" s="28"/>
      <c r="J3609" s="29"/>
      <c r="L3609" s="28"/>
      <c r="M3609" s="27"/>
    </row>
    <row r="3610" spans="2:13">
      <c r="B3610" s="28"/>
      <c r="C3610" s="28"/>
      <c r="E3610" s="28"/>
      <c r="F3610" s="30"/>
      <c r="G3610" s="31"/>
      <c r="I3610" s="28"/>
      <c r="J3610" s="29"/>
      <c r="L3610" s="28"/>
      <c r="M3610" s="27"/>
    </row>
    <row r="3611" spans="2:13">
      <c r="B3611" s="28"/>
      <c r="C3611" s="28"/>
      <c r="E3611" s="28"/>
      <c r="F3611" s="30"/>
      <c r="G3611" s="31"/>
      <c r="I3611" s="28"/>
      <c r="J3611" s="29"/>
      <c r="L3611" s="28"/>
      <c r="M3611" s="27"/>
    </row>
    <row r="3612" spans="2:13">
      <c r="B3612" s="28"/>
      <c r="C3612" s="28"/>
      <c r="E3612" s="28"/>
      <c r="F3612" s="30"/>
      <c r="G3612" s="31"/>
      <c r="I3612" s="28"/>
      <c r="J3612" s="29"/>
      <c r="L3612" s="28"/>
      <c r="M3612" s="27"/>
    </row>
    <row r="3613" spans="2:13">
      <c r="B3613" s="28"/>
      <c r="C3613" s="28"/>
      <c r="E3613" s="28"/>
      <c r="F3613" s="30"/>
      <c r="G3613" s="31"/>
      <c r="I3613" s="28"/>
      <c r="J3613" s="29"/>
      <c r="L3613" s="28"/>
      <c r="M3613" s="27"/>
    </row>
    <row r="3614" spans="2:13">
      <c r="B3614" s="28"/>
      <c r="C3614" s="28"/>
      <c r="E3614" s="28"/>
      <c r="F3614" s="30"/>
      <c r="G3614" s="31"/>
      <c r="I3614" s="28"/>
      <c r="J3614" s="29"/>
      <c r="L3614" s="28"/>
      <c r="M3614" s="27"/>
    </row>
    <row r="3615" spans="2:13">
      <c r="B3615" s="28"/>
      <c r="C3615" s="28"/>
      <c r="E3615" s="28"/>
      <c r="F3615" s="30"/>
      <c r="G3615" s="31"/>
      <c r="I3615" s="28"/>
      <c r="J3615" s="29"/>
      <c r="L3615" s="28"/>
      <c r="M3615" s="27"/>
    </row>
    <row r="3616" spans="2:13">
      <c r="B3616" s="28"/>
      <c r="C3616" s="28"/>
      <c r="E3616" s="28"/>
      <c r="F3616" s="30"/>
      <c r="G3616" s="31"/>
      <c r="I3616" s="28"/>
      <c r="J3616" s="29"/>
      <c r="L3616" s="28"/>
      <c r="M3616" s="27"/>
    </row>
    <row r="3617" spans="2:13">
      <c r="B3617" s="28"/>
      <c r="C3617" s="28"/>
      <c r="E3617" s="28"/>
      <c r="F3617" s="30"/>
      <c r="G3617" s="31"/>
      <c r="I3617" s="28"/>
      <c r="J3617" s="29"/>
      <c r="L3617" s="28"/>
      <c r="M3617" s="27"/>
    </row>
    <row r="3618" spans="2:13">
      <c r="B3618" s="28"/>
      <c r="C3618" s="28"/>
      <c r="E3618" s="28"/>
      <c r="F3618" s="30"/>
      <c r="G3618" s="31"/>
      <c r="I3618" s="28"/>
      <c r="J3618" s="29"/>
      <c r="L3618" s="28"/>
      <c r="M3618" s="27"/>
    </row>
    <row r="3619" spans="2:13">
      <c r="B3619" s="28"/>
      <c r="C3619" s="28"/>
      <c r="E3619" s="28"/>
      <c r="F3619" s="30"/>
      <c r="G3619" s="31"/>
      <c r="I3619" s="28"/>
      <c r="J3619" s="29"/>
      <c r="L3619" s="28"/>
      <c r="M3619" s="27"/>
    </row>
    <row r="3620" spans="2:13">
      <c r="B3620" s="28"/>
      <c r="C3620" s="28"/>
      <c r="E3620" s="28"/>
      <c r="F3620" s="30"/>
      <c r="G3620" s="31"/>
      <c r="I3620" s="28"/>
      <c r="J3620" s="29"/>
      <c r="L3620" s="28"/>
      <c r="M3620" s="27"/>
    </row>
    <row r="3621" spans="2:13">
      <c r="B3621" s="28"/>
      <c r="C3621" s="28"/>
      <c r="E3621" s="28"/>
      <c r="F3621" s="30"/>
      <c r="G3621" s="31"/>
      <c r="I3621" s="28"/>
      <c r="J3621" s="29"/>
      <c r="L3621" s="28"/>
      <c r="M3621" s="27"/>
    </row>
    <row r="3622" spans="2:13">
      <c r="B3622" s="28"/>
      <c r="C3622" s="28"/>
      <c r="E3622" s="28"/>
      <c r="F3622" s="30"/>
      <c r="G3622" s="31"/>
      <c r="I3622" s="28"/>
      <c r="J3622" s="29"/>
      <c r="L3622" s="28"/>
      <c r="M3622" s="27"/>
    </row>
    <row r="3623" spans="2:13">
      <c r="B3623" s="28"/>
      <c r="C3623" s="28"/>
      <c r="E3623" s="28"/>
      <c r="F3623" s="30"/>
      <c r="G3623" s="31"/>
      <c r="I3623" s="28"/>
      <c r="J3623" s="29"/>
      <c r="L3623" s="28"/>
      <c r="M3623" s="27"/>
    </row>
    <row r="3624" spans="2:13">
      <c r="B3624" s="28"/>
      <c r="C3624" s="28"/>
      <c r="E3624" s="28"/>
      <c r="F3624" s="30"/>
      <c r="G3624" s="31"/>
      <c r="I3624" s="28"/>
      <c r="J3624" s="29"/>
      <c r="L3624" s="28"/>
      <c r="M3624" s="27"/>
    </row>
    <row r="3625" spans="2:13">
      <c r="B3625" s="28"/>
      <c r="C3625" s="28"/>
      <c r="E3625" s="28"/>
      <c r="F3625" s="30"/>
      <c r="G3625" s="31"/>
      <c r="I3625" s="28"/>
      <c r="J3625" s="29"/>
      <c r="L3625" s="28"/>
      <c r="M3625" s="27"/>
    </row>
    <row r="3626" spans="2:13">
      <c r="B3626" s="28"/>
      <c r="C3626" s="28"/>
      <c r="E3626" s="28"/>
      <c r="F3626" s="30"/>
      <c r="G3626" s="31"/>
      <c r="I3626" s="28"/>
      <c r="J3626" s="29"/>
      <c r="L3626" s="28"/>
      <c r="M3626" s="27"/>
    </row>
    <row r="3627" spans="2:13">
      <c r="B3627" s="28"/>
      <c r="C3627" s="28"/>
      <c r="E3627" s="28"/>
      <c r="F3627" s="30"/>
      <c r="G3627" s="31"/>
      <c r="I3627" s="28"/>
      <c r="J3627" s="29"/>
      <c r="L3627" s="28"/>
      <c r="M3627" s="27"/>
    </row>
    <row r="3628" spans="2:13">
      <c r="B3628" s="28"/>
      <c r="C3628" s="28"/>
      <c r="E3628" s="28"/>
      <c r="F3628" s="30"/>
      <c r="G3628" s="31"/>
      <c r="I3628" s="28"/>
      <c r="J3628" s="29"/>
      <c r="L3628" s="28"/>
      <c r="M3628" s="27"/>
    </row>
    <row r="3629" spans="2:13">
      <c r="B3629" s="28"/>
      <c r="C3629" s="28"/>
      <c r="E3629" s="28"/>
      <c r="F3629" s="30"/>
      <c r="G3629" s="31"/>
      <c r="I3629" s="28"/>
      <c r="J3629" s="29"/>
      <c r="L3629" s="28"/>
      <c r="M3629" s="27"/>
    </row>
    <row r="3630" spans="2:13">
      <c r="B3630" s="28"/>
      <c r="C3630" s="28"/>
      <c r="E3630" s="28"/>
      <c r="F3630" s="30"/>
      <c r="G3630" s="31"/>
      <c r="I3630" s="28"/>
      <c r="J3630" s="29"/>
      <c r="L3630" s="28"/>
      <c r="M3630" s="27"/>
    </row>
    <row r="3631" spans="2:13">
      <c r="B3631" s="28"/>
      <c r="C3631" s="28"/>
      <c r="E3631" s="28"/>
      <c r="F3631" s="30"/>
      <c r="G3631" s="31"/>
      <c r="I3631" s="28"/>
      <c r="J3631" s="29"/>
      <c r="L3631" s="28"/>
      <c r="M3631" s="27"/>
    </row>
    <row r="3632" spans="2:13">
      <c r="B3632" s="28"/>
      <c r="C3632" s="28"/>
      <c r="E3632" s="28"/>
      <c r="F3632" s="30"/>
      <c r="G3632" s="31"/>
      <c r="I3632" s="28"/>
      <c r="J3632" s="29"/>
      <c r="L3632" s="28"/>
      <c r="M3632" s="27"/>
    </row>
    <row r="3633" spans="2:13">
      <c r="B3633" s="28"/>
      <c r="C3633" s="28"/>
      <c r="E3633" s="28"/>
      <c r="F3633" s="30"/>
      <c r="G3633" s="31"/>
      <c r="I3633" s="28"/>
      <c r="J3633" s="29"/>
      <c r="L3633" s="28"/>
      <c r="M3633" s="27"/>
    </row>
    <row r="3634" spans="2:13">
      <c r="B3634" s="28"/>
      <c r="C3634" s="28"/>
      <c r="E3634" s="28"/>
      <c r="F3634" s="30"/>
      <c r="G3634" s="31"/>
      <c r="I3634" s="28"/>
      <c r="J3634" s="29"/>
      <c r="L3634" s="28"/>
      <c r="M3634" s="27"/>
    </row>
    <row r="3635" spans="2:13">
      <c r="B3635" s="28"/>
      <c r="C3635" s="28"/>
      <c r="E3635" s="28"/>
      <c r="F3635" s="30"/>
      <c r="G3635" s="31"/>
      <c r="I3635" s="28"/>
      <c r="J3635" s="29"/>
      <c r="L3635" s="28"/>
      <c r="M3635" s="27"/>
    </row>
    <row r="3636" spans="2:13">
      <c r="B3636" s="28"/>
      <c r="C3636" s="28"/>
      <c r="E3636" s="28"/>
      <c r="F3636" s="30"/>
      <c r="G3636" s="31"/>
      <c r="I3636" s="28"/>
      <c r="J3636" s="29"/>
      <c r="L3636" s="28"/>
      <c r="M3636" s="27"/>
    </row>
    <row r="3637" spans="2:13">
      <c r="B3637" s="28"/>
      <c r="C3637" s="28"/>
      <c r="E3637" s="28"/>
      <c r="F3637" s="30"/>
      <c r="G3637" s="31"/>
      <c r="I3637" s="28"/>
      <c r="J3637" s="29"/>
      <c r="L3637" s="28"/>
      <c r="M3637" s="27"/>
    </row>
    <row r="3638" spans="2:13">
      <c r="B3638" s="28"/>
      <c r="C3638" s="28"/>
      <c r="E3638" s="28"/>
      <c r="F3638" s="30"/>
      <c r="G3638" s="31"/>
      <c r="I3638" s="28"/>
      <c r="J3638" s="29"/>
      <c r="L3638" s="28"/>
      <c r="M3638" s="27"/>
    </row>
    <row r="3639" spans="2:13">
      <c r="B3639" s="28"/>
      <c r="C3639" s="28"/>
      <c r="E3639" s="28"/>
      <c r="F3639" s="30"/>
      <c r="G3639" s="31"/>
      <c r="I3639" s="28"/>
      <c r="J3639" s="29"/>
      <c r="L3639" s="28"/>
      <c r="M3639" s="27"/>
    </row>
    <row r="3640" spans="2:13">
      <c r="B3640" s="28"/>
      <c r="C3640" s="28"/>
      <c r="E3640" s="28"/>
      <c r="F3640" s="30"/>
      <c r="G3640" s="31"/>
      <c r="I3640" s="28"/>
      <c r="J3640" s="29"/>
      <c r="L3640" s="28"/>
      <c r="M3640" s="27"/>
    </row>
    <row r="3641" spans="2:13">
      <c r="B3641" s="28"/>
      <c r="C3641" s="28"/>
      <c r="E3641" s="28"/>
      <c r="F3641" s="30"/>
      <c r="G3641" s="31"/>
      <c r="I3641" s="28"/>
      <c r="J3641" s="29"/>
      <c r="L3641" s="28"/>
      <c r="M3641" s="27"/>
    </row>
    <row r="3642" spans="2:13">
      <c r="B3642" s="28"/>
      <c r="C3642" s="28"/>
      <c r="E3642" s="28"/>
      <c r="F3642" s="30"/>
      <c r="G3642" s="31"/>
      <c r="I3642" s="28"/>
      <c r="J3642" s="29"/>
      <c r="L3642" s="28"/>
      <c r="M3642" s="27"/>
    </row>
    <row r="3643" spans="2:13">
      <c r="B3643" s="28"/>
      <c r="C3643" s="28"/>
      <c r="E3643" s="28"/>
      <c r="F3643" s="30"/>
      <c r="G3643" s="31"/>
      <c r="I3643" s="28"/>
      <c r="J3643" s="29"/>
      <c r="L3643" s="28"/>
      <c r="M3643" s="27"/>
    </row>
    <row r="3644" spans="2:13">
      <c r="B3644" s="28"/>
      <c r="C3644" s="28"/>
      <c r="E3644" s="28"/>
      <c r="F3644" s="30"/>
      <c r="G3644" s="31"/>
      <c r="I3644" s="28"/>
      <c r="J3644" s="29"/>
      <c r="L3644" s="28"/>
      <c r="M3644" s="27"/>
    </row>
    <row r="3645" spans="2:13">
      <c r="B3645" s="28"/>
      <c r="C3645" s="28"/>
      <c r="E3645" s="28"/>
      <c r="F3645" s="30"/>
      <c r="G3645" s="31"/>
      <c r="I3645" s="28"/>
      <c r="J3645" s="29"/>
      <c r="L3645" s="28"/>
      <c r="M3645" s="27"/>
    </row>
    <row r="3646" spans="2:13">
      <c r="B3646" s="28"/>
      <c r="C3646" s="28"/>
      <c r="E3646" s="28"/>
      <c r="F3646" s="30"/>
      <c r="G3646" s="31"/>
      <c r="I3646" s="28"/>
      <c r="J3646" s="29"/>
      <c r="L3646" s="28"/>
      <c r="M3646" s="27"/>
    </row>
    <row r="3647" spans="2:13">
      <c r="B3647" s="28"/>
      <c r="C3647" s="28"/>
      <c r="E3647" s="28"/>
      <c r="F3647" s="30"/>
      <c r="G3647" s="31"/>
      <c r="I3647" s="28"/>
      <c r="J3647" s="29"/>
      <c r="L3647" s="28"/>
      <c r="M3647" s="27"/>
    </row>
    <row r="3648" spans="2:13">
      <c r="B3648" s="28"/>
      <c r="C3648" s="28"/>
      <c r="E3648" s="28"/>
      <c r="F3648" s="30"/>
      <c r="G3648" s="31"/>
      <c r="I3648" s="28"/>
      <c r="J3648" s="29"/>
      <c r="L3648" s="28"/>
      <c r="M3648" s="27"/>
    </row>
    <row r="3649" spans="2:13">
      <c r="B3649" s="28"/>
      <c r="C3649" s="28"/>
      <c r="E3649" s="28"/>
      <c r="F3649" s="30"/>
      <c r="G3649" s="31"/>
      <c r="I3649" s="28"/>
      <c r="J3649" s="29"/>
      <c r="L3649" s="28"/>
      <c r="M3649" s="27"/>
    </row>
    <row r="3650" spans="2:13">
      <c r="B3650" s="28"/>
      <c r="C3650" s="28"/>
      <c r="E3650" s="28"/>
      <c r="F3650" s="30"/>
      <c r="G3650" s="31"/>
      <c r="I3650" s="28"/>
      <c r="J3650" s="29"/>
      <c r="L3650" s="28"/>
      <c r="M3650" s="27"/>
    </row>
    <row r="3651" spans="2:13">
      <c r="B3651" s="28"/>
      <c r="C3651" s="28"/>
      <c r="E3651" s="28"/>
      <c r="F3651" s="30"/>
      <c r="G3651" s="31"/>
      <c r="I3651" s="28"/>
      <c r="J3651" s="29"/>
      <c r="L3651" s="28"/>
      <c r="M3651" s="27"/>
    </row>
    <row r="3652" spans="2:13">
      <c r="B3652" s="28"/>
      <c r="C3652" s="28"/>
      <c r="E3652" s="28"/>
      <c r="F3652" s="30"/>
      <c r="G3652" s="31"/>
      <c r="I3652" s="28"/>
      <c r="J3652" s="29"/>
      <c r="L3652" s="28"/>
      <c r="M3652" s="27"/>
    </row>
    <row r="3653" spans="2:13">
      <c r="B3653" s="28"/>
      <c r="C3653" s="28"/>
      <c r="E3653" s="28"/>
      <c r="F3653" s="30"/>
      <c r="G3653" s="31"/>
      <c r="I3653" s="28"/>
      <c r="J3653" s="29"/>
      <c r="L3653" s="28"/>
      <c r="M3653" s="27"/>
    </row>
    <row r="3654" spans="2:13">
      <c r="B3654" s="28"/>
      <c r="C3654" s="28"/>
      <c r="E3654" s="28"/>
      <c r="F3654" s="30"/>
      <c r="G3654" s="31"/>
      <c r="I3654" s="28"/>
      <c r="J3654" s="29"/>
      <c r="L3654" s="28"/>
      <c r="M3654" s="27"/>
    </row>
    <row r="3655" spans="2:13">
      <c r="B3655" s="28"/>
      <c r="C3655" s="28"/>
      <c r="E3655" s="28"/>
      <c r="F3655" s="30"/>
      <c r="G3655" s="31"/>
      <c r="I3655" s="28"/>
      <c r="J3655" s="29"/>
      <c r="L3655" s="28"/>
      <c r="M3655" s="27"/>
    </row>
    <row r="3656" spans="2:13">
      <c r="B3656" s="28"/>
      <c r="C3656" s="28"/>
      <c r="E3656" s="28"/>
      <c r="F3656" s="30"/>
      <c r="G3656" s="31"/>
      <c r="I3656" s="28"/>
      <c r="J3656" s="29"/>
      <c r="L3656" s="28"/>
      <c r="M3656" s="27"/>
    </row>
    <row r="3657" spans="2:13">
      <c r="B3657" s="28"/>
      <c r="C3657" s="28"/>
      <c r="E3657" s="28"/>
      <c r="F3657" s="30"/>
      <c r="G3657" s="31"/>
      <c r="I3657" s="28"/>
      <c r="J3657" s="29"/>
      <c r="L3657" s="28"/>
      <c r="M3657" s="27"/>
    </row>
    <row r="3658" spans="2:13">
      <c r="B3658" s="28"/>
      <c r="C3658" s="28"/>
      <c r="E3658" s="28"/>
      <c r="F3658" s="30"/>
      <c r="G3658" s="31"/>
      <c r="I3658" s="28"/>
      <c r="J3658" s="29"/>
      <c r="L3658" s="28"/>
      <c r="M3658" s="27"/>
    </row>
    <row r="3659" spans="2:13">
      <c r="B3659" s="28"/>
      <c r="C3659" s="28"/>
      <c r="E3659" s="28"/>
      <c r="F3659" s="30"/>
      <c r="G3659" s="31"/>
      <c r="I3659" s="28"/>
      <c r="J3659" s="29"/>
      <c r="L3659" s="28"/>
      <c r="M3659" s="27"/>
    </row>
    <row r="3660" spans="2:13">
      <c r="B3660" s="28"/>
      <c r="C3660" s="28"/>
      <c r="E3660" s="28"/>
      <c r="F3660" s="30"/>
      <c r="G3660" s="31"/>
      <c r="I3660" s="28"/>
      <c r="J3660" s="29"/>
      <c r="L3660" s="28"/>
      <c r="M3660" s="27"/>
    </row>
    <row r="3661" spans="2:13">
      <c r="B3661" s="28"/>
      <c r="C3661" s="28"/>
      <c r="E3661" s="28"/>
      <c r="F3661" s="30"/>
      <c r="G3661" s="31"/>
      <c r="I3661" s="28"/>
      <c r="J3661" s="29"/>
      <c r="L3661" s="28"/>
      <c r="M3661" s="27"/>
    </row>
    <row r="3662" spans="2:13">
      <c r="B3662" s="28"/>
      <c r="C3662" s="28"/>
      <c r="E3662" s="28"/>
      <c r="F3662" s="30"/>
      <c r="G3662" s="31"/>
      <c r="I3662" s="28"/>
      <c r="J3662" s="29"/>
      <c r="L3662" s="28"/>
      <c r="M3662" s="27"/>
    </row>
    <row r="3663" spans="2:13">
      <c r="B3663" s="28"/>
      <c r="C3663" s="28"/>
      <c r="E3663" s="28"/>
      <c r="F3663" s="30"/>
      <c r="G3663" s="31"/>
      <c r="I3663" s="28"/>
      <c r="J3663" s="29"/>
      <c r="L3663" s="28"/>
      <c r="M3663" s="27"/>
    </row>
    <row r="3664" spans="2:13">
      <c r="B3664" s="28"/>
      <c r="C3664" s="28"/>
      <c r="E3664" s="28"/>
      <c r="F3664" s="30"/>
      <c r="G3664" s="31"/>
      <c r="I3664" s="28"/>
      <c r="J3664" s="29"/>
      <c r="L3664" s="28"/>
      <c r="M3664" s="27"/>
    </row>
    <row r="3665" spans="2:13">
      <c r="B3665" s="28"/>
      <c r="C3665" s="28"/>
      <c r="E3665" s="28"/>
      <c r="F3665" s="30"/>
      <c r="G3665" s="31"/>
      <c r="I3665" s="28"/>
      <c r="J3665" s="29"/>
      <c r="L3665" s="28"/>
      <c r="M3665" s="27"/>
    </row>
    <row r="3666" spans="2:13">
      <c r="B3666" s="28"/>
      <c r="C3666" s="28"/>
      <c r="E3666" s="28"/>
      <c r="F3666" s="30"/>
      <c r="G3666" s="31"/>
      <c r="I3666" s="28"/>
      <c r="J3666" s="29"/>
      <c r="L3666" s="28"/>
      <c r="M3666" s="27"/>
    </row>
    <row r="3667" spans="2:13">
      <c r="B3667" s="28"/>
      <c r="C3667" s="28"/>
      <c r="E3667" s="28"/>
      <c r="F3667" s="30"/>
      <c r="G3667" s="31"/>
      <c r="I3667" s="28"/>
      <c r="J3667" s="29"/>
      <c r="L3667" s="28"/>
      <c r="M3667" s="27"/>
    </row>
    <row r="3668" spans="2:13">
      <c r="B3668" s="28"/>
      <c r="C3668" s="28"/>
      <c r="E3668" s="28"/>
      <c r="F3668" s="30"/>
      <c r="G3668" s="31"/>
      <c r="I3668" s="28"/>
      <c r="J3668" s="29"/>
      <c r="L3668" s="28"/>
      <c r="M3668" s="27"/>
    </row>
    <row r="3669" spans="2:13">
      <c r="B3669" s="28"/>
      <c r="C3669" s="28"/>
      <c r="E3669" s="28"/>
      <c r="F3669" s="30"/>
      <c r="G3669" s="31"/>
      <c r="I3669" s="28"/>
      <c r="J3669" s="29"/>
      <c r="L3669" s="28"/>
      <c r="M3669" s="27"/>
    </row>
    <row r="3670" spans="2:13">
      <c r="B3670" s="28"/>
      <c r="C3670" s="28"/>
      <c r="E3670" s="28"/>
      <c r="F3670" s="30"/>
      <c r="G3670" s="31"/>
      <c r="I3670" s="28"/>
      <c r="J3670" s="29"/>
      <c r="L3670" s="28"/>
      <c r="M3670" s="27"/>
    </row>
    <row r="3671" spans="2:13">
      <c r="B3671" s="28"/>
      <c r="C3671" s="28"/>
      <c r="E3671" s="28"/>
      <c r="F3671" s="30"/>
      <c r="G3671" s="31"/>
      <c r="I3671" s="28"/>
      <c r="J3671" s="29"/>
      <c r="L3671" s="28"/>
      <c r="M3671" s="27"/>
    </row>
    <row r="3672" spans="2:13">
      <c r="B3672" s="28"/>
      <c r="C3672" s="28"/>
      <c r="E3672" s="28"/>
      <c r="F3672" s="30"/>
      <c r="G3672" s="31"/>
      <c r="I3672" s="28"/>
      <c r="J3672" s="29"/>
      <c r="L3672" s="28"/>
      <c r="M3672" s="27"/>
    </row>
    <row r="3673" spans="2:13">
      <c r="B3673" s="28"/>
      <c r="C3673" s="28"/>
      <c r="E3673" s="28"/>
      <c r="F3673" s="30"/>
      <c r="G3673" s="31"/>
      <c r="I3673" s="28"/>
      <c r="J3673" s="29"/>
      <c r="L3673" s="28"/>
      <c r="M3673" s="27"/>
    </row>
    <row r="3674" spans="2:13">
      <c r="B3674" s="28"/>
      <c r="C3674" s="28"/>
      <c r="E3674" s="28"/>
      <c r="F3674" s="30"/>
      <c r="G3674" s="31"/>
      <c r="I3674" s="28"/>
      <c r="J3674" s="29"/>
      <c r="L3674" s="28"/>
      <c r="M3674" s="27"/>
    </row>
    <row r="3675" spans="2:13">
      <c r="B3675" s="28"/>
      <c r="C3675" s="28"/>
      <c r="E3675" s="28"/>
      <c r="F3675" s="30"/>
      <c r="G3675" s="31"/>
      <c r="I3675" s="28"/>
      <c r="J3675" s="29"/>
      <c r="L3675" s="28"/>
      <c r="M3675" s="27"/>
    </row>
    <row r="3676" spans="2:13">
      <c r="B3676" s="28"/>
      <c r="C3676" s="28"/>
      <c r="E3676" s="28"/>
      <c r="F3676" s="30"/>
      <c r="G3676" s="31"/>
      <c r="I3676" s="28"/>
      <c r="J3676" s="29"/>
      <c r="L3676" s="28"/>
      <c r="M3676" s="27"/>
    </row>
    <row r="3677" spans="2:13">
      <c r="B3677" s="28"/>
      <c r="C3677" s="28"/>
      <c r="E3677" s="28"/>
      <c r="F3677" s="30"/>
      <c r="G3677" s="31"/>
      <c r="I3677" s="28"/>
      <c r="J3677" s="29"/>
      <c r="L3677" s="28"/>
      <c r="M3677" s="27"/>
    </row>
    <row r="3678" spans="2:13">
      <c r="B3678" s="28"/>
      <c r="C3678" s="28"/>
      <c r="E3678" s="28"/>
      <c r="F3678" s="30"/>
      <c r="G3678" s="31"/>
      <c r="I3678" s="28"/>
      <c r="J3678" s="29"/>
      <c r="L3678" s="28"/>
      <c r="M3678" s="27"/>
    </row>
    <row r="3679" spans="2:13">
      <c r="B3679" s="28"/>
      <c r="C3679" s="28"/>
      <c r="E3679" s="28"/>
      <c r="F3679" s="30"/>
      <c r="G3679" s="31"/>
      <c r="I3679" s="28"/>
      <c r="J3679" s="29"/>
      <c r="L3679" s="28"/>
      <c r="M3679" s="27"/>
    </row>
    <row r="3680" spans="2:13">
      <c r="B3680" s="28"/>
      <c r="C3680" s="28"/>
      <c r="E3680" s="28"/>
      <c r="F3680" s="30"/>
      <c r="G3680" s="31"/>
      <c r="I3680" s="28"/>
      <c r="J3680" s="29"/>
      <c r="L3680" s="28"/>
      <c r="M3680" s="27"/>
    </row>
    <row r="3681" spans="2:13">
      <c r="B3681" s="28"/>
      <c r="C3681" s="28"/>
      <c r="E3681" s="28"/>
      <c r="F3681" s="30"/>
      <c r="G3681" s="31"/>
      <c r="I3681" s="28"/>
      <c r="J3681" s="29"/>
      <c r="L3681" s="28"/>
      <c r="M3681" s="27"/>
    </row>
    <row r="3682" spans="2:13">
      <c r="B3682" s="28"/>
      <c r="C3682" s="28"/>
      <c r="E3682" s="28"/>
      <c r="F3682" s="30"/>
      <c r="G3682" s="31"/>
      <c r="I3682" s="28"/>
      <c r="J3682" s="29"/>
      <c r="L3682" s="28"/>
      <c r="M3682" s="27"/>
    </row>
    <row r="3683" spans="2:13">
      <c r="B3683" s="28"/>
      <c r="C3683" s="28"/>
      <c r="E3683" s="28"/>
      <c r="F3683" s="30"/>
      <c r="G3683" s="31"/>
      <c r="I3683" s="28"/>
      <c r="J3683" s="29"/>
      <c r="L3683" s="28"/>
      <c r="M3683" s="27"/>
    </row>
    <row r="3684" spans="2:13">
      <c r="B3684" s="28"/>
      <c r="C3684" s="28"/>
      <c r="E3684" s="28"/>
      <c r="F3684" s="30"/>
      <c r="G3684" s="31"/>
      <c r="I3684" s="28"/>
      <c r="J3684" s="29"/>
      <c r="L3684" s="28"/>
      <c r="M3684" s="27"/>
    </row>
    <row r="3685" spans="2:13">
      <c r="B3685" s="28"/>
      <c r="C3685" s="28"/>
      <c r="E3685" s="28"/>
      <c r="F3685" s="30"/>
      <c r="G3685" s="31"/>
      <c r="I3685" s="28"/>
      <c r="J3685" s="29"/>
      <c r="L3685" s="28"/>
      <c r="M3685" s="27"/>
    </row>
    <row r="3686" spans="2:13">
      <c r="B3686" s="28"/>
      <c r="C3686" s="28"/>
      <c r="E3686" s="28"/>
      <c r="F3686" s="30"/>
      <c r="G3686" s="31"/>
      <c r="I3686" s="28"/>
      <c r="J3686" s="29"/>
      <c r="L3686" s="28"/>
      <c r="M3686" s="27"/>
    </row>
    <row r="3687" spans="2:13">
      <c r="B3687" s="28"/>
      <c r="C3687" s="28"/>
      <c r="E3687" s="28"/>
      <c r="F3687" s="30"/>
      <c r="G3687" s="31"/>
      <c r="I3687" s="28"/>
      <c r="J3687" s="29"/>
      <c r="L3687" s="28"/>
      <c r="M3687" s="27"/>
    </row>
    <row r="3688" spans="2:13">
      <c r="B3688" s="28"/>
      <c r="C3688" s="28"/>
      <c r="E3688" s="28"/>
      <c r="F3688" s="30"/>
      <c r="G3688" s="31"/>
      <c r="I3688" s="28"/>
      <c r="J3688" s="29"/>
      <c r="L3688" s="28"/>
      <c r="M3688" s="27"/>
    </row>
    <row r="3689" spans="2:13">
      <c r="B3689" s="28"/>
      <c r="C3689" s="28"/>
      <c r="E3689" s="28"/>
      <c r="F3689" s="30"/>
      <c r="G3689" s="31"/>
      <c r="I3689" s="28"/>
      <c r="J3689" s="29"/>
      <c r="L3689" s="28"/>
      <c r="M3689" s="27"/>
    </row>
    <row r="3690" spans="2:13">
      <c r="B3690" s="28"/>
      <c r="C3690" s="28"/>
      <c r="E3690" s="28"/>
      <c r="F3690" s="30"/>
      <c r="G3690" s="31"/>
      <c r="I3690" s="28"/>
      <c r="J3690" s="29"/>
      <c r="L3690" s="28"/>
      <c r="M3690" s="27"/>
    </row>
    <row r="3691" spans="2:13">
      <c r="B3691" s="28"/>
      <c r="C3691" s="28"/>
      <c r="E3691" s="28"/>
      <c r="F3691" s="30"/>
      <c r="G3691" s="31"/>
      <c r="I3691" s="28"/>
      <c r="J3691" s="29"/>
      <c r="L3691" s="28"/>
      <c r="M3691" s="27"/>
    </row>
    <row r="3692" spans="2:13">
      <c r="B3692" s="28"/>
      <c r="C3692" s="28"/>
      <c r="E3692" s="28"/>
      <c r="F3692" s="30"/>
      <c r="G3692" s="31"/>
      <c r="I3692" s="28"/>
      <c r="J3692" s="29"/>
      <c r="L3692" s="28"/>
      <c r="M3692" s="27"/>
    </row>
    <row r="3693" spans="2:13">
      <c r="B3693" s="28"/>
      <c r="C3693" s="28"/>
      <c r="E3693" s="28"/>
      <c r="F3693" s="30"/>
      <c r="G3693" s="31"/>
      <c r="I3693" s="28"/>
      <c r="J3693" s="29"/>
      <c r="L3693" s="28"/>
      <c r="M3693" s="27"/>
    </row>
    <row r="3694" spans="2:13">
      <c r="B3694" s="28"/>
      <c r="C3694" s="28"/>
      <c r="E3694" s="28"/>
      <c r="F3694" s="30"/>
      <c r="G3694" s="31"/>
      <c r="I3694" s="28"/>
      <c r="J3694" s="29"/>
      <c r="L3694" s="28"/>
      <c r="M3694" s="27"/>
    </row>
    <row r="3695" spans="2:13">
      <c r="B3695" s="28"/>
      <c r="C3695" s="28"/>
      <c r="E3695" s="28"/>
      <c r="F3695" s="30"/>
      <c r="G3695" s="31"/>
      <c r="I3695" s="28"/>
      <c r="J3695" s="29"/>
      <c r="L3695" s="28"/>
      <c r="M3695" s="27"/>
    </row>
    <row r="3696" spans="2:13">
      <c r="B3696" s="28"/>
      <c r="C3696" s="28"/>
      <c r="E3696" s="28"/>
      <c r="F3696" s="30"/>
      <c r="G3696" s="31"/>
      <c r="I3696" s="28"/>
      <c r="J3696" s="29"/>
      <c r="L3696" s="28"/>
      <c r="M3696" s="27"/>
    </row>
    <row r="3697" spans="2:13">
      <c r="B3697" s="28"/>
      <c r="C3697" s="28"/>
      <c r="E3697" s="28"/>
      <c r="F3697" s="30"/>
      <c r="G3697" s="31"/>
      <c r="I3697" s="28"/>
      <c r="J3697" s="29"/>
      <c r="L3697" s="28"/>
      <c r="M3697" s="27"/>
    </row>
    <row r="3698" spans="2:13">
      <c r="B3698" s="28"/>
      <c r="C3698" s="28"/>
      <c r="E3698" s="28"/>
      <c r="F3698" s="30"/>
      <c r="G3698" s="31"/>
      <c r="I3698" s="28"/>
      <c r="J3698" s="29"/>
      <c r="L3698" s="28"/>
      <c r="M3698" s="27"/>
    </row>
    <row r="3699" spans="2:13">
      <c r="B3699" s="28"/>
      <c r="C3699" s="28"/>
      <c r="E3699" s="28"/>
      <c r="F3699" s="30"/>
      <c r="G3699" s="31"/>
      <c r="I3699" s="28"/>
      <c r="J3699" s="29"/>
      <c r="L3699" s="28"/>
      <c r="M3699" s="27"/>
    </row>
    <row r="3700" spans="2:13">
      <c r="B3700" s="28"/>
      <c r="C3700" s="28"/>
      <c r="E3700" s="28"/>
      <c r="F3700" s="30"/>
      <c r="G3700" s="31"/>
      <c r="I3700" s="28"/>
      <c r="J3700" s="29"/>
      <c r="L3700" s="28"/>
      <c r="M3700" s="27"/>
    </row>
    <row r="3701" spans="2:13">
      <c r="B3701" s="28"/>
      <c r="C3701" s="28"/>
      <c r="E3701" s="28"/>
      <c r="F3701" s="30"/>
      <c r="G3701" s="31"/>
      <c r="I3701" s="28"/>
      <c r="J3701" s="29"/>
      <c r="L3701" s="28"/>
      <c r="M3701" s="27"/>
    </row>
    <row r="3702" spans="2:13">
      <c r="B3702" s="28"/>
      <c r="C3702" s="28"/>
      <c r="E3702" s="28"/>
      <c r="F3702" s="30"/>
      <c r="G3702" s="31"/>
      <c r="I3702" s="28"/>
      <c r="J3702" s="29"/>
      <c r="L3702" s="28"/>
      <c r="M3702" s="27"/>
    </row>
    <row r="3703" spans="2:13">
      <c r="B3703" s="28"/>
      <c r="C3703" s="28"/>
      <c r="E3703" s="28"/>
      <c r="F3703" s="30"/>
      <c r="G3703" s="31"/>
      <c r="I3703" s="28"/>
      <c r="J3703" s="29"/>
      <c r="L3703" s="28"/>
      <c r="M3703" s="27"/>
    </row>
    <row r="3704" spans="2:13">
      <c r="B3704" s="28"/>
      <c r="C3704" s="28"/>
      <c r="E3704" s="28"/>
      <c r="F3704" s="30"/>
      <c r="G3704" s="31"/>
      <c r="I3704" s="28"/>
      <c r="J3704" s="29"/>
      <c r="L3704" s="28"/>
      <c r="M3704" s="27"/>
    </row>
    <row r="3705" spans="2:13">
      <c r="B3705" s="28"/>
      <c r="C3705" s="28"/>
      <c r="E3705" s="28"/>
      <c r="F3705" s="30"/>
      <c r="G3705" s="31"/>
      <c r="I3705" s="28"/>
      <c r="J3705" s="29"/>
      <c r="L3705" s="28"/>
      <c r="M3705" s="27"/>
    </row>
    <row r="3706" spans="2:13">
      <c r="B3706" s="28"/>
      <c r="C3706" s="28"/>
      <c r="E3706" s="28"/>
      <c r="F3706" s="30"/>
      <c r="G3706" s="31"/>
      <c r="I3706" s="28"/>
      <c r="J3706" s="29"/>
      <c r="L3706" s="28"/>
      <c r="M3706" s="27"/>
    </row>
    <row r="3707" spans="2:13">
      <c r="B3707" s="28"/>
      <c r="C3707" s="28"/>
      <c r="E3707" s="28"/>
      <c r="F3707" s="30"/>
      <c r="G3707" s="31"/>
      <c r="I3707" s="28"/>
      <c r="J3707" s="29"/>
      <c r="L3707" s="28"/>
      <c r="M3707" s="27"/>
    </row>
    <row r="3708" spans="2:13">
      <c r="B3708" s="28"/>
      <c r="C3708" s="28"/>
      <c r="E3708" s="28"/>
      <c r="F3708" s="30"/>
      <c r="G3708" s="31"/>
      <c r="I3708" s="28"/>
      <c r="J3708" s="29"/>
      <c r="L3708" s="28"/>
      <c r="M3708" s="27"/>
    </row>
    <row r="3709" spans="2:13">
      <c r="B3709" s="28"/>
      <c r="C3709" s="28"/>
      <c r="E3709" s="28"/>
      <c r="F3709" s="30"/>
      <c r="G3709" s="31"/>
      <c r="I3709" s="28"/>
      <c r="J3709" s="29"/>
      <c r="L3709" s="28"/>
      <c r="M3709" s="27"/>
    </row>
    <row r="3710" spans="2:13">
      <c r="B3710" s="28"/>
      <c r="C3710" s="28"/>
      <c r="E3710" s="28"/>
      <c r="F3710" s="30"/>
      <c r="G3710" s="31"/>
      <c r="I3710" s="28"/>
      <c r="J3710" s="29"/>
      <c r="L3710" s="28"/>
      <c r="M3710" s="27"/>
    </row>
    <row r="3711" spans="2:13">
      <c r="B3711" s="28"/>
      <c r="C3711" s="28"/>
      <c r="E3711" s="28"/>
      <c r="F3711" s="30"/>
      <c r="G3711" s="31"/>
      <c r="I3711" s="28"/>
      <c r="J3711" s="29"/>
      <c r="L3711" s="28"/>
      <c r="M3711" s="27"/>
    </row>
    <row r="3712" spans="2:13">
      <c r="B3712" s="28"/>
      <c r="C3712" s="28"/>
      <c r="E3712" s="28"/>
      <c r="F3712" s="30"/>
      <c r="G3712" s="31"/>
      <c r="I3712" s="28"/>
      <c r="J3712" s="29"/>
      <c r="L3712" s="28"/>
      <c r="M3712" s="27"/>
    </row>
    <row r="3713" spans="2:13">
      <c r="B3713" s="28"/>
      <c r="C3713" s="28"/>
      <c r="E3713" s="28"/>
      <c r="F3713" s="30"/>
      <c r="G3713" s="31"/>
      <c r="I3713" s="28"/>
      <c r="J3713" s="29"/>
      <c r="L3713" s="28"/>
      <c r="M3713" s="27"/>
    </row>
    <row r="3714" spans="2:13">
      <c r="B3714" s="28"/>
      <c r="C3714" s="28"/>
      <c r="E3714" s="28"/>
      <c r="F3714" s="30"/>
      <c r="G3714" s="31"/>
      <c r="I3714" s="28"/>
      <c r="J3714" s="29"/>
      <c r="L3714" s="28"/>
      <c r="M3714" s="27"/>
    </row>
    <row r="3715" spans="2:13">
      <c r="B3715" s="28"/>
      <c r="C3715" s="28"/>
      <c r="E3715" s="28"/>
      <c r="F3715" s="30"/>
      <c r="G3715" s="31"/>
      <c r="I3715" s="28"/>
      <c r="J3715" s="29"/>
      <c r="L3715" s="28"/>
      <c r="M3715" s="27"/>
    </row>
    <row r="3716" spans="2:13">
      <c r="B3716" s="28"/>
      <c r="C3716" s="28"/>
      <c r="E3716" s="28"/>
      <c r="F3716" s="30"/>
      <c r="G3716" s="31"/>
      <c r="I3716" s="28"/>
      <c r="J3716" s="29"/>
      <c r="L3716" s="28"/>
      <c r="M3716" s="27"/>
    </row>
    <row r="3717" spans="2:13">
      <c r="B3717" s="28"/>
      <c r="C3717" s="28"/>
      <c r="E3717" s="28"/>
      <c r="F3717" s="30"/>
      <c r="G3717" s="31"/>
      <c r="I3717" s="28"/>
      <c r="J3717" s="29"/>
      <c r="L3717" s="28"/>
      <c r="M3717" s="27"/>
    </row>
    <row r="3718" spans="2:13">
      <c r="B3718" s="28"/>
      <c r="C3718" s="28"/>
      <c r="E3718" s="28"/>
      <c r="F3718" s="30"/>
      <c r="G3718" s="31"/>
      <c r="I3718" s="28"/>
      <c r="J3718" s="29"/>
      <c r="L3718" s="28"/>
      <c r="M3718" s="27"/>
    </row>
    <row r="3719" spans="2:13">
      <c r="B3719" s="28"/>
      <c r="C3719" s="28"/>
      <c r="E3719" s="28"/>
      <c r="F3719" s="30"/>
      <c r="G3719" s="31"/>
      <c r="I3719" s="28"/>
      <c r="J3719" s="29"/>
      <c r="L3719" s="28"/>
      <c r="M3719" s="27"/>
    </row>
    <row r="3720" spans="2:13">
      <c r="B3720" s="28"/>
      <c r="C3720" s="28"/>
      <c r="E3720" s="28"/>
      <c r="F3720" s="30"/>
      <c r="G3720" s="31"/>
      <c r="I3720" s="28"/>
      <c r="J3720" s="29"/>
      <c r="L3720" s="28"/>
      <c r="M3720" s="27"/>
    </row>
    <row r="3721" spans="2:13">
      <c r="B3721" s="28"/>
      <c r="C3721" s="28"/>
      <c r="E3721" s="28"/>
      <c r="F3721" s="30"/>
      <c r="G3721" s="31"/>
      <c r="I3721" s="28"/>
      <c r="J3721" s="29"/>
      <c r="L3721" s="28"/>
      <c r="M3721" s="27"/>
    </row>
    <row r="3722" spans="2:13">
      <c r="B3722" s="28"/>
      <c r="C3722" s="28"/>
      <c r="E3722" s="28"/>
      <c r="F3722" s="30"/>
      <c r="G3722" s="31"/>
      <c r="I3722" s="28"/>
      <c r="J3722" s="29"/>
      <c r="L3722" s="28"/>
      <c r="M3722" s="27"/>
    </row>
    <row r="3723" spans="2:13">
      <c r="B3723" s="28"/>
      <c r="C3723" s="28"/>
      <c r="E3723" s="28"/>
      <c r="F3723" s="30"/>
      <c r="G3723" s="31"/>
      <c r="I3723" s="28"/>
      <c r="J3723" s="29"/>
      <c r="L3723" s="28"/>
      <c r="M3723" s="27"/>
    </row>
    <row r="3724" spans="2:13">
      <c r="B3724" s="28"/>
      <c r="C3724" s="28"/>
      <c r="E3724" s="28"/>
      <c r="F3724" s="30"/>
      <c r="G3724" s="31"/>
      <c r="I3724" s="28"/>
      <c r="J3724" s="29"/>
      <c r="L3724" s="28"/>
      <c r="M3724" s="27"/>
    </row>
    <row r="3725" spans="2:13">
      <c r="B3725" s="28"/>
      <c r="C3725" s="28"/>
      <c r="E3725" s="28"/>
      <c r="F3725" s="30"/>
      <c r="G3725" s="31"/>
      <c r="I3725" s="28"/>
      <c r="J3725" s="29"/>
      <c r="L3725" s="28"/>
      <c r="M3725" s="27"/>
    </row>
    <row r="3726" spans="2:13">
      <c r="B3726" s="28"/>
      <c r="C3726" s="28"/>
      <c r="E3726" s="28"/>
      <c r="F3726" s="30"/>
      <c r="G3726" s="31"/>
      <c r="I3726" s="28"/>
      <c r="J3726" s="29"/>
      <c r="L3726" s="28"/>
      <c r="M3726" s="27"/>
    </row>
    <row r="3727" spans="2:13">
      <c r="B3727" s="28"/>
      <c r="C3727" s="28"/>
      <c r="E3727" s="28"/>
      <c r="F3727" s="30"/>
      <c r="G3727" s="31"/>
      <c r="I3727" s="28"/>
      <c r="J3727" s="29"/>
      <c r="L3727" s="28"/>
      <c r="M3727" s="27"/>
    </row>
    <row r="3728" spans="2:13">
      <c r="B3728" s="28"/>
      <c r="C3728" s="28"/>
      <c r="E3728" s="28"/>
      <c r="F3728" s="30"/>
      <c r="G3728" s="31"/>
      <c r="I3728" s="28"/>
      <c r="J3728" s="29"/>
      <c r="L3728" s="28"/>
      <c r="M3728" s="27"/>
    </row>
    <row r="3729" spans="2:13">
      <c r="B3729" s="28"/>
      <c r="C3729" s="28"/>
      <c r="E3729" s="28"/>
      <c r="F3729" s="30"/>
      <c r="G3729" s="31"/>
      <c r="I3729" s="28"/>
      <c r="J3729" s="29"/>
      <c r="L3729" s="28"/>
      <c r="M3729" s="27"/>
    </row>
    <row r="3730" spans="2:13">
      <c r="B3730" s="28"/>
      <c r="C3730" s="28"/>
      <c r="E3730" s="28"/>
      <c r="F3730" s="30"/>
      <c r="G3730" s="31"/>
      <c r="I3730" s="28"/>
      <c r="J3730" s="29"/>
      <c r="L3730" s="28"/>
      <c r="M3730" s="27"/>
    </row>
    <row r="3731" spans="2:13">
      <c r="B3731" s="28"/>
      <c r="C3731" s="28"/>
      <c r="E3731" s="28"/>
      <c r="F3731" s="30"/>
      <c r="G3731" s="31"/>
      <c r="I3731" s="28"/>
      <c r="J3731" s="29"/>
      <c r="L3731" s="28"/>
      <c r="M3731" s="27"/>
    </row>
    <row r="3732" spans="2:13">
      <c r="B3732" s="28"/>
      <c r="C3732" s="28"/>
      <c r="E3732" s="28"/>
      <c r="F3732" s="30"/>
      <c r="G3732" s="31"/>
      <c r="I3732" s="28"/>
      <c r="J3732" s="29"/>
      <c r="L3732" s="28"/>
      <c r="M3732" s="27"/>
    </row>
    <row r="3733" spans="2:13">
      <c r="B3733" s="28"/>
      <c r="C3733" s="28"/>
      <c r="E3733" s="28"/>
      <c r="F3733" s="30"/>
      <c r="G3733" s="31"/>
      <c r="I3733" s="28"/>
      <c r="J3733" s="29"/>
      <c r="L3733" s="28"/>
      <c r="M3733" s="27"/>
    </row>
    <row r="3734" spans="2:13">
      <c r="B3734" s="28"/>
      <c r="C3734" s="28"/>
      <c r="E3734" s="28"/>
      <c r="F3734" s="30"/>
      <c r="G3734" s="31"/>
      <c r="I3734" s="28"/>
      <c r="J3734" s="29"/>
      <c r="L3734" s="28"/>
      <c r="M3734" s="27"/>
    </row>
    <row r="3735" spans="2:13">
      <c r="B3735" s="28"/>
      <c r="C3735" s="28"/>
      <c r="E3735" s="28"/>
      <c r="F3735" s="30"/>
      <c r="G3735" s="31"/>
      <c r="I3735" s="28"/>
      <c r="J3735" s="29"/>
      <c r="L3735" s="28"/>
      <c r="M3735" s="27"/>
    </row>
    <row r="3736" spans="2:13">
      <c r="B3736" s="28"/>
      <c r="C3736" s="28"/>
      <c r="E3736" s="28"/>
      <c r="F3736" s="30"/>
      <c r="G3736" s="31"/>
      <c r="I3736" s="28"/>
      <c r="J3736" s="29"/>
      <c r="L3736" s="28"/>
      <c r="M3736" s="27"/>
    </row>
    <row r="3737" spans="2:13">
      <c r="B3737" s="28"/>
      <c r="C3737" s="28"/>
      <c r="E3737" s="28"/>
      <c r="F3737" s="30"/>
      <c r="G3737" s="31"/>
      <c r="I3737" s="28"/>
      <c r="J3737" s="29"/>
      <c r="L3737" s="28"/>
      <c r="M3737" s="27"/>
    </row>
    <row r="3738" spans="2:13">
      <c r="B3738" s="28"/>
      <c r="C3738" s="28"/>
      <c r="E3738" s="28"/>
      <c r="F3738" s="30"/>
      <c r="G3738" s="31"/>
      <c r="I3738" s="28"/>
      <c r="J3738" s="29"/>
      <c r="L3738" s="28"/>
      <c r="M3738" s="27"/>
    </row>
    <row r="3739" spans="2:13">
      <c r="B3739" s="28"/>
      <c r="C3739" s="28"/>
      <c r="E3739" s="28"/>
      <c r="F3739" s="30"/>
      <c r="G3739" s="31"/>
      <c r="I3739" s="28"/>
      <c r="J3739" s="29"/>
      <c r="L3739" s="28"/>
      <c r="M3739" s="27"/>
    </row>
    <row r="3740" spans="2:13">
      <c r="B3740" s="28"/>
      <c r="C3740" s="28"/>
      <c r="E3740" s="28"/>
      <c r="F3740" s="30"/>
      <c r="G3740" s="31"/>
      <c r="I3740" s="28"/>
      <c r="J3740" s="29"/>
      <c r="L3740" s="28"/>
      <c r="M3740" s="27"/>
    </row>
    <row r="3741" spans="2:13">
      <c r="B3741" s="28"/>
      <c r="C3741" s="28"/>
      <c r="E3741" s="28"/>
      <c r="F3741" s="30"/>
      <c r="G3741" s="31"/>
      <c r="I3741" s="28"/>
      <c r="J3741" s="29"/>
      <c r="L3741" s="28"/>
      <c r="M3741" s="27"/>
    </row>
    <row r="3742" spans="2:13">
      <c r="B3742" s="28"/>
      <c r="C3742" s="28"/>
      <c r="E3742" s="28"/>
      <c r="F3742" s="30"/>
      <c r="G3742" s="31"/>
      <c r="I3742" s="28"/>
      <c r="J3742" s="29"/>
      <c r="L3742" s="28"/>
      <c r="M3742" s="27"/>
    </row>
    <row r="3743" spans="2:13">
      <c r="B3743" s="28"/>
      <c r="C3743" s="28"/>
      <c r="E3743" s="28"/>
      <c r="F3743" s="30"/>
      <c r="G3743" s="31"/>
      <c r="I3743" s="28"/>
      <c r="J3743" s="29"/>
      <c r="L3743" s="28"/>
      <c r="M3743" s="27"/>
    </row>
    <row r="3744" spans="2:13">
      <c r="B3744" s="28"/>
      <c r="C3744" s="28"/>
      <c r="E3744" s="28"/>
      <c r="F3744" s="30"/>
      <c r="G3744" s="31"/>
      <c r="I3744" s="28"/>
      <c r="J3744" s="29"/>
      <c r="L3744" s="28"/>
      <c r="M3744" s="27"/>
    </row>
    <row r="3745" spans="2:13">
      <c r="B3745" s="28"/>
      <c r="C3745" s="28"/>
      <c r="E3745" s="28"/>
      <c r="F3745" s="30"/>
      <c r="G3745" s="31"/>
      <c r="I3745" s="28"/>
      <c r="J3745" s="29"/>
      <c r="L3745" s="28"/>
      <c r="M3745" s="27"/>
    </row>
    <row r="3746" spans="2:13">
      <c r="B3746" s="28"/>
      <c r="C3746" s="28"/>
      <c r="E3746" s="28"/>
      <c r="F3746" s="30"/>
      <c r="G3746" s="31"/>
      <c r="I3746" s="28"/>
      <c r="J3746" s="29"/>
      <c r="L3746" s="28"/>
      <c r="M3746" s="27"/>
    </row>
    <row r="3747" spans="2:13">
      <c r="B3747" s="28"/>
      <c r="C3747" s="28"/>
      <c r="E3747" s="28"/>
      <c r="F3747" s="30"/>
      <c r="G3747" s="31"/>
      <c r="I3747" s="28"/>
      <c r="J3747" s="29"/>
      <c r="L3747" s="28"/>
      <c r="M3747" s="27"/>
    </row>
    <row r="3748" spans="2:13">
      <c r="B3748" s="28"/>
      <c r="C3748" s="28"/>
      <c r="E3748" s="28"/>
      <c r="F3748" s="30"/>
      <c r="G3748" s="31"/>
      <c r="I3748" s="28"/>
      <c r="J3748" s="29"/>
      <c r="L3748" s="28"/>
      <c r="M3748" s="27"/>
    </row>
    <row r="3749" spans="2:13">
      <c r="B3749" s="28"/>
      <c r="C3749" s="28"/>
      <c r="E3749" s="28"/>
      <c r="F3749" s="30"/>
      <c r="G3749" s="31"/>
      <c r="I3749" s="28"/>
      <c r="J3749" s="29"/>
      <c r="L3749" s="28"/>
      <c r="M3749" s="27"/>
    </row>
    <row r="3750" spans="2:13">
      <c r="B3750" s="28"/>
      <c r="C3750" s="28"/>
      <c r="E3750" s="28"/>
      <c r="F3750" s="30"/>
      <c r="G3750" s="31"/>
      <c r="I3750" s="28"/>
      <c r="J3750" s="29"/>
      <c r="L3750" s="28"/>
      <c r="M3750" s="27"/>
    </row>
    <row r="3751" spans="2:13">
      <c r="B3751" s="28"/>
      <c r="C3751" s="28"/>
      <c r="E3751" s="28"/>
      <c r="F3751" s="30"/>
      <c r="G3751" s="31"/>
      <c r="I3751" s="28"/>
      <c r="J3751" s="29"/>
      <c r="L3751" s="28"/>
      <c r="M3751" s="27"/>
    </row>
    <row r="3752" spans="2:13">
      <c r="B3752" s="28"/>
      <c r="C3752" s="28"/>
      <c r="E3752" s="28"/>
      <c r="F3752" s="30"/>
      <c r="G3752" s="31"/>
      <c r="I3752" s="28"/>
      <c r="J3752" s="29"/>
      <c r="L3752" s="28"/>
      <c r="M3752" s="27"/>
    </row>
    <row r="3753" spans="2:13">
      <c r="B3753" s="28"/>
      <c r="C3753" s="28"/>
      <c r="E3753" s="28"/>
      <c r="F3753" s="30"/>
      <c r="G3753" s="31"/>
      <c r="I3753" s="28"/>
      <c r="J3753" s="29"/>
      <c r="L3753" s="28"/>
      <c r="M3753" s="27"/>
    </row>
    <row r="3754" spans="2:13">
      <c r="B3754" s="28"/>
      <c r="C3754" s="28"/>
      <c r="E3754" s="28"/>
      <c r="F3754" s="30"/>
      <c r="G3754" s="31"/>
      <c r="I3754" s="28"/>
      <c r="J3754" s="29"/>
      <c r="L3754" s="28"/>
      <c r="M3754" s="27"/>
    </row>
    <row r="3755" spans="2:13">
      <c r="B3755" s="28"/>
      <c r="C3755" s="28"/>
      <c r="E3755" s="28"/>
      <c r="F3755" s="30"/>
      <c r="G3755" s="31"/>
      <c r="I3755" s="28"/>
      <c r="J3755" s="29"/>
      <c r="L3755" s="28"/>
      <c r="M3755" s="27"/>
    </row>
    <row r="3756" spans="2:13">
      <c r="B3756" s="28"/>
      <c r="C3756" s="28"/>
      <c r="E3756" s="28"/>
      <c r="F3756" s="30"/>
      <c r="G3756" s="31"/>
      <c r="I3756" s="28"/>
      <c r="J3756" s="29"/>
      <c r="L3756" s="28"/>
      <c r="M3756" s="27"/>
    </row>
    <row r="3757" spans="2:13">
      <c r="B3757" s="28"/>
      <c r="C3757" s="28"/>
      <c r="E3757" s="28"/>
      <c r="F3757" s="30"/>
      <c r="G3757" s="31"/>
      <c r="I3757" s="28"/>
      <c r="J3757" s="29"/>
      <c r="L3757" s="28"/>
      <c r="M3757" s="27"/>
    </row>
    <row r="3758" spans="2:13">
      <c r="B3758" s="28"/>
      <c r="C3758" s="28"/>
      <c r="E3758" s="28"/>
      <c r="F3758" s="30"/>
      <c r="G3758" s="31"/>
      <c r="I3758" s="28"/>
      <c r="J3758" s="29"/>
      <c r="L3758" s="28"/>
      <c r="M3758" s="27"/>
    </row>
    <row r="3759" spans="2:13">
      <c r="B3759" s="28"/>
      <c r="C3759" s="28"/>
      <c r="E3759" s="28"/>
      <c r="F3759" s="30"/>
      <c r="G3759" s="31"/>
      <c r="I3759" s="28"/>
      <c r="J3759" s="29"/>
      <c r="L3759" s="28"/>
      <c r="M3759" s="27"/>
    </row>
    <row r="3760" spans="2:13">
      <c r="B3760" s="28"/>
      <c r="C3760" s="28"/>
      <c r="E3760" s="28"/>
      <c r="F3760" s="30"/>
      <c r="G3760" s="31"/>
      <c r="I3760" s="28"/>
      <c r="J3760" s="29"/>
      <c r="L3760" s="28"/>
      <c r="M3760" s="27"/>
    </row>
    <row r="3761" spans="2:13">
      <c r="B3761" s="28"/>
      <c r="C3761" s="28"/>
      <c r="E3761" s="28"/>
      <c r="F3761" s="30"/>
      <c r="G3761" s="31"/>
      <c r="I3761" s="28"/>
      <c r="J3761" s="29"/>
      <c r="L3761" s="28"/>
      <c r="M3761" s="27"/>
    </row>
    <row r="3762" spans="2:13">
      <c r="B3762" s="28"/>
      <c r="C3762" s="28"/>
      <c r="E3762" s="28"/>
      <c r="F3762" s="30"/>
      <c r="G3762" s="31"/>
      <c r="I3762" s="28"/>
      <c r="J3762" s="29"/>
      <c r="L3762" s="28"/>
      <c r="M3762" s="27"/>
    </row>
    <row r="3763" spans="2:13">
      <c r="B3763" s="28"/>
      <c r="C3763" s="28"/>
      <c r="E3763" s="28"/>
      <c r="F3763" s="30"/>
      <c r="G3763" s="31"/>
      <c r="I3763" s="28"/>
      <c r="J3763" s="29"/>
      <c r="L3763" s="28"/>
      <c r="M3763" s="27"/>
    </row>
    <row r="3764" spans="2:13">
      <c r="B3764" s="28"/>
      <c r="C3764" s="28"/>
      <c r="E3764" s="28"/>
      <c r="F3764" s="30"/>
      <c r="G3764" s="31"/>
      <c r="I3764" s="28"/>
      <c r="J3764" s="29"/>
      <c r="L3764" s="28"/>
      <c r="M3764" s="27"/>
    </row>
    <row r="3765" spans="2:13">
      <c r="B3765" s="28"/>
      <c r="C3765" s="28"/>
      <c r="E3765" s="28"/>
      <c r="F3765" s="30"/>
      <c r="G3765" s="31"/>
      <c r="I3765" s="28"/>
      <c r="J3765" s="29"/>
      <c r="L3765" s="28"/>
      <c r="M3765" s="27"/>
    </row>
    <row r="3766" spans="2:13">
      <c r="B3766" s="28"/>
      <c r="C3766" s="28"/>
      <c r="E3766" s="28"/>
      <c r="F3766" s="30"/>
      <c r="G3766" s="31"/>
      <c r="I3766" s="28"/>
      <c r="J3766" s="29"/>
      <c r="L3766" s="28"/>
      <c r="M3766" s="27"/>
    </row>
    <row r="3767" spans="2:13">
      <c r="B3767" s="28"/>
      <c r="C3767" s="28"/>
      <c r="E3767" s="28"/>
      <c r="F3767" s="30"/>
      <c r="G3767" s="31"/>
      <c r="I3767" s="28"/>
      <c r="J3767" s="29"/>
      <c r="L3767" s="28"/>
      <c r="M3767" s="27"/>
    </row>
    <row r="3768" spans="2:13">
      <c r="B3768" s="28"/>
      <c r="C3768" s="28"/>
      <c r="E3768" s="28"/>
      <c r="F3768" s="30"/>
      <c r="G3768" s="31"/>
      <c r="I3768" s="28"/>
      <c r="J3768" s="29"/>
      <c r="L3768" s="28"/>
      <c r="M3768" s="27"/>
    </row>
    <row r="3769" spans="2:13">
      <c r="B3769" s="28"/>
      <c r="C3769" s="28"/>
      <c r="E3769" s="28"/>
      <c r="F3769" s="30"/>
      <c r="G3769" s="31"/>
      <c r="I3769" s="28"/>
      <c r="J3769" s="29"/>
      <c r="L3769" s="28"/>
      <c r="M3769" s="27"/>
    </row>
    <row r="3770" spans="2:13">
      <c r="B3770" s="28"/>
      <c r="C3770" s="28"/>
      <c r="E3770" s="28"/>
      <c r="F3770" s="30"/>
      <c r="G3770" s="31"/>
      <c r="I3770" s="28"/>
      <c r="J3770" s="29"/>
      <c r="L3770" s="28"/>
      <c r="M3770" s="27"/>
    </row>
    <row r="3771" spans="2:13">
      <c r="B3771" s="28"/>
      <c r="C3771" s="28"/>
      <c r="E3771" s="28"/>
      <c r="F3771" s="30"/>
      <c r="G3771" s="31"/>
      <c r="I3771" s="28"/>
      <c r="J3771" s="29"/>
      <c r="L3771" s="28"/>
      <c r="M3771" s="27"/>
    </row>
    <row r="3772" spans="2:13">
      <c r="B3772" s="28"/>
      <c r="C3772" s="28"/>
      <c r="E3772" s="28"/>
      <c r="F3772" s="30"/>
      <c r="G3772" s="31"/>
      <c r="I3772" s="28"/>
      <c r="J3772" s="29"/>
      <c r="L3772" s="28"/>
      <c r="M3772" s="27"/>
    </row>
    <row r="3773" spans="2:13">
      <c r="B3773" s="28"/>
      <c r="C3773" s="28"/>
      <c r="E3773" s="28"/>
      <c r="F3773" s="30"/>
      <c r="G3773" s="31"/>
      <c r="I3773" s="28"/>
      <c r="J3773" s="29"/>
      <c r="L3773" s="28"/>
      <c r="M3773" s="27"/>
    </row>
    <row r="3774" spans="2:13">
      <c r="B3774" s="28"/>
      <c r="C3774" s="28"/>
      <c r="E3774" s="28"/>
      <c r="F3774" s="30"/>
      <c r="G3774" s="31"/>
      <c r="I3774" s="28"/>
      <c r="J3774" s="29"/>
      <c r="L3774" s="28"/>
      <c r="M3774" s="27"/>
    </row>
    <row r="3775" spans="2:13">
      <c r="B3775" s="28"/>
      <c r="C3775" s="28"/>
      <c r="E3775" s="28"/>
      <c r="F3775" s="30"/>
      <c r="G3775" s="31"/>
      <c r="I3775" s="28"/>
      <c r="J3775" s="29"/>
      <c r="L3775" s="28"/>
      <c r="M3775" s="27"/>
    </row>
    <row r="3776" spans="2:13">
      <c r="B3776" s="28"/>
      <c r="C3776" s="28"/>
      <c r="E3776" s="28"/>
      <c r="F3776" s="30"/>
      <c r="G3776" s="31"/>
      <c r="I3776" s="28"/>
      <c r="J3776" s="29"/>
      <c r="L3776" s="28"/>
      <c r="M3776" s="27"/>
    </row>
    <row r="3777" spans="2:13">
      <c r="B3777" s="28"/>
      <c r="C3777" s="28"/>
      <c r="E3777" s="28"/>
      <c r="F3777" s="30"/>
      <c r="G3777" s="31"/>
      <c r="I3777" s="28"/>
      <c r="J3777" s="29"/>
      <c r="L3777" s="28"/>
      <c r="M3777" s="27"/>
    </row>
    <row r="3778" spans="2:13">
      <c r="B3778" s="28"/>
      <c r="C3778" s="28"/>
      <c r="E3778" s="28"/>
      <c r="F3778" s="30"/>
      <c r="G3778" s="31"/>
      <c r="I3778" s="28"/>
      <c r="J3778" s="29"/>
      <c r="L3778" s="28"/>
      <c r="M3778" s="27"/>
    </row>
    <row r="3779" spans="2:13">
      <c r="B3779" s="28"/>
      <c r="C3779" s="28"/>
      <c r="E3779" s="28"/>
      <c r="F3779" s="30"/>
      <c r="G3779" s="31"/>
      <c r="I3779" s="28"/>
      <c r="J3779" s="29"/>
      <c r="L3779" s="28"/>
      <c r="M3779" s="27"/>
    </row>
    <row r="3780" spans="2:13">
      <c r="B3780" s="28"/>
      <c r="C3780" s="28"/>
      <c r="E3780" s="28"/>
      <c r="F3780" s="30"/>
      <c r="G3780" s="31"/>
      <c r="I3780" s="28"/>
      <c r="J3780" s="29"/>
      <c r="L3780" s="28"/>
      <c r="M3780" s="27"/>
    </row>
    <row r="3781" spans="2:13">
      <c r="B3781" s="28"/>
      <c r="C3781" s="28"/>
      <c r="E3781" s="28"/>
      <c r="F3781" s="30"/>
      <c r="G3781" s="31"/>
      <c r="I3781" s="28"/>
      <c r="J3781" s="29"/>
      <c r="L3781" s="28"/>
      <c r="M3781" s="27"/>
    </row>
    <row r="3782" spans="2:13">
      <c r="B3782" s="28"/>
      <c r="C3782" s="28"/>
      <c r="E3782" s="28"/>
      <c r="F3782" s="30"/>
      <c r="G3782" s="31"/>
      <c r="I3782" s="28"/>
      <c r="J3782" s="29"/>
      <c r="L3782" s="28"/>
      <c r="M3782" s="27"/>
    </row>
    <row r="3783" spans="2:13">
      <c r="B3783" s="28"/>
      <c r="C3783" s="28"/>
      <c r="E3783" s="28"/>
      <c r="F3783" s="30"/>
      <c r="G3783" s="31"/>
      <c r="I3783" s="28"/>
      <c r="J3783" s="29"/>
      <c r="L3783" s="28"/>
      <c r="M3783" s="27"/>
    </row>
    <row r="3784" spans="2:13">
      <c r="B3784" s="28"/>
      <c r="C3784" s="28"/>
      <c r="E3784" s="28"/>
      <c r="F3784" s="30"/>
      <c r="G3784" s="31"/>
      <c r="I3784" s="28"/>
      <c r="J3784" s="29"/>
      <c r="L3784" s="28"/>
      <c r="M3784" s="27"/>
    </row>
    <row r="3785" spans="2:13">
      <c r="B3785" s="28"/>
      <c r="C3785" s="28"/>
      <c r="E3785" s="28"/>
      <c r="F3785" s="30"/>
      <c r="G3785" s="31"/>
      <c r="I3785" s="28"/>
      <c r="J3785" s="29"/>
      <c r="L3785" s="28"/>
      <c r="M3785" s="27"/>
    </row>
    <row r="3786" spans="2:13">
      <c r="B3786" s="28"/>
      <c r="C3786" s="28"/>
      <c r="E3786" s="28"/>
      <c r="F3786" s="30"/>
      <c r="G3786" s="31"/>
      <c r="I3786" s="28"/>
      <c r="J3786" s="29"/>
      <c r="L3786" s="28"/>
      <c r="M3786" s="27"/>
    </row>
    <row r="3787" spans="2:13">
      <c r="B3787" s="28"/>
      <c r="C3787" s="28"/>
      <c r="E3787" s="28"/>
      <c r="F3787" s="30"/>
      <c r="G3787" s="31"/>
      <c r="I3787" s="28"/>
      <c r="J3787" s="29"/>
      <c r="L3787" s="28"/>
      <c r="M3787" s="27"/>
    </row>
    <row r="3788" spans="2:13">
      <c r="B3788" s="28"/>
      <c r="C3788" s="28"/>
      <c r="E3788" s="28"/>
      <c r="F3788" s="30"/>
      <c r="G3788" s="31"/>
      <c r="I3788" s="28"/>
      <c r="J3788" s="29"/>
      <c r="L3788" s="28"/>
      <c r="M3788" s="27"/>
    </row>
    <row r="3789" spans="2:13">
      <c r="B3789" s="28"/>
      <c r="C3789" s="28"/>
      <c r="E3789" s="28"/>
      <c r="F3789" s="30"/>
      <c r="G3789" s="31"/>
      <c r="I3789" s="28"/>
      <c r="J3789" s="29"/>
      <c r="L3789" s="28"/>
      <c r="M3789" s="27"/>
    </row>
    <row r="3790" spans="2:13">
      <c r="B3790" s="28"/>
      <c r="C3790" s="28"/>
      <c r="E3790" s="28"/>
      <c r="F3790" s="30"/>
      <c r="G3790" s="31"/>
      <c r="I3790" s="28"/>
      <c r="J3790" s="29"/>
      <c r="L3790" s="28"/>
      <c r="M3790" s="27"/>
    </row>
    <row r="3791" spans="2:13">
      <c r="B3791" s="28"/>
      <c r="C3791" s="28"/>
      <c r="E3791" s="28"/>
      <c r="F3791" s="30"/>
      <c r="G3791" s="31"/>
      <c r="I3791" s="28"/>
      <c r="J3791" s="29"/>
      <c r="L3791" s="28"/>
      <c r="M3791" s="27"/>
    </row>
    <row r="3792" spans="2:13">
      <c r="B3792" s="28"/>
      <c r="C3792" s="28"/>
      <c r="E3792" s="28"/>
      <c r="F3792" s="30"/>
      <c r="G3792" s="31"/>
      <c r="I3792" s="28"/>
      <c r="J3792" s="29"/>
      <c r="L3792" s="28"/>
      <c r="M3792" s="27"/>
    </row>
    <row r="3793" spans="2:13">
      <c r="B3793" s="28"/>
      <c r="C3793" s="28"/>
      <c r="E3793" s="28"/>
      <c r="F3793" s="30"/>
      <c r="G3793" s="31"/>
      <c r="I3793" s="28"/>
      <c r="J3793" s="29"/>
      <c r="L3793" s="28"/>
      <c r="M3793" s="27"/>
    </row>
    <row r="3794" spans="2:13">
      <c r="B3794" s="28"/>
      <c r="C3794" s="28"/>
      <c r="E3794" s="28"/>
      <c r="F3794" s="30"/>
      <c r="G3794" s="31"/>
      <c r="I3794" s="28"/>
      <c r="J3794" s="29"/>
      <c r="L3794" s="28"/>
      <c r="M3794" s="27"/>
    </row>
    <row r="3795" spans="2:13">
      <c r="B3795" s="28"/>
      <c r="C3795" s="28"/>
      <c r="E3795" s="28"/>
      <c r="F3795" s="30"/>
      <c r="G3795" s="31"/>
      <c r="I3795" s="28"/>
      <c r="J3795" s="29"/>
      <c r="L3795" s="28"/>
      <c r="M3795" s="27"/>
    </row>
    <row r="3796" spans="2:13">
      <c r="B3796" s="28"/>
      <c r="C3796" s="28"/>
      <c r="E3796" s="28"/>
      <c r="F3796" s="30"/>
      <c r="G3796" s="31"/>
      <c r="I3796" s="28"/>
      <c r="J3796" s="29"/>
      <c r="L3796" s="28"/>
      <c r="M3796" s="27"/>
    </row>
    <row r="3797" spans="2:13">
      <c r="B3797" s="28"/>
      <c r="C3797" s="28"/>
      <c r="E3797" s="28"/>
      <c r="F3797" s="30"/>
      <c r="G3797" s="31"/>
      <c r="I3797" s="28"/>
      <c r="J3797" s="29"/>
      <c r="L3797" s="28"/>
      <c r="M3797" s="27"/>
    </row>
    <row r="3798" spans="2:13">
      <c r="B3798" s="28"/>
      <c r="C3798" s="28"/>
      <c r="E3798" s="28"/>
      <c r="F3798" s="30"/>
      <c r="G3798" s="31"/>
      <c r="I3798" s="28"/>
      <c r="J3798" s="29"/>
      <c r="L3798" s="28"/>
      <c r="M3798" s="27"/>
    </row>
    <row r="3799" spans="2:13">
      <c r="B3799" s="28"/>
      <c r="C3799" s="28"/>
      <c r="E3799" s="28"/>
      <c r="F3799" s="30"/>
      <c r="G3799" s="31"/>
      <c r="I3799" s="28"/>
      <c r="J3799" s="29"/>
      <c r="L3799" s="28"/>
      <c r="M3799" s="27"/>
    </row>
    <row r="3800" spans="2:13">
      <c r="B3800" s="28"/>
      <c r="C3800" s="28"/>
      <c r="E3800" s="28"/>
      <c r="F3800" s="30"/>
      <c r="G3800" s="31"/>
      <c r="I3800" s="28"/>
      <c r="J3800" s="29"/>
      <c r="L3800" s="28"/>
      <c r="M3800" s="27"/>
    </row>
    <row r="3801" spans="2:13">
      <c r="B3801" s="28"/>
      <c r="C3801" s="28"/>
      <c r="E3801" s="28"/>
      <c r="F3801" s="30"/>
      <c r="G3801" s="31"/>
      <c r="I3801" s="28"/>
      <c r="J3801" s="29"/>
      <c r="L3801" s="28"/>
      <c r="M3801" s="27"/>
    </row>
    <row r="3802" spans="2:13">
      <c r="B3802" s="28"/>
      <c r="C3802" s="28"/>
      <c r="E3802" s="28"/>
      <c r="F3802" s="30"/>
      <c r="G3802" s="31"/>
      <c r="I3802" s="28"/>
      <c r="J3802" s="29"/>
      <c r="L3802" s="28"/>
      <c r="M3802" s="27"/>
    </row>
    <row r="3803" spans="2:13">
      <c r="B3803" s="28"/>
      <c r="C3803" s="28"/>
      <c r="E3803" s="28"/>
      <c r="F3803" s="30"/>
      <c r="G3803" s="31"/>
      <c r="I3803" s="28"/>
      <c r="J3803" s="29"/>
      <c r="L3803" s="28"/>
      <c r="M3803" s="27"/>
    </row>
    <row r="3804" spans="2:13">
      <c r="B3804" s="28"/>
      <c r="C3804" s="28"/>
      <c r="E3804" s="28"/>
      <c r="F3804" s="30"/>
      <c r="G3804" s="31"/>
      <c r="I3804" s="28"/>
      <c r="J3804" s="29"/>
      <c r="L3804" s="28"/>
      <c r="M3804" s="27"/>
    </row>
    <row r="3805" spans="2:13">
      <c r="B3805" s="28"/>
      <c r="C3805" s="28"/>
      <c r="E3805" s="28"/>
      <c r="F3805" s="30"/>
      <c r="G3805" s="31"/>
      <c r="I3805" s="28"/>
      <c r="J3805" s="29"/>
      <c r="L3805" s="28"/>
      <c r="M3805" s="27"/>
    </row>
    <row r="3806" spans="2:13">
      <c r="B3806" s="28"/>
      <c r="C3806" s="28"/>
      <c r="E3806" s="28"/>
      <c r="F3806" s="30"/>
      <c r="G3806" s="31"/>
      <c r="I3806" s="28"/>
      <c r="J3806" s="29"/>
      <c r="L3806" s="28"/>
      <c r="M3806" s="27"/>
    </row>
    <row r="3807" spans="2:13">
      <c r="B3807" s="28"/>
      <c r="C3807" s="28"/>
      <c r="E3807" s="28"/>
      <c r="F3807" s="30"/>
      <c r="G3807" s="31"/>
      <c r="I3807" s="28"/>
      <c r="J3807" s="29"/>
      <c r="L3807" s="28"/>
      <c r="M3807" s="27"/>
    </row>
    <row r="3808" spans="2:13">
      <c r="B3808" s="28"/>
      <c r="C3808" s="28"/>
      <c r="E3808" s="28"/>
      <c r="F3808" s="30"/>
      <c r="G3808" s="31"/>
      <c r="I3808" s="28"/>
      <c r="J3808" s="29"/>
      <c r="L3808" s="28"/>
      <c r="M3808" s="27"/>
    </row>
    <row r="3809" spans="2:13">
      <c r="B3809" s="28"/>
      <c r="C3809" s="28"/>
      <c r="E3809" s="28"/>
      <c r="F3809" s="30"/>
      <c r="G3809" s="31"/>
      <c r="I3809" s="28"/>
      <c r="J3809" s="29"/>
      <c r="L3809" s="28"/>
      <c r="M3809" s="27"/>
    </row>
    <row r="3810" spans="2:13">
      <c r="B3810" s="28"/>
      <c r="C3810" s="28"/>
      <c r="E3810" s="28"/>
      <c r="F3810" s="30"/>
      <c r="G3810" s="31"/>
      <c r="I3810" s="28"/>
      <c r="J3810" s="29"/>
      <c r="L3810" s="28"/>
      <c r="M3810" s="27"/>
    </row>
    <row r="3811" spans="2:13">
      <c r="B3811" s="28"/>
      <c r="C3811" s="28"/>
      <c r="E3811" s="28"/>
      <c r="F3811" s="30"/>
      <c r="G3811" s="31"/>
      <c r="I3811" s="28"/>
      <c r="J3811" s="29"/>
      <c r="L3811" s="28"/>
      <c r="M3811" s="27"/>
    </row>
    <row r="3812" spans="2:13">
      <c r="B3812" s="28"/>
      <c r="C3812" s="28"/>
      <c r="E3812" s="28"/>
      <c r="F3812" s="30"/>
      <c r="G3812" s="31"/>
      <c r="I3812" s="28"/>
      <c r="J3812" s="29"/>
      <c r="L3812" s="28"/>
      <c r="M3812" s="27"/>
    </row>
    <row r="3813" spans="2:13">
      <c r="B3813" s="28"/>
      <c r="C3813" s="28"/>
      <c r="E3813" s="28"/>
      <c r="F3813" s="30"/>
      <c r="G3813" s="31"/>
      <c r="I3813" s="28"/>
      <c r="J3813" s="29"/>
      <c r="L3813" s="28"/>
      <c r="M3813" s="27"/>
    </row>
    <row r="3814" spans="2:13">
      <c r="B3814" s="28"/>
      <c r="C3814" s="28"/>
      <c r="E3814" s="28"/>
      <c r="F3814" s="30"/>
      <c r="G3814" s="31"/>
      <c r="I3814" s="28"/>
      <c r="J3814" s="29"/>
      <c r="L3814" s="28"/>
      <c r="M3814" s="27"/>
    </row>
    <row r="3815" spans="2:13">
      <c r="B3815" s="28"/>
      <c r="C3815" s="28"/>
      <c r="E3815" s="28"/>
      <c r="F3815" s="30"/>
      <c r="G3815" s="31"/>
      <c r="I3815" s="28"/>
      <c r="J3815" s="29"/>
      <c r="L3815" s="28"/>
      <c r="M3815" s="27"/>
    </row>
    <row r="3816" spans="2:13">
      <c r="B3816" s="28"/>
      <c r="C3816" s="28"/>
      <c r="E3816" s="28"/>
      <c r="F3816" s="30"/>
      <c r="G3816" s="31"/>
      <c r="I3816" s="28"/>
      <c r="J3816" s="29"/>
      <c r="L3816" s="28"/>
      <c r="M3816" s="27"/>
    </row>
    <row r="3817" spans="2:13">
      <c r="B3817" s="28"/>
      <c r="C3817" s="28"/>
      <c r="E3817" s="28"/>
      <c r="F3817" s="30"/>
      <c r="G3817" s="31"/>
      <c r="I3817" s="28"/>
      <c r="J3817" s="29"/>
      <c r="L3817" s="28"/>
      <c r="M3817" s="27"/>
    </row>
    <row r="3818" spans="2:13">
      <c r="B3818" s="28"/>
      <c r="C3818" s="28"/>
      <c r="E3818" s="28"/>
      <c r="F3818" s="30"/>
      <c r="G3818" s="31"/>
      <c r="I3818" s="28"/>
      <c r="J3818" s="29"/>
      <c r="L3818" s="28"/>
      <c r="M3818" s="27"/>
    </row>
    <row r="3819" spans="2:13">
      <c r="B3819" s="28"/>
      <c r="C3819" s="28"/>
      <c r="E3819" s="28"/>
      <c r="F3819" s="30"/>
      <c r="G3819" s="31"/>
      <c r="I3819" s="28"/>
      <c r="J3819" s="29"/>
      <c r="L3819" s="28"/>
      <c r="M3819" s="27"/>
    </row>
    <row r="3820" spans="2:13">
      <c r="B3820" s="28"/>
      <c r="C3820" s="28"/>
      <c r="E3820" s="28"/>
      <c r="F3820" s="30"/>
      <c r="G3820" s="31"/>
      <c r="I3820" s="28"/>
      <c r="J3820" s="29"/>
      <c r="L3820" s="28"/>
      <c r="M3820" s="27"/>
    </row>
    <row r="3821" spans="2:13">
      <c r="B3821" s="28"/>
      <c r="C3821" s="28"/>
      <c r="E3821" s="28"/>
      <c r="F3821" s="30"/>
      <c r="G3821" s="31"/>
      <c r="I3821" s="28"/>
      <c r="J3821" s="29"/>
      <c r="L3821" s="28"/>
      <c r="M3821" s="27"/>
    </row>
    <row r="3822" spans="2:13">
      <c r="B3822" s="28"/>
      <c r="C3822" s="28"/>
      <c r="E3822" s="28"/>
      <c r="F3822" s="30"/>
      <c r="G3822" s="31"/>
      <c r="I3822" s="28"/>
      <c r="J3822" s="29"/>
      <c r="L3822" s="28"/>
      <c r="M3822" s="27"/>
    </row>
    <row r="3823" spans="2:13">
      <c r="B3823" s="28"/>
      <c r="C3823" s="28"/>
      <c r="E3823" s="28"/>
      <c r="F3823" s="30"/>
      <c r="G3823" s="31"/>
      <c r="I3823" s="28"/>
      <c r="J3823" s="29"/>
      <c r="L3823" s="28"/>
      <c r="M3823" s="27"/>
    </row>
    <row r="3824" spans="2:13">
      <c r="B3824" s="28"/>
      <c r="C3824" s="28"/>
      <c r="E3824" s="28"/>
      <c r="F3824" s="30"/>
      <c r="G3824" s="31"/>
      <c r="I3824" s="28"/>
      <c r="J3824" s="29"/>
      <c r="L3824" s="28"/>
      <c r="M3824" s="27"/>
    </row>
    <row r="3825" spans="2:13">
      <c r="B3825" s="28"/>
      <c r="C3825" s="28"/>
      <c r="E3825" s="28"/>
      <c r="F3825" s="30"/>
      <c r="G3825" s="31"/>
      <c r="I3825" s="28"/>
      <c r="J3825" s="29"/>
      <c r="L3825" s="28"/>
      <c r="M3825" s="27"/>
    </row>
    <row r="3826" spans="2:13">
      <c r="B3826" s="28"/>
      <c r="C3826" s="28"/>
      <c r="E3826" s="28"/>
      <c r="F3826" s="30"/>
      <c r="G3826" s="31"/>
      <c r="I3826" s="28"/>
      <c r="J3826" s="29"/>
      <c r="L3826" s="28"/>
      <c r="M3826" s="27"/>
    </row>
    <row r="3827" spans="2:13">
      <c r="B3827" s="28"/>
      <c r="C3827" s="28"/>
      <c r="E3827" s="28"/>
      <c r="F3827" s="30"/>
      <c r="G3827" s="31"/>
      <c r="I3827" s="28"/>
      <c r="J3827" s="29"/>
      <c r="L3827" s="28"/>
      <c r="M3827" s="27"/>
    </row>
    <row r="3828" spans="2:13">
      <c r="B3828" s="28"/>
      <c r="C3828" s="28"/>
      <c r="E3828" s="28"/>
      <c r="F3828" s="30"/>
      <c r="G3828" s="31"/>
      <c r="I3828" s="28"/>
      <c r="J3828" s="29"/>
      <c r="L3828" s="28"/>
      <c r="M3828" s="27"/>
    </row>
    <row r="3829" spans="2:13">
      <c r="B3829" s="28"/>
      <c r="C3829" s="28"/>
      <c r="E3829" s="28"/>
      <c r="F3829" s="30"/>
      <c r="G3829" s="31"/>
      <c r="I3829" s="28"/>
      <c r="J3829" s="29"/>
      <c r="L3829" s="28"/>
      <c r="M3829" s="27"/>
    </row>
    <row r="3830" spans="2:13">
      <c r="B3830" s="28"/>
      <c r="C3830" s="28"/>
      <c r="E3830" s="28"/>
      <c r="F3830" s="30"/>
      <c r="G3830" s="31"/>
      <c r="I3830" s="28"/>
      <c r="J3830" s="29"/>
      <c r="L3830" s="28"/>
      <c r="M3830" s="27"/>
    </row>
    <row r="3831" spans="2:13">
      <c r="B3831" s="28"/>
      <c r="C3831" s="28"/>
      <c r="E3831" s="28"/>
      <c r="F3831" s="30"/>
      <c r="G3831" s="31"/>
      <c r="I3831" s="28"/>
      <c r="J3831" s="29"/>
      <c r="L3831" s="28"/>
      <c r="M3831" s="27"/>
    </row>
    <row r="3832" spans="2:13">
      <c r="B3832" s="28"/>
      <c r="C3832" s="28"/>
      <c r="E3832" s="28"/>
      <c r="F3832" s="30"/>
      <c r="G3832" s="31"/>
      <c r="I3832" s="28"/>
      <c r="J3832" s="29"/>
      <c r="L3832" s="28"/>
      <c r="M3832" s="27"/>
    </row>
    <row r="3833" spans="2:13">
      <c r="B3833" s="28"/>
      <c r="C3833" s="28"/>
      <c r="E3833" s="28"/>
      <c r="F3833" s="30"/>
      <c r="G3833" s="31"/>
      <c r="I3833" s="28"/>
      <c r="J3833" s="29"/>
      <c r="L3833" s="28"/>
      <c r="M3833" s="27"/>
    </row>
    <row r="3834" spans="2:13">
      <c r="B3834" s="28"/>
      <c r="C3834" s="28"/>
      <c r="E3834" s="28"/>
      <c r="F3834" s="30"/>
      <c r="G3834" s="31"/>
      <c r="I3834" s="28"/>
      <c r="J3834" s="29"/>
      <c r="L3834" s="28"/>
      <c r="M3834" s="27"/>
    </row>
    <row r="3835" spans="2:13">
      <c r="B3835" s="28"/>
      <c r="C3835" s="28"/>
      <c r="E3835" s="28"/>
      <c r="F3835" s="30"/>
      <c r="G3835" s="31"/>
      <c r="I3835" s="28"/>
      <c r="J3835" s="29"/>
      <c r="L3835" s="28"/>
      <c r="M3835" s="27"/>
    </row>
    <row r="3836" spans="2:13">
      <c r="B3836" s="28"/>
      <c r="C3836" s="28"/>
      <c r="E3836" s="28"/>
      <c r="F3836" s="30"/>
      <c r="G3836" s="31"/>
      <c r="I3836" s="28"/>
      <c r="J3836" s="29"/>
      <c r="L3836" s="28"/>
      <c r="M3836" s="27"/>
    </row>
    <row r="3837" spans="2:13">
      <c r="B3837" s="28"/>
      <c r="C3837" s="28"/>
      <c r="E3837" s="28"/>
      <c r="F3837" s="30"/>
      <c r="G3837" s="31"/>
      <c r="I3837" s="28"/>
      <c r="J3837" s="29"/>
      <c r="L3837" s="28"/>
      <c r="M3837" s="27"/>
    </row>
    <row r="3838" spans="2:13">
      <c r="B3838" s="28"/>
      <c r="C3838" s="28"/>
      <c r="E3838" s="28"/>
      <c r="F3838" s="30"/>
      <c r="G3838" s="31"/>
      <c r="I3838" s="28"/>
      <c r="J3838" s="29"/>
      <c r="L3838" s="28"/>
      <c r="M3838" s="27"/>
    </row>
    <row r="3839" spans="2:13">
      <c r="B3839" s="28"/>
      <c r="C3839" s="28"/>
      <c r="E3839" s="28"/>
      <c r="F3839" s="30"/>
      <c r="G3839" s="31"/>
      <c r="I3839" s="28"/>
      <c r="J3839" s="29"/>
      <c r="L3839" s="28"/>
      <c r="M3839" s="27"/>
    </row>
    <row r="3840" spans="2:13">
      <c r="B3840" s="28"/>
      <c r="C3840" s="28"/>
      <c r="E3840" s="28"/>
      <c r="F3840" s="30"/>
      <c r="G3840" s="31"/>
      <c r="I3840" s="28"/>
      <c r="J3840" s="29"/>
      <c r="L3840" s="28"/>
      <c r="M3840" s="27"/>
    </row>
    <row r="3841" spans="2:13">
      <c r="B3841" s="28"/>
      <c r="C3841" s="28"/>
      <c r="E3841" s="28"/>
      <c r="F3841" s="30"/>
      <c r="G3841" s="31"/>
      <c r="I3841" s="28"/>
      <c r="J3841" s="29"/>
      <c r="L3841" s="28"/>
      <c r="M3841" s="27"/>
    </row>
    <row r="3842" spans="2:13">
      <c r="B3842" s="28"/>
      <c r="C3842" s="28"/>
      <c r="E3842" s="28"/>
      <c r="F3842" s="30"/>
      <c r="G3842" s="31"/>
      <c r="I3842" s="28"/>
      <c r="J3842" s="29"/>
      <c r="L3842" s="28"/>
      <c r="M3842" s="27"/>
    </row>
    <row r="3843" spans="2:13">
      <c r="B3843" s="28"/>
      <c r="C3843" s="28"/>
      <c r="E3843" s="28"/>
      <c r="F3843" s="30"/>
      <c r="G3843" s="31"/>
      <c r="I3843" s="28"/>
      <c r="J3843" s="29"/>
      <c r="L3843" s="28"/>
      <c r="M3843" s="27"/>
    </row>
    <row r="3844" spans="2:13">
      <c r="B3844" s="28"/>
      <c r="C3844" s="28"/>
      <c r="E3844" s="28"/>
      <c r="F3844" s="30"/>
      <c r="G3844" s="31"/>
      <c r="I3844" s="28"/>
      <c r="J3844" s="29"/>
      <c r="L3844" s="28"/>
      <c r="M3844" s="27"/>
    </row>
    <row r="3845" spans="2:13">
      <c r="B3845" s="28"/>
      <c r="C3845" s="28"/>
      <c r="E3845" s="28"/>
      <c r="F3845" s="30"/>
      <c r="G3845" s="31"/>
      <c r="I3845" s="28"/>
      <c r="J3845" s="29"/>
      <c r="L3845" s="28"/>
      <c r="M3845" s="27"/>
    </row>
    <row r="3846" spans="2:13">
      <c r="B3846" s="28"/>
      <c r="C3846" s="28"/>
      <c r="E3846" s="28"/>
      <c r="F3846" s="30"/>
      <c r="G3846" s="31"/>
      <c r="I3846" s="28"/>
      <c r="J3846" s="29"/>
      <c r="L3846" s="28"/>
      <c r="M3846" s="27"/>
    </row>
    <row r="3847" spans="2:13">
      <c r="B3847" s="28"/>
      <c r="C3847" s="28"/>
      <c r="E3847" s="28"/>
      <c r="F3847" s="30"/>
      <c r="G3847" s="31"/>
      <c r="I3847" s="28"/>
      <c r="J3847" s="29"/>
      <c r="L3847" s="28"/>
      <c r="M3847" s="27"/>
    </row>
    <row r="3848" spans="2:13">
      <c r="B3848" s="28"/>
      <c r="C3848" s="28"/>
      <c r="E3848" s="28"/>
      <c r="F3848" s="30"/>
      <c r="G3848" s="31"/>
      <c r="I3848" s="28"/>
      <c r="J3848" s="29"/>
      <c r="L3848" s="28"/>
      <c r="M3848" s="27"/>
    </row>
    <row r="3849" spans="2:13">
      <c r="B3849" s="28"/>
      <c r="C3849" s="28"/>
      <c r="E3849" s="28"/>
      <c r="F3849" s="30"/>
      <c r="G3849" s="31"/>
      <c r="I3849" s="28"/>
      <c r="J3849" s="29"/>
      <c r="L3849" s="28"/>
      <c r="M3849" s="27"/>
    </row>
    <row r="3850" spans="2:13">
      <c r="B3850" s="28"/>
      <c r="C3850" s="28"/>
      <c r="E3850" s="28"/>
      <c r="F3850" s="30"/>
      <c r="G3850" s="31"/>
      <c r="I3850" s="28"/>
      <c r="J3850" s="29"/>
      <c r="L3850" s="28"/>
      <c r="M3850" s="27"/>
    </row>
    <row r="3851" spans="2:13">
      <c r="B3851" s="28"/>
      <c r="C3851" s="28"/>
      <c r="E3851" s="28"/>
      <c r="F3851" s="30"/>
      <c r="G3851" s="31"/>
      <c r="I3851" s="28"/>
      <c r="J3851" s="29"/>
      <c r="L3851" s="28"/>
      <c r="M3851" s="27"/>
    </row>
    <row r="3852" spans="2:13">
      <c r="B3852" s="28"/>
      <c r="C3852" s="28"/>
      <c r="E3852" s="28"/>
      <c r="F3852" s="30"/>
      <c r="G3852" s="31"/>
      <c r="I3852" s="28"/>
      <c r="J3852" s="29"/>
      <c r="L3852" s="28"/>
      <c r="M3852" s="27"/>
    </row>
    <row r="3853" spans="2:13">
      <c r="B3853" s="28"/>
      <c r="C3853" s="28"/>
      <c r="E3853" s="28"/>
      <c r="F3853" s="30"/>
      <c r="G3853" s="31"/>
      <c r="I3853" s="28"/>
      <c r="J3853" s="29"/>
      <c r="L3853" s="28"/>
      <c r="M3853" s="27"/>
    </row>
    <row r="3854" spans="2:13">
      <c r="B3854" s="28"/>
      <c r="C3854" s="28"/>
      <c r="E3854" s="28"/>
      <c r="F3854" s="30"/>
      <c r="G3854" s="31"/>
      <c r="I3854" s="28"/>
      <c r="J3854" s="29"/>
      <c r="L3854" s="28"/>
      <c r="M3854" s="27"/>
    </row>
    <row r="3855" spans="2:13">
      <c r="B3855" s="28"/>
      <c r="C3855" s="28"/>
      <c r="E3855" s="28"/>
      <c r="F3855" s="30"/>
      <c r="G3855" s="31"/>
      <c r="I3855" s="28"/>
      <c r="J3855" s="29"/>
      <c r="L3855" s="28"/>
      <c r="M3855" s="27"/>
    </row>
    <row r="3856" spans="2:13">
      <c r="B3856" s="28"/>
      <c r="C3856" s="28"/>
      <c r="E3856" s="28"/>
      <c r="F3856" s="30"/>
      <c r="G3856" s="31"/>
      <c r="I3856" s="28"/>
      <c r="J3856" s="29"/>
      <c r="L3856" s="28"/>
      <c r="M3856" s="27"/>
    </row>
    <row r="3857" spans="2:13">
      <c r="B3857" s="28"/>
      <c r="C3857" s="28"/>
      <c r="E3857" s="28"/>
      <c r="F3857" s="30"/>
      <c r="G3857" s="31"/>
      <c r="I3857" s="28"/>
      <c r="J3857" s="29"/>
      <c r="L3857" s="28"/>
      <c r="M3857" s="27"/>
    </row>
    <row r="3858" spans="2:13">
      <c r="B3858" s="28"/>
      <c r="C3858" s="28"/>
      <c r="E3858" s="28"/>
      <c r="F3858" s="30"/>
      <c r="G3858" s="31"/>
      <c r="I3858" s="28"/>
      <c r="J3858" s="29"/>
      <c r="L3858" s="28"/>
      <c r="M3858" s="27"/>
    </row>
    <row r="3859" spans="2:13">
      <c r="B3859" s="28"/>
      <c r="C3859" s="28"/>
      <c r="E3859" s="28"/>
      <c r="F3859" s="30"/>
      <c r="G3859" s="31"/>
      <c r="I3859" s="28"/>
      <c r="J3859" s="29"/>
      <c r="L3859" s="28"/>
      <c r="M3859" s="27"/>
    </row>
    <row r="3860" spans="2:13">
      <c r="B3860" s="28"/>
      <c r="C3860" s="28"/>
      <c r="E3860" s="28"/>
      <c r="F3860" s="30"/>
      <c r="G3860" s="31"/>
      <c r="I3860" s="28"/>
      <c r="J3860" s="29"/>
      <c r="L3860" s="28"/>
      <c r="M3860" s="27"/>
    </row>
    <row r="3861" spans="2:13">
      <c r="B3861" s="28"/>
      <c r="C3861" s="28"/>
      <c r="E3861" s="28"/>
      <c r="F3861" s="30"/>
      <c r="G3861" s="31"/>
      <c r="I3861" s="28"/>
      <c r="J3861" s="29"/>
      <c r="L3861" s="28"/>
      <c r="M3861" s="27"/>
    </row>
    <row r="3862" spans="2:13">
      <c r="B3862" s="28"/>
      <c r="C3862" s="28"/>
      <c r="E3862" s="28"/>
      <c r="F3862" s="30"/>
      <c r="G3862" s="31"/>
      <c r="I3862" s="28"/>
      <c r="J3862" s="29"/>
      <c r="L3862" s="28"/>
      <c r="M3862" s="27"/>
    </row>
    <row r="3863" spans="2:13">
      <c r="B3863" s="28"/>
      <c r="C3863" s="28"/>
      <c r="E3863" s="28"/>
      <c r="F3863" s="30"/>
      <c r="G3863" s="31"/>
      <c r="I3863" s="28"/>
      <c r="J3863" s="29"/>
      <c r="L3863" s="28"/>
      <c r="M3863" s="27"/>
    </row>
    <row r="3864" spans="2:13">
      <c r="B3864" s="28"/>
      <c r="C3864" s="28"/>
      <c r="E3864" s="28"/>
      <c r="F3864" s="30"/>
      <c r="G3864" s="31"/>
      <c r="I3864" s="28"/>
      <c r="J3864" s="29"/>
      <c r="L3864" s="28"/>
      <c r="M3864" s="27"/>
    </row>
    <row r="3865" spans="2:13">
      <c r="B3865" s="28"/>
      <c r="C3865" s="28"/>
      <c r="E3865" s="28"/>
      <c r="F3865" s="30"/>
      <c r="G3865" s="31"/>
      <c r="I3865" s="28"/>
      <c r="J3865" s="29"/>
      <c r="L3865" s="28"/>
      <c r="M3865" s="27"/>
    </row>
    <row r="3866" spans="2:13">
      <c r="B3866" s="28"/>
      <c r="C3866" s="28"/>
      <c r="E3866" s="28"/>
      <c r="F3866" s="30"/>
      <c r="G3866" s="31"/>
      <c r="I3866" s="28"/>
      <c r="J3866" s="29"/>
      <c r="L3866" s="28"/>
      <c r="M3866" s="27"/>
    </row>
    <row r="3867" spans="2:13">
      <c r="B3867" s="28"/>
      <c r="C3867" s="28"/>
      <c r="E3867" s="28"/>
      <c r="F3867" s="30"/>
      <c r="G3867" s="31"/>
      <c r="I3867" s="28"/>
      <c r="J3867" s="29"/>
      <c r="L3867" s="28"/>
      <c r="M3867" s="27"/>
    </row>
    <row r="3868" spans="2:13">
      <c r="B3868" s="28"/>
      <c r="C3868" s="28"/>
      <c r="E3868" s="28"/>
      <c r="F3868" s="30"/>
      <c r="G3868" s="31"/>
      <c r="I3868" s="28"/>
      <c r="J3868" s="29"/>
      <c r="L3868" s="28"/>
      <c r="M3868" s="27"/>
    </row>
    <row r="3869" spans="2:13">
      <c r="B3869" s="28"/>
      <c r="C3869" s="28"/>
      <c r="E3869" s="28"/>
      <c r="F3869" s="30"/>
      <c r="G3869" s="31"/>
      <c r="I3869" s="28"/>
      <c r="J3869" s="29"/>
      <c r="L3869" s="28"/>
      <c r="M3869" s="27"/>
    </row>
    <row r="3870" spans="2:13">
      <c r="B3870" s="28"/>
      <c r="C3870" s="28"/>
      <c r="E3870" s="28"/>
      <c r="F3870" s="30"/>
      <c r="G3870" s="31"/>
      <c r="I3870" s="28"/>
      <c r="J3870" s="29"/>
      <c r="L3870" s="28"/>
      <c r="M3870" s="27"/>
    </row>
    <row r="3871" spans="2:13">
      <c r="B3871" s="28"/>
      <c r="C3871" s="28"/>
      <c r="E3871" s="28"/>
      <c r="F3871" s="30"/>
      <c r="G3871" s="31"/>
      <c r="I3871" s="28"/>
      <c r="J3871" s="29"/>
      <c r="L3871" s="28"/>
      <c r="M3871" s="27"/>
    </row>
    <row r="3872" spans="2:13">
      <c r="B3872" s="28"/>
      <c r="C3872" s="28"/>
      <c r="E3872" s="28"/>
      <c r="F3872" s="30"/>
      <c r="G3872" s="31"/>
      <c r="I3872" s="28"/>
      <c r="J3872" s="29"/>
      <c r="L3872" s="28"/>
      <c r="M3872" s="27"/>
    </row>
    <row r="3873" spans="2:13">
      <c r="B3873" s="28"/>
      <c r="C3873" s="28"/>
      <c r="E3873" s="28"/>
      <c r="F3873" s="30"/>
      <c r="G3873" s="31"/>
      <c r="I3873" s="28"/>
      <c r="J3873" s="29"/>
      <c r="L3873" s="28"/>
      <c r="M3873" s="27"/>
    </row>
    <row r="3874" spans="2:13">
      <c r="B3874" s="28"/>
      <c r="C3874" s="28"/>
      <c r="E3874" s="28"/>
      <c r="F3874" s="30"/>
      <c r="G3874" s="31"/>
      <c r="I3874" s="28"/>
      <c r="J3874" s="29"/>
      <c r="L3874" s="28"/>
      <c r="M3874" s="27"/>
    </row>
    <row r="3875" spans="2:13">
      <c r="B3875" s="28"/>
      <c r="C3875" s="28"/>
      <c r="E3875" s="28"/>
      <c r="F3875" s="30"/>
      <c r="G3875" s="31"/>
      <c r="I3875" s="28"/>
      <c r="J3875" s="29"/>
      <c r="L3875" s="28"/>
      <c r="M3875" s="27"/>
    </row>
    <row r="3876" spans="2:13">
      <c r="B3876" s="28"/>
      <c r="C3876" s="28"/>
      <c r="E3876" s="28"/>
      <c r="F3876" s="30"/>
      <c r="G3876" s="31"/>
      <c r="I3876" s="28"/>
      <c r="J3876" s="29"/>
      <c r="L3876" s="28"/>
      <c r="M3876" s="27"/>
    </row>
    <row r="3877" spans="2:13">
      <c r="B3877" s="28"/>
      <c r="C3877" s="28"/>
      <c r="E3877" s="28"/>
      <c r="F3877" s="30"/>
      <c r="G3877" s="31"/>
      <c r="I3877" s="28"/>
      <c r="J3877" s="29"/>
      <c r="L3877" s="28"/>
      <c r="M3877" s="27"/>
    </row>
    <row r="3878" spans="2:13">
      <c r="B3878" s="28"/>
      <c r="C3878" s="28"/>
      <c r="E3878" s="28"/>
      <c r="F3878" s="30"/>
      <c r="G3878" s="31"/>
      <c r="I3878" s="28"/>
      <c r="J3878" s="29"/>
      <c r="L3878" s="28"/>
      <c r="M3878" s="27"/>
    </row>
    <row r="3879" spans="2:13">
      <c r="B3879" s="28"/>
      <c r="C3879" s="28"/>
      <c r="E3879" s="28"/>
      <c r="F3879" s="30"/>
      <c r="G3879" s="31"/>
      <c r="I3879" s="28"/>
      <c r="J3879" s="29"/>
      <c r="L3879" s="28"/>
      <c r="M3879" s="27"/>
    </row>
    <row r="3880" spans="2:13">
      <c r="B3880" s="28"/>
      <c r="C3880" s="28"/>
      <c r="E3880" s="28"/>
      <c r="F3880" s="30"/>
      <c r="G3880" s="31"/>
      <c r="I3880" s="28"/>
      <c r="J3880" s="29"/>
      <c r="L3880" s="28"/>
      <c r="M3880" s="27"/>
    </row>
    <row r="3881" spans="2:13">
      <c r="B3881" s="28"/>
      <c r="C3881" s="28"/>
      <c r="E3881" s="28"/>
      <c r="F3881" s="30"/>
      <c r="G3881" s="31"/>
      <c r="I3881" s="28"/>
      <c r="J3881" s="29"/>
      <c r="L3881" s="28"/>
      <c r="M3881" s="27"/>
    </row>
    <row r="3882" spans="2:13">
      <c r="B3882" s="28"/>
      <c r="C3882" s="28"/>
      <c r="E3882" s="28"/>
      <c r="F3882" s="30"/>
      <c r="G3882" s="31"/>
      <c r="I3882" s="28"/>
      <c r="J3882" s="29"/>
      <c r="L3882" s="28"/>
      <c r="M3882" s="27"/>
    </row>
    <row r="3883" spans="2:13">
      <c r="B3883" s="28"/>
      <c r="C3883" s="28"/>
      <c r="E3883" s="28"/>
      <c r="F3883" s="30"/>
      <c r="G3883" s="31"/>
      <c r="I3883" s="28"/>
      <c r="J3883" s="29"/>
      <c r="L3883" s="28"/>
      <c r="M3883" s="27"/>
    </row>
    <row r="3884" spans="2:13">
      <c r="B3884" s="28"/>
      <c r="C3884" s="28"/>
      <c r="E3884" s="28"/>
      <c r="F3884" s="30"/>
      <c r="G3884" s="31"/>
      <c r="I3884" s="28"/>
      <c r="J3884" s="29"/>
      <c r="L3884" s="28"/>
      <c r="M3884" s="27"/>
    </row>
    <row r="3885" spans="2:13">
      <c r="B3885" s="28"/>
      <c r="C3885" s="28"/>
      <c r="E3885" s="28"/>
      <c r="F3885" s="30"/>
      <c r="G3885" s="31"/>
      <c r="I3885" s="28"/>
      <c r="J3885" s="29"/>
      <c r="L3885" s="28"/>
      <c r="M3885" s="27"/>
    </row>
    <row r="3886" spans="2:13">
      <c r="B3886" s="28"/>
      <c r="C3886" s="28"/>
      <c r="E3886" s="28"/>
      <c r="F3886" s="30"/>
      <c r="G3886" s="31"/>
      <c r="I3886" s="28"/>
      <c r="J3886" s="29"/>
      <c r="L3886" s="28"/>
      <c r="M3886" s="27"/>
    </row>
    <row r="3887" spans="2:13">
      <c r="B3887" s="28"/>
      <c r="C3887" s="28"/>
      <c r="E3887" s="28"/>
      <c r="F3887" s="30"/>
      <c r="G3887" s="31"/>
      <c r="I3887" s="28"/>
      <c r="J3887" s="29"/>
      <c r="L3887" s="28"/>
      <c r="M3887" s="27"/>
    </row>
    <row r="3888" spans="2:13">
      <c r="B3888" s="28"/>
      <c r="C3888" s="28"/>
      <c r="E3888" s="28"/>
      <c r="F3888" s="30"/>
      <c r="G3888" s="31"/>
      <c r="I3888" s="28"/>
      <c r="J3888" s="29"/>
      <c r="L3888" s="28"/>
      <c r="M3888" s="27"/>
    </row>
    <row r="3889" spans="2:13">
      <c r="B3889" s="28"/>
      <c r="C3889" s="28"/>
      <c r="E3889" s="28"/>
      <c r="F3889" s="30"/>
      <c r="G3889" s="31"/>
      <c r="I3889" s="28"/>
      <c r="J3889" s="29"/>
      <c r="L3889" s="28"/>
      <c r="M3889" s="27"/>
    </row>
    <row r="3890" spans="2:13">
      <c r="B3890" s="28"/>
      <c r="C3890" s="28"/>
      <c r="E3890" s="28"/>
      <c r="F3890" s="30"/>
      <c r="G3890" s="31"/>
      <c r="I3890" s="28"/>
      <c r="J3890" s="29"/>
      <c r="L3890" s="28"/>
      <c r="M3890" s="27"/>
    </row>
    <row r="3891" spans="2:13">
      <c r="B3891" s="28"/>
      <c r="C3891" s="28"/>
      <c r="E3891" s="28"/>
      <c r="F3891" s="30"/>
      <c r="G3891" s="31"/>
      <c r="I3891" s="28"/>
      <c r="J3891" s="29"/>
      <c r="L3891" s="28"/>
      <c r="M3891" s="27"/>
    </row>
    <row r="3892" spans="2:13">
      <c r="B3892" s="28"/>
      <c r="C3892" s="28"/>
      <c r="E3892" s="28"/>
      <c r="F3892" s="30"/>
      <c r="G3892" s="31"/>
      <c r="I3892" s="28"/>
      <c r="J3892" s="29"/>
      <c r="L3892" s="28"/>
      <c r="M3892" s="27"/>
    </row>
    <row r="3893" spans="2:13">
      <c r="B3893" s="28"/>
      <c r="C3893" s="28"/>
      <c r="E3893" s="28"/>
      <c r="F3893" s="30"/>
      <c r="G3893" s="31"/>
      <c r="I3893" s="28"/>
      <c r="J3893" s="29"/>
      <c r="L3893" s="28"/>
      <c r="M3893" s="27"/>
    </row>
    <row r="3894" spans="2:13">
      <c r="B3894" s="28"/>
      <c r="C3894" s="28"/>
      <c r="E3894" s="28"/>
      <c r="F3894" s="30"/>
      <c r="G3894" s="31"/>
      <c r="I3894" s="28"/>
      <c r="J3894" s="29"/>
      <c r="L3894" s="28"/>
      <c r="M3894" s="27"/>
    </row>
    <row r="3895" spans="2:13">
      <c r="B3895" s="28"/>
      <c r="C3895" s="28"/>
      <c r="E3895" s="28"/>
      <c r="F3895" s="30"/>
      <c r="G3895" s="31"/>
      <c r="I3895" s="28"/>
      <c r="J3895" s="29"/>
      <c r="L3895" s="28"/>
      <c r="M3895" s="27"/>
    </row>
    <row r="3896" spans="2:13">
      <c r="B3896" s="28"/>
      <c r="C3896" s="28"/>
      <c r="E3896" s="28"/>
      <c r="F3896" s="30"/>
      <c r="G3896" s="31"/>
      <c r="I3896" s="28"/>
      <c r="J3896" s="29"/>
      <c r="L3896" s="28"/>
      <c r="M3896" s="27"/>
    </row>
    <row r="3897" spans="2:13">
      <c r="B3897" s="28"/>
      <c r="C3897" s="28"/>
      <c r="E3897" s="28"/>
      <c r="F3897" s="30"/>
      <c r="G3897" s="31"/>
      <c r="I3897" s="28"/>
      <c r="J3897" s="29"/>
      <c r="L3897" s="28"/>
      <c r="M3897" s="27"/>
    </row>
    <row r="3898" spans="2:13">
      <c r="B3898" s="28"/>
      <c r="C3898" s="28"/>
      <c r="E3898" s="28"/>
      <c r="F3898" s="30"/>
      <c r="G3898" s="31"/>
      <c r="I3898" s="28"/>
      <c r="J3898" s="29"/>
      <c r="L3898" s="28"/>
      <c r="M3898" s="27"/>
    </row>
    <row r="3899" spans="2:13">
      <c r="B3899" s="28"/>
      <c r="C3899" s="28"/>
      <c r="E3899" s="28"/>
      <c r="F3899" s="30"/>
      <c r="G3899" s="31"/>
      <c r="I3899" s="28"/>
      <c r="J3899" s="29"/>
      <c r="L3899" s="28"/>
      <c r="M3899" s="27"/>
    </row>
    <row r="3900" spans="2:13">
      <c r="B3900" s="28"/>
      <c r="C3900" s="28"/>
      <c r="E3900" s="28"/>
      <c r="F3900" s="30"/>
      <c r="G3900" s="31"/>
      <c r="I3900" s="28"/>
      <c r="J3900" s="29"/>
      <c r="L3900" s="28"/>
      <c r="M3900" s="27"/>
    </row>
    <row r="3901" spans="2:13">
      <c r="B3901" s="28"/>
      <c r="C3901" s="28"/>
      <c r="E3901" s="28"/>
      <c r="F3901" s="30"/>
      <c r="G3901" s="31"/>
      <c r="I3901" s="28"/>
      <c r="J3901" s="29"/>
      <c r="L3901" s="28"/>
      <c r="M3901" s="27"/>
    </row>
    <row r="3902" spans="2:13">
      <c r="B3902" s="28"/>
      <c r="C3902" s="28"/>
      <c r="E3902" s="28"/>
      <c r="F3902" s="30"/>
      <c r="G3902" s="31"/>
      <c r="I3902" s="28"/>
      <c r="J3902" s="29"/>
      <c r="L3902" s="28"/>
      <c r="M3902" s="27"/>
    </row>
    <row r="3903" spans="2:13">
      <c r="B3903" s="28"/>
      <c r="C3903" s="28"/>
      <c r="E3903" s="28"/>
      <c r="F3903" s="30"/>
      <c r="G3903" s="31"/>
      <c r="I3903" s="28"/>
      <c r="J3903" s="29"/>
      <c r="L3903" s="28"/>
      <c r="M3903" s="27"/>
    </row>
    <row r="3904" spans="2:13">
      <c r="B3904" s="28"/>
      <c r="C3904" s="28"/>
      <c r="E3904" s="28"/>
      <c r="F3904" s="30"/>
      <c r="G3904" s="31"/>
      <c r="I3904" s="28"/>
      <c r="J3904" s="29"/>
      <c r="L3904" s="28"/>
      <c r="M3904" s="27"/>
    </row>
    <row r="3905" spans="2:13">
      <c r="B3905" s="28"/>
      <c r="C3905" s="28"/>
      <c r="E3905" s="28"/>
      <c r="F3905" s="30"/>
      <c r="G3905" s="31"/>
      <c r="I3905" s="28"/>
      <c r="J3905" s="29"/>
      <c r="L3905" s="28"/>
      <c r="M3905" s="27"/>
    </row>
    <row r="3906" spans="2:13">
      <c r="B3906" s="28"/>
      <c r="C3906" s="28"/>
      <c r="E3906" s="28"/>
      <c r="F3906" s="30"/>
      <c r="G3906" s="31"/>
      <c r="I3906" s="28"/>
      <c r="J3906" s="29"/>
      <c r="L3906" s="28"/>
      <c r="M3906" s="27"/>
    </row>
    <row r="3907" spans="2:13">
      <c r="B3907" s="28"/>
      <c r="C3907" s="28"/>
      <c r="E3907" s="28"/>
      <c r="F3907" s="30"/>
      <c r="G3907" s="31"/>
      <c r="I3907" s="28"/>
      <c r="J3907" s="29"/>
      <c r="L3907" s="28"/>
      <c r="M3907" s="27"/>
    </row>
    <row r="3908" spans="2:13">
      <c r="B3908" s="28"/>
      <c r="C3908" s="28"/>
      <c r="E3908" s="28"/>
      <c r="F3908" s="30"/>
      <c r="G3908" s="31"/>
      <c r="I3908" s="28"/>
      <c r="J3908" s="29"/>
      <c r="L3908" s="28"/>
      <c r="M3908" s="27"/>
    </row>
    <row r="3909" spans="2:13">
      <c r="B3909" s="28"/>
      <c r="C3909" s="28"/>
      <c r="E3909" s="28"/>
      <c r="F3909" s="30"/>
      <c r="G3909" s="31"/>
      <c r="I3909" s="28"/>
      <c r="J3909" s="29"/>
      <c r="L3909" s="28"/>
      <c r="M3909" s="27"/>
    </row>
    <row r="3910" spans="2:13">
      <c r="B3910" s="28"/>
      <c r="C3910" s="28"/>
      <c r="E3910" s="28"/>
      <c r="F3910" s="30"/>
      <c r="G3910" s="31"/>
      <c r="I3910" s="28"/>
      <c r="J3910" s="29"/>
      <c r="L3910" s="28"/>
      <c r="M3910" s="27"/>
    </row>
    <row r="3911" spans="2:13">
      <c r="B3911" s="28"/>
      <c r="C3911" s="28"/>
      <c r="E3911" s="28"/>
      <c r="F3911" s="30"/>
      <c r="G3911" s="31"/>
      <c r="I3911" s="28"/>
      <c r="J3911" s="29"/>
      <c r="L3911" s="28"/>
      <c r="M3911" s="27"/>
    </row>
    <row r="3912" spans="2:13">
      <c r="B3912" s="28"/>
      <c r="C3912" s="28"/>
      <c r="E3912" s="28"/>
      <c r="F3912" s="30"/>
      <c r="G3912" s="31"/>
      <c r="I3912" s="28"/>
      <c r="J3912" s="29"/>
      <c r="L3912" s="28"/>
      <c r="M3912" s="27"/>
    </row>
    <row r="3913" spans="2:13">
      <c r="B3913" s="28"/>
      <c r="C3913" s="28"/>
      <c r="E3913" s="28"/>
      <c r="F3913" s="30"/>
      <c r="G3913" s="31"/>
      <c r="I3913" s="28"/>
      <c r="J3913" s="29"/>
      <c r="L3913" s="28"/>
      <c r="M3913" s="27"/>
    </row>
    <row r="3914" spans="2:13">
      <c r="B3914" s="28"/>
      <c r="C3914" s="28"/>
      <c r="E3914" s="28"/>
      <c r="F3914" s="30"/>
      <c r="G3914" s="31"/>
      <c r="I3914" s="28"/>
      <c r="J3914" s="29"/>
      <c r="L3914" s="28"/>
      <c r="M3914" s="27"/>
    </row>
    <row r="3915" spans="2:13">
      <c r="B3915" s="28"/>
      <c r="C3915" s="28"/>
      <c r="E3915" s="28"/>
      <c r="F3915" s="30"/>
      <c r="G3915" s="31"/>
      <c r="I3915" s="28"/>
      <c r="J3915" s="29"/>
      <c r="L3915" s="28"/>
      <c r="M3915" s="27"/>
    </row>
    <row r="3916" spans="2:13">
      <c r="B3916" s="28"/>
      <c r="C3916" s="28"/>
      <c r="E3916" s="28"/>
      <c r="F3916" s="30"/>
      <c r="G3916" s="31"/>
      <c r="I3916" s="28"/>
      <c r="J3916" s="29"/>
      <c r="L3916" s="28"/>
      <c r="M3916" s="27"/>
    </row>
    <row r="3917" spans="2:13">
      <c r="B3917" s="28"/>
      <c r="C3917" s="28"/>
      <c r="E3917" s="28"/>
      <c r="F3917" s="30"/>
      <c r="G3917" s="31"/>
      <c r="I3917" s="28"/>
      <c r="J3917" s="29"/>
      <c r="L3917" s="28"/>
      <c r="M3917" s="27"/>
    </row>
    <row r="3918" spans="2:13">
      <c r="B3918" s="28"/>
      <c r="C3918" s="28"/>
      <c r="E3918" s="28"/>
      <c r="F3918" s="30"/>
      <c r="G3918" s="31"/>
      <c r="I3918" s="28"/>
      <c r="J3918" s="29"/>
      <c r="L3918" s="28"/>
      <c r="M3918" s="27"/>
    </row>
    <row r="3919" spans="2:13">
      <c r="B3919" s="28"/>
      <c r="C3919" s="28"/>
      <c r="E3919" s="28"/>
      <c r="F3919" s="30"/>
      <c r="G3919" s="31"/>
      <c r="I3919" s="28"/>
      <c r="J3919" s="29"/>
      <c r="L3919" s="28"/>
      <c r="M3919" s="27"/>
    </row>
    <row r="3920" spans="2:13">
      <c r="B3920" s="28"/>
      <c r="C3920" s="28"/>
      <c r="E3920" s="28"/>
      <c r="F3920" s="30"/>
      <c r="G3920" s="31"/>
      <c r="I3920" s="28"/>
      <c r="J3920" s="29"/>
      <c r="L3920" s="28"/>
      <c r="M3920" s="27"/>
    </row>
    <row r="3921" spans="2:13">
      <c r="B3921" s="28"/>
      <c r="C3921" s="28"/>
      <c r="E3921" s="28"/>
      <c r="F3921" s="30"/>
      <c r="G3921" s="31"/>
      <c r="I3921" s="28"/>
      <c r="J3921" s="29"/>
      <c r="L3921" s="28"/>
      <c r="M3921" s="27"/>
    </row>
    <row r="3922" spans="2:13">
      <c r="B3922" s="28"/>
      <c r="C3922" s="28"/>
      <c r="E3922" s="28"/>
      <c r="F3922" s="30"/>
      <c r="G3922" s="31"/>
      <c r="I3922" s="28"/>
      <c r="J3922" s="29"/>
      <c r="L3922" s="28"/>
      <c r="M3922" s="27"/>
    </row>
    <row r="3923" spans="2:13">
      <c r="B3923" s="28"/>
      <c r="C3923" s="28"/>
      <c r="E3923" s="28"/>
      <c r="F3923" s="30"/>
      <c r="G3923" s="31"/>
      <c r="I3923" s="28"/>
      <c r="J3923" s="29"/>
      <c r="L3923" s="28"/>
      <c r="M3923" s="27"/>
    </row>
    <row r="3924" spans="2:13">
      <c r="B3924" s="28"/>
      <c r="C3924" s="28"/>
      <c r="E3924" s="28"/>
      <c r="F3924" s="30"/>
      <c r="G3924" s="31"/>
      <c r="I3924" s="28"/>
      <c r="J3924" s="29"/>
      <c r="L3924" s="28"/>
      <c r="M3924" s="27"/>
    </row>
    <row r="3925" spans="2:13">
      <c r="B3925" s="28"/>
      <c r="C3925" s="28"/>
      <c r="E3925" s="28"/>
      <c r="F3925" s="30"/>
      <c r="G3925" s="31"/>
      <c r="I3925" s="28"/>
      <c r="J3925" s="29"/>
      <c r="L3925" s="28"/>
      <c r="M3925" s="27"/>
    </row>
    <row r="3926" spans="2:13">
      <c r="B3926" s="28"/>
      <c r="C3926" s="28"/>
      <c r="E3926" s="28"/>
      <c r="F3926" s="30"/>
      <c r="G3926" s="31"/>
      <c r="I3926" s="28"/>
      <c r="J3926" s="29"/>
      <c r="L3926" s="28"/>
      <c r="M3926" s="27"/>
    </row>
    <row r="3927" spans="2:13">
      <c r="B3927" s="28"/>
      <c r="C3927" s="28"/>
      <c r="E3927" s="28"/>
      <c r="F3927" s="30"/>
      <c r="G3927" s="31"/>
      <c r="I3927" s="28"/>
      <c r="J3927" s="29"/>
      <c r="L3927" s="28"/>
      <c r="M3927" s="27"/>
    </row>
    <row r="3928" spans="2:13">
      <c r="B3928" s="28"/>
      <c r="C3928" s="28"/>
      <c r="E3928" s="28"/>
      <c r="F3928" s="30"/>
      <c r="G3928" s="31"/>
      <c r="I3928" s="28"/>
      <c r="J3928" s="29"/>
      <c r="L3928" s="28"/>
      <c r="M3928" s="27"/>
    </row>
    <row r="3929" spans="2:13">
      <c r="B3929" s="28"/>
      <c r="C3929" s="28"/>
      <c r="E3929" s="28"/>
      <c r="F3929" s="30"/>
      <c r="G3929" s="31"/>
      <c r="I3929" s="28"/>
      <c r="J3929" s="29"/>
      <c r="L3929" s="28"/>
      <c r="M3929" s="27"/>
    </row>
    <row r="3930" spans="2:13">
      <c r="B3930" s="28"/>
      <c r="C3930" s="28"/>
      <c r="E3930" s="28"/>
      <c r="F3930" s="30"/>
      <c r="G3930" s="31"/>
      <c r="I3930" s="28"/>
      <c r="J3930" s="29"/>
      <c r="L3930" s="28"/>
      <c r="M3930" s="27"/>
    </row>
    <row r="3931" spans="2:13">
      <c r="B3931" s="28"/>
      <c r="C3931" s="28"/>
      <c r="E3931" s="28"/>
      <c r="F3931" s="30"/>
      <c r="G3931" s="31"/>
      <c r="I3931" s="28"/>
      <c r="J3931" s="29"/>
      <c r="L3931" s="28"/>
      <c r="M3931" s="27"/>
    </row>
    <row r="3932" spans="2:13">
      <c r="B3932" s="28"/>
      <c r="C3932" s="28"/>
      <c r="E3932" s="28"/>
      <c r="F3932" s="30"/>
      <c r="G3932" s="31"/>
      <c r="I3932" s="28"/>
      <c r="J3932" s="29"/>
      <c r="L3932" s="28"/>
      <c r="M3932" s="27"/>
    </row>
    <row r="3933" spans="2:13">
      <c r="B3933" s="28"/>
      <c r="C3933" s="28"/>
      <c r="E3933" s="28"/>
      <c r="F3933" s="30"/>
      <c r="G3933" s="31"/>
      <c r="I3933" s="28"/>
      <c r="J3933" s="29"/>
      <c r="L3933" s="28"/>
      <c r="M3933" s="27"/>
    </row>
    <row r="3934" spans="2:13">
      <c r="B3934" s="28"/>
      <c r="C3934" s="28"/>
      <c r="E3934" s="28"/>
      <c r="F3934" s="30"/>
      <c r="G3934" s="31"/>
      <c r="I3934" s="28"/>
      <c r="J3934" s="29"/>
      <c r="L3934" s="28"/>
      <c r="M3934" s="27"/>
    </row>
    <row r="3935" spans="2:13">
      <c r="B3935" s="28"/>
      <c r="C3935" s="28"/>
      <c r="E3935" s="28"/>
      <c r="F3935" s="30"/>
      <c r="G3935" s="31"/>
      <c r="I3935" s="28"/>
      <c r="J3935" s="29"/>
      <c r="L3935" s="28"/>
      <c r="M3935" s="27"/>
    </row>
    <row r="3936" spans="2:13">
      <c r="B3936" s="28"/>
      <c r="C3936" s="28"/>
      <c r="E3936" s="28"/>
      <c r="F3936" s="30"/>
      <c r="G3936" s="31"/>
      <c r="I3936" s="28"/>
      <c r="J3936" s="29"/>
      <c r="L3936" s="28"/>
      <c r="M3936" s="27"/>
    </row>
    <row r="3937" spans="2:13">
      <c r="B3937" s="28"/>
      <c r="C3937" s="28"/>
      <c r="E3937" s="28"/>
      <c r="F3937" s="30"/>
      <c r="G3937" s="31"/>
      <c r="I3937" s="28"/>
      <c r="J3937" s="29"/>
      <c r="L3937" s="28"/>
      <c r="M3937" s="27"/>
    </row>
    <row r="3938" spans="2:13">
      <c r="B3938" s="28"/>
      <c r="C3938" s="28"/>
      <c r="E3938" s="28"/>
      <c r="F3938" s="30"/>
      <c r="G3938" s="31"/>
      <c r="I3938" s="28"/>
      <c r="J3938" s="29"/>
      <c r="L3938" s="28"/>
      <c r="M3938" s="27"/>
    </row>
    <row r="3939" spans="2:13">
      <c r="B3939" s="28"/>
      <c r="C3939" s="28"/>
      <c r="E3939" s="28"/>
      <c r="F3939" s="30"/>
      <c r="G3939" s="31"/>
      <c r="I3939" s="28"/>
      <c r="J3939" s="29"/>
      <c r="L3939" s="28"/>
      <c r="M3939" s="27"/>
    </row>
    <row r="3940" spans="2:13">
      <c r="B3940" s="28"/>
      <c r="C3940" s="28"/>
      <c r="E3940" s="28"/>
      <c r="F3940" s="30"/>
      <c r="G3940" s="31"/>
      <c r="I3940" s="28"/>
      <c r="J3940" s="29"/>
      <c r="L3940" s="28"/>
      <c r="M3940" s="27"/>
    </row>
    <row r="3941" spans="2:13">
      <c r="B3941" s="28"/>
      <c r="C3941" s="28"/>
      <c r="E3941" s="28"/>
      <c r="F3941" s="30"/>
      <c r="G3941" s="31"/>
      <c r="I3941" s="28"/>
      <c r="J3941" s="29"/>
      <c r="L3941" s="28"/>
      <c r="M3941" s="27"/>
    </row>
    <row r="3942" spans="2:13">
      <c r="B3942" s="28"/>
      <c r="C3942" s="28"/>
      <c r="E3942" s="28"/>
      <c r="F3942" s="30"/>
      <c r="G3942" s="31"/>
      <c r="I3942" s="28"/>
      <c r="J3942" s="29"/>
      <c r="L3942" s="28"/>
      <c r="M3942" s="27"/>
    </row>
    <row r="3943" spans="2:13">
      <c r="B3943" s="28"/>
      <c r="C3943" s="28"/>
      <c r="E3943" s="28"/>
      <c r="F3943" s="30"/>
      <c r="G3943" s="31"/>
      <c r="I3943" s="28"/>
      <c r="J3943" s="29"/>
      <c r="L3943" s="28"/>
      <c r="M3943" s="27"/>
    </row>
    <row r="3944" spans="2:13">
      <c r="B3944" s="28"/>
      <c r="C3944" s="28"/>
      <c r="E3944" s="28"/>
      <c r="F3944" s="30"/>
      <c r="G3944" s="31"/>
      <c r="I3944" s="28"/>
      <c r="J3944" s="29"/>
      <c r="L3944" s="28"/>
      <c r="M3944" s="27"/>
    </row>
    <row r="3945" spans="2:13">
      <c r="B3945" s="28"/>
      <c r="C3945" s="28"/>
      <c r="E3945" s="28"/>
      <c r="F3945" s="30"/>
      <c r="G3945" s="31"/>
      <c r="I3945" s="28"/>
      <c r="J3945" s="29"/>
      <c r="L3945" s="28"/>
      <c r="M3945" s="27"/>
    </row>
    <row r="3946" spans="2:13">
      <c r="B3946" s="28"/>
      <c r="C3946" s="28"/>
      <c r="E3946" s="28"/>
      <c r="F3946" s="30"/>
      <c r="G3946" s="31"/>
      <c r="I3946" s="28"/>
      <c r="J3946" s="29"/>
      <c r="L3946" s="28"/>
      <c r="M3946" s="27"/>
    </row>
    <row r="3947" spans="2:13">
      <c r="B3947" s="28"/>
      <c r="C3947" s="28"/>
      <c r="E3947" s="28"/>
      <c r="F3947" s="30"/>
      <c r="G3947" s="31"/>
      <c r="I3947" s="28"/>
      <c r="J3947" s="29"/>
      <c r="L3947" s="28"/>
      <c r="M3947" s="27"/>
    </row>
    <row r="3948" spans="2:13">
      <c r="B3948" s="28"/>
      <c r="C3948" s="28"/>
      <c r="E3948" s="28"/>
      <c r="F3948" s="30"/>
      <c r="G3948" s="31"/>
      <c r="I3948" s="28"/>
      <c r="J3948" s="29"/>
      <c r="L3948" s="28"/>
      <c r="M3948" s="27"/>
    </row>
    <row r="3949" spans="2:13">
      <c r="B3949" s="28"/>
      <c r="C3949" s="28"/>
      <c r="E3949" s="28"/>
      <c r="F3949" s="30"/>
      <c r="G3949" s="31"/>
      <c r="I3949" s="28"/>
      <c r="J3949" s="29"/>
      <c r="L3949" s="28"/>
      <c r="M3949" s="27"/>
    </row>
    <row r="3950" spans="2:13">
      <c r="B3950" s="28"/>
      <c r="C3950" s="28"/>
      <c r="E3950" s="28"/>
      <c r="F3950" s="30"/>
      <c r="G3950" s="31"/>
      <c r="I3950" s="28"/>
      <c r="J3950" s="29"/>
      <c r="L3950" s="28"/>
      <c r="M3950" s="27"/>
    </row>
    <row r="3951" spans="2:13">
      <c r="B3951" s="28"/>
      <c r="C3951" s="28"/>
      <c r="E3951" s="28"/>
      <c r="F3951" s="30"/>
      <c r="G3951" s="31"/>
      <c r="I3951" s="28"/>
      <c r="J3951" s="29"/>
      <c r="L3951" s="28"/>
      <c r="M3951" s="27"/>
    </row>
    <row r="3952" spans="2:13">
      <c r="B3952" s="28"/>
      <c r="C3952" s="28"/>
      <c r="E3952" s="28"/>
      <c r="F3952" s="30"/>
      <c r="G3952" s="31"/>
      <c r="I3952" s="28"/>
      <c r="J3952" s="29"/>
      <c r="L3952" s="28"/>
      <c r="M3952" s="27"/>
    </row>
    <row r="3953" spans="2:13">
      <c r="B3953" s="28"/>
      <c r="C3953" s="28"/>
      <c r="E3953" s="28"/>
      <c r="F3953" s="30"/>
      <c r="G3953" s="31"/>
      <c r="I3953" s="28"/>
      <c r="J3953" s="29"/>
      <c r="L3953" s="28"/>
      <c r="M3953" s="27"/>
    </row>
    <row r="3954" spans="2:13">
      <c r="B3954" s="28"/>
      <c r="C3954" s="28"/>
      <c r="E3954" s="28"/>
      <c r="F3954" s="30"/>
      <c r="G3954" s="31"/>
      <c r="I3954" s="28"/>
      <c r="J3954" s="29"/>
      <c r="L3954" s="28"/>
      <c r="M3954" s="27"/>
    </row>
    <row r="3955" spans="2:13">
      <c r="B3955" s="28"/>
      <c r="C3955" s="28"/>
      <c r="E3955" s="28"/>
      <c r="F3955" s="30"/>
      <c r="G3955" s="31"/>
      <c r="I3955" s="28"/>
      <c r="J3955" s="29"/>
      <c r="L3955" s="28"/>
      <c r="M3955" s="27"/>
    </row>
    <row r="3956" spans="2:13">
      <c r="B3956" s="28"/>
      <c r="C3956" s="28"/>
      <c r="E3956" s="28"/>
      <c r="F3956" s="30"/>
      <c r="G3956" s="31"/>
      <c r="I3956" s="28"/>
      <c r="J3956" s="29"/>
      <c r="L3956" s="28"/>
      <c r="M3956" s="27"/>
    </row>
    <row r="3957" spans="2:13">
      <c r="B3957" s="28"/>
      <c r="C3957" s="28"/>
      <c r="E3957" s="28"/>
      <c r="F3957" s="30"/>
      <c r="G3957" s="31"/>
      <c r="I3957" s="28"/>
      <c r="J3957" s="29"/>
      <c r="L3957" s="28"/>
      <c r="M3957" s="27"/>
    </row>
    <row r="3958" spans="2:13">
      <c r="B3958" s="28"/>
      <c r="C3958" s="28"/>
      <c r="E3958" s="28"/>
      <c r="F3958" s="30"/>
      <c r="G3958" s="31"/>
      <c r="I3958" s="28"/>
      <c r="J3958" s="29"/>
      <c r="L3958" s="28"/>
      <c r="M3958" s="27"/>
    </row>
    <row r="3959" spans="2:13">
      <c r="B3959" s="28"/>
      <c r="C3959" s="28"/>
      <c r="E3959" s="28"/>
      <c r="F3959" s="30"/>
      <c r="G3959" s="31"/>
      <c r="I3959" s="28"/>
      <c r="J3959" s="29"/>
      <c r="L3959" s="28"/>
      <c r="M3959" s="27"/>
    </row>
    <row r="3960" spans="2:13">
      <c r="B3960" s="28"/>
      <c r="C3960" s="28"/>
      <c r="E3960" s="28"/>
      <c r="F3960" s="30"/>
      <c r="G3960" s="31"/>
      <c r="I3960" s="28"/>
      <c r="J3960" s="29"/>
      <c r="L3960" s="28"/>
      <c r="M3960" s="27"/>
    </row>
    <row r="3961" spans="2:13">
      <c r="B3961" s="28"/>
      <c r="C3961" s="28"/>
      <c r="E3961" s="28"/>
      <c r="F3961" s="30"/>
      <c r="G3961" s="31"/>
      <c r="I3961" s="28"/>
      <c r="J3961" s="29"/>
      <c r="L3961" s="28"/>
      <c r="M3961" s="27"/>
    </row>
    <row r="3962" spans="2:13">
      <c r="B3962" s="28"/>
      <c r="C3962" s="28"/>
      <c r="E3962" s="28"/>
      <c r="F3962" s="30"/>
      <c r="G3962" s="31"/>
      <c r="I3962" s="28"/>
      <c r="J3962" s="29"/>
      <c r="L3962" s="28"/>
      <c r="M3962" s="27"/>
    </row>
    <row r="3963" spans="2:13">
      <c r="B3963" s="28"/>
      <c r="C3963" s="28"/>
      <c r="E3963" s="28"/>
      <c r="F3963" s="30"/>
      <c r="G3963" s="31"/>
      <c r="I3963" s="28"/>
      <c r="J3963" s="29"/>
      <c r="L3963" s="28"/>
      <c r="M3963" s="27"/>
    </row>
    <row r="3964" spans="2:13">
      <c r="B3964" s="28"/>
      <c r="C3964" s="28"/>
      <c r="E3964" s="28"/>
      <c r="F3964" s="30"/>
      <c r="G3964" s="31"/>
      <c r="I3964" s="28"/>
      <c r="J3964" s="29"/>
      <c r="L3964" s="28"/>
      <c r="M3964" s="27"/>
    </row>
    <row r="3965" spans="2:13">
      <c r="B3965" s="28"/>
      <c r="C3965" s="28"/>
      <c r="E3965" s="28"/>
      <c r="F3965" s="30"/>
      <c r="G3965" s="31"/>
      <c r="I3965" s="28"/>
      <c r="J3965" s="29"/>
      <c r="L3965" s="28"/>
      <c r="M3965" s="27"/>
    </row>
    <row r="3966" spans="2:13">
      <c r="B3966" s="28"/>
      <c r="C3966" s="28"/>
      <c r="E3966" s="28"/>
      <c r="F3966" s="30"/>
      <c r="G3966" s="31"/>
      <c r="I3966" s="28"/>
      <c r="J3966" s="29"/>
      <c r="L3966" s="28"/>
      <c r="M3966" s="27"/>
    </row>
    <row r="3967" spans="2:13">
      <c r="B3967" s="28"/>
      <c r="C3967" s="28"/>
      <c r="E3967" s="28"/>
      <c r="F3967" s="30"/>
      <c r="G3967" s="31"/>
      <c r="I3967" s="28"/>
      <c r="J3967" s="29"/>
      <c r="L3967" s="28"/>
      <c r="M3967" s="27"/>
    </row>
    <row r="3968" spans="2:13">
      <c r="B3968" s="28"/>
      <c r="C3968" s="28"/>
      <c r="E3968" s="28"/>
      <c r="F3968" s="30"/>
      <c r="G3968" s="31"/>
      <c r="I3968" s="28"/>
      <c r="J3968" s="29"/>
      <c r="L3968" s="28"/>
      <c r="M3968" s="27"/>
    </row>
    <row r="3969" spans="2:13">
      <c r="B3969" s="28"/>
      <c r="C3969" s="28"/>
      <c r="E3969" s="28"/>
      <c r="F3969" s="30"/>
      <c r="G3969" s="31"/>
      <c r="I3969" s="28"/>
      <c r="J3969" s="29"/>
      <c r="L3969" s="28"/>
      <c r="M3969" s="27"/>
    </row>
    <row r="3970" spans="2:13">
      <c r="B3970" s="28"/>
      <c r="C3970" s="28"/>
      <c r="E3970" s="28"/>
      <c r="F3970" s="30"/>
      <c r="G3970" s="31"/>
      <c r="I3970" s="28"/>
      <c r="J3970" s="29"/>
      <c r="L3970" s="28"/>
      <c r="M3970" s="27"/>
    </row>
    <row r="3971" spans="2:13">
      <c r="B3971" s="28"/>
      <c r="C3971" s="28"/>
      <c r="E3971" s="28"/>
      <c r="F3971" s="30"/>
      <c r="G3971" s="31"/>
      <c r="I3971" s="28"/>
      <c r="J3971" s="29"/>
      <c r="L3971" s="28"/>
      <c r="M3971" s="27"/>
    </row>
    <row r="3972" spans="2:13">
      <c r="B3972" s="28"/>
      <c r="C3972" s="28"/>
      <c r="E3972" s="28"/>
      <c r="F3972" s="30"/>
      <c r="G3972" s="31"/>
      <c r="I3972" s="28"/>
      <c r="J3972" s="29"/>
      <c r="L3972" s="28"/>
      <c r="M3972" s="27"/>
    </row>
    <row r="3973" spans="2:13">
      <c r="B3973" s="28"/>
      <c r="C3973" s="28"/>
      <c r="E3973" s="28"/>
      <c r="F3973" s="30"/>
      <c r="G3973" s="31"/>
      <c r="I3973" s="28"/>
      <c r="J3973" s="29"/>
      <c r="L3973" s="28"/>
      <c r="M3973" s="27"/>
    </row>
    <row r="3974" spans="2:13">
      <c r="B3974" s="28"/>
      <c r="C3974" s="28"/>
      <c r="E3974" s="28"/>
      <c r="F3974" s="30"/>
      <c r="G3974" s="31"/>
      <c r="I3974" s="28"/>
      <c r="J3974" s="29"/>
      <c r="L3974" s="28"/>
      <c r="M3974" s="27"/>
    </row>
    <row r="3975" spans="2:13">
      <c r="B3975" s="28"/>
      <c r="C3975" s="28"/>
      <c r="E3975" s="28"/>
      <c r="F3975" s="30"/>
      <c r="G3975" s="31"/>
      <c r="I3975" s="28"/>
      <c r="J3975" s="29"/>
      <c r="L3975" s="28"/>
      <c r="M3975" s="27"/>
    </row>
    <row r="3976" spans="2:13">
      <c r="B3976" s="28"/>
      <c r="C3976" s="28"/>
      <c r="E3976" s="28"/>
      <c r="F3976" s="30"/>
      <c r="G3976" s="31"/>
      <c r="I3976" s="28"/>
      <c r="J3976" s="29"/>
      <c r="L3976" s="28"/>
      <c r="M3976" s="27"/>
    </row>
    <row r="3977" spans="2:13">
      <c r="B3977" s="28"/>
      <c r="C3977" s="28"/>
      <c r="E3977" s="28"/>
      <c r="F3977" s="30"/>
      <c r="G3977" s="31"/>
      <c r="I3977" s="28"/>
      <c r="J3977" s="29"/>
      <c r="L3977" s="28"/>
      <c r="M3977" s="27"/>
    </row>
    <row r="3978" spans="2:13">
      <c r="B3978" s="28"/>
      <c r="C3978" s="28"/>
      <c r="E3978" s="28"/>
      <c r="F3978" s="30"/>
      <c r="G3978" s="31"/>
      <c r="I3978" s="28"/>
      <c r="J3978" s="29"/>
      <c r="L3978" s="28"/>
      <c r="M3978" s="27"/>
    </row>
    <row r="3979" spans="2:13">
      <c r="B3979" s="28"/>
      <c r="C3979" s="28"/>
      <c r="E3979" s="28"/>
      <c r="F3979" s="30"/>
      <c r="G3979" s="31"/>
      <c r="I3979" s="28"/>
      <c r="J3979" s="29"/>
      <c r="L3979" s="28"/>
      <c r="M3979" s="27"/>
    </row>
    <row r="3980" spans="2:13">
      <c r="B3980" s="28"/>
      <c r="C3980" s="28"/>
      <c r="E3980" s="28"/>
      <c r="F3980" s="30"/>
      <c r="G3980" s="31"/>
      <c r="I3980" s="28"/>
      <c r="J3980" s="29"/>
      <c r="L3980" s="28"/>
      <c r="M3980" s="27"/>
    </row>
    <row r="3981" spans="2:13">
      <c r="B3981" s="28"/>
      <c r="C3981" s="28"/>
      <c r="E3981" s="28"/>
      <c r="F3981" s="30"/>
      <c r="G3981" s="31"/>
      <c r="I3981" s="28"/>
      <c r="J3981" s="29"/>
      <c r="L3981" s="28"/>
      <c r="M3981" s="27"/>
    </row>
    <row r="3982" spans="2:13">
      <c r="B3982" s="28"/>
      <c r="C3982" s="28"/>
      <c r="E3982" s="28"/>
      <c r="F3982" s="30"/>
      <c r="G3982" s="31"/>
      <c r="I3982" s="28"/>
      <c r="J3982" s="29"/>
      <c r="L3982" s="28"/>
      <c r="M3982" s="27"/>
    </row>
    <row r="3983" spans="2:13">
      <c r="B3983" s="28"/>
      <c r="C3983" s="28"/>
      <c r="E3983" s="28"/>
      <c r="F3983" s="30"/>
      <c r="G3983" s="31"/>
      <c r="I3983" s="28"/>
      <c r="J3983" s="29"/>
      <c r="L3983" s="28"/>
      <c r="M3983" s="27"/>
    </row>
    <row r="3984" spans="2:13">
      <c r="B3984" s="28"/>
      <c r="C3984" s="28"/>
      <c r="E3984" s="28"/>
      <c r="F3984" s="30"/>
      <c r="G3984" s="31"/>
      <c r="I3984" s="28"/>
      <c r="J3984" s="29"/>
      <c r="L3984" s="28"/>
      <c r="M3984" s="27"/>
    </row>
    <row r="3985" spans="2:13">
      <c r="B3985" s="28"/>
      <c r="C3985" s="28"/>
      <c r="E3985" s="28"/>
      <c r="F3985" s="30"/>
      <c r="G3985" s="31"/>
      <c r="I3985" s="28"/>
      <c r="J3985" s="29"/>
      <c r="L3985" s="28"/>
      <c r="M3985" s="27"/>
    </row>
    <row r="3986" spans="2:13">
      <c r="B3986" s="28"/>
      <c r="C3986" s="28"/>
      <c r="E3986" s="28"/>
      <c r="F3986" s="30"/>
      <c r="G3986" s="31"/>
      <c r="I3986" s="28"/>
      <c r="J3986" s="29"/>
      <c r="L3986" s="28"/>
      <c r="M3986" s="27"/>
    </row>
    <row r="3987" spans="2:13">
      <c r="B3987" s="28"/>
      <c r="C3987" s="28"/>
      <c r="E3987" s="28"/>
      <c r="F3987" s="30"/>
      <c r="G3987" s="31"/>
      <c r="I3987" s="28"/>
      <c r="J3987" s="29"/>
      <c r="L3987" s="28"/>
      <c r="M3987" s="27"/>
    </row>
    <row r="3988" spans="2:13">
      <c r="B3988" s="28"/>
      <c r="C3988" s="28"/>
      <c r="E3988" s="28"/>
      <c r="F3988" s="30"/>
      <c r="G3988" s="31"/>
      <c r="I3988" s="28"/>
      <c r="J3988" s="29"/>
      <c r="L3988" s="28"/>
      <c r="M3988" s="27"/>
    </row>
    <row r="3989" spans="2:13">
      <c r="B3989" s="28"/>
      <c r="C3989" s="28"/>
      <c r="E3989" s="28"/>
      <c r="F3989" s="30"/>
      <c r="G3989" s="31"/>
      <c r="I3989" s="28"/>
      <c r="J3989" s="29"/>
      <c r="L3989" s="28"/>
      <c r="M3989" s="27"/>
    </row>
    <row r="3990" spans="2:13">
      <c r="B3990" s="28"/>
      <c r="C3990" s="28"/>
      <c r="E3990" s="28"/>
      <c r="F3990" s="30"/>
      <c r="G3990" s="31"/>
      <c r="I3990" s="28"/>
      <c r="J3990" s="29"/>
      <c r="L3990" s="28"/>
      <c r="M3990" s="27"/>
    </row>
    <row r="3991" spans="2:13">
      <c r="B3991" s="28"/>
      <c r="C3991" s="28"/>
      <c r="E3991" s="28"/>
      <c r="F3991" s="30"/>
      <c r="G3991" s="31"/>
      <c r="I3991" s="28"/>
      <c r="J3991" s="29"/>
      <c r="L3991" s="28"/>
      <c r="M3991" s="27"/>
    </row>
    <row r="3992" spans="2:13">
      <c r="B3992" s="28"/>
      <c r="C3992" s="28"/>
      <c r="E3992" s="28"/>
      <c r="F3992" s="30"/>
      <c r="G3992" s="31"/>
      <c r="I3992" s="28"/>
      <c r="J3992" s="29"/>
      <c r="L3992" s="28"/>
      <c r="M3992" s="27"/>
    </row>
    <row r="3993" spans="2:13">
      <c r="B3993" s="28"/>
      <c r="C3993" s="28"/>
      <c r="E3993" s="28"/>
      <c r="F3993" s="30"/>
      <c r="G3993" s="31"/>
      <c r="I3993" s="28"/>
      <c r="J3993" s="29"/>
      <c r="L3993" s="28"/>
      <c r="M3993" s="27"/>
    </row>
    <row r="3994" spans="2:13">
      <c r="B3994" s="28"/>
      <c r="C3994" s="28"/>
      <c r="E3994" s="28"/>
      <c r="F3994" s="30"/>
      <c r="G3994" s="31"/>
      <c r="I3994" s="28"/>
      <c r="J3994" s="29"/>
      <c r="L3994" s="28"/>
      <c r="M3994" s="27"/>
    </row>
    <row r="3995" spans="2:13">
      <c r="B3995" s="28"/>
      <c r="C3995" s="28"/>
      <c r="E3995" s="28"/>
      <c r="F3995" s="30"/>
      <c r="G3995" s="31"/>
      <c r="I3995" s="28"/>
      <c r="J3995" s="29"/>
      <c r="L3995" s="28"/>
      <c r="M3995" s="27"/>
    </row>
    <row r="3996" spans="2:13">
      <c r="B3996" s="28"/>
      <c r="C3996" s="28"/>
      <c r="E3996" s="28"/>
      <c r="F3996" s="30"/>
      <c r="G3996" s="31"/>
      <c r="I3996" s="28"/>
      <c r="J3996" s="29"/>
      <c r="L3996" s="28"/>
      <c r="M3996" s="27"/>
    </row>
    <row r="3997" spans="2:13">
      <c r="B3997" s="28"/>
      <c r="C3997" s="28"/>
      <c r="E3997" s="28"/>
      <c r="F3997" s="30"/>
      <c r="G3997" s="31"/>
      <c r="I3997" s="28"/>
      <c r="J3997" s="29"/>
      <c r="L3997" s="28"/>
      <c r="M3997" s="27"/>
    </row>
    <row r="3998" spans="2:13">
      <c r="B3998" s="28"/>
      <c r="C3998" s="28"/>
      <c r="E3998" s="28"/>
      <c r="F3998" s="30"/>
      <c r="G3998" s="31"/>
      <c r="I3998" s="28"/>
      <c r="J3998" s="29"/>
      <c r="L3998" s="28"/>
      <c r="M3998" s="27"/>
    </row>
    <row r="3999" spans="2:13">
      <c r="B3999" s="28"/>
      <c r="C3999" s="28"/>
      <c r="E3999" s="28"/>
      <c r="F3999" s="30"/>
      <c r="G3999" s="31"/>
      <c r="I3999" s="28"/>
      <c r="J3999" s="29"/>
      <c r="L3999" s="28"/>
      <c r="M3999" s="27"/>
    </row>
    <row r="4000" spans="2:13">
      <c r="B4000" s="28"/>
      <c r="C4000" s="28"/>
      <c r="E4000" s="28"/>
      <c r="F4000" s="30"/>
      <c r="G4000" s="31"/>
      <c r="I4000" s="28"/>
      <c r="J4000" s="29"/>
      <c r="L4000" s="28"/>
      <c r="M4000" s="27"/>
    </row>
    <row r="4001" spans="2:13">
      <c r="B4001" s="28"/>
      <c r="C4001" s="28"/>
      <c r="E4001" s="28"/>
      <c r="F4001" s="30"/>
      <c r="G4001" s="31"/>
      <c r="I4001" s="28"/>
      <c r="J4001" s="29"/>
      <c r="L4001" s="28"/>
      <c r="M4001" s="27"/>
    </row>
    <row r="4002" spans="2:13">
      <c r="B4002" s="28"/>
      <c r="C4002" s="28"/>
      <c r="E4002" s="28"/>
      <c r="F4002" s="30"/>
      <c r="G4002" s="31"/>
      <c r="I4002" s="28"/>
      <c r="J4002" s="29"/>
      <c r="L4002" s="28"/>
      <c r="M4002" s="27"/>
    </row>
    <row r="4003" spans="2:13">
      <c r="B4003" s="28"/>
      <c r="C4003" s="28"/>
      <c r="E4003" s="28"/>
      <c r="F4003" s="30"/>
      <c r="G4003" s="31"/>
      <c r="I4003" s="28"/>
      <c r="J4003" s="29"/>
      <c r="L4003" s="28"/>
      <c r="M4003" s="27"/>
    </row>
    <row r="4004" spans="2:13">
      <c r="B4004" s="28"/>
      <c r="C4004" s="28"/>
      <c r="E4004" s="28"/>
      <c r="F4004" s="30"/>
      <c r="G4004" s="31"/>
      <c r="I4004" s="28"/>
      <c r="J4004" s="29"/>
      <c r="L4004" s="28"/>
      <c r="M4004" s="27"/>
    </row>
    <row r="4005" spans="2:13">
      <c r="B4005" s="28"/>
      <c r="C4005" s="28"/>
      <c r="E4005" s="28"/>
      <c r="F4005" s="30"/>
      <c r="G4005" s="31"/>
      <c r="I4005" s="28"/>
      <c r="J4005" s="29"/>
      <c r="L4005" s="28"/>
      <c r="M4005" s="27"/>
    </row>
    <row r="4006" spans="2:13">
      <c r="B4006" s="28"/>
      <c r="C4006" s="28"/>
      <c r="E4006" s="28"/>
      <c r="F4006" s="30"/>
      <c r="G4006" s="31"/>
      <c r="I4006" s="28"/>
      <c r="J4006" s="29"/>
      <c r="L4006" s="28"/>
      <c r="M4006" s="27"/>
    </row>
    <row r="4007" spans="2:13">
      <c r="B4007" s="28"/>
      <c r="C4007" s="28"/>
      <c r="E4007" s="28"/>
      <c r="F4007" s="30"/>
      <c r="G4007" s="31"/>
      <c r="I4007" s="28"/>
      <c r="J4007" s="29"/>
      <c r="L4007" s="28"/>
      <c r="M4007" s="27"/>
    </row>
    <row r="4008" spans="2:13">
      <c r="B4008" s="28"/>
      <c r="C4008" s="28"/>
      <c r="E4008" s="28"/>
      <c r="F4008" s="30"/>
      <c r="G4008" s="31"/>
      <c r="I4008" s="28"/>
      <c r="J4008" s="29"/>
      <c r="L4008" s="28"/>
      <c r="M4008" s="27"/>
    </row>
    <row r="4009" spans="2:13">
      <c r="B4009" s="28"/>
      <c r="C4009" s="28"/>
      <c r="E4009" s="28"/>
      <c r="F4009" s="30"/>
      <c r="G4009" s="31"/>
      <c r="I4009" s="28"/>
      <c r="J4009" s="29"/>
      <c r="L4009" s="28"/>
      <c r="M4009" s="27"/>
    </row>
    <row r="4010" spans="2:13">
      <c r="B4010" s="28"/>
      <c r="C4010" s="28"/>
      <c r="E4010" s="28"/>
      <c r="F4010" s="30"/>
      <c r="G4010" s="31"/>
      <c r="I4010" s="28"/>
      <c r="J4010" s="29"/>
      <c r="L4010" s="28"/>
      <c r="M4010" s="27"/>
    </row>
    <row r="4011" spans="2:13">
      <c r="B4011" s="28"/>
      <c r="C4011" s="28"/>
      <c r="E4011" s="28"/>
      <c r="F4011" s="30"/>
      <c r="G4011" s="31"/>
      <c r="I4011" s="28"/>
      <c r="J4011" s="29"/>
      <c r="L4011" s="28"/>
      <c r="M4011" s="27"/>
    </row>
    <row r="4012" spans="2:13">
      <c r="B4012" s="28"/>
      <c r="C4012" s="28"/>
      <c r="E4012" s="28"/>
      <c r="F4012" s="30"/>
      <c r="G4012" s="31"/>
      <c r="I4012" s="28"/>
      <c r="J4012" s="29"/>
      <c r="L4012" s="28"/>
      <c r="M4012" s="27"/>
    </row>
    <row r="4013" spans="2:13">
      <c r="B4013" s="28"/>
      <c r="C4013" s="28"/>
      <c r="E4013" s="28"/>
      <c r="F4013" s="30"/>
      <c r="G4013" s="31"/>
      <c r="I4013" s="28"/>
      <c r="J4013" s="29"/>
      <c r="L4013" s="28"/>
      <c r="M4013" s="27"/>
    </row>
    <row r="4014" spans="2:13">
      <c r="B4014" s="28"/>
      <c r="C4014" s="28"/>
      <c r="E4014" s="28"/>
      <c r="F4014" s="30"/>
      <c r="G4014" s="31"/>
      <c r="I4014" s="28"/>
      <c r="J4014" s="29"/>
      <c r="L4014" s="28"/>
      <c r="M4014" s="27"/>
    </row>
    <row r="4015" spans="2:13">
      <c r="B4015" s="28"/>
      <c r="C4015" s="28"/>
      <c r="E4015" s="28"/>
      <c r="F4015" s="30"/>
      <c r="G4015" s="31"/>
      <c r="I4015" s="28"/>
      <c r="J4015" s="29"/>
      <c r="L4015" s="28"/>
      <c r="M4015" s="27"/>
    </row>
    <row r="4016" spans="2:13">
      <c r="B4016" s="28"/>
      <c r="C4016" s="28"/>
      <c r="E4016" s="28"/>
      <c r="F4016" s="30"/>
      <c r="G4016" s="31"/>
      <c r="I4016" s="28"/>
      <c r="J4016" s="29"/>
      <c r="L4016" s="28"/>
      <c r="M4016" s="27"/>
    </row>
    <row r="4017" spans="2:13">
      <c r="B4017" s="28"/>
      <c r="C4017" s="28"/>
      <c r="E4017" s="28"/>
      <c r="F4017" s="30"/>
      <c r="G4017" s="31"/>
      <c r="I4017" s="28"/>
      <c r="J4017" s="29"/>
      <c r="L4017" s="28"/>
      <c r="M4017" s="27"/>
    </row>
    <row r="4018" spans="2:13">
      <c r="B4018" s="28"/>
      <c r="C4018" s="28"/>
      <c r="E4018" s="28"/>
      <c r="F4018" s="30"/>
      <c r="G4018" s="31"/>
      <c r="I4018" s="28"/>
      <c r="J4018" s="29"/>
      <c r="L4018" s="28"/>
      <c r="M4018" s="27"/>
    </row>
    <row r="4019" spans="2:13">
      <c r="B4019" s="28"/>
      <c r="C4019" s="28"/>
      <c r="E4019" s="28"/>
      <c r="F4019" s="30"/>
      <c r="G4019" s="31"/>
      <c r="I4019" s="28"/>
      <c r="J4019" s="29"/>
      <c r="L4019" s="28"/>
      <c r="M4019" s="27"/>
    </row>
    <row r="4020" spans="2:13">
      <c r="B4020" s="28"/>
      <c r="C4020" s="28"/>
      <c r="E4020" s="28"/>
      <c r="F4020" s="30"/>
      <c r="G4020" s="31"/>
      <c r="I4020" s="28"/>
      <c r="J4020" s="29"/>
      <c r="L4020" s="28"/>
      <c r="M4020" s="27"/>
    </row>
    <row r="4021" spans="2:13">
      <c r="B4021" s="28"/>
      <c r="C4021" s="28"/>
      <c r="E4021" s="28"/>
      <c r="F4021" s="30"/>
      <c r="G4021" s="31"/>
      <c r="I4021" s="28"/>
      <c r="J4021" s="29"/>
      <c r="L4021" s="28"/>
      <c r="M4021" s="27"/>
    </row>
    <row r="4022" spans="2:13">
      <c r="B4022" s="28"/>
      <c r="C4022" s="28"/>
      <c r="E4022" s="28"/>
      <c r="F4022" s="30"/>
      <c r="G4022" s="31"/>
      <c r="I4022" s="28"/>
      <c r="J4022" s="29"/>
      <c r="L4022" s="28"/>
      <c r="M4022" s="27"/>
    </row>
    <row r="4023" spans="2:13">
      <c r="B4023" s="28"/>
      <c r="C4023" s="28"/>
      <c r="E4023" s="28"/>
      <c r="F4023" s="30"/>
      <c r="G4023" s="31"/>
      <c r="I4023" s="28"/>
      <c r="J4023" s="29"/>
      <c r="L4023" s="28"/>
      <c r="M4023" s="27"/>
    </row>
    <row r="4024" spans="2:13">
      <c r="B4024" s="28"/>
      <c r="C4024" s="28"/>
      <c r="E4024" s="28"/>
      <c r="F4024" s="30"/>
      <c r="G4024" s="31"/>
      <c r="I4024" s="28"/>
      <c r="J4024" s="29"/>
      <c r="L4024" s="28"/>
      <c r="M4024" s="27"/>
    </row>
    <row r="4025" spans="2:13">
      <c r="B4025" s="28"/>
      <c r="C4025" s="28"/>
      <c r="E4025" s="28"/>
      <c r="F4025" s="30"/>
      <c r="G4025" s="31"/>
      <c r="I4025" s="28"/>
      <c r="J4025" s="29"/>
      <c r="L4025" s="28"/>
      <c r="M4025" s="27"/>
    </row>
    <row r="4026" spans="2:13">
      <c r="B4026" s="28"/>
      <c r="C4026" s="28"/>
      <c r="E4026" s="28"/>
      <c r="F4026" s="30"/>
      <c r="G4026" s="31"/>
      <c r="I4026" s="28"/>
      <c r="J4026" s="29"/>
      <c r="L4026" s="28"/>
      <c r="M4026" s="27"/>
    </row>
    <row r="4027" spans="2:13">
      <c r="B4027" s="28"/>
      <c r="C4027" s="28"/>
      <c r="E4027" s="28"/>
      <c r="F4027" s="30"/>
      <c r="G4027" s="31"/>
      <c r="I4027" s="28"/>
      <c r="J4027" s="29"/>
      <c r="L4027" s="28"/>
      <c r="M4027" s="27"/>
    </row>
    <row r="4028" spans="2:13">
      <c r="B4028" s="28"/>
      <c r="C4028" s="28"/>
      <c r="E4028" s="28"/>
      <c r="F4028" s="30"/>
      <c r="G4028" s="31"/>
      <c r="I4028" s="28"/>
      <c r="J4028" s="29"/>
      <c r="L4028" s="28"/>
      <c r="M4028" s="27"/>
    </row>
    <row r="4029" spans="2:13">
      <c r="B4029" s="28"/>
      <c r="C4029" s="28"/>
      <c r="E4029" s="28"/>
      <c r="F4029" s="30"/>
      <c r="G4029" s="31"/>
      <c r="I4029" s="28"/>
      <c r="J4029" s="29"/>
      <c r="L4029" s="28"/>
      <c r="M4029" s="27"/>
    </row>
    <row r="4030" spans="2:13">
      <c r="B4030" s="28"/>
      <c r="C4030" s="28"/>
      <c r="E4030" s="28"/>
      <c r="F4030" s="30"/>
      <c r="G4030" s="31"/>
      <c r="I4030" s="28"/>
      <c r="J4030" s="29"/>
      <c r="L4030" s="28"/>
      <c r="M4030" s="27"/>
    </row>
    <row r="4031" spans="2:13">
      <c r="B4031" s="28"/>
      <c r="C4031" s="28"/>
      <c r="E4031" s="28"/>
      <c r="F4031" s="30"/>
      <c r="G4031" s="31"/>
      <c r="I4031" s="28"/>
      <c r="J4031" s="29"/>
      <c r="L4031" s="28"/>
      <c r="M4031" s="27"/>
    </row>
    <row r="4032" spans="2:13">
      <c r="B4032" s="28"/>
      <c r="C4032" s="28"/>
      <c r="E4032" s="28"/>
      <c r="F4032" s="30"/>
      <c r="G4032" s="31"/>
      <c r="I4032" s="28"/>
      <c r="J4032" s="29"/>
      <c r="L4032" s="28"/>
      <c r="M4032" s="27"/>
    </row>
    <row r="4033" spans="2:13">
      <c r="B4033" s="28"/>
      <c r="C4033" s="28"/>
      <c r="E4033" s="28"/>
      <c r="F4033" s="30"/>
      <c r="G4033" s="31"/>
      <c r="I4033" s="28"/>
      <c r="J4033" s="29"/>
      <c r="L4033" s="28"/>
      <c r="M4033" s="27"/>
    </row>
    <row r="4034" spans="2:13">
      <c r="B4034" s="28"/>
      <c r="C4034" s="28"/>
      <c r="E4034" s="28"/>
      <c r="F4034" s="30"/>
      <c r="G4034" s="31"/>
      <c r="I4034" s="28"/>
      <c r="J4034" s="29"/>
      <c r="L4034" s="28"/>
      <c r="M4034" s="27"/>
    </row>
    <row r="4035" spans="2:13">
      <c r="B4035" s="28"/>
      <c r="C4035" s="28"/>
      <c r="E4035" s="28"/>
      <c r="F4035" s="30"/>
      <c r="G4035" s="31"/>
      <c r="I4035" s="28"/>
      <c r="J4035" s="29"/>
      <c r="L4035" s="28"/>
      <c r="M4035" s="27"/>
    </row>
    <row r="4036" spans="2:13">
      <c r="B4036" s="28"/>
      <c r="C4036" s="28"/>
      <c r="E4036" s="28"/>
      <c r="F4036" s="30"/>
      <c r="G4036" s="31"/>
      <c r="I4036" s="28"/>
      <c r="J4036" s="29"/>
      <c r="L4036" s="28"/>
      <c r="M4036" s="27"/>
    </row>
    <row r="4037" spans="2:13">
      <c r="B4037" s="28"/>
      <c r="C4037" s="28"/>
      <c r="E4037" s="28"/>
      <c r="F4037" s="30"/>
      <c r="G4037" s="31"/>
      <c r="I4037" s="28"/>
      <c r="J4037" s="29"/>
      <c r="L4037" s="28"/>
      <c r="M4037" s="27"/>
    </row>
    <row r="4038" spans="2:13">
      <c r="B4038" s="28"/>
      <c r="C4038" s="28"/>
      <c r="E4038" s="28"/>
      <c r="F4038" s="30"/>
      <c r="G4038" s="31"/>
      <c r="I4038" s="28"/>
      <c r="J4038" s="29"/>
      <c r="L4038" s="28"/>
      <c r="M4038" s="27"/>
    </row>
    <row r="4039" spans="2:13">
      <c r="B4039" s="28"/>
      <c r="C4039" s="28"/>
      <c r="E4039" s="28"/>
      <c r="F4039" s="30"/>
      <c r="G4039" s="31"/>
      <c r="I4039" s="28"/>
      <c r="J4039" s="29"/>
      <c r="L4039" s="28"/>
      <c r="M4039" s="27"/>
    </row>
    <row r="4040" spans="2:13">
      <c r="B4040" s="28"/>
      <c r="C4040" s="28"/>
      <c r="E4040" s="28"/>
      <c r="F4040" s="30"/>
      <c r="G4040" s="31"/>
      <c r="I4040" s="28"/>
      <c r="J4040" s="29"/>
      <c r="L4040" s="28"/>
      <c r="M4040" s="27"/>
    </row>
    <row r="4041" spans="2:13">
      <c r="B4041" s="28"/>
      <c r="C4041" s="28"/>
      <c r="E4041" s="28"/>
      <c r="F4041" s="30"/>
      <c r="G4041" s="31"/>
      <c r="I4041" s="28"/>
      <c r="J4041" s="29"/>
      <c r="L4041" s="28"/>
      <c r="M4041" s="27"/>
    </row>
    <row r="4042" spans="2:13">
      <c r="B4042" s="28"/>
      <c r="C4042" s="28"/>
      <c r="E4042" s="28"/>
      <c r="F4042" s="30"/>
      <c r="G4042" s="31"/>
      <c r="I4042" s="28"/>
      <c r="J4042" s="29"/>
      <c r="L4042" s="28"/>
      <c r="M4042" s="27"/>
    </row>
    <row r="4043" spans="2:13">
      <c r="B4043" s="28"/>
      <c r="C4043" s="28"/>
      <c r="E4043" s="28"/>
      <c r="F4043" s="30"/>
      <c r="G4043" s="31"/>
      <c r="I4043" s="28"/>
      <c r="J4043" s="29"/>
      <c r="L4043" s="28"/>
      <c r="M4043" s="27"/>
    </row>
    <row r="4044" spans="2:13">
      <c r="B4044" s="28"/>
      <c r="C4044" s="28"/>
      <c r="E4044" s="28"/>
      <c r="F4044" s="30"/>
      <c r="G4044" s="31"/>
      <c r="I4044" s="28"/>
      <c r="J4044" s="29"/>
      <c r="L4044" s="28"/>
      <c r="M4044" s="27"/>
    </row>
    <row r="4045" spans="2:13">
      <c r="B4045" s="28"/>
      <c r="C4045" s="28"/>
      <c r="E4045" s="28"/>
      <c r="F4045" s="30"/>
      <c r="G4045" s="31"/>
      <c r="I4045" s="28"/>
      <c r="J4045" s="29"/>
      <c r="L4045" s="28"/>
      <c r="M4045" s="27"/>
    </row>
    <row r="4046" spans="2:13">
      <c r="B4046" s="28"/>
      <c r="C4046" s="28"/>
      <c r="E4046" s="28"/>
      <c r="F4046" s="30"/>
      <c r="G4046" s="31"/>
      <c r="I4046" s="28"/>
      <c r="J4046" s="29"/>
      <c r="L4046" s="28"/>
      <c r="M4046" s="27"/>
    </row>
    <row r="4047" spans="2:13">
      <c r="B4047" s="28"/>
      <c r="C4047" s="28"/>
      <c r="E4047" s="28"/>
      <c r="F4047" s="30"/>
      <c r="G4047" s="31"/>
      <c r="I4047" s="28"/>
      <c r="J4047" s="29"/>
      <c r="L4047" s="28"/>
      <c r="M4047" s="27"/>
    </row>
    <row r="4048" spans="2:13">
      <c r="B4048" s="28"/>
      <c r="C4048" s="28"/>
      <c r="E4048" s="28"/>
      <c r="F4048" s="30"/>
      <c r="G4048" s="31"/>
      <c r="I4048" s="28"/>
      <c r="J4048" s="29"/>
      <c r="L4048" s="28"/>
      <c r="M4048" s="27"/>
    </row>
    <row r="4049" spans="2:13">
      <c r="B4049" s="28"/>
      <c r="C4049" s="28"/>
      <c r="E4049" s="28"/>
      <c r="F4049" s="30"/>
      <c r="G4049" s="31"/>
      <c r="I4049" s="28"/>
      <c r="J4049" s="29"/>
      <c r="L4049" s="28"/>
      <c r="M4049" s="27"/>
    </row>
    <row r="4050" spans="2:13">
      <c r="B4050" s="28"/>
      <c r="C4050" s="28"/>
      <c r="E4050" s="28"/>
      <c r="F4050" s="30"/>
      <c r="G4050" s="31"/>
      <c r="I4050" s="28"/>
      <c r="J4050" s="29"/>
      <c r="L4050" s="28"/>
      <c r="M4050" s="27"/>
    </row>
    <row r="4051" spans="2:13">
      <c r="B4051" s="28"/>
      <c r="C4051" s="28"/>
      <c r="E4051" s="28"/>
      <c r="F4051" s="30"/>
      <c r="G4051" s="31"/>
      <c r="I4051" s="28"/>
      <c r="J4051" s="29"/>
      <c r="L4051" s="28"/>
      <c r="M4051" s="27"/>
    </row>
    <row r="4052" spans="2:13">
      <c r="B4052" s="28"/>
      <c r="C4052" s="28"/>
      <c r="E4052" s="28"/>
      <c r="F4052" s="30"/>
      <c r="G4052" s="31"/>
      <c r="I4052" s="28"/>
      <c r="J4052" s="29"/>
      <c r="L4052" s="28"/>
      <c r="M4052" s="27"/>
    </row>
    <row r="4053" spans="2:13">
      <c r="B4053" s="28"/>
      <c r="C4053" s="28"/>
      <c r="E4053" s="28"/>
      <c r="F4053" s="30"/>
      <c r="G4053" s="31"/>
      <c r="I4053" s="28"/>
      <c r="J4053" s="29"/>
      <c r="L4053" s="28"/>
      <c r="M4053" s="27"/>
    </row>
    <row r="4054" spans="2:13">
      <c r="B4054" s="28"/>
      <c r="C4054" s="28"/>
      <c r="E4054" s="28"/>
      <c r="F4054" s="30"/>
      <c r="G4054" s="31"/>
      <c r="I4054" s="28"/>
      <c r="J4054" s="29"/>
      <c r="L4054" s="28"/>
      <c r="M4054" s="27"/>
    </row>
    <row r="4055" spans="2:13">
      <c r="B4055" s="28"/>
      <c r="C4055" s="28"/>
      <c r="E4055" s="28"/>
      <c r="F4055" s="30"/>
      <c r="G4055" s="31"/>
      <c r="I4055" s="28"/>
      <c r="J4055" s="29"/>
      <c r="L4055" s="28"/>
      <c r="M4055" s="27"/>
    </row>
    <row r="4056" spans="2:13">
      <c r="B4056" s="28"/>
      <c r="C4056" s="28"/>
      <c r="E4056" s="28"/>
      <c r="F4056" s="30"/>
      <c r="G4056" s="31"/>
      <c r="I4056" s="28"/>
      <c r="J4056" s="29"/>
      <c r="L4056" s="28"/>
      <c r="M4056" s="27"/>
    </row>
    <row r="4057" spans="2:13">
      <c r="B4057" s="28"/>
      <c r="C4057" s="28"/>
      <c r="E4057" s="28"/>
      <c r="F4057" s="30"/>
      <c r="G4057" s="31"/>
      <c r="I4057" s="28"/>
      <c r="J4057" s="29"/>
      <c r="L4057" s="28"/>
      <c r="M4057" s="27"/>
    </row>
    <row r="4058" spans="2:13">
      <c r="B4058" s="28"/>
      <c r="C4058" s="28"/>
      <c r="E4058" s="28"/>
      <c r="F4058" s="30"/>
      <c r="G4058" s="31"/>
      <c r="I4058" s="28"/>
      <c r="J4058" s="29"/>
      <c r="L4058" s="28"/>
      <c r="M4058" s="27"/>
    </row>
    <row r="4059" spans="2:13">
      <c r="B4059" s="28"/>
      <c r="C4059" s="28"/>
      <c r="E4059" s="28"/>
      <c r="F4059" s="30"/>
      <c r="G4059" s="31"/>
      <c r="I4059" s="28"/>
      <c r="J4059" s="29"/>
      <c r="L4059" s="28"/>
      <c r="M4059" s="27"/>
    </row>
    <row r="4060" spans="2:13">
      <c r="B4060" s="28"/>
      <c r="C4060" s="28"/>
      <c r="E4060" s="28"/>
      <c r="F4060" s="30"/>
      <c r="G4060" s="31"/>
      <c r="I4060" s="28"/>
      <c r="J4060" s="29"/>
      <c r="L4060" s="28"/>
      <c r="M4060" s="27"/>
    </row>
    <row r="4061" spans="2:13">
      <c r="B4061" s="28"/>
      <c r="C4061" s="28"/>
      <c r="E4061" s="28"/>
      <c r="F4061" s="30"/>
      <c r="G4061" s="31"/>
      <c r="I4061" s="28"/>
      <c r="J4061" s="29"/>
      <c r="L4061" s="28"/>
      <c r="M4061" s="27"/>
    </row>
    <row r="4062" spans="2:13">
      <c r="B4062" s="28"/>
      <c r="C4062" s="28"/>
      <c r="E4062" s="28"/>
      <c r="F4062" s="30"/>
      <c r="G4062" s="31"/>
      <c r="I4062" s="28"/>
      <c r="J4062" s="29"/>
      <c r="L4062" s="28"/>
      <c r="M4062" s="27"/>
    </row>
    <row r="4063" spans="2:13">
      <c r="B4063" s="28"/>
      <c r="C4063" s="28"/>
      <c r="E4063" s="28"/>
      <c r="F4063" s="30"/>
      <c r="G4063" s="31"/>
      <c r="I4063" s="28"/>
      <c r="J4063" s="29"/>
      <c r="L4063" s="28"/>
      <c r="M4063" s="27"/>
    </row>
    <row r="4064" spans="2:13">
      <c r="B4064" s="28"/>
      <c r="C4064" s="28"/>
      <c r="E4064" s="28"/>
      <c r="F4064" s="30"/>
      <c r="G4064" s="31"/>
      <c r="I4064" s="28"/>
      <c r="J4064" s="29"/>
      <c r="L4064" s="28"/>
      <c r="M4064" s="27"/>
    </row>
    <row r="4065" spans="2:13">
      <c r="B4065" s="28"/>
      <c r="C4065" s="28"/>
      <c r="E4065" s="28"/>
      <c r="F4065" s="30"/>
      <c r="G4065" s="31"/>
      <c r="I4065" s="28"/>
      <c r="J4065" s="29"/>
      <c r="L4065" s="28"/>
      <c r="M4065" s="27"/>
    </row>
    <row r="4066" spans="2:13">
      <c r="B4066" s="28"/>
      <c r="C4066" s="28"/>
      <c r="E4066" s="28"/>
      <c r="F4066" s="30"/>
      <c r="G4066" s="31"/>
      <c r="I4066" s="28"/>
      <c r="J4066" s="29"/>
      <c r="L4066" s="28"/>
      <c r="M4066" s="27"/>
    </row>
    <row r="4067" spans="2:13">
      <c r="B4067" s="28"/>
      <c r="C4067" s="28"/>
      <c r="E4067" s="28"/>
      <c r="F4067" s="30"/>
      <c r="G4067" s="31"/>
      <c r="I4067" s="28"/>
      <c r="J4067" s="29"/>
      <c r="L4067" s="28"/>
      <c r="M4067" s="27"/>
    </row>
    <row r="4068" spans="2:13">
      <c r="B4068" s="28"/>
      <c r="C4068" s="28"/>
      <c r="E4068" s="28"/>
      <c r="F4068" s="30"/>
      <c r="G4068" s="31"/>
      <c r="I4068" s="28"/>
      <c r="J4068" s="29"/>
      <c r="L4068" s="28"/>
      <c r="M4068" s="27"/>
    </row>
    <row r="4069" spans="2:13">
      <c r="B4069" s="28"/>
      <c r="C4069" s="28"/>
      <c r="E4069" s="28"/>
      <c r="F4069" s="30"/>
      <c r="G4069" s="31"/>
      <c r="I4069" s="28"/>
      <c r="J4069" s="29"/>
      <c r="L4069" s="28"/>
      <c r="M4069" s="27"/>
    </row>
    <row r="4070" spans="2:13">
      <c r="B4070" s="28"/>
      <c r="C4070" s="28"/>
      <c r="E4070" s="28"/>
      <c r="F4070" s="30"/>
      <c r="G4070" s="31"/>
      <c r="I4070" s="28"/>
      <c r="J4070" s="29"/>
      <c r="L4070" s="28"/>
      <c r="M4070" s="27"/>
    </row>
    <row r="4071" spans="2:13">
      <c r="B4071" s="28"/>
      <c r="C4071" s="28"/>
      <c r="E4071" s="28"/>
      <c r="F4071" s="30"/>
      <c r="G4071" s="31"/>
      <c r="I4071" s="28"/>
      <c r="J4071" s="29"/>
      <c r="L4071" s="28"/>
      <c r="M4071" s="27"/>
    </row>
    <row r="4072" spans="2:13">
      <c r="B4072" s="28"/>
      <c r="C4072" s="28"/>
      <c r="E4072" s="28"/>
      <c r="F4072" s="30"/>
      <c r="G4072" s="31"/>
      <c r="I4072" s="28"/>
      <c r="J4072" s="29"/>
      <c r="L4072" s="28"/>
      <c r="M4072" s="27"/>
    </row>
    <row r="4073" spans="2:13">
      <c r="B4073" s="28"/>
      <c r="C4073" s="28"/>
      <c r="E4073" s="28"/>
      <c r="F4073" s="30"/>
      <c r="G4073" s="31"/>
      <c r="I4073" s="28"/>
      <c r="J4073" s="29"/>
      <c r="L4073" s="28"/>
      <c r="M4073" s="27"/>
    </row>
    <row r="4074" spans="2:13">
      <c r="B4074" s="28"/>
      <c r="C4074" s="28"/>
      <c r="E4074" s="28"/>
      <c r="F4074" s="30"/>
      <c r="G4074" s="31"/>
      <c r="I4074" s="28"/>
      <c r="J4074" s="29"/>
      <c r="L4074" s="28"/>
      <c r="M4074" s="27"/>
    </row>
    <row r="4075" spans="2:13">
      <c r="B4075" s="28"/>
      <c r="C4075" s="28"/>
      <c r="E4075" s="28"/>
      <c r="F4075" s="30"/>
      <c r="G4075" s="31"/>
      <c r="I4075" s="28"/>
      <c r="J4075" s="29"/>
      <c r="L4075" s="28"/>
      <c r="M4075" s="27"/>
    </row>
    <row r="4076" spans="2:13">
      <c r="B4076" s="28"/>
      <c r="C4076" s="28"/>
      <c r="E4076" s="28"/>
      <c r="F4076" s="30"/>
      <c r="G4076" s="31"/>
      <c r="I4076" s="28"/>
      <c r="J4076" s="29"/>
      <c r="L4076" s="28"/>
      <c r="M4076" s="27"/>
    </row>
    <row r="4077" spans="2:13">
      <c r="B4077" s="28"/>
      <c r="C4077" s="28"/>
      <c r="E4077" s="28"/>
      <c r="F4077" s="30"/>
      <c r="G4077" s="31"/>
      <c r="I4077" s="28"/>
      <c r="J4077" s="29"/>
      <c r="L4077" s="28"/>
      <c r="M4077" s="27"/>
    </row>
    <row r="4078" spans="2:13">
      <c r="B4078" s="28"/>
      <c r="C4078" s="28"/>
      <c r="E4078" s="28"/>
      <c r="F4078" s="30"/>
      <c r="G4078" s="31"/>
      <c r="I4078" s="28"/>
      <c r="J4078" s="29"/>
      <c r="L4078" s="28"/>
      <c r="M4078" s="27"/>
    </row>
    <row r="4079" spans="2:13">
      <c r="B4079" s="28"/>
      <c r="C4079" s="28"/>
      <c r="E4079" s="28"/>
      <c r="F4079" s="30"/>
      <c r="G4079" s="31"/>
      <c r="I4079" s="28"/>
      <c r="J4079" s="29"/>
      <c r="L4079" s="28"/>
      <c r="M4079" s="27"/>
    </row>
    <row r="4080" spans="2:13">
      <c r="B4080" s="28"/>
      <c r="C4080" s="28"/>
      <c r="E4080" s="28"/>
      <c r="F4080" s="30"/>
      <c r="G4080" s="31"/>
      <c r="I4080" s="28"/>
      <c r="J4080" s="29"/>
      <c r="L4080" s="28"/>
      <c r="M4080" s="27"/>
    </row>
    <row r="4081" spans="2:13">
      <c r="B4081" s="28"/>
      <c r="C4081" s="28"/>
      <c r="E4081" s="28"/>
      <c r="F4081" s="30"/>
      <c r="G4081" s="31"/>
      <c r="I4081" s="28"/>
      <c r="J4081" s="29"/>
      <c r="L4081" s="28"/>
      <c r="M4081" s="27"/>
    </row>
    <row r="4082" spans="2:13">
      <c r="B4082" s="28"/>
      <c r="C4082" s="28"/>
      <c r="E4082" s="28"/>
      <c r="F4082" s="30"/>
      <c r="G4082" s="31"/>
      <c r="I4082" s="28"/>
      <c r="J4082" s="29"/>
      <c r="L4082" s="28"/>
      <c r="M4082" s="27"/>
    </row>
    <row r="4083" spans="2:13">
      <c r="B4083" s="28"/>
      <c r="C4083" s="28"/>
      <c r="E4083" s="28"/>
      <c r="F4083" s="30"/>
      <c r="G4083" s="31"/>
      <c r="I4083" s="28"/>
      <c r="J4083" s="29"/>
      <c r="L4083" s="28"/>
      <c r="M4083" s="27"/>
    </row>
    <row r="4084" spans="2:13">
      <c r="B4084" s="28"/>
      <c r="C4084" s="28"/>
      <c r="E4084" s="28"/>
      <c r="F4084" s="30"/>
      <c r="G4084" s="31"/>
      <c r="I4084" s="28"/>
      <c r="J4084" s="29"/>
      <c r="L4084" s="28"/>
      <c r="M4084" s="27"/>
    </row>
    <row r="4085" spans="2:13">
      <c r="B4085" s="28"/>
      <c r="C4085" s="28"/>
      <c r="E4085" s="28"/>
      <c r="F4085" s="30"/>
      <c r="G4085" s="31"/>
      <c r="I4085" s="28"/>
      <c r="J4085" s="29"/>
      <c r="L4085" s="28"/>
      <c r="M4085" s="27"/>
    </row>
    <row r="4086" spans="2:13">
      <c r="B4086" s="28"/>
      <c r="C4086" s="28"/>
      <c r="E4086" s="28"/>
      <c r="F4086" s="30"/>
      <c r="G4086" s="31"/>
      <c r="I4086" s="28"/>
      <c r="J4086" s="29"/>
      <c r="L4086" s="28"/>
      <c r="M4086" s="27"/>
    </row>
    <row r="4087" spans="2:13">
      <c r="B4087" s="28"/>
      <c r="C4087" s="28"/>
      <c r="E4087" s="28"/>
      <c r="F4087" s="30"/>
      <c r="G4087" s="31"/>
      <c r="I4087" s="28"/>
      <c r="J4087" s="29"/>
      <c r="L4087" s="28"/>
      <c r="M4087" s="27"/>
    </row>
    <row r="4088" spans="2:13">
      <c r="B4088" s="28"/>
      <c r="C4088" s="28"/>
      <c r="E4088" s="28"/>
      <c r="F4088" s="30"/>
      <c r="G4088" s="31"/>
      <c r="I4088" s="28"/>
      <c r="J4088" s="29"/>
      <c r="L4088" s="28"/>
      <c r="M4088" s="27"/>
    </row>
    <row r="4089" spans="2:13">
      <c r="B4089" s="28"/>
      <c r="C4089" s="28"/>
      <c r="E4089" s="28"/>
      <c r="F4089" s="30"/>
      <c r="G4089" s="31"/>
      <c r="I4089" s="28"/>
      <c r="J4089" s="29"/>
      <c r="L4089" s="28"/>
      <c r="M4089" s="27"/>
    </row>
    <row r="4090" spans="2:13">
      <c r="B4090" s="28"/>
      <c r="C4090" s="28"/>
      <c r="E4090" s="28"/>
      <c r="F4090" s="30"/>
      <c r="G4090" s="31"/>
      <c r="I4090" s="28"/>
      <c r="J4090" s="29"/>
      <c r="L4090" s="28"/>
      <c r="M4090" s="27"/>
    </row>
    <row r="4091" spans="2:13">
      <c r="B4091" s="28"/>
      <c r="C4091" s="28"/>
      <c r="E4091" s="28"/>
      <c r="F4091" s="30"/>
      <c r="G4091" s="31"/>
      <c r="I4091" s="28"/>
      <c r="J4091" s="29"/>
      <c r="L4091" s="28"/>
      <c r="M4091" s="27"/>
    </row>
    <row r="4092" spans="2:13">
      <c r="B4092" s="28"/>
      <c r="C4092" s="28"/>
      <c r="E4092" s="28"/>
      <c r="F4092" s="30"/>
      <c r="G4092" s="31"/>
      <c r="I4092" s="28"/>
      <c r="J4092" s="29"/>
      <c r="L4092" s="28"/>
      <c r="M4092" s="27"/>
    </row>
    <row r="4093" spans="2:13">
      <c r="B4093" s="28"/>
      <c r="C4093" s="28"/>
      <c r="E4093" s="28"/>
      <c r="F4093" s="30"/>
      <c r="G4093" s="31"/>
      <c r="I4093" s="28"/>
      <c r="J4093" s="29"/>
      <c r="L4093" s="28"/>
      <c r="M4093" s="27"/>
    </row>
    <row r="4094" spans="2:13">
      <c r="B4094" s="28"/>
      <c r="C4094" s="28"/>
      <c r="E4094" s="28"/>
      <c r="F4094" s="30"/>
      <c r="G4094" s="31"/>
      <c r="I4094" s="28"/>
      <c r="J4094" s="29"/>
      <c r="L4094" s="28"/>
      <c r="M4094" s="27"/>
    </row>
    <row r="4095" spans="2:13">
      <c r="B4095" s="28"/>
      <c r="C4095" s="28"/>
      <c r="E4095" s="28"/>
      <c r="F4095" s="30"/>
      <c r="G4095" s="31"/>
      <c r="I4095" s="28"/>
      <c r="J4095" s="29"/>
      <c r="L4095" s="28"/>
      <c r="M4095" s="27"/>
    </row>
    <row r="4096" spans="2:13">
      <c r="B4096" s="28"/>
      <c r="C4096" s="28"/>
      <c r="E4096" s="28"/>
      <c r="F4096" s="30"/>
      <c r="G4096" s="31"/>
      <c r="I4096" s="28"/>
      <c r="J4096" s="29"/>
      <c r="L4096" s="28"/>
      <c r="M4096" s="27"/>
    </row>
    <row r="4097" spans="2:13">
      <c r="B4097" s="28"/>
      <c r="C4097" s="28"/>
      <c r="E4097" s="28"/>
      <c r="F4097" s="30"/>
      <c r="G4097" s="31"/>
      <c r="I4097" s="28"/>
      <c r="J4097" s="29"/>
      <c r="L4097" s="28"/>
      <c r="M4097" s="27"/>
    </row>
    <row r="4098" spans="2:13">
      <c r="B4098" s="28"/>
      <c r="C4098" s="28"/>
      <c r="E4098" s="28"/>
      <c r="F4098" s="30"/>
      <c r="G4098" s="31"/>
      <c r="I4098" s="28"/>
      <c r="J4098" s="29"/>
      <c r="L4098" s="28"/>
      <c r="M4098" s="27"/>
    </row>
    <row r="4099" spans="2:13">
      <c r="B4099" s="28"/>
      <c r="C4099" s="28"/>
      <c r="E4099" s="28"/>
      <c r="F4099" s="30"/>
      <c r="G4099" s="31"/>
      <c r="I4099" s="28"/>
      <c r="J4099" s="29"/>
      <c r="L4099" s="28"/>
      <c r="M4099" s="27"/>
    </row>
    <row r="4100" spans="2:13">
      <c r="B4100" s="28"/>
      <c r="C4100" s="28"/>
      <c r="E4100" s="28"/>
      <c r="F4100" s="30"/>
      <c r="G4100" s="31"/>
      <c r="I4100" s="28"/>
      <c r="J4100" s="29"/>
      <c r="L4100" s="28"/>
      <c r="M4100" s="27"/>
    </row>
    <row r="4101" spans="2:13">
      <c r="B4101" s="28"/>
      <c r="C4101" s="28"/>
      <c r="E4101" s="28"/>
      <c r="F4101" s="30"/>
      <c r="G4101" s="31"/>
      <c r="I4101" s="28"/>
      <c r="J4101" s="29"/>
      <c r="L4101" s="28"/>
      <c r="M4101" s="27"/>
    </row>
    <row r="4102" spans="2:13">
      <c r="B4102" s="28"/>
      <c r="C4102" s="28"/>
      <c r="E4102" s="28"/>
      <c r="F4102" s="30"/>
      <c r="G4102" s="31"/>
      <c r="I4102" s="28"/>
      <c r="J4102" s="29"/>
      <c r="L4102" s="28"/>
      <c r="M4102" s="27"/>
    </row>
    <row r="4103" spans="2:13">
      <c r="B4103" s="28"/>
      <c r="C4103" s="28"/>
      <c r="E4103" s="28"/>
      <c r="F4103" s="30"/>
      <c r="G4103" s="31"/>
      <c r="I4103" s="28"/>
      <c r="J4103" s="29"/>
      <c r="L4103" s="28"/>
      <c r="M4103" s="27"/>
    </row>
    <row r="4104" spans="2:13">
      <c r="B4104" s="28"/>
      <c r="C4104" s="28"/>
      <c r="E4104" s="28"/>
      <c r="F4104" s="30"/>
      <c r="G4104" s="31"/>
      <c r="I4104" s="28"/>
      <c r="J4104" s="29"/>
      <c r="L4104" s="28"/>
      <c r="M4104" s="27"/>
    </row>
    <row r="4105" spans="2:13">
      <c r="B4105" s="28"/>
      <c r="C4105" s="28"/>
      <c r="E4105" s="28"/>
      <c r="F4105" s="30"/>
      <c r="G4105" s="31"/>
      <c r="I4105" s="28"/>
      <c r="J4105" s="29"/>
      <c r="L4105" s="28"/>
      <c r="M4105" s="27"/>
    </row>
    <row r="4106" spans="2:13">
      <c r="B4106" s="28"/>
      <c r="C4106" s="28"/>
      <c r="E4106" s="28"/>
      <c r="F4106" s="30"/>
      <c r="G4106" s="31"/>
      <c r="I4106" s="28"/>
      <c r="J4106" s="29"/>
      <c r="L4106" s="28"/>
      <c r="M4106" s="27"/>
    </row>
    <row r="4107" spans="2:13">
      <c r="B4107" s="28"/>
      <c r="C4107" s="28"/>
      <c r="E4107" s="28"/>
      <c r="F4107" s="30"/>
      <c r="G4107" s="31"/>
      <c r="I4107" s="28"/>
      <c r="J4107" s="29"/>
      <c r="L4107" s="28"/>
      <c r="M4107" s="27"/>
    </row>
    <row r="4108" spans="2:13">
      <c r="B4108" s="28"/>
      <c r="C4108" s="28"/>
      <c r="E4108" s="28"/>
      <c r="F4108" s="30"/>
      <c r="G4108" s="31"/>
      <c r="I4108" s="28"/>
      <c r="J4108" s="29"/>
      <c r="L4108" s="28"/>
      <c r="M4108" s="27"/>
    </row>
    <row r="4109" spans="2:13">
      <c r="B4109" s="28"/>
      <c r="C4109" s="28"/>
      <c r="E4109" s="28"/>
      <c r="F4109" s="30"/>
      <c r="G4109" s="31"/>
      <c r="I4109" s="28"/>
      <c r="J4109" s="29"/>
      <c r="L4109" s="28"/>
      <c r="M4109" s="27"/>
    </row>
    <row r="4110" spans="2:13">
      <c r="B4110" s="28"/>
      <c r="C4110" s="28"/>
      <c r="E4110" s="28"/>
      <c r="F4110" s="30"/>
      <c r="G4110" s="31"/>
      <c r="I4110" s="28"/>
      <c r="J4110" s="29"/>
      <c r="L4110" s="28"/>
      <c r="M4110" s="27"/>
    </row>
    <row r="4111" spans="2:13">
      <c r="B4111" s="28"/>
      <c r="C4111" s="28"/>
      <c r="E4111" s="28"/>
      <c r="F4111" s="30"/>
      <c r="G4111" s="31"/>
      <c r="I4111" s="28"/>
      <c r="J4111" s="29"/>
      <c r="L4111" s="28"/>
      <c r="M4111" s="27"/>
    </row>
    <row r="4112" spans="2:13">
      <c r="B4112" s="28"/>
      <c r="C4112" s="28"/>
      <c r="E4112" s="28"/>
      <c r="F4112" s="30"/>
      <c r="G4112" s="31"/>
      <c r="I4112" s="28"/>
      <c r="J4112" s="29"/>
      <c r="L4112" s="28"/>
      <c r="M4112" s="27"/>
    </row>
    <row r="4113" spans="2:13">
      <c r="B4113" s="28"/>
      <c r="C4113" s="28"/>
      <c r="E4113" s="28"/>
      <c r="F4113" s="30"/>
      <c r="G4113" s="31"/>
      <c r="I4113" s="28"/>
      <c r="J4113" s="29"/>
      <c r="L4113" s="28"/>
      <c r="M4113" s="27"/>
    </row>
    <row r="4114" spans="2:13">
      <c r="B4114" s="28"/>
      <c r="C4114" s="28"/>
      <c r="E4114" s="28"/>
      <c r="F4114" s="30"/>
      <c r="G4114" s="31"/>
      <c r="I4114" s="28"/>
      <c r="J4114" s="29"/>
      <c r="L4114" s="28"/>
      <c r="M4114" s="27"/>
    </row>
    <row r="4115" spans="2:13">
      <c r="B4115" s="28"/>
      <c r="C4115" s="28"/>
      <c r="E4115" s="28"/>
      <c r="F4115" s="30"/>
      <c r="G4115" s="31"/>
      <c r="I4115" s="28"/>
      <c r="J4115" s="29"/>
      <c r="L4115" s="28"/>
      <c r="M4115" s="27"/>
    </row>
    <row r="4116" spans="2:13">
      <c r="B4116" s="28"/>
      <c r="C4116" s="28"/>
      <c r="E4116" s="28"/>
      <c r="F4116" s="30"/>
      <c r="G4116" s="31"/>
      <c r="I4116" s="28"/>
      <c r="J4116" s="29"/>
      <c r="L4116" s="28"/>
      <c r="M4116" s="27"/>
    </row>
    <row r="4117" spans="2:13">
      <c r="B4117" s="28"/>
      <c r="C4117" s="28"/>
      <c r="E4117" s="28"/>
      <c r="F4117" s="30"/>
      <c r="G4117" s="31"/>
      <c r="I4117" s="28"/>
      <c r="J4117" s="29"/>
      <c r="L4117" s="28"/>
      <c r="M4117" s="27"/>
    </row>
    <row r="4118" spans="2:13">
      <c r="B4118" s="28"/>
      <c r="C4118" s="28"/>
      <c r="E4118" s="28"/>
      <c r="F4118" s="30"/>
      <c r="G4118" s="31"/>
      <c r="I4118" s="28"/>
      <c r="J4118" s="29"/>
      <c r="L4118" s="28"/>
      <c r="M4118" s="27"/>
    </row>
    <row r="4119" spans="2:13">
      <c r="B4119" s="28"/>
      <c r="C4119" s="28"/>
      <c r="E4119" s="28"/>
      <c r="F4119" s="30"/>
      <c r="G4119" s="31"/>
      <c r="I4119" s="28"/>
      <c r="J4119" s="29"/>
      <c r="L4119" s="28"/>
      <c r="M4119" s="27"/>
    </row>
    <row r="4120" spans="2:13">
      <c r="B4120" s="28"/>
      <c r="C4120" s="28"/>
      <c r="E4120" s="28"/>
      <c r="F4120" s="30"/>
      <c r="G4120" s="31"/>
      <c r="I4120" s="28"/>
      <c r="J4120" s="29"/>
      <c r="L4120" s="28"/>
      <c r="M4120" s="27"/>
    </row>
    <row r="4121" spans="2:13">
      <c r="B4121" s="28"/>
      <c r="C4121" s="28"/>
      <c r="E4121" s="28"/>
      <c r="F4121" s="30"/>
      <c r="G4121" s="31"/>
      <c r="I4121" s="28"/>
      <c r="J4121" s="29"/>
      <c r="L4121" s="28"/>
      <c r="M4121" s="27"/>
    </row>
    <row r="4122" spans="2:13">
      <c r="B4122" s="28"/>
      <c r="C4122" s="28"/>
      <c r="E4122" s="28"/>
      <c r="F4122" s="30"/>
      <c r="G4122" s="31"/>
      <c r="I4122" s="28"/>
      <c r="J4122" s="29"/>
      <c r="L4122" s="28"/>
      <c r="M4122" s="27"/>
    </row>
    <row r="4123" spans="2:13">
      <c r="B4123" s="28"/>
      <c r="C4123" s="28"/>
      <c r="E4123" s="28"/>
      <c r="F4123" s="30"/>
      <c r="G4123" s="31"/>
      <c r="I4123" s="28"/>
      <c r="J4123" s="29"/>
      <c r="L4123" s="28"/>
      <c r="M4123" s="27"/>
    </row>
    <row r="4124" spans="2:13">
      <c r="B4124" s="28"/>
      <c r="C4124" s="28"/>
      <c r="E4124" s="28"/>
      <c r="F4124" s="30"/>
      <c r="G4124" s="31"/>
      <c r="I4124" s="28"/>
      <c r="J4124" s="29"/>
      <c r="L4124" s="28"/>
      <c r="M4124" s="27"/>
    </row>
    <row r="4125" spans="2:13">
      <c r="B4125" s="28"/>
      <c r="C4125" s="28"/>
      <c r="E4125" s="28"/>
      <c r="F4125" s="30"/>
      <c r="G4125" s="31"/>
      <c r="I4125" s="28"/>
      <c r="J4125" s="29"/>
      <c r="L4125" s="28"/>
      <c r="M4125" s="27"/>
    </row>
    <row r="4126" spans="2:13">
      <c r="B4126" s="28"/>
      <c r="C4126" s="28"/>
      <c r="E4126" s="28"/>
      <c r="F4126" s="30"/>
      <c r="G4126" s="31"/>
      <c r="I4126" s="28"/>
      <c r="J4126" s="29"/>
      <c r="L4126" s="28"/>
      <c r="M4126" s="27"/>
    </row>
    <row r="4127" spans="2:13">
      <c r="B4127" s="28"/>
      <c r="C4127" s="28"/>
      <c r="E4127" s="28"/>
      <c r="F4127" s="30"/>
      <c r="G4127" s="31"/>
      <c r="I4127" s="28"/>
      <c r="J4127" s="29"/>
      <c r="L4127" s="28"/>
      <c r="M4127" s="27"/>
    </row>
    <row r="4128" spans="2:13">
      <c r="B4128" s="28"/>
      <c r="C4128" s="28"/>
      <c r="E4128" s="28"/>
      <c r="F4128" s="30"/>
      <c r="G4128" s="31"/>
      <c r="I4128" s="28"/>
      <c r="J4128" s="29"/>
      <c r="L4128" s="28"/>
      <c r="M4128" s="27"/>
    </row>
    <row r="4129" spans="2:13">
      <c r="B4129" s="28"/>
      <c r="C4129" s="28"/>
      <c r="E4129" s="28"/>
      <c r="F4129" s="30"/>
      <c r="G4129" s="31"/>
      <c r="I4129" s="28"/>
      <c r="J4129" s="29"/>
      <c r="L4129" s="28"/>
      <c r="M4129" s="27"/>
    </row>
    <row r="4130" spans="2:13">
      <c r="B4130" s="28"/>
      <c r="C4130" s="28"/>
      <c r="E4130" s="28"/>
      <c r="F4130" s="30"/>
      <c r="G4130" s="31"/>
      <c r="I4130" s="28"/>
      <c r="J4130" s="29"/>
      <c r="L4130" s="28"/>
      <c r="M4130" s="27"/>
    </row>
    <row r="4131" spans="2:13">
      <c r="B4131" s="28"/>
      <c r="C4131" s="28"/>
      <c r="E4131" s="28"/>
      <c r="F4131" s="30"/>
      <c r="G4131" s="31"/>
      <c r="I4131" s="28"/>
      <c r="J4131" s="29"/>
      <c r="L4131" s="28"/>
      <c r="M4131" s="27"/>
    </row>
    <row r="4132" spans="2:13">
      <c r="B4132" s="28"/>
      <c r="C4132" s="28"/>
      <c r="E4132" s="28"/>
      <c r="F4132" s="30"/>
      <c r="G4132" s="31"/>
      <c r="I4132" s="28"/>
      <c r="J4132" s="29"/>
      <c r="L4132" s="28"/>
      <c r="M4132" s="27"/>
    </row>
    <row r="4133" spans="2:13">
      <c r="B4133" s="28"/>
      <c r="C4133" s="28"/>
      <c r="E4133" s="28"/>
      <c r="F4133" s="30"/>
      <c r="G4133" s="31"/>
      <c r="I4133" s="28"/>
      <c r="J4133" s="29"/>
      <c r="L4133" s="28"/>
      <c r="M4133" s="27"/>
    </row>
    <row r="4134" spans="2:13">
      <c r="B4134" s="28"/>
      <c r="C4134" s="28"/>
      <c r="E4134" s="28"/>
      <c r="F4134" s="30"/>
      <c r="G4134" s="31"/>
      <c r="I4134" s="28"/>
      <c r="J4134" s="29"/>
      <c r="L4134" s="28"/>
      <c r="M4134" s="27"/>
    </row>
    <row r="4135" spans="2:13">
      <c r="B4135" s="28"/>
      <c r="C4135" s="28"/>
      <c r="E4135" s="28"/>
      <c r="F4135" s="30"/>
      <c r="G4135" s="31"/>
      <c r="I4135" s="28"/>
      <c r="J4135" s="29"/>
      <c r="L4135" s="28"/>
      <c r="M4135" s="27"/>
    </row>
    <row r="4136" spans="2:13">
      <c r="B4136" s="28"/>
      <c r="C4136" s="28"/>
      <c r="E4136" s="28"/>
      <c r="F4136" s="30"/>
      <c r="G4136" s="31"/>
      <c r="I4136" s="28"/>
      <c r="J4136" s="29"/>
      <c r="L4136" s="28"/>
      <c r="M4136" s="27"/>
    </row>
    <row r="4137" spans="2:13">
      <c r="B4137" s="28"/>
      <c r="C4137" s="28"/>
      <c r="E4137" s="28"/>
      <c r="F4137" s="30"/>
      <c r="G4137" s="31"/>
      <c r="I4137" s="28"/>
      <c r="J4137" s="29"/>
      <c r="L4137" s="28"/>
      <c r="M4137" s="27"/>
    </row>
    <row r="4138" spans="2:13">
      <c r="B4138" s="28"/>
      <c r="C4138" s="28"/>
      <c r="E4138" s="28"/>
      <c r="F4138" s="30"/>
      <c r="G4138" s="31"/>
      <c r="I4138" s="28"/>
      <c r="J4138" s="29"/>
      <c r="L4138" s="28"/>
      <c r="M4138" s="27"/>
    </row>
    <row r="4139" spans="2:13">
      <c r="B4139" s="28"/>
      <c r="C4139" s="28"/>
      <c r="E4139" s="28"/>
      <c r="F4139" s="30"/>
      <c r="G4139" s="31"/>
      <c r="I4139" s="28"/>
      <c r="J4139" s="29"/>
      <c r="L4139" s="28"/>
      <c r="M4139" s="27"/>
    </row>
    <row r="4140" spans="2:13">
      <c r="B4140" s="28"/>
      <c r="C4140" s="28"/>
      <c r="E4140" s="28"/>
      <c r="F4140" s="30"/>
      <c r="G4140" s="31"/>
      <c r="I4140" s="28"/>
      <c r="J4140" s="29"/>
      <c r="L4140" s="28"/>
      <c r="M4140" s="27"/>
    </row>
    <row r="4141" spans="2:13">
      <c r="B4141" s="28"/>
      <c r="C4141" s="28"/>
      <c r="E4141" s="28"/>
      <c r="F4141" s="30"/>
      <c r="G4141" s="31"/>
      <c r="I4141" s="28"/>
      <c r="J4141" s="29"/>
      <c r="L4141" s="28"/>
      <c r="M4141" s="27"/>
    </row>
    <row r="4142" spans="2:13">
      <c r="B4142" s="28"/>
      <c r="C4142" s="28"/>
      <c r="E4142" s="28"/>
      <c r="F4142" s="30"/>
      <c r="G4142" s="31"/>
      <c r="I4142" s="28"/>
      <c r="J4142" s="29"/>
      <c r="L4142" s="28"/>
      <c r="M4142" s="27"/>
    </row>
    <row r="4143" spans="2:13">
      <c r="B4143" s="28"/>
      <c r="C4143" s="28"/>
      <c r="E4143" s="28"/>
      <c r="F4143" s="30"/>
      <c r="G4143" s="31"/>
      <c r="I4143" s="28"/>
      <c r="J4143" s="29"/>
      <c r="L4143" s="28"/>
      <c r="M4143" s="27"/>
    </row>
    <row r="4144" spans="2:13">
      <c r="B4144" s="28"/>
      <c r="C4144" s="28"/>
      <c r="E4144" s="28"/>
      <c r="F4144" s="30"/>
      <c r="G4144" s="31"/>
      <c r="I4144" s="28"/>
      <c r="J4144" s="29"/>
      <c r="L4144" s="28"/>
      <c r="M4144" s="27"/>
    </row>
    <row r="4145" spans="2:13">
      <c r="B4145" s="28"/>
      <c r="C4145" s="28"/>
      <c r="E4145" s="28"/>
      <c r="F4145" s="30"/>
      <c r="G4145" s="31"/>
      <c r="I4145" s="28"/>
      <c r="J4145" s="29"/>
      <c r="L4145" s="28"/>
      <c r="M4145" s="27"/>
    </row>
    <row r="4146" spans="2:13">
      <c r="B4146" s="28"/>
      <c r="C4146" s="28"/>
      <c r="E4146" s="28"/>
      <c r="F4146" s="30"/>
      <c r="G4146" s="31"/>
      <c r="I4146" s="28"/>
      <c r="J4146" s="29"/>
      <c r="L4146" s="28"/>
      <c r="M4146" s="27"/>
    </row>
    <row r="4147" spans="2:13">
      <c r="B4147" s="28"/>
      <c r="C4147" s="28"/>
      <c r="E4147" s="28"/>
      <c r="F4147" s="30"/>
      <c r="G4147" s="31"/>
      <c r="I4147" s="28"/>
      <c r="J4147" s="29"/>
      <c r="L4147" s="28"/>
      <c r="M4147" s="27"/>
    </row>
    <row r="4148" spans="2:13">
      <c r="B4148" s="28"/>
      <c r="C4148" s="28"/>
      <c r="E4148" s="28"/>
      <c r="F4148" s="30"/>
      <c r="G4148" s="31"/>
      <c r="I4148" s="28"/>
      <c r="J4148" s="29"/>
      <c r="L4148" s="28"/>
      <c r="M4148" s="27"/>
    </row>
    <row r="4149" spans="2:13">
      <c r="B4149" s="28"/>
      <c r="C4149" s="28"/>
      <c r="E4149" s="28"/>
      <c r="F4149" s="30"/>
      <c r="G4149" s="31"/>
      <c r="I4149" s="28"/>
      <c r="J4149" s="29"/>
      <c r="L4149" s="28"/>
      <c r="M4149" s="27"/>
    </row>
    <row r="4150" spans="2:13">
      <c r="B4150" s="28"/>
      <c r="C4150" s="28"/>
      <c r="E4150" s="28"/>
      <c r="F4150" s="30"/>
      <c r="G4150" s="31"/>
      <c r="I4150" s="28"/>
      <c r="J4150" s="29"/>
      <c r="L4150" s="28"/>
      <c r="M4150" s="27"/>
    </row>
    <row r="4151" spans="2:13">
      <c r="B4151" s="28"/>
      <c r="C4151" s="28"/>
      <c r="E4151" s="28"/>
      <c r="F4151" s="30"/>
      <c r="G4151" s="31"/>
      <c r="I4151" s="28"/>
      <c r="J4151" s="29"/>
      <c r="L4151" s="28"/>
      <c r="M4151" s="27"/>
    </row>
    <row r="4152" spans="2:13">
      <c r="B4152" s="28"/>
      <c r="C4152" s="28"/>
      <c r="E4152" s="28"/>
      <c r="F4152" s="30"/>
      <c r="G4152" s="31"/>
      <c r="I4152" s="28"/>
      <c r="J4152" s="29"/>
      <c r="L4152" s="28"/>
      <c r="M4152" s="27"/>
    </row>
    <row r="4153" spans="2:13">
      <c r="B4153" s="28"/>
      <c r="C4153" s="28"/>
      <c r="E4153" s="28"/>
      <c r="F4153" s="30"/>
      <c r="G4153" s="31"/>
      <c r="I4153" s="28"/>
      <c r="J4153" s="29"/>
      <c r="L4153" s="28"/>
      <c r="M4153" s="27"/>
    </row>
    <row r="4154" spans="2:13">
      <c r="B4154" s="28"/>
      <c r="C4154" s="28"/>
      <c r="E4154" s="28"/>
      <c r="F4154" s="30"/>
      <c r="G4154" s="31"/>
      <c r="I4154" s="28"/>
      <c r="J4154" s="29"/>
      <c r="L4154" s="28"/>
      <c r="M4154" s="27"/>
    </row>
    <row r="4155" spans="2:13">
      <c r="B4155" s="28"/>
      <c r="C4155" s="28"/>
      <c r="E4155" s="28"/>
      <c r="F4155" s="30"/>
      <c r="G4155" s="31"/>
      <c r="I4155" s="28"/>
      <c r="J4155" s="29"/>
      <c r="L4155" s="28"/>
      <c r="M4155" s="27"/>
    </row>
    <row r="4156" spans="2:13">
      <c r="B4156" s="28"/>
      <c r="C4156" s="28"/>
      <c r="E4156" s="28"/>
      <c r="F4156" s="30"/>
      <c r="G4156" s="31"/>
      <c r="I4156" s="28"/>
      <c r="J4156" s="29"/>
      <c r="L4156" s="28"/>
      <c r="M4156" s="27"/>
    </row>
    <row r="4157" spans="2:13">
      <c r="B4157" s="28"/>
      <c r="C4157" s="28"/>
      <c r="E4157" s="28"/>
      <c r="F4157" s="30"/>
      <c r="G4157" s="31"/>
      <c r="I4157" s="28"/>
      <c r="J4157" s="29"/>
      <c r="L4157" s="28"/>
      <c r="M4157" s="27"/>
    </row>
    <row r="4158" spans="2:13">
      <c r="B4158" s="28"/>
      <c r="C4158" s="28"/>
      <c r="E4158" s="28"/>
      <c r="F4158" s="30"/>
      <c r="G4158" s="31"/>
      <c r="I4158" s="28"/>
      <c r="J4158" s="29"/>
      <c r="L4158" s="28"/>
      <c r="M4158" s="27"/>
    </row>
    <row r="4159" spans="2:13">
      <c r="B4159" s="28"/>
      <c r="C4159" s="28"/>
      <c r="E4159" s="28"/>
      <c r="F4159" s="30"/>
      <c r="G4159" s="31"/>
      <c r="I4159" s="28"/>
      <c r="J4159" s="29"/>
      <c r="L4159" s="28"/>
      <c r="M4159" s="27"/>
    </row>
    <row r="4160" spans="2:13">
      <c r="B4160" s="28"/>
      <c r="C4160" s="28"/>
      <c r="E4160" s="28"/>
      <c r="F4160" s="30"/>
      <c r="G4160" s="31"/>
      <c r="I4160" s="28"/>
      <c r="J4160" s="29"/>
      <c r="L4160" s="28"/>
      <c r="M4160" s="27"/>
    </row>
    <row r="4161" spans="2:13">
      <c r="B4161" s="28"/>
      <c r="C4161" s="28"/>
      <c r="E4161" s="28"/>
      <c r="F4161" s="30"/>
      <c r="G4161" s="31"/>
      <c r="I4161" s="28"/>
      <c r="J4161" s="29"/>
      <c r="L4161" s="28"/>
      <c r="M4161" s="27"/>
    </row>
    <row r="4162" spans="2:13">
      <c r="B4162" s="28"/>
      <c r="C4162" s="28"/>
      <c r="E4162" s="28"/>
      <c r="F4162" s="30"/>
      <c r="G4162" s="31"/>
      <c r="I4162" s="28"/>
      <c r="J4162" s="29"/>
      <c r="L4162" s="28"/>
      <c r="M4162" s="27"/>
    </row>
    <row r="4163" spans="2:13">
      <c r="B4163" s="28"/>
      <c r="C4163" s="28"/>
      <c r="E4163" s="28"/>
      <c r="F4163" s="30"/>
      <c r="G4163" s="31"/>
      <c r="I4163" s="28"/>
      <c r="J4163" s="29"/>
      <c r="L4163" s="28"/>
      <c r="M4163" s="27"/>
    </row>
    <row r="4164" spans="2:13">
      <c r="B4164" s="28"/>
      <c r="C4164" s="28"/>
      <c r="E4164" s="28"/>
      <c r="F4164" s="30"/>
      <c r="G4164" s="31"/>
      <c r="I4164" s="28"/>
      <c r="J4164" s="29"/>
      <c r="L4164" s="28"/>
      <c r="M4164" s="27"/>
    </row>
    <row r="4165" spans="2:13">
      <c r="B4165" s="28"/>
      <c r="C4165" s="28"/>
      <c r="E4165" s="28"/>
      <c r="F4165" s="30"/>
      <c r="G4165" s="31"/>
      <c r="I4165" s="28"/>
      <c r="J4165" s="29"/>
      <c r="L4165" s="28"/>
      <c r="M4165" s="27"/>
    </row>
    <row r="4166" spans="2:13">
      <c r="B4166" s="28"/>
      <c r="C4166" s="28"/>
      <c r="E4166" s="28"/>
      <c r="F4166" s="30"/>
      <c r="G4166" s="31"/>
      <c r="I4166" s="28"/>
      <c r="J4166" s="29"/>
      <c r="L4166" s="28"/>
      <c r="M4166" s="27"/>
    </row>
    <row r="4167" spans="2:13">
      <c r="B4167" s="28"/>
      <c r="C4167" s="28"/>
      <c r="E4167" s="28"/>
      <c r="F4167" s="30"/>
      <c r="G4167" s="31"/>
      <c r="I4167" s="28"/>
      <c r="J4167" s="29"/>
      <c r="L4167" s="28"/>
      <c r="M4167" s="27"/>
    </row>
    <row r="4168" spans="2:13">
      <c r="B4168" s="28"/>
      <c r="C4168" s="28"/>
      <c r="E4168" s="28"/>
      <c r="F4168" s="30"/>
      <c r="G4168" s="31"/>
      <c r="I4168" s="28"/>
      <c r="J4168" s="29"/>
      <c r="L4168" s="28"/>
      <c r="M4168" s="27"/>
    </row>
    <row r="4169" spans="2:13">
      <c r="B4169" s="28"/>
      <c r="C4169" s="28"/>
      <c r="E4169" s="28"/>
      <c r="F4169" s="30"/>
      <c r="G4169" s="31"/>
      <c r="I4169" s="28"/>
      <c r="J4169" s="29"/>
      <c r="L4169" s="28"/>
      <c r="M4169" s="27"/>
    </row>
    <row r="4170" spans="2:13">
      <c r="B4170" s="28"/>
      <c r="C4170" s="28"/>
      <c r="E4170" s="28"/>
      <c r="F4170" s="30"/>
      <c r="G4170" s="31"/>
      <c r="I4170" s="28"/>
      <c r="J4170" s="29"/>
      <c r="L4170" s="28"/>
      <c r="M4170" s="27"/>
    </row>
    <row r="4171" spans="2:13">
      <c r="B4171" s="28"/>
      <c r="C4171" s="28"/>
      <c r="E4171" s="28"/>
      <c r="F4171" s="30"/>
      <c r="G4171" s="31"/>
      <c r="I4171" s="28"/>
      <c r="J4171" s="29"/>
      <c r="L4171" s="28"/>
      <c r="M4171" s="27"/>
    </row>
    <row r="4172" spans="2:13">
      <c r="B4172" s="28"/>
      <c r="C4172" s="28"/>
      <c r="E4172" s="28"/>
      <c r="F4172" s="30"/>
      <c r="G4172" s="31"/>
      <c r="I4172" s="28"/>
      <c r="J4172" s="29"/>
      <c r="L4172" s="28"/>
      <c r="M4172" s="27"/>
    </row>
    <row r="4173" spans="2:13">
      <c r="B4173" s="28"/>
      <c r="C4173" s="28"/>
      <c r="E4173" s="28"/>
      <c r="F4173" s="30"/>
      <c r="G4173" s="31"/>
      <c r="I4173" s="28"/>
      <c r="J4173" s="29"/>
      <c r="L4173" s="28"/>
      <c r="M4173" s="27"/>
    </row>
    <row r="4174" spans="2:13">
      <c r="B4174" s="28"/>
      <c r="C4174" s="28"/>
      <c r="E4174" s="28"/>
      <c r="F4174" s="30"/>
      <c r="G4174" s="31"/>
      <c r="I4174" s="28"/>
      <c r="J4174" s="29"/>
      <c r="L4174" s="28"/>
      <c r="M4174" s="27"/>
    </row>
    <row r="4175" spans="2:13">
      <c r="B4175" s="28"/>
      <c r="C4175" s="28"/>
      <c r="E4175" s="28"/>
      <c r="F4175" s="30"/>
      <c r="G4175" s="31"/>
      <c r="I4175" s="28"/>
      <c r="J4175" s="29"/>
      <c r="L4175" s="28"/>
      <c r="M4175" s="27"/>
    </row>
    <row r="4176" spans="2:13">
      <c r="B4176" s="28"/>
      <c r="C4176" s="28"/>
      <c r="E4176" s="28"/>
      <c r="F4176" s="30"/>
      <c r="G4176" s="31"/>
      <c r="I4176" s="28"/>
      <c r="J4176" s="29"/>
      <c r="L4176" s="28"/>
      <c r="M4176" s="27"/>
    </row>
    <row r="4177" spans="2:13">
      <c r="B4177" s="28"/>
      <c r="C4177" s="28"/>
      <c r="E4177" s="28"/>
      <c r="F4177" s="30"/>
      <c r="G4177" s="31"/>
      <c r="I4177" s="28"/>
      <c r="J4177" s="29"/>
      <c r="L4177" s="28"/>
      <c r="M4177" s="27"/>
    </row>
    <row r="4178" spans="2:13">
      <c r="B4178" s="28"/>
      <c r="C4178" s="28"/>
      <c r="E4178" s="28"/>
      <c r="F4178" s="30"/>
      <c r="G4178" s="31"/>
      <c r="I4178" s="28"/>
      <c r="J4178" s="29"/>
      <c r="L4178" s="28"/>
      <c r="M4178" s="27"/>
    </row>
    <row r="4179" spans="2:13">
      <c r="B4179" s="28"/>
      <c r="C4179" s="28"/>
      <c r="E4179" s="28"/>
      <c r="F4179" s="30"/>
      <c r="G4179" s="31"/>
      <c r="I4179" s="28"/>
      <c r="J4179" s="29"/>
      <c r="L4179" s="28"/>
      <c r="M4179" s="27"/>
    </row>
    <row r="4180" spans="2:13">
      <c r="B4180" s="28"/>
      <c r="C4180" s="28"/>
      <c r="E4180" s="28"/>
      <c r="F4180" s="30"/>
      <c r="G4180" s="31"/>
      <c r="I4180" s="28"/>
      <c r="J4180" s="29"/>
      <c r="L4180" s="28"/>
      <c r="M4180" s="27"/>
    </row>
    <row r="4181" spans="2:13">
      <c r="B4181" s="28"/>
      <c r="C4181" s="28"/>
      <c r="E4181" s="28"/>
      <c r="F4181" s="30"/>
      <c r="G4181" s="31"/>
      <c r="I4181" s="28"/>
      <c r="J4181" s="29"/>
      <c r="L4181" s="28"/>
      <c r="M4181" s="27"/>
    </row>
    <row r="4182" spans="2:13">
      <c r="B4182" s="28"/>
      <c r="C4182" s="28"/>
      <c r="E4182" s="28"/>
      <c r="F4182" s="30"/>
      <c r="G4182" s="31"/>
      <c r="I4182" s="28"/>
      <c r="J4182" s="29"/>
      <c r="L4182" s="28"/>
      <c r="M4182" s="27"/>
    </row>
    <row r="4183" spans="2:13">
      <c r="B4183" s="28"/>
      <c r="C4183" s="28"/>
      <c r="E4183" s="28"/>
      <c r="F4183" s="30"/>
      <c r="G4183" s="31"/>
      <c r="I4183" s="28"/>
      <c r="J4183" s="29"/>
      <c r="L4183" s="28"/>
      <c r="M4183" s="27"/>
    </row>
    <row r="4184" spans="2:13">
      <c r="B4184" s="28"/>
      <c r="C4184" s="28"/>
      <c r="E4184" s="28"/>
      <c r="F4184" s="30"/>
      <c r="G4184" s="31"/>
      <c r="I4184" s="28"/>
      <c r="J4184" s="29"/>
      <c r="L4184" s="28"/>
      <c r="M4184" s="27"/>
    </row>
    <row r="4185" spans="2:13">
      <c r="B4185" s="28"/>
      <c r="C4185" s="28"/>
      <c r="E4185" s="28"/>
      <c r="F4185" s="30"/>
      <c r="G4185" s="31"/>
      <c r="I4185" s="28"/>
      <c r="J4185" s="29"/>
      <c r="L4185" s="28"/>
      <c r="M4185" s="27"/>
    </row>
    <row r="4186" spans="2:13">
      <c r="B4186" s="28"/>
      <c r="C4186" s="28"/>
      <c r="E4186" s="28"/>
      <c r="F4186" s="30"/>
      <c r="G4186" s="31"/>
      <c r="I4186" s="28"/>
      <c r="J4186" s="29"/>
      <c r="L4186" s="28"/>
      <c r="M4186" s="27"/>
    </row>
    <row r="4187" spans="2:13">
      <c r="B4187" s="28"/>
      <c r="C4187" s="28"/>
      <c r="E4187" s="28"/>
      <c r="F4187" s="30"/>
      <c r="G4187" s="31"/>
      <c r="I4187" s="28"/>
      <c r="J4187" s="29"/>
      <c r="L4187" s="28"/>
      <c r="M4187" s="27"/>
    </row>
    <row r="4188" spans="2:13">
      <c r="B4188" s="28"/>
      <c r="C4188" s="28"/>
      <c r="E4188" s="28"/>
      <c r="F4188" s="30"/>
      <c r="G4188" s="31"/>
      <c r="I4188" s="28"/>
      <c r="J4188" s="29"/>
      <c r="L4188" s="28"/>
      <c r="M4188" s="27"/>
    </row>
    <row r="4189" spans="2:13">
      <c r="B4189" s="28"/>
      <c r="C4189" s="28"/>
      <c r="E4189" s="28"/>
      <c r="F4189" s="30"/>
      <c r="G4189" s="31"/>
      <c r="I4189" s="28"/>
      <c r="J4189" s="29"/>
      <c r="L4189" s="28"/>
      <c r="M4189" s="27"/>
    </row>
    <row r="4190" spans="2:13">
      <c r="B4190" s="28"/>
      <c r="C4190" s="28"/>
      <c r="E4190" s="28"/>
      <c r="F4190" s="30"/>
      <c r="G4190" s="31"/>
      <c r="I4190" s="28"/>
      <c r="J4190" s="29"/>
      <c r="L4190" s="28"/>
      <c r="M4190" s="27"/>
    </row>
    <row r="4191" spans="2:13">
      <c r="B4191" s="28"/>
      <c r="C4191" s="28"/>
      <c r="E4191" s="28"/>
      <c r="F4191" s="30"/>
      <c r="G4191" s="31"/>
      <c r="I4191" s="28"/>
      <c r="J4191" s="29"/>
      <c r="L4191" s="28"/>
      <c r="M4191" s="27"/>
    </row>
    <row r="4192" spans="2:13">
      <c r="B4192" s="28"/>
      <c r="C4192" s="28"/>
      <c r="E4192" s="28"/>
      <c r="F4192" s="30"/>
      <c r="G4192" s="31"/>
      <c r="I4192" s="28"/>
      <c r="J4192" s="29"/>
      <c r="L4192" s="28"/>
      <c r="M4192" s="27"/>
    </row>
    <row r="4193" spans="2:13">
      <c r="B4193" s="28"/>
      <c r="C4193" s="28"/>
      <c r="E4193" s="28"/>
      <c r="F4193" s="30"/>
      <c r="G4193" s="31"/>
      <c r="I4193" s="28"/>
      <c r="J4193" s="29"/>
      <c r="L4193" s="28"/>
      <c r="M4193" s="27"/>
    </row>
    <row r="4194" spans="2:13">
      <c r="B4194" s="28"/>
      <c r="C4194" s="28"/>
      <c r="E4194" s="28"/>
      <c r="F4194" s="30"/>
      <c r="G4194" s="31"/>
      <c r="I4194" s="28"/>
      <c r="J4194" s="29"/>
      <c r="L4194" s="28"/>
      <c r="M4194" s="27"/>
    </row>
    <row r="4195" spans="2:13">
      <c r="B4195" s="28"/>
      <c r="C4195" s="28"/>
      <c r="E4195" s="28"/>
      <c r="F4195" s="30"/>
      <c r="G4195" s="31"/>
      <c r="I4195" s="28"/>
      <c r="J4195" s="29"/>
      <c r="L4195" s="28"/>
      <c r="M4195" s="27"/>
    </row>
    <row r="4196" spans="2:13">
      <c r="B4196" s="28"/>
      <c r="C4196" s="28"/>
      <c r="E4196" s="28"/>
      <c r="F4196" s="30"/>
      <c r="G4196" s="31"/>
      <c r="I4196" s="28"/>
      <c r="J4196" s="29"/>
      <c r="L4196" s="28"/>
      <c r="M4196" s="27"/>
    </row>
    <row r="4197" spans="2:13">
      <c r="B4197" s="28"/>
      <c r="C4197" s="28"/>
      <c r="E4197" s="28"/>
      <c r="F4197" s="30"/>
      <c r="G4197" s="31"/>
      <c r="I4197" s="28"/>
      <c r="J4197" s="29"/>
      <c r="L4197" s="28"/>
      <c r="M4197" s="27"/>
    </row>
    <row r="4198" spans="2:13">
      <c r="B4198" s="28"/>
      <c r="C4198" s="28"/>
      <c r="E4198" s="28"/>
      <c r="F4198" s="30"/>
      <c r="G4198" s="31"/>
      <c r="I4198" s="28"/>
      <c r="J4198" s="29"/>
      <c r="L4198" s="28"/>
      <c r="M4198" s="27"/>
    </row>
    <row r="4199" spans="2:13">
      <c r="B4199" s="28"/>
      <c r="C4199" s="28"/>
      <c r="E4199" s="28"/>
      <c r="F4199" s="30"/>
      <c r="G4199" s="31"/>
      <c r="I4199" s="28"/>
      <c r="J4199" s="29"/>
      <c r="L4199" s="28"/>
      <c r="M4199" s="27"/>
    </row>
    <row r="4200" spans="2:13">
      <c r="B4200" s="28"/>
      <c r="C4200" s="28"/>
      <c r="E4200" s="28"/>
      <c r="F4200" s="30"/>
      <c r="G4200" s="31"/>
      <c r="I4200" s="28"/>
      <c r="J4200" s="29"/>
      <c r="L4200" s="28"/>
      <c r="M4200" s="27"/>
    </row>
    <row r="4201" spans="2:13">
      <c r="B4201" s="28"/>
      <c r="C4201" s="28"/>
      <c r="E4201" s="28"/>
      <c r="F4201" s="30"/>
      <c r="G4201" s="31"/>
      <c r="I4201" s="28"/>
      <c r="J4201" s="29"/>
      <c r="L4201" s="28"/>
      <c r="M4201" s="27"/>
    </row>
    <row r="4202" spans="2:13">
      <c r="B4202" s="28"/>
      <c r="C4202" s="28"/>
      <c r="E4202" s="28"/>
      <c r="F4202" s="30"/>
      <c r="G4202" s="31"/>
      <c r="I4202" s="28"/>
      <c r="J4202" s="29"/>
      <c r="L4202" s="28"/>
      <c r="M4202" s="27"/>
    </row>
    <row r="4203" spans="2:13">
      <c r="B4203" s="28"/>
      <c r="C4203" s="28"/>
      <c r="E4203" s="28"/>
      <c r="F4203" s="30"/>
      <c r="G4203" s="31"/>
      <c r="I4203" s="28"/>
      <c r="J4203" s="29"/>
      <c r="L4203" s="28"/>
      <c r="M4203" s="27"/>
    </row>
    <row r="4204" spans="2:13">
      <c r="B4204" s="28"/>
      <c r="C4204" s="28"/>
      <c r="E4204" s="28"/>
      <c r="F4204" s="30"/>
      <c r="G4204" s="31"/>
      <c r="I4204" s="28"/>
      <c r="J4204" s="29"/>
      <c r="L4204" s="28"/>
      <c r="M4204" s="27"/>
    </row>
    <row r="4205" spans="2:13">
      <c r="B4205" s="28"/>
      <c r="C4205" s="28"/>
      <c r="E4205" s="28"/>
      <c r="F4205" s="30"/>
      <c r="G4205" s="31"/>
      <c r="I4205" s="28"/>
      <c r="J4205" s="29"/>
      <c r="L4205" s="28"/>
      <c r="M4205" s="27"/>
    </row>
    <row r="4206" spans="2:13">
      <c r="B4206" s="28"/>
      <c r="C4206" s="28"/>
      <c r="E4206" s="28"/>
      <c r="F4206" s="30"/>
      <c r="G4206" s="31"/>
      <c r="I4206" s="28"/>
      <c r="J4206" s="29"/>
      <c r="L4206" s="28"/>
      <c r="M4206" s="27"/>
    </row>
    <row r="4207" spans="2:13">
      <c r="B4207" s="28"/>
      <c r="C4207" s="28"/>
      <c r="E4207" s="28"/>
      <c r="F4207" s="30"/>
      <c r="G4207" s="31"/>
      <c r="I4207" s="28"/>
      <c r="J4207" s="29"/>
      <c r="L4207" s="28"/>
      <c r="M4207" s="27"/>
    </row>
    <row r="4208" spans="2:13">
      <c r="B4208" s="28"/>
      <c r="C4208" s="28"/>
      <c r="E4208" s="28"/>
      <c r="F4208" s="30"/>
      <c r="G4208" s="31"/>
      <c r="I4208" s="28"/>
      <c r="J4208" s="29"/>
      <c r="L4208" s="28"/>
      <c r="M4208" s="27"/>
    </row>
    <row r="4209" spans="2:13">
      <c r="B4209" s="28"/>
      <c r="C4209" s="28"/>
      <c r="E4209" s="28"/>
      <c r="F4209" s="30"/>
      <c r="G4209" s="31"/>
      <c r="I4209" s="28"/>
      <c r="J4209" s="29"/>
      <c r="L4209" s="28"/>
      <c r="M4209" s="27"/>
    </row>
    <row r="4210" spans="2:13">
      <c r="B4210" s="28"/>
      <c r="C4210" s="28"/>
      <c r="E4210" s="28"/>
      <c r="F4210" s="30"/>
      <c r="G4210" s="31"/>
      <c r="I4210" s="28"/>
      <c r="J4210" s="29"/>
      <c r="L4210" s="28"/>
      <c r="M4210" s="27"/>
    </row>
    <row r="4211" spans="2:13">
      <c r="B4211" s="28"/>
      <c r="C4211" s="28"/>
      <c r="E4211" s="28"/>
      <c r="F4211" s="30"/>
      <c r="G4211" s="31"/>
      <c r="I4211" s="28"/>
      <c r="J4211" s="29"/>
      <c r="L4211" s="28"/>
      <c r="M4211" s="27"/>
    </row>
    <row r="4212" spans="2:13">
      <c r="B4212" s="28"/>
      <c r="C4212" s="28"/>
      <c r="E4212" s="28"/>
      <c r="F4212" s="30"/>
      <c r="G4212" s="31"/>
      <c r="I4212" s="28"/>
      <c r="J4212" s="29"/>
      <c r="L4212" s="28"/>
      <c r="M4212" s="27"/>
    </row>
    <row r="4213" spans="2:13">
      <c r="B4213" s="28"/>
      <c r="C4213" s="28"/>
      <c r="E4213" s="28"/>
      <c r="F4213" s="30"/>
      <c r="G4213" s="31"/>
      <c r="I4213" s="28"/>
      <c r="J4213" s="29"/>
      <c r="L4213" s="28"/>
      <c r="M4213" s="27"/>
    </row>
    <row r="4214" spans="2:13">
      <c r="B4214" s="28"/>
      <c r="C4214" s="28"/>
      <c r="E4214" s="28"/>
      <c r="F4214" s="30"/>
      <c r="G4214" s="31"/>
      <c r="I4214" s="28"/>
      <c r="J4214" s="29"/>
      <c r="L4214" s="28"/>
      <c r="M4214" s="27"/>
    </row>
    <row r="4215" spans="2:13">
      <c r="B4215" s="28"/>
      <c r="C4215" s="28"/>
      <c r="E4215" s="28"/>
      <c r="F4215" s="30"/>
      <c r="G4215" s="31"/>
      <c r="I4215" s="28"/>
      <c r="J4215" s="29"/>
      <c r="L4215" s="28"/>
      <c r="M4215" s="27"/>
    </row>
    <row r="4216" spans="2:13">
      <c r="B4216" s="28"/>
      <c r="C4216" s="28"/>
      <c r="E4216" s="28"/>
      <c r="F4216" s="30"/>
      <c r="G4216" s="31"/>
      <c r="I4216" s="28"/>
      <c r="J4216" s="29"/>
      <c r="L4216" s="28"/>
      <c r="M4216" s="27"/>
    </row>
    <row r="4217" spans="2:13">
      <c r="B4217" s="28"/>
      <c r="C4217" s="28"/>
      <c r="E4217" s="28"/>
      <c r="F4217" s="30"/>
      <c r="G4217" s="31"/>
      <c r="I4217" s="28"/>
      <c r="J4217" s="29"/>
      <c r="L4217" s="28"/>
      <c r="M4217" s="27"/>
    </row>
    <row r="4218" spans="2:13">
      <c r="B4218" s="28"/>
      <c r="C4218" s="28"/>
      <c r="E4218" s="28"/>
      <c r="F4218" s="30"/>
      <c r="G4218" s="31"/>
      <c r="I4218" s="28"/>
      <c r="J4218" s="29"/>
      <c r="L4218" s="28"/>
      <c r="M4218" s="27"/>
    </row>
    <row r="4219" spans="2:13">
      <c r="B4219" s="28"/>
      <c r="C4219" s="28"/>
      <c r="E4219" s="28"/>
      <c r="F4219" s="30"/>
      <c r="G4219" s="31"/>
      <c r="I4219" s="28"/>
      <c r="J4219" s="29"/>
      <c r="L4219" s="28"/>
      <c r="M4219" s="27"/>
    </row>
    <row r="4220" spans="2:13">
      <c r="B4220" s="28"/>
      <c r="C4220" s="28"/>
      <c r="E4220" s="28"/>
      <c r="F4220" s="30"/>
      <c r="G4220" s="31"/>
      <c r="I4220" s="28"/>
      <c r="J4220" s="29"/>
      <c r="L4220" s="28"/>
      <c r="M4220" s="27"/>
    </row>
    <row r="4221" spans="2:13">
      <c r="B4221" s="28"/>
      <c r="C4221" s="28"/>
      <c r="E4221" s="28"/>
      <c r="F4221" s="30"/>
      <c r="G4221" s="31"/>
      <c r="I4221" s="28"/>
      <c r="J4221" s="29"/>
      <c r="L4221" s="28"/>
      <c r="M4221" s="27"/>
    </row>
    <row r="4222" spans="2:13">
      <c r="B4222" s="28"/>
      <c r="C4222" s="28"/>
      <c r="E4222" s="28"/>
      <c r="F4222" s="30"/>
      <c r="G4222" s="31"/>
      <c r="I4222" s="28"/>
      <c r="J4222" s="29"/>
      <c r="L4222" s="28"/>
      <c r="M4222" s="27"/>
    </row>
    <row r="4223" spans="2:13">
      <c r="B4223" s="28"/>
      <c r="C4223" s="28"/>
      <c r="E4223" s="28"/>
      <c r="F4223" s="30"/>
      <c r="G4223" s="31"/>
      <c r="I4223" s="28"/>
      <c r="J4223" s="29"/>
      <c r="L4223" s="28"/>
      <c r="M4223" s="27"/>
    </row>
    <row r="4224" spans="2:13">
      <c r="B4224" s="28"/>
      <c r="C4224" s="28"/>
      <c r="E4224" s="28"/>
      <c r="F4224" s="30"/>
      <c r="G4224" s="31"/>
      <c r="I4224" s="28"/>
      <c r="J4224" s="29"/>
      <c r="L4224" s="28"/>
      <c r="M4224" s="27"/>
    </row>
    <row r="4225" spans="2:13">
      <c r="B4225" s="28"/>
      <c r="C4225" s="28"/>
      <c r="E4225" s="28"/>
      <c r="F4225" s="30"/>
      <c r="G4225" s="31"/>
      <c r="I4225" s="28"/>
      <c r="J4225" s="29"/>
      <c r="L4225" s="28"/>
      <c r="M4225" s="27"/>
    </row>
    <row r="4226" spans="2:13">
      <c r="B4226" s="28"/>
      <c r="C4226" s="28"/>
      <c r="E4226" s="28"/>
      <c r="F4226" s="30"/>
      <c r="G4226" s="31"/>
      <c r="I4226" s="28"/>
      <c r="J4226" s="29"/>
      <c r="L4226" s="28"/>
      <c r="M4226" s="27"/>
    </row>
    <row r="4227" spans="2:13">
      <c r="B4227" s="28"/>
      <c r="C4227" s="28"/>
      <c r="E4227" s="28"/>
      <c r="F4227" s="30"/>
      <c r="G4227" s="31"/>
      <c r="I4227" s="28"/>
      <c r="J4227" s="29"/>
      <c r="L4227" s="28"/>
      <c r="M4227" s="27"/>
    </row>
    <row r="4228" spans="2:13">
      <c r="B4228" s="28"/>
      <c r="C4228" s="28"/>
      <c r="E4228" s="28"/>
      <c r="F4228" s="30"/>
      <c r="G4228" s="31"/>
      <c r="I4228" s="28"/>
      <c r="J4228" s="29"/>
      <c r="L4228" s="28"/>
      <c r="M4228" s="27"/>
    </row>
    <row r="4229" spans="2:13">
      <c r="B4229" s="28"/>
      <c r="C4229" s="28"/>
      <c r="E4229" s="28"/>
      <c r="F4229" s="30"/>
      <c r="G4229" s="31"/>
      <c r="I4229" s="28"/>
      <c r="J4229" s="29"/>
      <c r="L4229" s="28"/>
      <c r="M4229" s="27"/>
    </row>
    <row r="4230" spans="2:13">
      <c r="B4230" s="28"/>
      <c r="C4230" s="28"/>
      <c r="E4230" s="28"/>
      <c r="F4230" s="30"/>
      <c r="G4230" s="31"/>
      <c r="I4230" s="28"/>
      <c r="J4230" s="29"/>
      <c r="L4230" s="28"/>
      <c r="M4230" s="27"/>
    </row>
    <row r="4231" spans="2:13">
      <c r="B4231" s="28"/>
      <c r="C4231" s="28"/>
      <c r="E4231" s="28"/>
      <c r="F4231" s="30"/>
      <c r="G4231" s="31"/>
      <c r="I4231" s="28"/>
      <c r="J4231" s="29"/>
      <c r="L4231" s="28"/>
      <c r="M4231" s="27"/>
    </row>
    <row r="4232" spans="2:13">
      <c r="B4232" s="28"/>
      <c r="C4232" s="28"/>
      <c r="E4232" s="28"/>
      <c r="F4232" s="30"/>
      <c r="G4232" s="31"/>
      <c r="I4232" s="28"/>
      <c r="J4232" s="29"/>
      <c r="L4232" s="28"/>
      <c r="M4232" s="27"/>
    </row>
    <row r="4233" spans="2:13">
      <c r="B4233" s="28"/>
      <c r="C4233" s="28"/>
      <c r="E4233" s="28"/>
      <c r="F4233" s="30"/>
      <c r="G4233" s="31"/>
      <c r="I4233" s="28"/>
      <c r="J4233" s="29"/>
      <c r="L4233" s="28"/>
      <c r="M4233" s="27"/>
    </row>
    <row r="4234" spans="2:13">
      <c r="B4234" s="28"/>
      <c r="C4234" s="28"/>
      <c r="E4234" s="28"/>
      <c r="F4234" s="30"/>
      <c r="G4234" s="31"/>
      <c r="I4234" s="28"/>
      <c r="J4234" s="29"/>
      <c r="L4234" s="28"/>
      <c r="M4234" s="27"/>
    </row>
    <row r="4235" spans="2:13">
      <c r="B4235" s="28"/>
      <c r="C4235" s="28"/>
      <c r="E4235" s="28"/>
      <c r="F4235" s="30"/>
      <c r="G4235" s="31"/>
      <c r="I4235" s="28"/>
      <c r="J4235" s="29"/>
      <c r="L4235" s="28"/>
      <c r="M4235" s="27"/>
    </row>
    <row r="4236" spans="2:13">
      <c r="B4236" s="28"/>
      <c r="C4236" s="28"/>
      <c r="E4236" s="28"/>
      <c r="F4236" s="30"/>
      <c r="G4236" s="31"/>
      <c r="I4236" s="28"/>
      <c r="J4236" s="29"/>
      <c r="L4236" s="28"/>
      <c r="M4236" s="27"/>
    </row>
    <row r="4237" spans="2:13">
      <c r="B4237" s="28"/>
      <c r="C4237" s="28"/>
      <c r="E4237" s="28"/>
      <c r="F4237" s="30"/>
      <c r="G4237" s="31"/>
      <c r="I4237" s="28"/>
      <c r="J4237" s="29"/>
      <c r="L4237" s="28"/>
      <c r="M4237" s="27"/>
    </row>
    <row r="4238" spans="2:13">
      <c r="B4238" s="28"/>
      <c r="C4238" s="28"/>
      <c r="E4238" s="28"/>
      <c r="F4238" s="30"/>
      <c r="G4238" s="31"/>
      <c r="I4238" s="28"/>
      <c r="J4238" s="29"/>
      <c r="L4238" s="28"/>
      <c r="M4238" s="27"/>
    </row>
    <row r="4239" spans="2:13">
      <c r="B4239" s="28"/>
      <c r="C4239" s="28"/>
      <c r="E4239" s="28"/>
      <c r="F4239" s="30"/>
      <c r="G4239" s="31"/>
      <c r="I4239" s="28"/>
      <c r="J4239" s="29"/>
      <c r="L4239" s="28"/>
      <c r="M4239" s="27"/>
    </row>
    <row r="4240" spans="2:13">
      <c r="B4240" s="28"/>
      <c r="C4240" s="28"/>
      <c r="E4240" s="28"/>
      <c r="F4240" s="30"/>
      <c r="G4240" s="31"/>
      <c r="I4240" s="28"/>
      <c r="J4240" s="29"/>
      <c r="L4240" s="28"/>
      <c r="M4240" s="27"/>
    </row>
    <row r="4241" spans="2:13">
      <c r="B4241" s="28"/>
      <c r="C4241" s="28"/>
      <c r="E4241" s="28"/>
      <c r="F4241" s="30"/>
      <c r="G4241" s="31"/>
      <c r="I4241" s="28"/>
      <c r="J4241" s="29"/>
      <c r="L4241" s="28"/>
      <c r="M4241" s="27"/>
    </row>
    <row r="4242" spans="2:13">
      <c r="B4242" s="28"/>
      <c r="C4242" s="28"/>
      <c r="E4242" s="28"/>
      <c r="F4242" s="30"/>
      <c r="G4242" s="31"/>
      <c r="I4242" s="28"/>
      <c r="J4242" s="29"/>
      <c r="L4242" s="28"/>
      <c r="M4242" s="27"/>
    </row>
    <row r="4243" spans="2:13">
      <c r="B4243" s="28"/>
      <c r="C4243" s="28"/>
      <c r="E4243" s="28"/>
      <c r="F4243" s="30"/>
      <c r="G4243" s="31"/>
      <c r="I4243" s="28"/>
      <c r="J4243" s="29"/>
      <c r="L4243" s="28"/>
      <c r="M4243" s="27"/>
    </row>
    <row r="4244" spans="2:13">
      <c r="B4244" s="28"/>
      <c r="C4244" s="28"/>
      <c r="E4244" s="28"/>
      <c r="F4244" s="30"/>
      <c r="G4244" s="31"/>
      <c r="I4244" s="28"/>
      <c r="J4244" s="29"/>
      <c r="L4244" s="28"/>
      <c r="M4244" s="27"/>
    </row>
    <row r="4245" spans="2:13">
      <c r="B4245" s="28"/>
      <c r="C4245" s="28"/>
      <c r="E4245" s="28"/>
      <c r="F4245" s="30"/>
      <c r="G4245" s="31"/>
      <c r="I4245" s="28"/>
      <c r="J4245" s="29"/>
      <c r="L4245" s="28"/>
      <c r="M4245" s="27"/>
    </row>
    <row r="4246" spans="2:13">
      <c r="B4246" s="28"/>
      <c r="C4246" s="28"/>
      <c r="E4246" s="28"/>
      <c r="F4246" s="30"/>
      <c r="G4246" s="31"/>
      <c r="I4246" s="28"/>
      <c r="J4246" s="29"/>
      <c r="L4246" s="28"/>
      <c r="M4246" s="27"/>
    </row>
    <row r="4247" spans="2:13">
      <c r="B4247" s="28"/>
      <c r="C4247" s="28"/>
      <c r="E4247" s="28"/>
      <c r="F4247" s="30"/>
      <c r="G4247" s="31"/>
      <c r="I4247" s="28"/>
      <c r="J4247" s="29"/>
      <c r="L4247" s="28"/>
      <c r="M4247" s="27"/>
    </row>
    <row r="4248" spans="2:13">
      <c r="B4248" s="28"/>
      <c r="C4248" s="28"/>
      <c r="E4248" s="28"/>
      <c r="F4248" s="30"/>
      <c r="G4248" s="31"/>
      <c r="I4248" s="28"/>
      <c r="J4248" s="29"/>
      <c r="L4248" s="28"/>
      <c r="M4248" s="27"/>
    </row>
    <row r="4249" spans="2:13">
      <c r="B4249" s="28"/>
      <c r="C4249" s="28"/>
      <c r="E4249" s="28"/>
      <c r="F4249" s="30"/>
      <c r="G4249" s="31"/>
      <c r="I4249" s="28"/>
      <c r="J4249" s="29"/>
      <c r="L4249" s="28"/>
      <c r="M4249" s="27"/>
    </row>
    <row r="4250" spans="2:13">
      <c r="B4250" s="28"/>
      <c r="C4250" s="28"/>
      <c r="E4250" s="28"/>
      <c r="F4250" s="30"/>
      <c r="G4250" s="31"/>
      <c r="I4250" s="28"/>
      <c r="J4250" s="29"/>
      <c r="L4250" s="28"/>
      <c r="M4250" s="27"/>
    </row>
    <row r="4251" spans="2:13">
      <c r="B4251" s="28"/>
      <c r="C4251" s="28"/>
      <c r="E4251" s="28"/>
      <c r="F4251" s="30"/>
      <c r="G4251" s="31"/>
      <c r="I4251" s="28"/>
      <c r="J4251" s="29"/>
      <c r="L4251" s="28"/>
      <c r="M4251" s="27"/>
    </row>
    <row r="4252" spans="2:13">
      <c r="B4252" s="28"/>
      <c r="C4252" s="28"/>
      <c r="E4252" s="28"/>
      <c r="F4252" s="30"/>
      <c r="G4252" s="31"/>
      <c r="I4252" s="28"/>
      <c r="J4252" s="29"/>
      <c r="L4252" s="28"/>
      <c r="M4252" s="27"/>
    </row>
    <row r="4253" spans="2:13">
      <c r="B4253" s="28"/>
      <c r="C4253" s="28"/>
      <c r="E4253" s="28"/>
      <c r="F4253" s="30"/>
      <c r="G4253" s="31"/>
      <c r="I4253" s="28"/>
      <c r="J4253" s="29"/>
      <c r="L4253" s="28"/>
      <c r="M4253" s="27"/>
    </row>
    <row r="4254" spans="2:13">
      <c r="B4254" s="28"/>
      <c r="C4254" s="28"/>
      <c r="E4254" s="28"/>
      <c r="F4254" s="30"/>
      <c r="G4254" s="31"/>
      <c r="I4254" s="28"/>
      <c r="J4254" s="29"/>
      <c r="L4254" s="28"/>
      <c r="M4254" s="27"/>
    </row>
    <row r="4255" spans="2:13">
      <c r="B4255" s="28"/>
      <c r="C4255" s="28"/>
      <c r="E4255" s="28"/>
      <c r="F4255" s="30"/>
      <c r="G4255" s="31"/>
      <c r="I4255" s="28"/>
      <c r="J4255" s="29"/>
      <c r="L4255" s="28"/>
      <c r="M4255" s="27"/>
    </row>
    <row r="4256" spans="2:13">
      <c r="B4256" s="28"/>
      <c r="C4256" s="28"/>
      <c r="E4256" s="28"/>
      <c r="F4256" s="30"/>
      <c r="G4256" s="31"/>
      <c r="I4256" s="28"/>
      <c r="J4256" s="29"/>
      <c r="L4256" s="28"/>
      <c r="M4256" s="27"/>
    </row>
    <row r="4257" spans="2:13">
      <c r="B4257" s="28"/>
      <c r="C4257" s="28"/>
      <c r="E4257" s="28"/>
      <c r="F4257" s="30"/>
      <c r="G4257" s="31"/>
      <c r="I4257" s="28"/>
      <c r="J4257" s="29"/>
      <c r="L4257" s="28"/>
      <c r="M4257" s="27"/>
    </row>
    <row r="4258" spans="2:13">
      <c r="B4258" s="28"/>
      <c r="C4258" s="28"/>
      <c r="E4258" s="28"/>
      <c r="F4258" s="30"/>
      <c r="G4258" s="31"/>
      <c r="I4258" s="28"/>
      <c r="J4258" s="29"/>
      <c r="L4258" s="28"/>
      <c r="M4258" s="27"/>
    </row>
    <row r="4259" spans="2:13">
      <c r="B4259" s="28"/>
      <c r="C4259" s="28"/>
      <c r="E4259" s="28"/>
      <c r="F4259" s="30"/>
      <c r="G4259" s="31"/>
      <c r="I4259" s="28"/>
      <c r="J4259" s="29"/>
      <c r="L4259" s="28"/>
      <c r="M4259" s="27"/>
    </row>
    <row r="4260" spans="2:13">
      <c r="B4260" s="28"/>
      <c r="C4260" s="28"/>
      <c r="E4260" s="28"/>
      <c r="F4260" s="30"/>
      <c r="G4260" s="31"/>
      <c r="I4260" s="28"/>
      <c r="J4260" s="29"/>
      <c r="L4260" s="28"/>
      <c r="M4260" s="27"/>
    </row>
    <row r="4261" spans="2:13">
      <c r="B4261" s="28"/>
      <c r="C4261" s="28"/>
      <c r="E4261" s="28"/>
      <c r="F4261" s="30"/>
      <c r="G4261" s="31"/>
      <c r="I4261" s="28"/>
      <c r="J4261" s="29"/>
      <c r="L4261" s="28"/>
      <c r="M4261" s="27"/>
    </row>
    <row r="4262" spans="2:13">
      <c r="B4262" s="28"/>
      <c r="C4262" s="28"/>
      <c r="E4262" s="28"/>
      <c r="F4262" s="30"/>
      <c r="G4262" s="31"/>
      <c r="I4262" s="28"/>
      <c r="J4262" s="29"/>
      <c r="L4262" s="28"/>
      <c r="M4262" s="27"/>
    </row>
    <row r="4263" spans="2:13">
      <c r="B4263" s="28"/>
      <c r="C4263" s="28"/>
      <c r="E4263" s="28"/>
      <c r="F4263" s="30"/>
      <c r="G4263" s="31"/>
      <c r="I4263" s="28"/>
      <c r="J4263" s="29"/>
      <c r="L4263" s="28"/>
      <c r="M4263" s="27"/>
    </row>
    <row r="4264" spans="2:13">
      <c r="B4264" s="28"/>
      <c r="C4264" s="28"/>
      <c r="E4264" s="28"/>
      <c r="F4264" s="30"/>
      <c r="G4264" s="31"/>
      <c r="I4264" s="28"/>
      <c r="J4264" s="29"/>
      <c r="L4264" s="28"/>
      <c r="M4264" s="27"/>
    </row>
    <row r="4265" spans="2:13">
      <c r="B4265" s="28"/>
      <c r="C4265" s="28"/>
      <c r="E4265" s="28"/>
      <c r="F4265" s="30"/>
      <c r="G4265" s="31"/>
      <c r="I4265" s="28"/>
      <c r="J4265" s="29"/>
      <c r="L4265" s="28"/>
      <c r="M4265" s="27"/>
    </row>
    <row r="4266" spans="2:13">
      <c r="B4266" s="28"/>
      <c r="C4266" s="28"/>
      <c r="E4266" s="28"/>
      <c r="F4266" s="30"/>
      <c r="G4266" s="31"/>
      <c r="I4266" s="28"/>
      <c r="J4266" s="29"/>
      <c r="L4266" s="28"/>
      <c r="M4266" s="27"/>
    </row>
    <row r="4267" spans="2:13">
      <c r="B4267" s="28"/>
      <c r="C4267" s="28"/>
      <c r="E4267" s="28"/>
      <c r="F4267" s="30"/>
      <c r="G4267" s="31"/>
      <c r="I4267" s="28"/>
      <c r="J4267" s="29"/>
      <c r="L4267" s="28"/>
      <c r="M4267" s="27"/>
    </row>
    <row r="4268" spans="2:13">
      <c r="B4268" s="28"/>
      <c r="C4268" s="28"/>
      <c r="E4268" s="28"/>
      <c r="F4268" s="30"/>
      <c r="G4268" s="31"/>
      <c r="I4268" s="28"/>
      <c r="J4268" s="29"/>
      <c r="L4268" s="28"/>
      <c r="M4268" s="27"/>
    </row>
    <row r="4269" spans="2:13">
      <c r="B4269" s="28"/>
      <c r="C4269" s="28"/>
      <c r="E4269" s="28"/>
      <c r="F4269" s="30"/>
      <c r="G4269" s="31"/>
      <c r="I4269" s="28"/>
      <c r="J4269" s="29"/>
      <c r="L4269" s="28"/>
      <c r="M4269" s="27"/>
    </row>
    <row r="4270" spans="2:13">
      <c r="B4270" s="28"/>
      <c r="C4270" s="28"/>
      <c r="E4270" s="28"/>
      <c r="F4270" s="30"/>
      <c r="G4270" s="31"/>
      <c r="I4270" s="28"/>
      <c r="J4270" s="29"/>
      <c r="L4270" s="28"/>
      <c r="M4270" s="27"/>
    </row>
    <row r="4271" spans="2:13">
      <c r="B4271" s="28"/>
      <c r="C4271" s="28"/>
      <c r="E4271" s="28"/>
      <c r="F4271" s="30"/>
      <c r="G4271" s="31"/>
      <c r="I4271" s="28"/>
      <c r="J4271" s="29"/>
      <c r="L4271" s="28"/>
      <c r="M4271" s="27"/>
    </row>
    <row r="4272" spans="2:13">
      <c r="B4272" s="28"/>
      <c r="C4272" s="28"/>
      <c r="E4272" s="28"/>
      <c r="F4272" s="30"/>
      <c r="G4272" s="31"/>
      <c r="I4272" s="28"/>
      <c r="J4272" s="29"/>
      <c r="L4272" s="28"/>
      <c r="M4272" s="27"/>
    </row>
    <row r="4273" spans="2:13">
      <c r="B4273" s="28"/>
      <c r="C4273" s="28"/>
      <c r="E4273" s="28"/>
      <c r="F4273" s="30"/>
      <c r="G4273" s="31"/>
      <c r="I4273" s="28"/>
      <c r="J4273" s="29"/>
      <c r="L4273" s="28"/>
      <c r="M4273" s="27"/>
    </row>
    <row r="4274" spans="2:13">
      <c r="B4274" s="28"/>
      <c r="C4274" s="28"/>
      <c r="E4274" s="28"/>
      <c r="F4274" s="30"/>
      <c r="G4274" s="31"/>
      <c r="I4274" s="28"/>
      <c r="J4274" s="29"/>
      <c r="L4274" s="28"/>
      <c r="M4274" s="27"/>
    </row>
    <row r="4275" spans="2:13">
      <c r="B4275" s="28"/>
      <c r="C4275" s="28"/>
      <c r="E4275" s="28"/>
      <c r="F4275" s="30"/>
      <c r="G4275" s="31"/>
      <c r="I4275" s="28"/>
      <c r="J4275" s="29"/>
      <c r="L4275" s="28"/>
      <c r="M4275" s="27"/>
    </row>
    <row r="4276" spans="2:13">
      <c r="B4276" s="28"/>
      <c r="C4276" s="28"/>
      <c r="E4276" s="28"/>
      <c r="F4276" s="30"/>
      <c r="G4276" s="31"/>
      <c r="I4276" s="28"/>
      <c r="J4276" s="29"/>
      <c r="L4276" s="28"/>
      <c r="M4276" s="27"/>
    </row>
    <row r="4277" spans="2:13">
      <c r="B4277" s="28"/>
      <c r="C4277" s="28"/>
      <c r="E4277" s="28"/>
      <c r="F4277" s="30"/>
      <c r="G4277" s="31"/>
      <c r="I4277" s="28"/>
      <c r="J4277" s="29"/>
      <c r="L4277" s="28"/>
      <c r="M4277" s="27"/>
    </row>
    <row r="4278" spans="2:13">
      <c r="B4278" s="28"/>
      <c r="C4278" s="28"/>
      <c r="E4278" s="28"/>
      <c r="F4278" s="30"/>
      <c r="G4278" s="31"/>
      <c r="I4278" s="28"/>
      <c r="J4278" s="29"/>
      <c r="L4278" s="28"/>
      <c r="M4278" s="27"/>
    </row>
    <row r="4279" spans="2:13">
      <c r="B4279" s="28"/>
      <c r="C4279" s="28"/>
      <c r="E4279" s="28"/>
      <c r="F4279" s="30"/>
      <c r="G4279" s="31"/>
      <c r="I4279" s="28"/>
      <c r="J4279" s="29"/>
      <c r="L4279" s="28"/>
      <c r="M4279" s="27"/>
    </row>
    <row r="4280" spans="2:13">
      <c r="B4280" s="28"/>
      <c r="C4280" s="28"/>
      <c r="E4280" s="28"/>
      <c r="F4280" s="30"/>
      <c r="G4280" s="31"/>
      <c r="I4280" s="28"/>
      <c r="J4280" s="29"/>
      <c r="L4280" s="28"/>
      <c r="M4280" s="27"/>
    </row>
    <row r="4281" spans="2:13">
      <c r="B4281" s="28"/>
      <c r="C4281" s="28"/>
      <c r="E4281" s="28"/>
      <c r="F4281" s="30"/>
      <c r="G4281" s="31"/>
      <c r="I4281" s="28"/>
      <c r="J4281" s="29"/>
      <c r="L4281" s="28"/>
      <c r="M4281" s="27"/>
    </row>
    <row r="4282" spans="2:13">
      <c r="B4282" s="28"/>
      <c r="C4282" s="28"/>
      <c r="E4282" s="28"/>
      <c r="F4282" s="30"/>
      <c r="G4282" s="31"/>
      <c r="I4282" s="28"/>
      <c r="J4282" s="29"/>
      <c r="L4282" s="28"/>
      <c r="M4282" s="27"/>
    </row>
    <row r="4283" spans="2:13">
      <c r="B4283" s="28"/>
      <c r="C4283" s="28"/>
      <c r="E4283" s="28"/>
      <c r="F4283" s="30"/>
      <c r="G4283" s="31"/>
      <c r="I4283" s="28"/>
      <c r="J4283" s="29"/>
      <c r="L4283" s="28"/>
      <c r="M4283" s="27"/>
    </row>
    <row r="4284" spans="2:13">
      <c r="B4284" s="28"/>
      <c r="C4284" s="28"/>
      <c r="E4284" s="28"/>
      <c r="F4284" s="30"/>
      <c r="G4284" s="31"/>
      <c r="I4284" s="28"/>
      <c r="J4284" s="29"/>
      <c r="L4284" s="28"/>
      <c r="M4284" s="27"/>
    </row>
    <row r="4285" spans="2:13">
      <c r="B4285" s="28"/>
      <c r="C4285" s="28"/>
      <c r="E4285" s="28"/>
      <c r="F4285" s="30"/>
      <c r="G4285" s="31"/>
      <c r="I4285" s="28"/>
      <c r="J4285" s="29"/>
      <c r="L4285" s="28"/>
      <c r="M4285" s="27"/>
    </row>
    <row r="4286" spans="2:13">
      <c r="B4286" s="28"/>
      <c r="C4286" s="28"/>
      <c r="E4286" s="28"/>
      <c r="F4286" s="30"/>
      <c r="G4286" s="31"/>
      <c r="I4286" s="28"/>
      <c r="J4286" s="29"/>
      <c r="L4286" s="28"/>
      <c r="M4286" s="27"/>
    </row>
    <row r="4287" spans="2:13">
      <c r="B4287" s="28"/>
      <c r="C4287" s="28"/>
      <c r="E4287" s="28"/>
      <c r="F4287" s="30"/>
      <c r="G4287" s="31"/>
      <c r="I4287" s="28"/>
      <c r="J4287" s="29"/>
      <c r="L4287" s="28"/>
      <c r="M4287" s="27"/>
    </row>
    <row r="4288" spans="2:13">
      <c r="B4288" s="28"/>
      <c r="C4288" s="28"/>
      <c r="E4288" s="28"/>
      <c r="F4288" s="30"/>
      <c r="G4288" s="31"/>
      <c r="I4288" s="28"/>
      <c r="J4288" s="29"/>
      <c r="L4288" s="28"/>
      <c r="M4288" s="27"/>
    </row>
    <row r="4289" spans="2:13">
      <c r="B4289" s="28"/>
      <c r="C4289" s="28"/>
      <c r="E4289" s="28"/>
      <c r="F4289" s="30"/>
      <c r="G4289" s="31"/>
      <c r="I4289" s="28"/>
      <c r="J4289" s="29"/>
      <c r="L4289" s="28"/>
      <c r="M4289" s="27"/>
    </row>
    <row r="4290" spans="2:13">
      <c r="B4290" s="28"/>
      <c r="C4290" s="28"/>
      <c r="E4290" s="28"/>
      <c r="F4290" s="30"/>
      <c r="G4290" s="31"/>
      <c r="I4290" s="28"/>
      <c r="J4290" s="29"/>
      <c r="L4290" s="28"/>
      <c r="M4290" s="27"/>
    </row>
    <row r="4291" spans="2:13">
      <c r="B4291" s="28"/>
      <c r="C4291" s="28"/>
      <c r="E4291" s="28"/>
      <c r="F4291" s="30"/>
      <c r="G4291" s="31"/>
      <c r="I4291" s="28"/>
      <c r="J4291" s="29"/>
      <c r="L4291" s="28"/>
      <c r="M4291" s="27"/>
    </row>
    <row r="4292" spans="2:13">
      <c r="B4292" s="28"/>
      <c r="C4292" s="28"/>
      <c r="E4292" s="28"/>
      <c r="F4292" s="30"/>
      <c r="G4292" s="31"/>
      <c r="I4292" s="28"/>
      <c r="J4292" s="29"/>
      <c r="L4292" s="28"/>
      <c r="M4292" s="27"/>
    </row>
    <row r="4293" spans="2:13">
      <c r="B4293" s="28"/>
      <c r="C4293" s="28"/>
      <c r="E4293" s="28"/>
      <c r="F4293" s="30"/>
      <c r="G4293" s="31"/>
      <c r="I4293" s="28"/>
      <c r="J4293" s="29"/>
      <c r="L4293" s="28"/>
      <c r="M4293" s="27"/>
    </row>
    <row r="4294" spans="2:13">
      <c r="B4294" s="28"/>
      <c r="C4294" s="28"/>
      <c r="E4294" s="28"/>
      <c r="F4294" s="30"/>
      <c r="G4294" s="31"/>
      <c r="I4294" s="28"/>
      <c r="J4294" s="29"/>
      <c r="L4294" s="28"/>
      <c r="M4294" s="27"/>
    </row>
    <row r="4295" spans="2:13">
      <c r="B4295" s="28"/>
      <c r="C4295" s="28"/>
      <c r="E4295" s="28"/>
      <c r="F4295" s="30"/>
      <c r="G4295" s="31"/>
      <c r="I4295" s="28"/>
      <c r="J4295" s="29"/>
      <c r="L4295" s="28"/>
      <c r="M4295" s="27"/>
    </row>
    <row r="4296" spans="2:13">
      <c r="B4296" s="28"/>
      <c r="C4296" s="28"/>
      <c r="E4296" s="28"/>
      <c r="F4296" s="30"/>
      <c r="G4296" s="31"/>
      <c r="I4296" s="28"/>
      <c r="J4296" s="29"/>
      <c r="L4296" s="28"/>
      <c r="M4296" s="27"/>
    </row>
    <row r="4297" spans="2:13">
      <c r="B4297" s="28"/>
      <c r="C4297" s="28"/>
      <c r="E4297" s="28"/>
      <c r="F4297" s="30"/>
      <c r="G4297" s="31"/>
      <c r="I4297" s="28"/>
      <c r="J4297" s="29"/>
      <c r="L4297" s="28"/>
      <c r="M4297" s="27"/>
    </row>
    <row r="4298" spans="2:13">
      <c r="B4298" s="28"/>
      <c r="C4298" s="28"/>
      <c r="E4298" s="28"/>
      <c r="F4298" s="30"/>
      <c r="G4298" s="31"/>
      <c r="I4298" s="28"/>
      <c r="J4298" s="29"/>
      <c r="L4298" s="28"/>
      <c r="M4298" s="27"/>
    </row>
    <row r="4299" spans="2:13">
      <c r="B4299" s="28"/>
      <c r="C4299" s="28"/>
      <c r="E4299" s="28"/>
      <c r="F4299" s="30"/>
      <c r="G4299" s="31"/>
      <c r="I4299" s="28"/>
      <c r="J4299" s="29"/>
      <c r="L4299" s="28"/>
      <c r="M4299" s="27"/>
    </row>
    <row r="4300" spans="2:13">
      <c r="B4300" s="28"/>
      <c r="C4300" s="28"/>
      <c r="E4300" s="28"/>
      <c r="F4300" s="30"/>
      <c r="G4300" s="31"/>
      <c r="I4300" s="28"/>
      <c r="J4300" s="29"/>
      <c r="L4300" s="28"/>
      <c r="M4300" s="27"/>
    </row>
    <row r="4301" spans="2:13">
      <c r="B4301" s="28"/>
      <c r="C4301" s="28"/>
      <c r="E4301" s="28"/>
      <c r="F4301" s="30"/>
      <c r="G4301" s="31"/>
      <c r="I4301" s="28"/>
      <c r="J4301" s="29"/>
      <c r="L4301" s="28"/>
      <c r="M4301" s="27"/>
    </row>
    <row r="4302" spans="2:13">
      <c r="B4302" s="28"/>
      <c r="C4302" s="28"/>
      <c r="E4302" s="28"/>
      <c r="F4302" s="30"/>
      <c r="G4302" s="31"/>
      <c r="I4302" s="28"/>
      <c r="J4302" s="29"/>
      <c r="L4302" s="28"/>
      <c r="M4302" s="27"/>
    </row>
    <row r="4303" spans="2:13">
      <c r="B4303" s="28"/>
      <c r="C4303" s="28"/>
      <c r="E4303" s="28"/>
      <c r="F4303" s="30"/>
      <c r="G4303" s="31"/>
      <c r="I4303" s="28"/>
      <c r="J4303" s="29"/>
      <c r="L4303" s="28"/>
      <c r="M4303" s="27"/>
    </row>
    <row r="4304" spans="2:13">
      <c r="B4304" s="28"/>
      <c r="C4304" s="28"/>
      <c r="E4304" s="28"/>
      <c r="F4304" s="30"/>
      <c r="G4304" s="31"/>
      <c r="I4304" s="28"/>
      <c r="J4304" s="29"/>
      <c r="L4304" s="28"/>
      <c r="M4304" s="27"/>
    </row>
    <row r="4305" spans="2:13">
      <c r="B4305" s="28"/>
      <c r="C4305" s="28"/>
      <c r="E4305" s="28"/>
      <c r="F4305" s="30"/>
      <c r="G4305" s="31"/>
      <c r="I4305" s="28"/>
      <c r="J4305" s="29"/>
      <c r="L4305" s="28"/>
      <c r="M4305" s="27"/>
    </row>
    <row r="4306" spans="2:13">
      <c r="B4306" s="28"/>
      <c r="C4306" s="28"/>
      <c r="E4306" s="28"/>
      <c r="F4306" s="30"/>
      <c r="G4306" s="31"/>
      <c r="I4306" s="28"/>
      <c r="J4306" s="29"/>
      <c r="L4306" s="28"/>
      <c r="M4306" s="27"/>
    </row>
    <row r="4307" spans="2:13">
      <c r="B4307" s="28"/>
      <c r="C4307" s="28"/>
      <c r="E4307" s="28"/>
      <c r="F4307" s="30"/>
      <c r="G4307" s="31"/>
      <c r="I4307" s="28"/>
      <c r="J4307" s="29"/>
      <c r="L4307" s="28"/>
      <c r="M4307" s="27"/>
    </row>
    <row r="4308" spans="2:13">
      <c r="B4308" s="28"/>
      <c r="C4308" s="28"/>
      <c r="E4308" s="28"/>
      <c r="F4308" s="30"/>
      <c r="G4308" s="31"/>
      <c r="I4308" s="28"/>
      <c r="J4308" s="29"/>
      <c r="L4308" s="28"/>
      <c r="M4308" s="27"/>
    </row>
    <row r="4309" spans="2:13">
      <c r="B4309" s="28"/>
      <c r="C4309" s="28"/>
      <c r="E4309" s="28"/>
      <c r="F4309" s="30"/>
      <c r="G4309" s="31"/>
      <c r="I4309" s="28"/>
      <c r="J4309" s="29"/>
      <c r="L4309" s="28"/>
      <c r="M4309" s="27"/>
    </row>
    <row r="4310" spans="2:13">
      <c r="B4310" s="28"/>
      <c r="C4310" s="28"/>
      <c r="E4310" s="28"/>
      <c r="F4310" s="30"/>
      <c r="G4310" s="31"/>
      <c r="I4310" s="28"/>
      <c r="J4310" s="29"/>
      <c r="L4310" s="28"/>
      <c r="M4310" s="27"/>
    </row>
    <row r="4311" spans="2:13">
      <c r="B4311" s="28"/>
      <c r="C4311" s="28"/>
      <c r="E4311" s="28"/>
      <c r="F4311" s="30"/>
      <c r="G4311" s="31"/>
      <c r="I4311" s="28"/>
      <c r="J4311" s="29"/>
      <c r="L4311" s="28"/>
      <c r="M4311" s="27"/>
    </row>
    <row r="4312" spans="2:13">
      <c r="B4312" s="28"/>
      <c r="C4312" s="28"/>
      <c r="E4312" s="28"/>
      <c r="F4312" s="30"/>
      <c r="G4312" s="31"/>
      <c r="I4312" s="28"/>
      <c r="J4312" s="29"/>
      <c r="L4312" s="28"/>
      <c r="M4312" s="27"/>
    </row>
    <row r="4313" spans="2:13">
      <c r="B4313" s="28"/>
      <c r="C4313" s="28"/>
      <c r="E4313" s="28"/>
      <c r="F4313" s="30"/>
      <c r="G4313" s="31"/>
      <c r="I4313" s="28"/>
      <c r="J4313" s="29"/>
      <c r="L4313" s="28"/>
      <c r="M4313" s="27"/>
    </row>
    <row r="4314" spans="2:13">
      <c r="B4314" s="28"/>
      <c r="C4314" s="28"/>
      <c r="E4314" s="28"/>
      <c r="F4314" s="30"/>
      <c r="G4314" s="31"/>
      <c r="I4314" s="28"/>
      <c r="J4314" s="29"/>
      <c r="L4314" s="28"/>
      <c r="M4314" s="27"/>
    </row>
    <row r="4315" spans="2:13">
      <c r="B4315" s="28"/>
      <c r="C4315" s="28"/>
      <c r="E4315" s="28"/>
      <c r="F4315" s="30"/>
      <c r="G4315" s="31"/>
      <c r="I4315" s="28"/>
      <c r="J4315" s="29"/>
      <c r="L4315" s="28"/>
      <c r="M4315" s="27"/>
    </row>
    <row r="4316" spans="2:13">
      <c r="B4316" s="28"/>
      <c r="C4316" s="28"/>
      <c r="E4316" s="28"/>
      <c r="F4316" s="30"/>
      <c r="G4316" s="31"/>
      <c r="I4316" s="28"/>
      <c r="J4316" s="29"/>
      <c r="L4316" s="28"/>
      <c r="M4316" s="27"/>
    </row>
    <row r="4317" spans="2:13">
      <c r="B4317" s="28"/>
      <c r="C4317" s="28"/>
      <c r="E4317" s="28"/>
      <c r="F4317" s="30"/>
      <c r="G4317" s="31"/>
      <c r="I4317" s="28"/>
      <c r="J4317" s="29"/>
      <c r="L4317" s="28"/>
      <c r="M4317" s="27"/>
    </row>
    <row r="4318" spans="2:13">
      <c r="B4318" s="28"/>
      <c r="C4318" s="28"/>
      <c r="E4318" s="28"/>
      <c r="F4318" s="30"/>
      <c r="G4318" s="31"/>
      <c r="I4318" s="28"/>
      <c r="J4318" s="29"/>
      <c r="L4318" s="28"/>
      <c r="M4318" s="27"/>
    </row>
    <row r="4319" spans="2:13">
      <c r="B4319" s="28"/>
      <c r="C4319" s="28"/>
      <c r="E4319" s="28"/>
      <c r="F4319" s="30"/>
      <c r="G4319" s="31"/>
      <c r="I4319" s="28"/>
      <c r="J4319" s="29"/>
      <c r="L4319" s="28"/>
      <c r="M4319" s="27"/>
    </row>
    <row r="4320" spans="2:13">
      <c r="B4320" s="28"/>
      <c r="C4320" s="28"/>
      <c r="E4320" s="28"/>
      <c r="F4320" s="30"/>
      <c r="G4320" s="31"/>
      <c r="I4320" s="28"/>
      <c r="J4320" s="29"/>
      <c r="L4320" s="28"/>
      <c r="M4320" s="27"/>
    </row>
    <row r="4321" spans="2:13">
      <c r="B4321" s="28"/>
      <c r="C4321" s="28"/>
      <c r="E4321" s="28"/>
      <c r="F4321" s="30"/>
      <c r="G4321" s="31"/>
      <c r="I4321" s="28"/>
      <c r="J4321" s="29"/>
      <c r="L4321" s="28"/>
      <c r="M4321" s="27"/>
    </row>
    <row r="4322" spans="2:13">
      <c r="B4322" s="28"/>
      <c r="C4322" s="28"/>
      <c r="E4322" s="28"/>
      <c r="F4322" s="30"/>
      <c r="G4322" s="31"/>
      <c r="I4322" s="28"/>
      <c r="J4322" s="29"/>
      <c r="L4322" s="28"/>
      <c r="M4322" s="27"/>
    </row>
    <row r="4323" spans="2:13">
      <c r="B4323" s="28"/>
      <c r="C4323" s="28"/>
      <c r="E4323" s="28"/>
      <c r="F4323" s="30"/>
      <c r="G4323" s="31"/>
      <c r="I4323" s="28"/>
      <c r="J4323" s="29"/>
      <c r="L4323" s="28"/>
      <c r="M4323" s="27"/>
    </row>
    <row r="4324" spans="2:13">
      <c r="B4324" s="28"/>
      <c r="C4324" s="28"/>
      <c r="E4324" s="28"/>
      <c r="F4324" s="30"/>
      <c r="G4324" s="31"/>
      <c r="I4324" s="28"/>
      <c r="J4324" s="29"/>
      <c r="L4324" s="28"/>
      <c r="M4324" s="27"/>
    </row>
    <row r="4325" spans="2:13">
      <c r="B4325" s="28"/>
      <c r="C4325" s="28"/>
      <c r="E4325" s="28"/>
      <c r="F4325" s="30"/>
      <c r="G4325" s="31"/>
      <c r="I4325" s="28"/>
      <c r="J4325" s="29"/>
      <c r="L4325" s="28"/>
      <c r="M4325" s="27"/>
    </row>
    <row r="4326" spans="2:13">
      <c r="B4326" s="28"/>
      <c r="C4326" s="28"/>
      <c r="E4326" s="28"/>
      <c r="F4326" s="30"/>
      <c r="G4326" s="31"/>
      <c r="I4326" s="28"/>
      <c r="J4326" s="29"/>
      <c r="L4326" s="28"/>
      <c r="M4326" s="27"/>
    </row>
    <row r="4327" spans="2:13">
      <c r="B4327" s="28"/>
      <c r="C4327" s="28"/>
      <c r="E4327" s="28"/>
      <c r="F4327" s="30"/>
      <c r="G4327" s="31"/>
      <c r="I4327" s="28"/>
      <c r="J4327" s="29"/>
      <c r="L4327" s="28"/>
      <c r="M4327" s="27"/>
    </row>
    <row r="4328" spans="2:13">
      <c r="B4328" s="28"/>
      <c r="C4328" s="28"/>
      <c r="E4328" s="28"/>
      <c r="F4328" s="30"/>
      <c r="G4328" s="31"/>
      <c r="I4328" s="28"/>
      <c r="J4328" s="29"/>
      <c r="L4328" s="28"/>
      <c r="M4328" s="27"/>
    </row>
    <row r="4329" spans="2:13">
      <c r="B4329" s="28"/>
      <c r="C4329" s="28"/>
      <c r="E4329" s="28"/>
      <c r="F4329" s="30"/>
      <c r="G4329" s="31"/>
      <c r="I4329" s="28"/>
      <c r="J4329" s="29"/>
      <c r="L4329" s="28"/>
      <c r="M4329" s="27"/>
    </row>
    <row r="4330" spans="2:13">
      <c r="B4330" s="28"/>
      <c r="C4330" s="28"/>
      <c r="E4330" s="28"/>
      <c r="F4330" s="30"/>
      <c r="G4330" s="31"/>
      <c r="I4330" s="28"/>
      <c r="J4330" s="29"/>
      <c r="L4330" s="28"/>
      <c r="M4330" s="27"/>
    </row>
    <row r="4331" spans="2:13">
      <c r="B4331" s="28"/>
      <c r="C4331" s="28"/>
      <c r="E4331" s="28"/>
      <c r="F4331" s="30"/>
      <c r="G4331" s="31"/>
      <c r="I4331" s="28"/>
      <c r="J4331" s="29"/>
      <c r="L4331" s="28"/>
      <c r="M4331" s="27"/>
    </row>
    <row r="4332" spans="2:13">
      <c r="B4332" s="28"/>
      <c r="C4332" s="28"/>
      <c r="E4332" s="28"/>
      <c r="F4332" s="30"/>
      <c r="G4332" s="31"/>
      <c r="I4332" s="28"/>
      <c r="J4332" s="29"/>
      <c r="L4332" s="28"/>
      <c r="M4332" s="27"/>
    </row>
    <row r="4333" spans="2:13">
      <c r="B4333" s="28"/>
      <c r="C4333" s="28"/>
      <c r="E4333" s="28"/>
      <c r="F4333" s="30"/>
      <c r="G4333" s="31"/>
      <c r="I4333" s="28"/>
      <c r="J4333" s="29"/>
      <c r="L4333" s="28"/>
      <c r="M4333" s="27"/>
    </row>
    <row r="4334" spans="2:13">
      <c r="B4334" s="28"/>
      <c r="C4334" s="28"/>
      <c r="E4334" s="28"/>
      <c r="F4334" s="30"/>
      <c r="G4334" s="31"/>
      <c r="I4334" s="28"/>
      <c r="J4334" s="29"/>
      <c r="L4334" s="28"/>
      <c r="M4334" s="27"/>
    </row>
    <row r="4335" spans="2:13">
      <c r="B4335" s="28"/>
      <c r="C4335" s="28"/>
      <c r="E4335" s="28"/>
      <c r="F4335" s="30"/>
      <c r="G4335" s="31"/>
      <c r="I4335" s="28"/>
      <c r="J4335" s="29"/>
      <c r="L4335" s="28"/>
      <c r="M4335" s="27"/>
    </row>
    <row r="4336" spans="2:13">
      <c r="B4336" s="28"/>
      <c r="C4336" s="28"/>
      <c r="E4336" s="28"/>
      <c r="F4336" s="30"/>
      <c r="G4336" s="31"/>
      <c r="I4336" s="28"/>
      <c r="J4336" s="29"/>
      <c r="L4336" s="28"/>
      <c r="M4336" s="27"/>
    </row>
    <row r="4337" spans="2:13">
      <c r="B4337" s="28"/>
      <c r="C4337" s="28"/>
      <c r="E4337" s="28"/>
      <c r="F4337" s="30"/>
      <c r="G4337" s="31"/>
      <c r="I4337" s="28"/>
      <c r="J4337" s="29"/>
      <c r="L4337" s="28"/>
      <c r="M4337" s="27"/>
    </row>
    <row r="4338" spans="2:13">
      <c r="B4338" s="28"/>
      <c r="C4338" s="28"/>
      <c r="E4338" s="28"/>
      <c r="F4338" s="30"/>
      <c r="G4338" s="31"/>
      <c r="I4338" s="28"/>
      <c r="J4338" s="29"/>
      <c r="L4338" s="28"/>
      <c r="M4338" s="27"/>
    </row>
    <row r="4339" spans="2:13">
      <c r="B4339" s="28"/>
      <c r="C4339" s="28"/>
      <c r="E4339" s="28"/>
      <c r="F4339" s="30"/>
      <c r="G4339" s="31"/>
      <c r="I4339" s="28"/>
      <c r="J4339" s="29"/>
      <c r="L4339" s="28"/>
      <c r="M4339" s="27"/>
    </row>
    <row r="4340" spans="2:13">
      <c r="B4340" s="28"/>
      <c r="C4340" s="28"/>
      <c r="E4340" s="28"/>
      <c r="F4340" s="30"/>
      <c r="G4340" s="31"/>
      <c r="I4340" s="28"/>
      <c r="J4340" s="29"/>
      <c r="L4340" s="28"/>
      <c r="M4340" s="27"/>
    </row>
    <row r="4341" spans="2:13">
      <c r="B4341" s="28"/>
      <c r="C4341" s="28"/>
      <c r="E4341" s="28"/>
      <c r="F4341" s="30"/>
      <c r="G4341" s="31"/>
      <c r="I4341" s="28"/>
      <c r="J4341" s="29"/>
      <c r="L4341" s="28"/>
      <c r="M4341" s="27"/>
    </row>
    <row r="4342" spans="2:13">
      <c r="B4342" s="28"/>
      <c r="C4342" s="28"/>
      <c r="E4342" s="28"/>
      <c r="F4342" s="30"/>
      <c r="G4342" s="31"/>
      <c r="I4342" s="28"/>
      <c r="J4342" s="29"/>
      <c r="L4342" s="28"/>
      <c r="M4342" s="27"/>
    </row>
    <row r="4343" spans="2:13">
      <c r="B4343" s="28"/>
      <c r="C4343" s="28"/>
      <c r="E4343" s="28"/>
      <c r="F4343" s="30"/>
      <c r="G4343" s="31"/>
      <c r="I4343" s="28"/>
      <c r="J4343" s="29"/>
      <c r="L4343" s="28"/>
      <c r="M4343" s="27"/>
    </row>
    <row r="4344" spans="2:13">
      <c r="B4344" s="28"/>
      <c r="C4344" s="28"/>
      <c r="E4344" s="28"/>
      <c r="F4344" s="30"/>
      <c r="G4344" s="31"/>
      <c r="I4344" s="28"/>
      <c r="J4344" s="29"/>
      <c r="L4344" s="28"/>
      <c r="M4344" s="27"/>
    </row>
    <row r="4345" spans="2:13">
      <c r="B4345" s="28"/>
      <c r="C4345" s="28"/>
      <c r="E4345" s="28"/>
      <c r="F4345" s="30"/>
      <c r="G4345" s="31"/>
      <c r="I4345" s="28"/>
      <c r="J4345" s="29"/>
      <c r="L4345" s="28"/>
      <c r="M4345" s="27"/>
    </row>
    <row r="4346" spans="2:13">
      <c r="B4346" s="28"/>
      <c r="C4346" s="28"/>
      <c r="E4346" s="28"/>
      <c r="F4346" s="30"/>
      <c r="G4346" s="31"/>
      <c r="I4346" s="28"/>
      <c r="J4346" s="29"/>
      <c r="L4346" s="28"/>
      <c r="M4346" s="27"/>
    </row>
    <row r="4347" spans="2:13">
      <c r="B4347" s="28"/>
      <c r="C4347" s="28"/>
      <c r="E4347" s="28"/>
      <c r="F4347" s="30"/>
      <c r="G4347" s="31"/>
      <c r="I4347" s="28"/>
      <c r="J4347" s="29"/>
      <c r="L4347" s="28"/>
      <c r="M4347" s="27"/>
    </row>
    <row r="4348" spans="2:13">
      <c r="B4348" s="28"/>
      <c r="C4348" s="28"/>
      <c r="E4348" s="28"/>
      <c r="F4348" s="30"/>
      <c r="G4348" s="31"/>
      <c r="I4348" s="28"/>
      <c r="J4348" s="29"/>
      <c r="L4348" s="28"/>
      <c r="M4348" s="27"/>
    </row>
    <row r="4349" spans="2:13">
      <c r="B4349" s="28"/>
      <c r="C4349" s="28"/>
      <c r="E4349" s="28"/>
      <c r="F4349" s="30"/>
      <c r="G4349" s="31"/>
      <c r="I4349" s="28"/>
      <c r="J4349" s="29"/>
      <c r="L4349" s="28"/>
      <c r="M4349" s="27"/>
    </row>
    <row r="4350" spans="2:13">
      <c r="B4350" s="28"/>
      <c r="C4350" s="28"/>
      <c r="E4350" s="28"/>
      <c r="F4350" s="30"/>
      <c r="G4350" s="31"/>
      <c r="I4350" s="28"/>
      <c r="J4350" s="29"/>
      <c r="L4350" s="28"/>
      <c r="M4350" s="27"/>
    </row>
    <row r="4351" spans="2:13">
      <c r="B4351" s="28"/>
      <c r="C4351" s="28"/>
      <c r="E4351" s="28"/>
      <c r="F4351" s="30"/>
      <c r="G4351" s="31"/>
      <c r="I4351" s="28"/>
      <c r="J4351" s="29"/>
      <c r="L4351" s="28"/>
      <c r="M4351" s="27"/>
    </row>
    <row r="4352" spans="2:13">
      <c r="B4352" s="28"/>
      <c r="C4352" s="28"/>
      <c r="E4352" s="28"/>
      <c r="F4352" s="30"/>
      <c r="G4352" s="31"/>
      <c r="I4352" s="28"/>
      <c r="J4352" s="29"/>
      <c r="L4352" s="28"/>
      <c r="M4352" s="27"/>
    </row>
    <row r="4353" spans="2:13">
      <c r="B4353" s="28"/>
      <c r="C4353" s="28"/>
      <c r="E4353" s="28"/>
      <c r="F4353" s="30"/>
      <c r="G4353" s="31"/>
      <c r="I4353" s="28"/>
      <c r="J4353" s="29"/>
      <c r="L4353" s="28"/>
      <c r="M4353" s="27"/>
    </row>
    <row r="4354" spans="2:13">
      <c r="B4354" s="28"/>
      <c r="C4354" s="28"/>
      <c r="E4354" s="28"/>
      <c r="F4354" s="30"/>
      <c r="G4354" s="31"/>
      <c r="I4354" s="28"/>
      <c r="J4354" s="29"/>
      <c r="L4354" s="28"/>
      <c r="M4354" s="27"/>
    </row>
    <row r="4355" spans="2:13">
      <c r="B4355" s="28"/>
      <c r="C4355" s="28"/>
      <c r="E4355" s="28"/>
      <c r="F4355" s="30"/>
      <c r="G4355" s="31"/>
      <c r="I4355" s="28"/>
      <c r="J4355" s="29"/>
      <c r="L4355" s="28"/>
      <c r="M4355" s="27"/>
    </row>
    <row r="4356" spans="2:13">
      <c r="B4356" s="28"/>
      <c r="C4356" s="28"/>
      <c r="E4356" s="28"/>
      <c r="F4356" s="30"/>
      <c r="G4356" s="31"/>
      <c r="I4356" s="28"/>
      <c r="J4356" s="29"/>
      <c r="L4356" s="28"/>
      <c r="M4356" s="27"/>
    </row>
    <row r="4357" spans="2:13">
      <c r="B4357" s="28"/>
      <c r="C4357" s="28"/>
      <c r="E4357" s="28"/>
      <c r="F4357" s="30"/>
      <c r="G4357" s="31"/>
      <c r="I4357" s="28"/>
      <c r="J4357" s="29"/>
      <c r="L4357" s="28"/>
      <c r="M4357" s="27"/>
    </row>
    <row r="4358" spans="2:13">
      <c r="B4358" s="28"/>
      <c r="C4358" s="28"/>
      <c r="E4358" s="28"/>
      <c r="F4358" s="30"/>
      <c r="G4358" s="31"/>
      <c r="I4358" s="28"/>
      <c r="J4358" s="29"/>
      <c r="L4358" s="28"/>
      <c r="M4358" s="27"/>
    </row>
    <row r="4359" spans="2:13">
      <c r="B4359" s="28"/>
      <c r="C4359" s="28"/>
      <c r="E4359" s="28"/>
      <c r="F4359" s="30"/>
      <c r="G4359" s="31"/>
      <c r="I4359" s="28"/>
      <c r="J4359" s="29"/>
      <c r="L4359" s="28"/>
      <c r="M4359" s="27"/>
    </row>
    <row r="4360" spans="2:13">
      <c r="B4360" s="28"/>
      <c r="C4360" s="28"/>
      <c r="E4360" s="28"/>
      <c r="F4360" s="30"/>
      <c r="G4360" s="31"/>
      <c r="I4360" s="28"/>
      <c r="J4360" s="29"/>
      <c r="L4360" s="28"/>
      <c r="M4360" s="27"/>
    </row>
    <row r="4361" spans="2:13">
      <c r="B4361" s="28"/>
      <c r="C4361" s="28"/>
      <c r="E4361" s="28"/>
      <c r="F4361" s="30"/>
      <c r="G4361" s="31"/>
      <c r="I4361" s="28"/>
      <c r="J4361" s="29"/>
      <c r="L4361" s="28"/>
      <c r="M4361" s="27"/>
    </row>
    <row r="4362" spans="2:13">
      <c r="B4362" s="28"/>
      <c r="C4362" s="28"/>
      <c r="E4362" s="28"/>
      <c r="F4362" s="30"/>
      <c r="G4362" s="31"/>
      <c r="I4362" s="28"/>
      <c r="J4362" s="29"/>
      <c r="L4362" s="28"/>
      <c r="M4362" s="27"/>
    </row>
    <row r="4363" spans="2:13">
      <c r="B4363" s="28"/>
      <c r="C4363" s="28"/>
      <c r="E4363" s="28"/>
      <c r="F4363" s="30"/>
      <c r="G4363" s="31"/>
      <c r="I4363" s="28"/>
      <c r="J4363" s="29"/>
      <c r="L4363" s="28"/>
      <c r="M4363" s="27"/>
    </row>
    <row r="4364" spans="2:13">
      <c r="B4364" s="28"/>
      <c r="C4364" s="28"/>
      <c r="E4364" s="28"/>
      <c r="F4364" s="30"/>
      <c r="G4364" s="31"/>
      <c r="I4364" s="28"/>
      <c r="J4364" s="29"/>
      <c r="L4364" s="28"/>
      <c r="M4364" s="27"/>
    </row>
    <row r="4365" spans="2:13">
      <c r="B4365" s="28"/>
      <c r="C4365" s="28"/>
      <c r="E4365" s="28"/>
      <c r="F4365" s="30"/>
      <c r="G4365" s="31"/>
      <c r="I4365" s="28"/>
      <c r="J4365" s="29"/>
      <c r="L4365" s="28"/>
      <c r="M4365" s="27"/>
    </row>
    <row r="4366" spans="2:13">
      <c r="B4366" s="28"/>
      <c r="C4366" s="28"/>
      <c r="E4366" s="28"/>
      <c r="F4366" s="30"/>
      <c r="G4366" s="31"/>
      <c r="I4366" s="28"/>
      <c r="J4366" s="29"/>
      <c r="L4366" s="28"/>
      <c r="M4366" s="27"/>
    </row>
    <row r="4367" spans="2:13">
      <c r="B4367" s="28"/>
      <c r="C4367" s="28"/>
      <c r="E4367" s="28"/>
      <c r="F4367" s="30"/>
      <c r="G4367" s="31"/>
      <c r="I4367" s="28"/>
      <c r="J4367" s="29"/>
      <c r="L4367" s="28"/>
      <c r="M4367" s="27"/>
    </row>
    <row r="4368" spans="2:13">
      <c r="B4368" s="28"/>
      <c r="C4368" s="28"/>
      <c r="E4368" s="28"/>
      <c r="F4368" s="30"/>
      <c r="G4368" s="31"/>
      <c r="I4368" s="28"/>
      <c r="J4368" s="29"/>
      <c r="L4368" s="28"/>
      <c r="M4368" s="27"/>
    </row>
    <row r="4369" spans="2:13">
      <c r="B4369" s="28"/>
      <c r="C4369" s="28"/>
      <c r="E4369" s="28"/>
      <c r="F4369" s="30"/>
      <c r="G4369" s="31"/>
      <c r="I4369" s="28"/>
      <c r="J4369" s="29"/>
      <c r="L4369" s="28"/>
      <c r="M4369" s="27"/>
    </row>
    <row r="4370" spans="2:13">
      <c r="B4370" s="28"/>
      <c r="C4370" s="28"/>
      <c r="E4370" s="28"/>
      <c r="F4370" s="30"/>
      <c r="G4370" s="31"/>
      <c r="I4370" s="28"/>
      <c r="J4370" s="29"/>
      <c r="L4370" s="28"/>
      <c r="M4370" s="27"/>
    </row>
    <row r="4371" spans="2:13">
      <c r="B4371" s="28"/>
      <c r="C4371" s="28"/>
      <c r="E4371" s="28"/>
      <c r="F4371" s="30"/>
      <c r="G4371" s="31"/>
      <c r="I4371" s="28"/>
      <c r="J4371" s="29"/>
      <c r="L4371" s="28"/>
      <c r="M4371" s="27"/>
    </row>
    <row r="4372" spans="2:13">
      <c r="B4372" s="28"/>
      <c r="C4372" s="28"/>
      <c r="E4372" s="28"/>
      <c r="F4372" s="30"/>
      <c r="G4372" s="31"/>
      <c r="I4372" s="28"/>
      <c r="J4372" s="29"/>
      <c r="L4372" s="28"/>
      <c r="M4372" s="27"/>
    </row>
    <row r="4373" spans="2:13">
      <c r="B4373" s="28"/>
      <c r="C4373" s="28"/>
      <c r="E4373" s="28"/>
      <c r="F4373" s="30"/>
      <c r="G4373" s="31"/>
      <c r="I4373" s="28"/>
      <c r="J4373" s="29"/>
      <c r="L4373" s="28"/>
      <c r="M4373" s="27"/>
    </row>
    <row r="4374" spans="2:13">
      <c r="B4374" s="28"/>
      <c r="C4374" s="28"/>
      <c r="E4374" s="28"/>
      <c r="F4374" s="30"/>
      <c r="G4374" s="31"/>
      <c r="I4374" s="28"/>
      <c r="J4374" s="29"/>
      <c r="L4374" s="28"/>
      <c r="M4374" s="27"/>
    </row>
    <row r="4375" spans="2:13">
      <c r="B4375" s="28"/>
      <c r="C4375" s="28"/>
      <c r="E4375" s="28"/>
      <c r="F4375" s="30"/>
      <c r="G4375" s="31"/>
      <c r="I4375" s="28"/>
      <c r="J4375" s="29"/>
      <c r="L4375" s="28"/>
      <c r="M4375" s="27"/>
    </row>
    <row r="4376" spans="2:13">
      <c r="B4376" s="28"/>
      <c r="C4376" s="28"/>
      <c r="E4376" s="28"/>
      <c r="F4376" s="30"/>
      <c r="G4376" s="31"/>
      <c r="I4376" s="28"/>
      <c r="J4376" s="29"/>
      <c r="L4376" s="28"/>
      <c r="M4376" s="27"/>
    </row>
    <row r="4377" spans="2:13">
      <c r="B4377" s="28"/>
      <c r="C4377" s="28"/>
      <c r="E4377" s="28"/>
      <c r="F4377" s="30"/>
      <c r="G4377" s="31"/>
      <c r="I4377" s="28"/>
      <c r="J4377" s="29"/>
      <c r="L4377" s="28"/>
      <c r="M4377" s="27"/>
    </row>
    <row r="4378" spans="2:13">
      <c r="B4378" s="28"/>
      <c r="C4378" s="28"/>
      <c r="E4378" s="28"/>
      <c r="F4378" s="30"/>
      <c r="G4378" s="31"/>
      <c r="I4378" s="28"/>
      <c r="J4378" s="29"/>
      <c r="L4378" s="28"/>
      <c r="M4378" s="27"/>
    </row>
    <row r="4379" spans="2:13">
      <c r="B4379" s="28"/>
      <c r="C4379" s="28"/>
      <c r="E4379" s="28"/>
      <c r="F4379" s="30"/>
      <c r="G4379" s="31"/>
      <c r="I4379" s="28"/>
      <c r="J4379" s="29"/>
      <c r="L4379" s="28"/>
      <c r="M4379" s="27"/>
    </row>
    <row r="4380" spans="2:13">
      <c r="B4380" s="28"/>
      <c r="C4380" s="28"/>
      <c r="E4380" s="28"/>
      <c r="F4380" s="30"/>
      <c r="G4380" s="31"/>
      <c r="I4380" s="28"/>
      <c r="J4380" s="29"/>
      <c r="L4380" s="28"/>
      <c r="M4380" s="27"/>
    </row>
    <row r="4381" spans="2:13">
      <c r="B4381" s="28"/>
      <c r="C4381" s="28"/>
      <c r="E4381" s="28"/>
      <c r="F4381" s="30"/>
      <c r="G4381" s="31"/>
      <c r="I4381" s="28"/>
      <c r="J4381" s="29"/>
      <c r="L4381" s="28"/>
      <c r="M4381" s="27"/>
    </row>
    <row r="4382" spans="2:13">
      <c r="B4382" s="28"/>
      <c r="C4382" s="28"/>
      <c r="E4382" s="28"/>
      <c r="F4382" s="30"/>
      <c r="G4382" s="31"/>
      <c r="I4382" s="28"/>
      <c r="J4382" s="29"/>
      <c r="L4382" s="28"/>
      <c r="M4382" s="27"/>
    </row>
    <row r="4383" spans="2:13">
      <c r="B4383" s="28"/>
      <c r="C4383" s="28"/>
      <c r="E4383" s="28"/>
      <c r="F4383" s="30"/>
      <c r="G4383" s="31"/>
      <c r="I4383" s="28"/>
      <c r="J4383" s="29"/>
      <c r="L4383" s="28"/>
      <c r="M4383" s="27"/>
    </row>
    <row r="4384" spans="2:13">
      <c r="B4384" s="28"/>
      <c r="C4384" s="28"/>
      <c r="E4384" s="28"/>
      <c r="F4384" s="30"/>
      <c r="G4384" s="31"/>
      <c r="I4384" s="28"/>
      <c r="J4384" s="29"/>
      <c r="L4384" s="28"/>
      <c r="M4384" s="27"/>
    </row>
    <row r="4385" spans="2:13">
      <c r="B4385" s="28"/>
      <c r="C4385" s="28"/>
      <c r="E4385" s="28"/>
      <c r="F4385" s="30"/>
      <c r="G4385" s="31"/>
      <c r="I4385" s="28"/>
      <c r="J4385" s="29"/>
      <c r="L4385" s="28"/>
      <c r="M4385" s="27"/>
    </row>
    <row r="4386" spans="2:13">
      <c r="B4386" s="28"/>
      <c r="C4386" s="28"/>
      <c r="E4386" s="28"/>
      <c r="F4386" s="30"/>
      <c r="G4386" s="31"/>
      <c r="I4386" s="28"/>
      <c r="J4386" s="29"/>
      <c r="L4386" s="28"/>
      <c r="M4386" s="27"/>
    </row>
    <row r="4387" spans="2:13">
      <c r="B4387" s="28"/>
      <c r="C4387" s="28"/>
      <c r="E4387" s="28"/>
      <c r="F4387" s="30"/>
      <c r="G4387" s="31"/>
      <c r="I4387" s="28"/>
      <c r="J4387" s="29"/>
      <c r="L4387" s="28"/>
      <c r="M4387" s="27"/>
    </row>
    <row r="4388" spans="2:13">
      <c r="B4388" s="28"/>
      <c r="C4388" s="28"/>
      <c r="E4388" s="28"/>
      <c r="F4388" s="30"/>
      <c r="G4388" s="31"/>
      <c r="I4388" s="28"/>
      <c r="J4388" s="29"/>
      <c r="L4388" s="28"/>
      <c r="M4388" s="27"/>
    </row>
    <row r="4389" spans="2:13">
      <c r="B4389" s="28"/>
      <c r="C4389" s="28"/>
      <c r="E4389" s="28"/>
      <c r="F4389" s="30"/>
      <c r="G4389" s="31"/>
      <c r="I4389" s="28"/>
      <c r="J4389" s="29"/>
      <c r="L4389" s="28"/>
      <c r="M4389" s="27"/>
    </row>
    <row r="4390" spans="2:13">
      <c r="B4390" s="28"/>
      <c r="C4390" s="28"/>
      <c r="E4390" s="28"/>
      <c r="F4390" s="30"/>
      <c r="G4390" s="31"/>
      <c r="I4390" s="28"/>
      <c r="J4390" s="29"/>
      <c r="L4390" s="28"/>
      <c r="M4390" s="27"/>
    </row>
    <row r="4391" spans="2:13">
      <c r="B4391" s="28"/>
      <c r="C4391" s="28"/>
      <c r="E4391" s="28"/>
      <c r="F4391" s="30"/>
      <c r="G4391" s="31"/>
      <c r="I4391" s="28"/>
      <c r="J4391" s="29"/>
      <c r="L4391" s="28"/>
      <c r="M4391" s="27"/>
    </row>
    <row r="4392" spans="2:13">
      <c r="B4392" s="28"/>
      <c r="C4392" s="28"/>
      <c r="E4392" s="28"/>
      <c r="F4392" s="30"/>
      <c r="G4392" s="31"/>
      <c r="I4392" s="28"/>
      <c r="J4392" s="29"/>
      <c r="L4392" s="28"/>
      <c r="M4392" s="27"/>
    </row>
    <row r="4393" spans="2:13">
      <c r="B4393" s="28"/>
      <c r="C4393" s="28"/>
      <c r="E4393" s="28"/>
      <c r="F4393" s="30"/>
      <c r="G4393" s="31"/>
      <c r="I4393" s="28"/>
      <c r="J4393" s="29"/>
      <c r="L4393" s="28"/>
      <c r="M4393" s="27"/>
    </row>
    <row r="4394" spans="2:13">
      <c r="B4394" s="28"/>
      <c r="C4394" s="28"/>
      <c r="E4394" s="28"/>
      <c r="F4394" s="30"/>
      <c r="G4394" s="31"/>
      <c r="I4394" s="28"/>
      <c r="J4394" s="29"/>
      <c r="L4394" s="28"/>
      <c r="M4394" s="27"/>
    </row>
    <row r="4395" spans="2:13">
      <c r="B4395" s="28"/>
      <c r="C4395" s="28"/>
      <c r="E4395" s="28"/>
      <c r="F4395" s="30"/>
      <c r="G4395" s="31"/>
      <c r="I4395" s="28"/>
      <c r="J4395" s="29"/>
      <c r="L4395" s="28"/>
      <c r="M4395" s="27"/>
    </row>
    <row r="4396" spans="2:13">
      <c r="B4396" s="28"/>
      <c r="C4396" s="28"/>
      <c r="E4396" s="28"/>
      <c r="F4396" s="30"/>
      <c r="G4396" s="31"/>
      <c r="I4396" s="28"/>
      <c r="J4396" s="29"/>
      <c r="L4396" s="28"/>
      <c r="M4396" s="27"/>
    </row>
    <row r="4397" spans="2:13">
      <c r="B4397" s="28"/>
      <c r="C4397" s="28"/>
      <c r="E4397" s="28"/>
      <c r="F4397" s="30"/>
      <c r="G4397" s="31"/>
      <c r="I4397" s="28"/>
      <c r="J4397" s="29"/>
      <c r="L4397" s="28"/>
      <c r="M4397" s="27"/>
    </row>
    <row r="4398" spans="2:13">
      <c r="B4398" s="28"/>
      <c r="C4398" s="28"/>
      <c r="E4398" s="28"/>
      <c r="F4398" s="30"/>
      <c r="G4398" s="31"/>
      <c r="I4398" s="28"/>
      <c r="J4398" s="29"/>
      <c r="L4398" s="28"/>
      <c r="M4398" s="27"/>
    </row>
    <row r="4399" spans="2:13">
      <c r="B4399" s="28"/>
      <c r="C4399" s="28"/>
      <c r="E4399" s="28"/>
      <c r="F4399" s="30"/>
      <c r="G4399" s="31"/>
      <c r="I4399" s="28"/>
      <c r="J4399" s="29"/>
      <c r="L4399" s="28"/>
      <c r="M4399" s="27"/>
    </row>
    <row r="4400" spans="2:13">
      <c r="B4400" s="28"/>
      <c r="C4400" s="28"/>
      <c r="E4400" s="28"/>
      <c r="F4400" s="30"/>
      <c r="G4400" s="31"/>
      <c r="I4400" s="28"/>
      <c r="J4400" s="29"/>
      <c r="L4400" s="28"/>
      <c r="M4400" s="27"/>
    </row>
    <row r="4401" spans="2:13">
      <c r="B4401" s="28"/>
      <c r="C4401" s="28"/>
      <c r="E4401" s="28"/>
      <c r="F4401" s="30"/>
      <c r="G4401" s="31"/>
      <c r="I4401" s="28"/>
      <c r="J4401" s="29"/>
      <c r="L4401" s="28"/>
      <c r="M4401" s="27"/>
    </row>
    <row r="4402" spans="2:13">
      <c r="B4402" s="28"/>
      <c r="C4402" s="28"/>
      <c r="E4402" s="28"/>
      <c r="F4402" s="30"/>
      <c r="G4402" s="31"/>
      <c r="I4402" s="28"/>
      <c r="J4402" s="29"/>
      <c r="L4402" s="28"/>
      <c r="M4402" s="27"/>
    </row>
    <row r="4403" spans="2:13">
      <c r="B4403" s="28"/>
      <c r="C4403" s="28"/>
      <c r="E4403" s="28"/>
      <c r="F4403" s="30"/>
      <c r="G4403" s="31"/>
      <c r="I4403" s="28"/>
      <c r="J4403" s="29"/>
      <c r="L4403" s="28"/>
      <c r="M4403" s="27"/>
    </row>
    <row r="4404" spans="2:13">
      <c r="B4404" s="28"/>
      <c r="C4404" s="28"/>
      <c r="E4404" s="28"/>
      <c r="F4404" s="30"/>
      <c r="G4404" s="31"/>
      <c r="I4404" s="28"/>
      <c r="J4404" s="29"/>
      <c r="L4404" s="28"/>
      <c r="M4404" s="27"/>
    </row>
    <row r="4405" spans="2:13">
      <c r="B4405" s="28"/>
      <c r="C4405" s="28"/>
      <c r="E4405" s="28"/>
      <c r="F4405" s="30"/>
      <c r="G4405" s="31"/>
      <c r="I4405" s="28"/>
      <c r="J4405" s="29"/>
      <c r="L4405" s="28"/>
      <c r="M4405" s="27"/>
    </row>
    <row r="4406" spans="2:13">
      <c r="B4406" s="28"/>
      <c r="C4406" s="28"/>
      <c r="E4406" s="28"/>
      <c r="F4406" s="30"/>
      <c r="G4406" s="31"/>
      <c r="I4406" s="28"/>
      <c r="J4406" s="29"/>
      <c r="L4406" s="28"/>
      <c r="M4406" s="27"/>
    </row>
    <row r="4407" spans="2:13">
      <c r="B4407" s="28"/>
      <c r="C4407" s="28"/>
      <c r="E4407" s="28"/>
      <c r="F4407" s="30"/>
      <c r="G4407" s="31"/>
      <c r="I4407" s="28"/>
      <c r="J4407" s="29"/>
      <c r="L4407" s="28"/>
      <c r="M4407" s="27"/>
    </row>
    <row r="4408" spans="2:13">
      <c r="B4408" s="28"/>
      <c r="C4408" s="28"/>
      <c r="E4408" s="28"/>
      <c r="F4408" s="30"/>
      <c r="G4408" s="31"/>
      <c r="I4408" s="28"/>
      <c r="J4408" s="29"/>
      <c r="L4408" s="28"/>
      <c r="M4408" s="27"/>
    </row>
    <row r="4409" spans="2:13">
      <c r="B4409" s="28"/>
      <c r="C4409" s="28"/>
      <c r="E4409" s="28"/>
      <c r="F4409" s="30"/>
      <c r="G4409" s="31"/>
      <c r="I4409" s="28"/>
      <c r="J4409" s="29"/>
      <c r="L4409" s="28"/>
      <c r="M4409" s="27"/>
    </row>
    <row r="4410" spans="2:13">
      <c r="B4410" s="28"/>
      <c r="C4410" s="28"/>
      <c r="E4410" s="28"/>
      <c r="F4410" s="30"/>
      <c r="G4410" s="31"/>
      <c r="I4410" s="28"/>
      <c r="J4410" s="29"/>
      <c r="L4410" s="28"/>
      <c r="M4410" s="27"/>
    </row>
    <row r="4411" spans="2:13">
      <c r="B4411" s="28"/>
      <c r="C4411" s="28"/>
      <c r="E4411" s="28"/>
      <c r="F4411" s="30"/>
      <c r="G4411" s="31"/>
      <c r="I4411" s="28"/>
      <c r="J4411" s="29"/>
      <c r="L4411" s="28"/>
      <c r="M4411" s="27"/>
    </row>
    <row r="4412" spans="2:13">
      <c r="B4412" s="28"/>
      <c r="C4412" s="28"/>
      <c r="E4412" s="28"/>
      <c r="F4412" s="30"/>
      <c r="G4412" s="31"/>
      <c r="I4412" s="28"/>
      <c r="J4412" s="29"/>
      <c r="L4412" s="28"/>
      <c r="M4412" s="27"/>
    </row>
    <row r="4413" spans="2:13">
      <c r="B4413" s="28"/>
      <c r="C4413" s="28"/>
      <c r="E4413" s="28"/>
      <c r="F4413" s="30"/>
      <c r="G4413" s="31"/>
      <c r="I4413" s="28"/>
      <c r="J4413" s="29"/>
      <c r="L4413" s="28"/>
      <c r="M4413" s="27"/>
    </row>
    <row r="4414" spans="2:13">
      <c r="B4414" s="28"/>
      <c r="C4414" s="28"/>
      <c r="E4414" s="28"/>
      <c r="F4414" s="30"/>
      <c r="G4414" s="31"/>
      <c r="I4414" s="28"/>
      <c r="J4414" s="29"/>
      <c r="L4414" s="28"/>
      <c r="M4414" s="27"/>
    </row>
    <row r="4415" spans="2:13">
      <c r="B4415" s="28"/>
      <c r="C4415" s="28"/>
      <c r="E4415" s="28"/>
      <c r="F4415" s="30"/>
      <c r="G4415" s="31"/>
      <c r="I4415" s="28"/>
      <c r="J4415" s="29"/>
      <c r="L4415" s="28"/>
      <c r="M4415" s="27"/>
    </row>
    <row r="4416" spans="2:13">
      <c r="B4416" s="28"/>
      <c r="C4416" s="28"/>
      <c r="E4416" s="28"/>
      <c r="F4416" s="30"/>
      <c r="G4416" s="31"/>
      <c r="I4416" s="28"/>
      <c r="J4416" s="29"/>
      <c r="L4416" s="28"/>
      <c r="M4416" s="27"/>
    </row>
    <row r="4417" spans="2:13">
      <c r="B4417" s="28"/>
      <c r="C4417" s="28"/>
      <c r="E4417" s="28"/>
      <c r="F4417" s="30"/>
      <c r="G4417" s="31"/>
      <c r="I4417" s="28"/>
      <c r="J4417" s="29"/>
      <c r="L4417" s="28"/>
      <c r="M4417" s="27"/>
    </row>
    <row r="4418" spans="2:13">
      <c r="B4418" s="28"/>
      <c r="C4418" s="28"/>
      <c r="E4418" s="28"/>
      <c r="F4418" s="30"/>
      <c r="G4418" s="31"/>
      <c r="I4418" s="28"/>
      <c r="J4418" s="29"/>
      <c r="L4418" s="28"/>
      <c r="M4418" s="27"/>
    </row>
    <row r="4419" spans="2:13">
      <c r="B4419" s="28"/>
      <c r="C4419" s="28"/>
      <c r="E4419" s="28"/>
      <c r="F4419" s="30"/>
      <c r="G4419" s="31"/>
      <c r="I4419" s="28"/>
      <c r="J4419" s="29"/>
      <c r="L4419" s="28"/>
      <c r="M4419" s="27"/>
    </row>
    <row r="4420" spans="2:13">
      <c r="B4420" s="28"/>
      <c r="C4420" s="28"/>
      <c r="E4420" s="28"/>
      <c r="F4420" s="30"/>
      <c r="G4420" s="31"/>
      <c r="I4420" s="28"/>
      <c r="J4420" s="29"/>
      <c r="L4420" s="28"/>
      <c r="M4420" s="27"/>
    </row>
    <row r="4421" spans="2:13">
      <c r="B4421" s="28"/>
      <c r="C4421" s="28"/>
      <c r="E4421" s="28"/>
      <c r="F4421" s="30"/>
      <c r="G4421" s="31"/>
      <c r="I4421" s="28"/>
      <c r="J4421" s="29"/>
      <c r="L4421" s="28"/>
      <c r="M4421" s="27"/>
    </row>
    <row r="4422" spans="2:13">
      <c r="B4422" s="28"/>
      <c r="C4422" s="28"/>
      <c r="E4422" s="28"/>
      <c r="F4422" s="30"/>
      <c r="G4422" s="31"/>
      <c r="I4422" s="28"/>
      <c r="J4422" s="29"/>
      <c r="L4422" s="28"/>
      <c r="M4422" s="27"/>
    </row>
    <row r="4423" spans="2:13">
      <c r="B4423" s="28"/>
      <c r="C4423" s="28"/>
      <c r="E4423" s="28"/>
      <c r="F4423" s="30"/>
      <c r="G4423" s="31"/>
      <c r="I4423" s="28"/>
      <c r="J4423" s="29"/>
      <c r="L4423" s="28"/>
      <c r="M4423" s="27"/>
    </row>
    <row r="4424" spans="2:13">
      <c r="B4424" s="28"/>
      <c r="C4424" s="28"/>
      <c r="E4424" s="28"/>
      <c r="F4424" s="30"/>
      <c r="G4424" s="31"/>
      <c r="I4424" s="28"/>
      <c r="J4424" s="29"/>
      <c r="L4424" s="28"/>
      <c r="M4424" s="27"/>
    </row>
    <row r="4425" spans="2:13">
      <c r="B4425" s="28"/>
      <c r="C4425" s="28"/>
      <c r="E4425" s="28"/>
      <c r="F4425" s="30"/>
      <c r="G4425" s="31"/>
      <c r="I4425" s="28"/>
      <c r="J4425" s="29"/>
      <c r="L4425" s="28"/>
      <c r="M4425" s="27"/>
    </row>
    <row r="4426" spans="2:13">
      <c r="B4426" s="28"/>
      <c r="C4426" s="28"/>
      <c r="E4426" s="28"/>
      <c r="F4426" s="30"/>
      <c r="G4426" s="31"/>
      <c r="I4426" s="28"/>
      <c r="J4426" s="29"/>
      <c r="L4426" s="28"/>
      <c r="M4426" s="27"/>
    </row>
    <row r="4427" spans="2:13">
      <c r="B4427" s="28"/>
      <c r="C4427" s="28"/>
      <c r="E4427" s="28"/>
      <c r="F4427" s="30"/>
      <c r="G4427" s="31"/>
      <c r="I4427" s="28"/>
      <c r="J4427" s="29"/>
      <c r="L4427" s="28"/>
      <c r="M4427" s="27"/>
    </row>
    <row r="4428" spans="2:13">
      <c r="B4428" s="28"/>
      <c r="C4428" s="28"/>
      <c r="E4428" s="28"/>
      <c r="F4428" s="30"/>
      <c r="G4428" s="31"/>
      <c r="I4428" s="28"/>
      <c r="J4428" s="29"/>
      <c r="L4428" s="28"/>
      <c r="M4428" s="27"/>
    </row>
    <row r="4429" spans="2:13">
      <c r="B4429" s="28"/>
      <c r="C4429" s="28"/>
      <c r="E4429" s="28"/>
      <c r="F4429" s="30"/>
      <c r="G4429" s="31"/>
      <c r="I4429" s="28"/>
      <c r="J4429" s="29"/>
      <c r="L4429" s="28"/>
      <c r="M4429" s="27"/>
    </row>
    <row r="4430" spans="2:13">
      <c r="B4430" s="28"/>
      <c r="C4430" s="28"/>
      <c r="E4430" s="28"/>
      <c r="F4430" s="30"/>
      <c r="G4430" s="31"/>
      <c r="I4430" s="28"/>
      <c r="J4430" s="29"/>
      <c r="L4430" s="28"/>
      <c r="M4430" s="27"/>
    </row>
    <row r="4431" spans="2:13">
      <c r="B4431" s="28"/>
      <c r="C4431" s="28"/>
      <c r="E4431" s="28"/>
      <c r="F4431" s="30"/>
      <c r="G4431" s="31"/>
      <c r="I4431" s="28"/>
      <c r="J4431" s="29"/>
      <c r="L4431" s="28"/>
      <c r="M4431" s="27"/>
    </row>
    <row r="4432" spans="2:13">
      <c r="B4432" s="28"/>
      <c r="C4432" s="28"/>
      <c r="E4432" s="28"/>
      <c r="F4432" s="30"/>
      <c r="G4432" s="31"/>
      <c r="I4432" s="28"/>
      <c r="J4432" s="29"/>
      <c r="L4432" s="28"/>
      <c r="M4432" s="27"/>
    </row>
    <row r="4433" spans="2:13">
      <c r="B4433" s="28"/>
      <c r="C4433" s="28"/>
      <c r="E4433" s="28"/>
      <c r="F4433" s="30"/>
      <c r="G4433" s="31"/>
      <c r="I4433" s="28"/>
      <c r="J4433" s="29"/>
      <c r="L4433" s="28"/>
      <c r="M4433" s="27"/>
    </row>
    <row r="4434" spans="2:13">
      <c r="B4434" s="28"/>
      <c r="C4434" s="28"/>
      <c r="E4434" s="28"/>
      <c r="F4434" s="30"/>
      <c r="G4434" s="31"/>
      <c r="I4434" s="28"/>
      <c r="J4434" s="29"/>
      <c r="L4434" s="28"/>
      <c r="M4434" s="27"/>
    </row>
    <row r="4435" spans="2:13">
      <c r="B4435" s="28"/>
      <c r="C4435" s="28"/>
      <c r="E4435" s="28"/>
      <c r="F4435" s="30"/>
      <c r="G4435" s="31"/>
      <c r="I4435" s="28"/>
      <c r="J4435" s="29"/>
      <c r="L4435" s="28"/>
      <c r="M4435" s="27"/>
    </row>
    <row r="4436" spans="2:13">
      <c r="B4436" s="28"/>
      <c r="C4436" s="28"/>
      <c r="E4436" s="28"/>
      <c r="F4436" s="30"/>
      <c r="G4436" s="31"/>
      <c r="I4436" s="28"/>
      <c r="J4436" s="29"/>
      <c r="L4436" s="28"/>
      <c r="M4436" s="27"/>
    </row>
    <row r="4437" spans="2:13">
      <c r="B4437" s="28"/>
      <c r="C4437" s="28"/>
      <c r="E4437" s="28"/>
      <c r="F4437" s="30"/>
      <c r="G4437" s="31"/>
      <c r="I4437" s="28"/>
      <c r="J4437" s="29"/>
      <c r="L4437" s="28"/>
      <c r="M4437" s="27"/>
    </row>
    <row r="4438" spans="2:13">
      <c r="B4438" s="28"/>
      <c r="C4438" s="28"/>
      <c r="E4438" s="28"/>
      <c r="F4438" s="30"/>
      <c r="G4438" s="31"/>
      <c r="I4438" s="28"/>
      <c r="J4438" s="29"/>
      <c r="L4438" s="28"/>
      <c r="M4438" s="27"/>
    </row>
    <row r="4439" spans="2:13">
      <c r="B4439" s="28"/>
      <c r="C4439" s="28"/>
      <c r="E4439" s="28"/>
      <c r="F4439" s="30"/>
      <c r="G4439" s="31"/>
      <c r="I4439" s="28"/>
      <c r="J4439" s="29"/>
      <c r="L4439" s="28"/>
      <c r="M4439" s="27"/>
    </row>
    <row r="4440" spans="2:13">
      <c r="B4440" s="28"/>
      <c r="C4440" s="28"/>
      <c r="E4440" s="28"/>
      <c r="F4440" s="30"/>
      <c r="G4440" s="31"/>
      <c r="I4440" s="28"/>
      <c r="J4440" s="29"/>
      <c r="L4440" s="28"/>
      <c r="M4440" s="27"/>
    </row>
    <row r="4441" spans="2:13">
      <c r="B4441" s="28"/>
      <c r="C4441" s="28"/>
      <c r="E4441" s="28"/>
      <c r="F4441" s="30"/>
      <c r="G4441" s="31"/>
      <c r="I4441" s="28"/>
      <c r="J4441" s="29"/>
      <c r="L4441" s="28"/>
      <c r="M4441" s="27"/>
    </row>
    <row r="4442" spans="2:13">
      <c r="B4442" s="28"/>
      <c r="C4442" s="28"/>
      <c r="E4442" s="28"/>
      <c r="F4442" s="30"/>
      <c r="G4442" s="31"/>
      <c r="I4442" s="28"/>
      <c r="J4442" s="29"/>
      <c r="L4442" s="28"/>
      <c r="M4442" s="27"/>
    </row>
    <row r="4443" spans="2:13">
      <c r="B4443" s="28"/>
      <c r="C4443" s="28"/>
      <c r="E4443" s="28"/>
      <c r="F4443" s="30"/>
      <c r="G4443" s="31"/>
      <c r="I4443" s="28"/>
      <c r="J4443" s="29"/>
      <c r="L4443" s="28"/>
      <c r="M4443" s="27"/>
    </row>
    <row r="4444" spans="2:13">
      <c r="B4444" s="28"/>
      <c r="C4444" s="28"/>
      <c r="E4444" s="28"/>
      <c r="F4444" s="30"/>
      <c r="G4444" s="31"/>
      <c r="I4444" s="28"/>
      <c r="J4444" s="29"/>
      <c r="L4444" s="28"/>
      <c r="M4444" s="27"/>
    </row>
    <row r="4445" spans="2:13">
      <c r="B4445" s="28"/>
      <c r="C4445" s="28"/>
      <c r="E4445" s="28"/>
      <c r="F4445" s="30"/>
      <c r="G4445" s="31"/>
      <c r="I4445" s="28"/>
      <c r="J4445" s="29"/>
      <c r="L4445" s="28"/>
      <c r="M4445" s="27"/>
    </row>
    <row r="4446" spans="2:13">
      <c r="B4446" s="28"/>
      <c r="C4446" s="28"/>
      <c r="E4446" s="28"/>
      <c r="F4446" s="30"/>
      <c r="G4446" s="31"/>
      <c r="I4446" s="28"/>
      <c r="J4446" s="29"/>
      <c r="L4446" s="28"/>
      <c r="M4446" s="27"/>
    </row>
    <row r="4447" spans="2:13">
      <c r="B4447" s="28"/>
      <c r="C4447" s="28"/>
      <c r="E4447" s="28"/>
      <c r="F4447" s="30"/>
      <c r="G4447" s="31"/>
      <c r="I4447" s="28"/>
      <c r="J4447" s="29"/>
      <c r="L4447" s="28"/>
      <c r="M4447" s="27"/>
    </row>
    <row r="4448" spans="2:13">
      <c r="B4448" s="28"/>
      <c r="C4448" s="28"/>
      <c r="E4448" s="28"/>
      <c r="F4448" s="30"/>
      <c r="G4448" s="31"/>
      <c r="I4448" s="28"/>
      <c r="J4448" s="29"/>
      <c r="L4448" s="28"/>
      <c r="M4448" s="27"/>
    </row>
    <row r="4449" spans="2:13">
      <c r="B4449" s="28"/>
      <c r="C4449" s="28"/>
      <c r="E4449" s="28"/>
      <c r="F4449" s="30"/>
      <c r="G4449" s="31"/>
      <c r="I4449" s="28"/>
      <c r="J4449" s="29"/>
      <c r="L4449" s="28"/>
      <c r="M4449" s="27"/>
    </row>
    <row r="4450" spans="2:13">
      <c r="B4450" s="28"/>
      <c r="C4450" s="28"/>
      <c r="E4450" s="28"/>
      <c r="F4450" s="30"/>
      <c r="G4450" s="31"/>
      <c r="I4450" s="28"/>
      <c r="J4450" s="29"/>
      <c r="L4450" s="28"/>
      <c r="M4450" s="27"/>
    </row>
    <row r="4451" spans="2:13">
      <c r="B4451" s="28"/>
      <c r="C4451" s="28"/>
      <c r="E4451" s="28"/>
      <c r="F4451" s="30"/>
      <c r="G4451" s="31"/>
      <c r="I4451" s="28"/>
      <c r="J4451" s="29"/>
      <c r="L4451" s="28"/>
      <c r="M4451" s="27"/>
    </row>
    <row r="4452" spans="2:13">
      <c r="B4452" s="28"/>
      <c r="C4452" s="28"/>
      <c r="E4452" s="28"/>
      <c r="F4452" s="30"/>
      <c r="G4452" s="31"/>
      <c r="I4452" s="28"/>
      <c r="J4452" s="29"/>
      <c r="L4452" s="28"/>
      <c r="M4452" s="27"/>
    </row>
    <row r="4453" spans="2:13">
      <c r="B4453" s="28"/>
      <c r="C4453" s="28"/>
      <c r="E4453" s="28"/>
      <c r="F4453" s="30"/>
      <c r="G4453" s="31"/>
      <c r="I4453" s="28"/>
      <c r="J4453" s="29"/>
      <c r="L4453" s="28"/>
      <c r="M4453" s="27"/>
    </row>
    <row r="4454" spans="2:13">
      <c r="B4454" s="28"/>
      <c r="C4454" s="28"/>
      <c r="E4454" s="28"/>
      <c r="F4454" s="30"/>
      <c r="G4454" s="31"/>
      <c r="I4454" s="28"/>
      <c r="J4454" s="29"/>
      <c r="L4454" s="28"/>
      <c r="M4454" s="27"/>
    </row>
    <row r="4455" spans="2:13">
      <c r="B4455" s="28"/>
      <c r="C4455" s="28"/>
      <c r="E4455" s="28"/>
      <c r="F4455" s="30"/>
      <c r="G4455" s="31"/>
      <c r="I4455" s="28"/>
      <c r="J4455" s="29"/>
      <c r="L4455" s="28"/>
      <c r="M4455" s="27"/>
    </row>
    <row r="4456" spans="2:13">
      <c r="B4456" s="28"/>
      <c r="C4456" s="28"/>
      <c r="E4456" s="28"/>
      <c r="F4456" s="30"/>
      <c r="G4456" s="31"/>
      <c r="I4456" s="28"/>
      <c r="J4456" s="29"/>
      <c r="L4456" s="28"/>
      <c r="M4456" s="27"/>
    </row>
    <row r="4457" spans="2:13">
      <c r="B4457" s="28"/>
      <c r="C4457" s="28"/>
      <c r="E4457" s="28"/>
      <c r="F4457" s="30"/>
      <c r="G4457" s="31"/>
      <c r="I4457" s="28"/>
      <c r="J4457" s="29"/>
      <c r="L4457" s="28"/>
      <c r="M4457" s="27"/>
    </row>
    <row r="4458" spans="2:13">
      <c r="B4458" s="28"/>
      <c r="C4458" s="28"/>
      <c r="E4458" s="28"/>
      <c r="F4458" s="30"/>
      <c r="G4458" s="31"/>
      <c r="I4458" s="28"/>
      <c r="J4458" s="29"/>
      <c r="L4458" s="28"/>
      <c r="M4458" s="27"/>
    </row>
    <row r="4459" spans="2:13">
      <c r="B4459" s="28"/>
      <c r="C4459" s="28"/>
      <c r="E4459" s="28"/>
      <c r="F4459" s="30"/>
      <c r="G4459" s="31"/>
      <c r="I4459" s="28"/>
      <c r="J4459" s="29"/>
      <c r="L4459" s="28"/>
      <c r="M4459" s="27"/>
    </row>
    <row r="4460" spans="2:13">
      <c r="B4460" s="28"/>
      <c r="C4460" s="28"/>
      <c r="E4460" s="28"/>
      <c r="F4460" s="30"/>
      <c r="G4460" s="31"/>
      <c r="I4460" s="28"/>
      <c r="J4460" s="29"/>
      <c r="L4460" s="28"/>
      <c r="M4460" s="27"/>
    </row>
    <row r="4461" spans="2:13">
      <c r="B4461" s="28"/>
      <c r="C4461" s="28"/>
      <c r="E4461" s="28"/>
      <c r="F4461" s="30"/>
      <c r="G4461" s="31"/>
      <c r="I4461" s="28"/>
      <c r="J4461" s="29"/>
      <c r="L4461" s="28"/>
      <c r="M4461" s="27"/>
    </row>
    <row r="4462" spans="2:13">
      <c r="B4462" s="28"/>
      <c r="C4462" s="28"/>
      <c r="E4462" s="28"/>
      <c r="F4462" s="30"/>
      <c r="G4462" s="31"/>
      <c r="I4462" s="28"/>
      <c r="J4462" s="29"/>
      <c r="L4462" s="28"/>
      <c r="M4462" s="27"/>
    </row>
    <row r="4463" spans="2:13">
      <c r="B4463" s="28"/>
      <c r="C4463" s="28"/>
      <c r="E4463" s="28"/>
      <c r="F4463" s="30"/>
      <c r="G4463" s="31"/>
      <c r="I4463" s="28"/>
      <c r="J4463" s="29"/>
      <c r="L4463" s="28"/>
      <c r="M4463" s="27"/>
    </row>
    <row r="4464" spans="2:13">
      <c r="B4464" s="28"/>
      <c r="C4464" s="28"/>
      <c r="E4464" s="28"/>
      <c r="F4464" s="30"/>
      <c r="G4464" s="31"/>
      <c r="I4464" s="28"/>
      <c r="J4464" s="29"/>
      <c r="L4464" s="28"/>
      <c r="M4464" s="27"/>
    </row>
    <row r="4465" spans="2:13">
      <c r="B4465" s="28"/>
      <c r="C4465" s="28"/>
      <c r="E4465" s="28"/>
      <c r="F4465" s="30"/>
      <c r="G4465" s="31"/>
      <c r="I4465" s="28"/>
      <c r="J4465" s="29"/>
      <c r="L4465" s="28"/>
      <c r="M4465" s="27"/>
    </row>
    <row r="4466" spans="2:13">
      <c r="B4466" s="28"/>
      <c r="C4466" s="28"/>
      <c r="E4466" s="28"/>
      <c r="F4466" s="30"/>
      <c r="G4466" s="31"/>
      <c r="I4466" s="28"/>
      <c r="J4466" s="29"/>
      <c r="L4466" s="28"/>
      <c r="M4466" s="27"/>
    </row>
    <row r="4467" spans="2:13">
      <c r="B4467" s="28"/>
      <c r="C4467" s="28"/>
      <c r="E4467" s="28"/>
      <c r="F4467" s="30"/>
      <c r="G4467" s="31"/>
      <c r="I4467" s="28"/>
      <c r="J4467" s="29"/>
      <c r="L4467" s="28"/>
      <c r="M4467" s="27"/>
    </row>
    <row r="4468" spans="2:13">
      <c r="B4468" s="28"/>
      <c r="C4468" s="28"/>
      <c r="E4468" s="28"/>
      <c r="F4468" s="30"/>
      <c r="G4468" s="31"/>
      <c r="I4468" s="28"/>
      <c r="J4468" s="29"/>
      <c r="L4468" s="28"/>
      <c r="M4468" s="27"/>
    </row>
    <row r="4469" spans="2:13">
      <c r="B4469" s="28"/>
      <c r="C4469" s="28"/>
      <c r="E4469" s="28"/>
      <c r="F4469" s="30"/>
      <c r="G4469" s="31"/>
      <c r="I4469" s="28"/>
      <c r="J4469" s="29"/>
      <c r="L4469" s="28"/>
      <c r="M4469" s="27"/>
    </row>
    <row r="4470" spans="2:13">
      <c r="B4470" s="28"/>
      <c r="C4470" s="28"/>
      <c r="E4470" s="28"/>
      <c r="F4470" s="30"/>
      <c r="G4470" s="31"/>
      <c r="I4470" s="28"/>
      <c r="J4470" s="29"/>
      <c r="L4470" s="28"/>
      <c r="M4470" s="27"/>
    </row>
    <row r="4471" spans="2:13">
      <c r="B4471" s="28"/>
      <c r="C4471" s="28"/>
      <c r="E4471" s="28"/>
      <c r="F4471" s="30"/>
      <c r="G4471" s="31"/>
      <c r="I4471" s="28"/>
      <c r="J4471" s="29"/>
      <c r="L4471" s="28"/>
      <c r="M4471" s="27"/>
    </row>
    <row r="4472" spans="2:13">
      <c r="B4472" s="28"/>
      <c r="C4472" s="28"/>
      <c r="E4472" s="28"/>
      <c r="F4472" s="30"/>
      <c r="G4472" s="31"/>
      <c r="I4472" s="28"/>
      <c r="J4472" s="29"/>
      <c r="L4472" s="28"/>
      <c r="M4472" s="27"/>
    </row>
    <row r="4473" spans="2:13">
      <c r="B4473" s="28"/>
      <c r="C4473" s="28"/>
      <c r="E4473" s="28"/>
      <c r="F4473" s="30"/>
      <c r="G4473" s="31"/>
      <c r="I4473" s="28"/>
      <c r="J4473" s="29"/>
      <c r="L4473" s="28"/>
      <c r="M4473" s="27"/>
    </row>
    <row r="4474" spans="2:13">
      <c r="B4474" s="28"/>
      <c r="C4474" s="28"/>
      <c r="E4474" s="28"/>
      <c r="F4474" s="30"/>
      <c r="G4474" s="31"/>
      <c r="I4474" s="28"/>
      <c r="J4474" s="29"/>
      <c r="L4474" s="28"/>
      <c r="M4474" s="27"/>
    </row>
    <row r="4475" spans="2:13">
      <c r="B4475" s="28"/>
      <c r="C4475" s="28"/>
      <c r="E4475" s="28"/>
      <c r="F4475" s="30"/>
      <c r="G4475" s="31"/>
      <c r="I4475" s="28"/>
      <c r="J4475" s="29"/>
      <c r="L4475" s="28"/>
      <c r="M4475" s="27"/>
    </row>
    <row r="4476" spans="2:13">
      <c r="B4476" s="28"/>
      <c r="C4476" s="28"/>
      <c r="E4476" s="28"/>
      <c r="F4476" s="30"/>
      <c r="G4476" s="31"/>
      <c r="I4476" s="28"/>
      <c r="J4476" s="29"/>
      <c r="L4476" s="28"/>
      <c r="M4476" s="27"/>
    </row>
    <row r="4477" spans="2:13">
      <c r="B4477" s="28"/>
      <c r="C4477" s="28"/>
      <c r="E4477" s="28"/>
      <c r="F4477" s="30"/>
      <c r="G4477" s="31"/>
      <c r="I4477" s="28"/>
      <c r="J4477" s="29"/>
      <c r="L4477" s="28"/>
      <c r="M4477" s="27"/>
    </row>
    <row r="4478" spans="2:13">
      <c r="B4478" s="28"/>
      <c r="C4478" s="28"/>
      <c r="E4478" s="28"/>
      <c r="F4478" s="30"/>
      <c r="G4478" s="31"/>
      <c r="I4478" s="28"/>
      <c r="J4478" s="29"/>
      <c r="L4478" s="28"/>
      <c r="M4478" s="27"/>
    </row>
    <row r="4479" spans="2:13">
      <c r="B4479" s="28"/>
      <c r="C4479" s="28"/>
      <c r="E4479" s="28"/>
      <c r="F4479" s="30"/>
      <c r="G4479" s="31"/>
      <c r="I4479" s="28"/>
      <c r="J4479" s="29"/>
      <c r="L4479" s="28"/>
      <c r="M4479" s="27"/>
    </row>
    <row r="4480" spans="2:13">
      <c r="B4480" s="28"/>
      <c r="C4480" s="28"/>
      <c r="E4480" s="28"/>
      <c r="F4480" s="30"/>
      <c r="G4480" s="31"/>
      <c r="I4480" s="28"/>
      <c r="J4480" s="29"/>
      <c r="L4480" s="28"/>
      <c r="M4480" s="27"/>
    </row>
    <row r="4481" spans="2:13">
      <c r="B4481" s="28"/>
      <c r="C4481" s="28"/>
      <c r="E4481" s="28"/>
      <c r="F4481" s="30"/>
      <c r="G4481" s="31"/>
      <c r="I4481" s="28"/>
      <c r="J4481" s="29"/>
      <c r="L4481" s="28"/>
      <c r="M4481" s="27"/>
    </row>
    <row r="4482" spans="2:13">
      <c r="B4482" s="28"/>
      <c r="C4482" s="28"/>
      <c r="E4482" s="28"/>
      <c r="F4482" s="30"/>
      <c r="G4482" s="31"/>
      <c r="I4482" s="28"/>
      <c r="J4482" s="29"/>
      <c r="L4482" s="28"/>
      <c r="M4482" s="27"/>
    </row>
    <row r="4483" spans="2:13">
      <c r="B4483" s="28"/>
      <c r="C4483" s="28"/>
      <c r="E4483" s="28"/>
      <c r="F4483" s="30"/>
      <c r="G4483" s="31"/>
      <c r="I4483" s="28"/>
      <c r="J4483" s="29"/>
      <c r="L4483" s="28"/>
      <c r="M4483" s="27"/>
    </row>
    <row r="4484" spans="2:13">
      <c r="B4484" s="28"/>
      <c r="C4484" s="28"/>
      <c r="E4484" s="28"/>
      <c r="F4484" s="30"/>
      <c r="G4484" s="31"/>
      <c r="I4484" s="28"/>
      <c r="J4484" s="29"/>
      <c r="L4484" s="28"/>
      <c r="M4484" s="27"/>
    </row>
    <row r="4485" spans="2:13">
      <c r="B4485" s="28"/>
      <c r="C4485" s="28"/>
      <c r="E4485" s="28"/>
      <c r="F4485" s="30"/>
      <c r="G4485" s="31"/>
      <c r="I4485" s="28"/>
      <c r="J4485" s="29"/>
      <c r="L4485" s="28"/>
      <c r="M4485" s="27"/>
    </row>
    <row r="4486" spans="2:13">
      <c r="B4486" s="28"/>
      <c r="C4486" s="28"/>
      <c r="E4486" s="28"/>
      <c r="F4486" s="30"/>
      <c r="G4486" s="31"/>
      <c r="I4486" s="28"/>
      <c r="J4486" s="29"/>
      <c r="L4486" s="28"/>
      <c r="M4486" s="27"/>
    </row>
    <row r="4487" spans="2:13">
      <c r="B4487" s="28"/>
      <c r="C4487" s="28"/>
      <c r="E4487" s="28"/>
      <c r="F4487" s="30"/>
      <c r="G4487" s="31"/>
      <c r="I4487" s="28"/>
      <c r="J4487" s="29"/>
      <c r="L4487" s="28"/>
      <c r="M4487" s="27"/>
    </row>
    <row r="4488" spans="2:13">
      <c r="B4488" s="28"/>
      <c r="C4488" s="28"/>
      <c r="E4488" s="28"/>
      <c r="F4488" s="30"/>
      <c r="G4488" s="31"/>
      <c r="I4488" s="28"/>
      <c r="J4488" s="29"/>
      <c r="L4488" s="28"/>
      <c r="M4488" s="27"/>
    </row>
    <row r="4489" spans="2:13">
      <c r="B4489" s="28"/>
      <c r="C4489" s="28"/>
      <c r="E4489" s="28"/>
      <c r="F4489" s="30"/>
      <c r="G4489" s="31"/>
      <c r="I4489" s="28"/>
      <c r="J4489" s="29"/>
      <c r="L4489" s="28"/>
      <c r="M4489" s="27"/>
    </row>
    <row r="4490" spans="2:13">
      <c r="B4490" s="28"/>
      <c r="C4490" s="28"/>
      <c r="E4490" s="28"/>
      <c r="F4490" s="30"/>
      <c r="G4490" s="31"/>
      <c r="I4490" s="28"/>
      <c r="J4490" s="29"/>
      <c r="L4490" s="28"/>
      <c r="M4490" s="27"/>
    </row>
    <row r="4491" spans="2:13">
      <c r="B4491" s="28"/>
      <c r="C4491" s="28"/>
      <c r="E4491" s="28"/>
      <c r="F4491" s="30"/>
      <c r="G4491" s="31"/>
      <c r="I4491" s="28"/>
      <c r="J4491" s="29"/>
      <c r="L4491" s="28"/>
      <c r="M4491" s="27"/>
    </row>
    <row r="4492" spans="2:13">
      <c r="B4492" s="28"/>
      <c r="C4492" s="28"/>
      <c r="E4492" s="28"/>
      <c r="F4492" s="30"/>
      <c r="G4492" s="31"/>
      <c r="I4492" s="28"/>
      <c r="J4492" s="29"/>
      <c r="L4492" s="28"/>
      <c r="M4492" s="27"/>
    </row>
    <row r="4493" spans="2:13">
      <c r="B4493" s="28"/>
      <c r="C4493" s="28"/>
      <c r="E4493" s="28"/>
      <c r="F4493" s="30"/>
      <c r="G4493" s="31"/>
      <c r="I4493" s="28"/>
      <c r="J4493" s="29"/>
      <c r="L4493" s="28"/>
      <c r="M4493" s="27"/>
    </row>
    <row r="4494" spans="2:13">
      <c r="B4494" s="28"/>
      <c r="C4494" s="28"/>
      <c r="E4494" s="28"/>
      <c r="F4494" s="30"/>
      <c r="G4494" s="31"/>
      <c r="I4494" s="28"/>
      <c r="J4494" s="29"/>
      <c r="L4494" s="28"/>
      <c r="M4494" s="27"/>
    </row>
    <row r="4495" spans="2:13">
      <c r="B4495" s="28"/>
      <c r="C4495" s="28"/>
      <c r="E4495" s="28"/>
      <c r="F4495" s="30"/>
      <c r="G4495" s="31"/>
      <c r="I4495" s="28"/>
      <c r="J4495" s="29"/>
      <c r="L4495" s="28"/>
      <c r="M4495" s="27"/>
    </row>
    <row r="4496" spans="2:13">
      <c r="B4496" s="28"/>
      <c r="C4496" s="28"/>
      <c r="E4496" s="28"/>
      <c r="F4496" s="30"/>
      <c r="G4496" s="31"/>
      <c r="I4496" s="28"/>
      <c r="J4496" s="29"/>
      <c r="L4496" s="28"/>
      <c r="M4496" s="27"/>
    </row>
    <row r="4497" spans="2:13">
      <c r="B4497" s="28"/>
      <c r="C4497" s="28"/>
      <c r="E4497" s="28"/>
      <c r="F4497" s="30"/>
      <c r="G4497" s="31"/>
      <c r="I4497" s="28"/>
      <c r="J4497" s="29"/>
      <c r="L4497" s="28"/>
      <c r="M4497" s="27"/>
    </row>
    <row r="4498" spans="2:13">
      <c r="B4498" s="28"/>
      <c r="C4498" s="28"/>
      <c r="E4498" s="28"/>
      <c r="F4498" s="30"/>
      <c r="G4498" s="31"/>
      <c r="I4498" s="28"/>
      <c r="J4498" s="29"/>
      <c r="L4498" s="28"/>
      <c r="M4498" s="27"/>
    </row>
    <row r="4499" spans="2:13">
      <c r="B4499" s="28"/>
      <c r="C4499" s="28"/>
      <c r="E4499" s="28"/>
      <c r="F4499" s="30"/>
      <c r="G4499" s="31"/>
      <c r="I4499" s="28"/>
      <c r="J4499" s="29"/>
      <c r="L4499" s="28"/>
      <c r="M4499" s="27"/>
    </row>
    <row r="4500" spans="2:13">
      <c r="B4500" s="28"/>
      <c r="C4500" s="28"/>
      <c r="E4500" s="28"/>
      <c r="F4500" s="30"/>
      <c r="G4500" s="31"/>
      <c r="I4500" s="28"/>
      <c r="J4500" s="29"/>
      <c r="L4500" s="28"/>
      <c r="M4500" s="27"/>
    </row>
    <row r="4501" spans="2:13">
      <c r="B4501" s="28"/>
      <c r="C4501" s="28"/>
      <c r="E4501" s="28"/>
      <c r="F4501" s="30"/>
      <c r="G4501" s="31"/>
      <c r="I4501" s="28"/>
      <c r="J4501" s="29"/>
      <c r="L4501" s="28"/>
      <c r="M4501" s="27"/>
    </row>
    <row r="4502" spans="2:13">
      <c r="B4502" s="28"/>
      <c r="C4502" s="28"/>
      <c r="E4502" s="28"/>
      <c r="F4502" s="30"/>
      <c r="G4502" s="31"/>
      <c r="I4502" s="28"/>
      <c r="J4502" s="29"/>
      <c r="L4502" s="28"/>
      <c r="M4502" s="27"/>
    </row>
    <row r="4503" spans="2:13">
      <c r="B4503" s="28"/>
      <c r="C4503" s="28"/>
      <c r="E4503" s="28"/>
      <c r="F4503" s="30"/>
      <c r="G4503" s="31"/>
      <c r="I4503" s="28"/>
      <c r="J4503" s="29"/>
      <c r="L4503" s="28"/>
      <c r="M4503" s="27"/>
    </row>
    <row r="4504" spans="2:13">
      <c r="B4504" s="28"/>
      <c r="C4504" s="28"/>
      <c r="E4504" s="28"/>
      <c r="F4504" s="30"/>
      <c r="G4504" s="31"/>
      <c r="I4504" s="28"/>
      <c r="J4504" s="29"/>
      <c r="L4504" s="28"/>
      <c r="M4504" s="27"/>
    </row>
    <row r="4505" spans="2:13">
      <c r="B4505" s="28"/>
      <c r="C4505" s="28"/>
      <c r="E4505" s="28"/>
      <c r="F4505" s="30"/>
      <c r="G4505" s="31"/>
      <c r="I4505" s="28"/>
      <c r="J4505" s="29"/>
      <c r="L4505" s="28"/>
      <c r="M4505" s="27"/>
    </row>
    <row r="4506" spans="2:13">
      <c r="B4506" s="28"/>
      <c r="C4506" s="28"/>
      <c r="E4506" s="28"/>
      <c r="F4506" s="30"/>
      <c r="G4506" s="31"/>
      <c r="I4506" s="28"/>
      <c r="J4506" s="29"/>
      <c r="L4506" s="28"/>
      <c r="M4506" s="27"/>
    </row>
    <row r="4507" spans="2:13">
      <c r="B4507" s="28"/>
      <c r="C4507" s="28"/>
      <c r="E4507" s="28"/>
      <c r="F4507" s="30"/>
      <c r="G4507" s="31"/>
      <c r="I4507" s="28"/>
      <c r="J4507" s="29"/>
      <c r="L4507" s="28"/>
      <c r="M4507" s="27"/>
    </row>
    <row r="4508" spans="2:13">
      <c r="B4508" s="28"/>
      <c r="C4508" s="28"/>
      <c r="E4508" s="28"/>
      <c r="F4508" s="30"/>
      <c r="G4508" s="31"/>
      <c r="I4508" s="28"/>
      <c r="J4508" s="29"/>
      <c r="L4508" s="28"/>
      <c r="M4508" s="27"/>
    </row>
    <row r="4509" spans="2:13">
      <c r="B4509" s="28"/>
      <c r="C4509" s="28"/>
      <c r="E4509" s="28"/>
      <c r="F4509" s="30"/>
      <c r="G4509" s="31"/>
      <c r="I4509" s="28"/>
      <c r="J4509" s="29"/>
      <c r="L4509" s="28"/>
      <c r="M4509" s="27"/>
    </row>
    <row r="4510" spans="2:13">
      <c r="B4510" s="28"/>
      <c r="C4510" s="28"/>
      <c r="E4510" s="28"/>
      <c r="F4510" s="30"/>
      <c r="G4510" s="31"/>
      <c r="I4510" s="28"/>
      <c r="J4510" s="29"/>
      <c r="L4510" s="28"/>
      <c r="M4510" s="27"/>
    </row>
    <row r="4511" spans="2:13">
      <c r="B4511" s="28"/>
      <c r="C4511" s="28"/>
      <c r="E4511" s="28"/>
      <c r="F4511" s="30"/>
      <c r="G4511" s="31"/>
      <c r="I4511" s="28"/>
      <c r="J4511" s="29"/>
      <c r="L4511" s="28"/>
      <c r="M4511" s="27"/>
    </row>
    <row r="4512" spans="2:13">
      <c r="B4512" s="28"/>
      <c r="C4512" s="28"/>
      <c r="E4512" s="28"/>
      <c r="F4512" s="30"/>
      <c r="G4512" s="31"/>
      <c r="I4512" s="28"/>
      <c r="J4512" s="29"/>
      <c r="L4512" s="28"/>
      <c r="M4512" s="27"/>
    </row>
    <row r="4513" spans="2:13">
      <c r="B4513" s="28"/>
      <c r="C4513" s="28"/>
      <c r="E4513" s="28"/>
      <c r="F4513" s="30"/>
      <c r="G4513" s="31"/>
      <c r="I4513" s="28"/>
      <c r="J4513" s="29"/>
      <c r="L4513" s="28"/>
      <c r="M4513" s="27"/>
    </row>
    <row r="4514" spans="2:13">
      <c r="B4514" s="28"/>
      <c r="C4514" s="28"/>
      <c r="E4514" s="28"/>
      <c r="F4514" s="30"/>
      <c r="G4514" s="31"/>
      <c r="I4514" s="28"/>
      <c r="J4514" s="29"/>
      <c r="L4514" s="28"/>
      <c r="M4514" s="27"/>
    </row>
    <row r="4515" spans="2:13">
      <c r="B4515" s="28"/>
      <c r="C4515" s="28"/>
      <c r="E4515" s="28"/>
      <c r="F4515" s="30"/>
      <c r="G4515" s="31"/>
      <c r="I4515" s="28"/>
      <c r="J4515" s="29"/>
      <c r="L4515" s="28"/>
      <c r="M4515" s="27"/>
    </row>
    <row r="4516" spans="2:13">
      <c r="B4516" s="28"/>
      <c r="C4516" s="28"/>
      <c r="E4516" s="28"/>
      <c r="F4516" s="30"/>
      <c r="G4516" s="31"/>
      <c r="I4516" s="28"/>
      <c r="J4516" s="29"/>
      <c r="L4516" s="28"/>
      <c r="M4516" s="27"/>
    </row>
    <row r="4517" spans="2:13">
      <c r="B4517" s="28"/>
      <c r="C4517" s="28"/>
      <c r="E4517" s="28"/>
      <c r="F4517" s="30"/>
      <c r="G4517" s="31"/>
      <c r="I4517" s="28"/>
      <c r="J4517" s="29"/>
      <c r="L4517" s="28"/>
      <c r="M4517" s="27"/>
    </row>
    <row r="4518" spans="2:13">
      <c r="B4518" s="28"/>
      <c r="C4518" s="28"/>
      <c r="E4518" s="28"/>
      <c r="F4518" s="30"/>
      <c r="G4518" s="31"/>
      <c r="I4518" s="28"/>
      <c r="J4518" s="29"/>
      <c r="L4518" s="28"/>
      <c r="M4518" s="27"/>
    </row>
    <row r="4519" spans="2:13">
      <c r="B4519" s="28"/>
      <c r="C4519" s="28"/>
      <c r="E4519" s="28"/>
      <c r="F4519" s="30"/>
      <c r="G4519" s="31"/>
      <c r="I4519" s="28"/>
      <c r="J4519" s="29"/>
      <c r="L4519" s="28"/>
      <c r="M4519" s="27"/>
    </row>
    <row r="4520" spans="2:13">
      <c r="B4520" s="28"/>
      <c r="C4520" s="28"/>
      <c r="E4520" s="28"/>
      <c r="F4520" s="30"/>
      <c r="G4520" s="31"/>
      <c r="I4520" s="28"/>
      <c r="J4520" s="29"/>
      <c r="L4520" s="28"/>
      <c r="M4520" s="27"/>
    </row>
    <row r="4521" spans="2:13">
      <c r="B4521" s="28"/>
      <c r="C4521" s="28"/>
      <c r="E4521" s="28"/>
      <c r="F4521" s="30"/>
      <c r="G4521" s="31"/>
      <c r="I4521" s="28"/>
      <c r="J4521" s="29"/>
      <c r="L4521" s="28"/>
      <c r="M4521" s="27"/>
    </row>
    <row r="4522" spans="2:13">
      <c r="B4522" s="28"/>
      <c r="C4522" s="28"/>
      <c r="E4522" s="28"/>
      <c r="F4522" s="30"/>
      <c r="G4522" s="31"/>
      <c r="I4522" s="28"/>
      <c r="J4522" s="29"/>
      <c r="L4522" s="28"/>
      <c r="M4522" s="27"/>
    </row>
    <row r="4523" spans="2:13">
      <c r="B4523" s="28"/>
      <c r="C4523" s="28"/>
      <c r="E4523" s="28"/>
      <c r="F4523" s="30"/>
      <c r="G4523" s="31"/>
      <c r="I4523" s="28"/>
      <c r="J4523" s="29"/>
      <c r="L4523" s="28"/>
      <c r="M4523" s="27"/>
    </row>
    <row r="4524" spans="2:13">
      <c r="B4524" s="28"/>
      <c r="C4524" s="28"/>
      <c r="E4524" s="28"/>
      <c r="F4524" s="30"/>
      <c r="G4524" s="31"/>
      <c r="I4524" s="28"/>
      <c r="J4524" s="29"/>
      <c r="L4524" s="28"/>
      <c r="M4524" s="27"/>
    </row>
    <row r="4525" spans="2:13">
      <c r="B4525" s="28"/>
      <c r="C4525" s="28"/>
      <c r="E4525" s="28"/>
      <c r="F4525" s="30"/>
      <c r="G4525" s="31"/>
      <c r="I4525" s="28"/>
      <c r="J4525" s="29"/>
      <c r="L4525" s="28"/>
      <c r="M4525" s="27"/>
    </row>
    <row r="4526" spans="2:13">
      <c r="B4526" s="28"/>
      <c r="C4526" s="28"/>
      <c r="E4526" s="28"/>
      <c r="F4526" s="30"/>
      <c r="G4526" s="31"/>
      <c r="I4526" s="28"/>
      <c r="J4526" s="29"/>
      <c r="L4526" s="28"/>
      <c r="M4526" s="27"/>
    </row>
    <row r="4527" spans="2:13">
      <c r="B4527" s="28"/>
      <c r="C4527" s="28"/>
      <c r="E4527" s="28"/>
      <c r="F4527" s="30"/>
      <c r="G4527" s="31"/>
      <c r="I4527" s="28"/>
      <c r="J4527" s="29"/>
      <c r="L4527" s="28"/>
      <c r="M4527" s="27"/>
    </row>
    <row r="4528" spans="2:13">
      <c r="B4528" s="28"/>
      <c r="C4528" s="28"/>
      <c r="E4528" s="28"/>
      <c r="F4528" s="30"/>
      <c r="G4528" s="31"/>
      <c r="I4528" s="28"/>
      <c r="J4528" s="29"/>
      <c r="L4528" s="28"/>
      <c r="M4528" s="27"/>
    </row>
    <row r="4529" spans="2:13">
      <c r="B4529" s="28"/>
      <c r="C4529" s="28"/>
      <c r="E4529" s="28"/>
      <c r="F4529" s="30"/>
      <c r="G4529" s="31"/>
      <c r="I4529" s="28"/>
      <c r="J4529" s="29"/>
      <c r="L4529" s="28"/>
      <c r="M4529" s="27"/>
    </row>
    <row r="4530" spans="2:13">
      <c r="B4530" s="28"/>
      <c r="C4530" s="28"/>
      <c r="E4530" s="28"/>
      <c r="F4530" s="30"/>
      <c r="G4530" s="31"/>
      <c r="I4530" s="28"/>
      <c r="J4530" s="29"/>
      <c r="L4530" s="28"/>
      <c r="M4530" s="27"/>
    </row>
    <row r="4531" spans="2:13">
      <c r="B4531" s="28"/>
      <c r="C4531" s="28"/>
      <c r="E4531" s="28"/>
      <c r="F4531" s="30"/>
      <c r="G4531" s="31"/>
      <c r="I4531" s="28"/>
      <c r="J4531" s="29"/>
      <c r="L4531" s="28"/>
      <c r="M4531" s="27"/>
    </row>
    <row r="4532" spans="2:13">
      <c r="B4532" s="28"/>
      <c r="C4532" s="28"/>
      <c r="E4532" s="28"/>
      <c r="F4532" s="30"/>
      <c r="G4532" s="31"/>
      <c r="I4532" s="28"/>
      <c r="J4532" s="29"/>
      <c r="L4532" s="28"/>
      <c r="M4532" s="27"/>
    </row>
    <row r="4533" spans="2:13">
      <c r="B4533" s="28"/>
      <c r="C4533" s="28"/>
      <c r="E4533" s="28"/>
      <c r="F4533" s="30"/>
      <c r="G4533" s="31"/>
      <c r="I4533" s="28"/>
      <c r="J4533" s="29"/>
      <c r="L4533" s="28"/>
      <c r="M4533" s="27"/>
    </row>
    <row r="4534" spans="2:13">
      <c r="B4534" s="28"/>
      <c r="C4534" s="28"/>
      <c r="E4534" s="28"/>
      <c r="F4534" s="30"/>
      <c r="G4534" s="31"/>
      <c r="I4534" s="28"/>
      <c r="J4534" s="29"/>
      <c r="L4534" s="28"/>
      <c r="M4534" s="27"/>
    </row>
    <row r="4535" spans="2:13">
      <c r="B4535" s="28"/>
      <c r="C4535" s="28"/>
      <c r="E4535" s="28"/>
      <c r="F4535" s="30"/>
      <c r="G4535" s="31"/>
      <c r="I4535" s="28"/>
      <c r="J4535" s="29"/>
      <c r="L4535" s="28"/>
      <c r="M4535" s="27"/>
    </row>
    <row r="4536" spans="2:13">
      <c r="B4536" s="28"/>
      <c r="C4536" s="28"/>
      <c r="E4536" s="28"/>
      <c r="F4536" s="30"/>
      <c r="G4536" s="31"/>
      <c r="I4536" s="28"/>
      <c r="J4536" s="29"/>
      <c r="L4536" s="28"/>
      <c r="M4536" s="27"/>
    </row>
    <row r="4537" spans="2:13">
      <c r="B4537" s="28"/>
      <c r="C4537" s="28"/>
      <c r="E4537" s="28"/>
      <c r="F4537" s="30"/>
      <c r="G4537" s="31"/>
      <c r="I4537" s="28"/>
      <c r="J4537" s="29"/>
      <c r="L4537" s="28"/>
      <c r="M4537" s="27"/>
    </row>
    <row r="4538" spans="2:13">
      <c r="B4538" s="28"/>
      <c r="C4538" s="28"/>
      <c r="E4538" s="28"/>
      <c r="F4538" s="30"/>
      <c r="G4538" s="31"/>
      <c r="I4538" s="28"/>
      <c r="J4538" s="29"/>
      <c r="L4538" s="28"/>
      <c r="M4538" s="27"/>
    </row>
    <row r="4539" spans="2:13">
      <c r="B4539" s="28"/>
      <c r="C4539" s="28"/>
      <c r="E4539" s="28"/>
      <c r="F4539" s="30"/>
      <c r="G4539" s="31"/>
      <c r="I4539" s="28"/>
      <c r="J4539" s="29"/>
      <c r="L4539" s="28"/>
      <c r="M4539" s="27"/>
    </row>
    <row r="4540" spans="2:13">
      <c r="B4540" s="28"/>
      <c r="C4540" s="28"/>
      <c r="E4540" s="28"/>
      <c r="F4540" s="30"/>
      <c r="G4540" s="31"/>
      <c r="I4540" s="28"/>
      <c r="J4540" s="29"/>
      <c r="L4540" s="28"/>
      <c r="M4540" s="27"/>
    </row>
    <row r="4541" spans="2:13">
      <c r="B4541" s="28"/>
      <c r="C4541" s="28"/>
      <c r="E4541" s="28"/>
      <c r="F4541" s="30"/>
      <c r="G4541" s="31"/>
      <c r="I4541" s="28"/>
      <c r="J4541" s="29"/>
      <c r="L4541" s="28"/>
      <c r="M4541" s="27"/>
    </row>
    <row r="4542" spans="2:13">
      <c r="B4542" s="28"/>
      <c r="C4542" s="28"/>
      <c r="E4542" s="28"/>
      <c r="F4542" s="30"/>
      <c r="G4542" s="31"/>
      <c r="I4542" s="28"/>
      <c r="J4542" s="29"/>
      <c r="L4542" s="28"/>
      <c r="M4542" s="27"/>
    </row>
    <row r="4543" spans="2:13">
      <c r="B4543" s="28"/>
      <c r="C4543" s="28"/>
      <c r="E4543" s="28"/>
      <c r="F4543" s="30"/>
      <c r="G4543" s="31"/>
      <c r="I4543" s="28"/>
      <c r="J4543" s="29"/>
      <c r="L4543" s="28"/>
      <c r="M4543" s="27"/>
    </row>
    <row r="4544" spans="2:13">
      <c r="B4544" s="28"/>
      <c r="C4544" s="28"/>
      <c r="E4544" s="28"/>
      <c r="F4544" s="30"/>
      <c r="G4544" s="31"/>
      <c r="I4544" s="28"/>
      <c r="J4544" s="29"/>
      <c r="L4544" s="28"/>
      <c r="M4544" s="27"/>
    </row>
    <row r="4545" spans="2:13">
      <c r="B4545" s="28"/>
      <c r="C4545" s="28"/>
      <c r="E4545" s="28"/>
      <c r="F4545" s="30"/>
      <c r="G4545" s="31"/>
      <c r="I4545" s="28"/>
      <c r="J4545" s="29"/>
      <c r="L4545" s="28"/>
      <c r="M4545" s="27"/>
    </row>
    <row r="4546" spans="2:13">
      <c r="B4546" s="28"/>
      <c r="C4546" s="28"/>
      <c r="E4546" s="28"/>
      <c r="F4546" s="30"/>
      <c r="G4546" s="31"/>
      <c r="I4546" s="28"/>
      <c r="J4546" s="29"/>
      <c r="L4546" s="28"/>
      <c r="M4546" s="27"/>
    </row>
    <row r="4547" spans="2:13">
      <c r="B4547" s="28"/>
      <c r="C4547" s="28"/>
      <c r="E4547" s="28"/>
      <c r="F4547" s="30"/>
      <c r="G4547" s="31"/>
      <c r="I4547" s="28"/>
      <c r="J4547" s="29"/>
      <c r="L4547" s="28"/>
      <c r="M4547" s="27"/>
    </row>
    <row r="4548" spans="2:13">
      <c r="B4548" s="28"/>
      <c r="C4548" s="28"/>
      <c r="E4548" s="28"/>
      <c r="F4548" s="30"/>
      <c r="G4548" s="31"/>
      <c r="I4548" s="28"/>
      <c r="J4548" s="29"/>
      <c r="L4548" s="28"/>
      <c r="M4548" s="27"/>
    </row>
    <row r="4549" spans="2:13">
      <c r="B4549" s="28"/>
      <c r="C4549" s="28"/>
      <c r="E4549" s="28"/>
      <c r="F4549" s="30"/>
      <c r="G4549" s="31"/>
      <c r="I4549" s="28"/>
      <c r="J4549" s="29"/>
      <c r="L4549" s="28"/>
      <c r="M4549" s="27"/>
    </row>
    <row r="4550" spans="2:13">
      <c r="B4550" s="28"/>
      <c r="C4550" s="28"/>
      <c r="E4550" s="28"/>
      <c r="F4550" s="30"/>
      <c r="G4550" s="31"/>
      <c r="I4550" s="28"/>
      <c r="J4550" s="29"/>
      <c r="L4550" s="28"/>
      <c r="M4550" s="27"/>
    </row>
    <row r="4551" spans="2:13">
      <c r="B4551" s="28"/>
      <c r="C4551" s="28"/>
      <c r="E4551" s="28"/>
      <c r="F4551" s="30"/>
      <c r="G4551" s="31"/>
      <c r="I4551" s="28"/>
      <c r="J4551" s="29"/>
      <c r="L4551" s="28"/>
      <c r="M4551" s="27"/>
    </row>
    <row r="4552" spans="2:13">
      <c r="B4552" s="28"/>
      <c r="C4552" s="28"/>
      <c r="E4552" s="28"/>
      <c r="F4552" s="30"/>
      <c r="G4552" s="31"/>
      <c r="I4552" s="28"/>
      <c r="J4552" s="29"/>
      <c r="L4552" s="28"/>
      <c r="M4552" s="27"/>
    </row>
    <row r="4553" spans="2:13">
      <c r="B4553" s="28"/>
      <c r="C4553" s="28"/>
      <c r="E4553" s="28"/>
      <c r="F4553" s="30"/>
      <c r="G4553" s="31"/>
      <c r="I4553" s="28"/>
      <c r="J4553" s="29"/>
      <c r="L4553" s="28"/>
      <c r="M4553" s="27"/>
    </row>
    <row r="4554" spans="2:13">
      <c r="B4554" s="28"/>
      <c r="C4554" s="28"/>
      <c r="E4554" s="28"/>
      <c r="F4554" s="30"/>
      <c r="G4554" s="31"/>
      <c r="I4554" s="28"/>
      <c r="J4554" s="29"/>
      <c r="L4554" s="28"/>
      <c r="M4554" s="27"/>
    </row>
    <row r="4555" spans="2:13">
      <c r="B4555" s="28"/>
      <c r="C4555" s="28"/>
      <c r="E4555" s="28"/>
      <c r="F4555" s="30"/>
      <c r="G4555" s="31"/>
      <c r="I4555" s="28"/>
      <c r="J4555" s="29"/>
      <c r="L4555" s="28"/>
      <c r="M4555" s="27"/>
    </row>
    <row r="4556" spans="2:13">
      <c r="B4556" s="28"/>
      <c r="C4556" s="28"/>
      <c r="E4556" s="28"/>
      <c r="F4556" s="30"/>
      <c r="G4556" s="31"/>
      <c r="I4556" s="28"/>
      <c r="J4556" s="29"/>
      <c r="L4556" s="28"/>
      <c r="M4556" s="27"/>
    </row>
    <row r="4557" spans="2:13">
      <c r="B4557" s="28"/>
      <c r="C4557" s="28"/>
      <c r="E4557" s="28"/>
      <c r="F4557" s="30"/>
      <c r="G4557" s="31"/>
      <c r="I4557" s="28"/>
      <c r="J4557" s="29"/>
      <c r="L4557" s="28"/>
      <c r="M4557" s="27"/>
    </row>
    <row r="4558" spans="2:13">
      <c r="B4558" s="28"/>
      <c r="C4558" s="28"/>
      <c r="E4558" s="28"/>
      <c r="F4558" s="30"/>
      <c r="G4558" s="31"/>
      <c r="I4558" s="28"/>
      <c r="J4558" s="29"/>
      <c r="L4558" s="28"/>
      <c r="M4558" s="27"/>
    </row>
    <row r="4559" spans="2:13">
      <c r="B4559" s="28"/>
      <c r="C4559" s="28"/>
      <c r="E4559" s="28"/>
      <c r="F4559" s="30"/>
      <c r="G4559" s="31"/>
      <c r="I4559" s="28"/>
      <c r="J4559" s="29"/>
      <c r="L4559" s="28"/>
      <c r="M4559" s="27"/>
    </row>
    <row r="4560" spans="2:13">
      <c r="B4560" s="28"/>
      <c r="C4560" s="28"/>
      <c r="E4560" s="28"/>
      <c r="F4560" s="30"/>
      <c r="G4560" s="31"/>
      <c r="I4560" s="28"/>
      <c r="J4560" s="29"/>
      <c r="L4560" s="28"/>
      <c r="M4560" s="27"/>
    </row>
    <row r="4561" spans="2:13">
      <c r="B4561" s="28"/>
      <c r="C4561" s="28"/>
      <c r="E4561" s="28"/>
      <c r="F4561" s="30"/>
      <c r="G4561" s="31"/>
      <c r="I4561" s="28"/>
      <c r="J4561" s="29"/>
      <c r="L4561" s="28"/>
      <c r="M4561" s="27"/>
    </row>
    <row r="4562" spans="2:13">
      <c r="B4562" s="28"/>
      <c r="C4562" s="28"/>
      <c r="E4562" s="28"/>
      <c r="F4562" s="30"/>
      <c r="G4562" s="31"/>
      <c r="I4562" s="28"/>
      <c r="J4562" s="29"/>
      <c r="L4562" s="28"/>
      <c r="M4562" s="27"/>
    </row>
    <row r="4563" spans="2:13">
      <c r="B4563" s="28"/>
      <c r="C4563" s="28"/>
      <c r="E4563" s="28"/>
      <c r="F4563" s="30"/>
      <c r="G4563" s="31"/>
      <c r="I4563" s="28"/>
      <c r="J4563" s="29"/>
      <c r="L4563" s="28"/>
      <c r="M4563" s="27"/>
    </row>
    <row r="4564" spans="2:13">
      <c r="B4564" s="28"/>
      <c r="C4564" s="28"/>
      <c r="E4564" s="28"/>
      <c r="F4564" s="30"/>
      <c r="G4564" s="31"/>
      <c r="I4564" s="28"/>
      <c r="J4564" s="29"/>
      <c r="L4564" s="28"/>
      <c r="M4564" s="27"/>
    </row>
    <row r="4565" spans="2:13">
      <c r="B4565" s="28"/>
      <c r="C4565" s="28"/>
      <c r="E4565" s="28"/>
      <c r="F4565" s="30"/>
      <c r="G4565" s="31"/>
      <c r="I4565" s="28"/>
      <c r="J4565" s="29"/>
      <c r="L4565" s="28"/>
      <c r="M4565" s="27"/>
    </row>
    <row r="4566" spans="2:13">
      <c r="B4566" s="28"/>
      <c r="C4566" s="28"/>
      <c r="E4566" s="28"/>
      <c r="F4566" s="30"/>
      <c r="G4566" s="31"/>
      <c r="I4566" s="28"/>
      <c r="J4566" s="29"/>
      <c r="L4566" s="28"/>
      <c r="M4566" s="27"/>
    </row>
    <row r="4567" spans="2:13">
      <c r="B4567" s="28"/>
      <c r="C4567" s="28"/>
      <c r="E4567" s="28"/>
      <c r="F4567" s="30"/>
      <c r="G4567" s="31"/>
      <c r="I4567" s="28"/>
      <c r="J4567" s="29"/>
      <c r="L4567" s="28"/>
      <c r="M4567" s="27"/>
    </row>
    <row r="4568" spans="2:13">
      <c r="B4568" s="28"/>
      <c r="C4568" s="28"/>
      <c r="E4568" s="28"/>
      <c r="F4568" s="30"/>
      <c r="G4568" s="31"/>
      <c r="I4568" s="28"/>
      <c r="J4568" s="29"/>
      <c r="L4568" s="28"/>
      <c r="M4568" s="27"/>
    </row>
    <row r="4569" spans="2:13">
      <c r="B4569" s="28"/>
      <c r="C4569" s="28"/>
      <c r="E4569" s="28"/>
      <c r="F4569" s="30"/>
      <c r="G4569" s="31"/>
      <c r="I4569" s="28"/>
      <c r="J4569" s="29"/>
      <c r="L4569" s="28"/>
      <c r="M4569" s="27"/>
    </row>
    <row r="4570" spans="2:13">
      <c r="B4570" s="28"/>
      <c r="C4570" s="28"/>
      <c r="E4570" s="28"/>
      <c r="F4570" s="30"/>
      <c r="G4570" s="31"/>
      <c r="I4570" s="28"/>
      <c r="J4570" s="29"/>
      <c r="L4570" s="28"/>
      <c r="M4570" s="27"/>
    </row>
    <row r="4571" spans="2:13">
      <c r="B4571" s="28"/>
      <c r="C4571" s="28"/>
      <c r="E4571" s="28"/>
      <c r="F4571" s="30"/>
      <c r="G4571" s="31"/>
      <c r="I4571" s="28"/>
      <c r="J4571" s="29"/>
      <c r="L4571" s="28"/>
      <c r="M4571" s="27"/>
    </row>
    <row r="4572" spans="2:13">
      <c r="B4572" s="28"/>
      <c r="C4572" s="28"/>
      <c r="E4572" s="28"/>
      <c r="F4572" s="30"/>
      <c r="G4572" s="31"/>
      <c r="I4572" s="28"/>
      <c r="J4572" s="29"/>
      <c r="L4572" s="28"/>
      <c r="M4572" s="27"/>
    </row>
    <row r="4573" spans="2:13">
      <c r="B4573" s="28"/>
      <c r="C4573" s="28"/>
      <c r="E4573" s="28"/>
      <c r="F4573" s="30"/>
      <c r="G4573" s="31"/>
      <c r="I4573" s="28"/>
      <c r="J4573" s="29"/>
      <c r="L4573" s="28"/>
      <c r="M4573" s="27"/>
    </row>
    <row r="4574" spans="2:13">
      <c r="B4574" s="28"/>
      <c r="C4574" s="28"/>
      <c r="E4574" s="28"/>
      <c r="F4574" s="30"/>
      <c r="G4574" s="31"/>
      <c r="I4574" s="28"/>
      <c r="J4574" s="29"/>
      <c r="L4574" s="28"/>
      <c r="M4574" s="27"/>
    </row>
    <row r="4575" spans="2:13">
      <c r="B4575" s="28"/>
      <c r="C4575" s="28"/>
      <c r="E4575" s="28"/>
      <c r="F4575" s="30"/>
      <c r="G4575" s="31"/>
      <c r="I4575" s="28"/>
      <c r="J4575" s="29"/>
      <c r="L4575" s="28"/>
      <c r="M4575" s="27"/>
    </row>
    <row r="4576" spans="2:13">
      <c r="B4576" s="28"/>
      <c r="C4576" s="28"/>
      <c r="E4576" s="28"/>
      <c r="F4576" s="30"/>
      <c r="G4576" s="31"/>
      <c r="I4576" s="28"/>
      <c r="J4576" s="29"/>
      <c r="L4576" s="28"/>
      <c r="M4576" s="27"/>
    </row>
    <row r="4577" spans="2:13">
      <c r="B4577" s="28"/>
      <c r="C4577" s="28"/>
      <c r="E4577" s="28"/>
      <c r="F4577" s="30"/>
      <c r="G4577" s="31"/>
      <c r="I4577" s="28"/>
      <c r="J4577" s="29"/>
      <c r="L4577" s="28"/>
      <c r="M4577" s="27"/>
    </row>
    <row r="4578" spans="2:13">
      <c r="B4578" s="28"/>
      <c r="C4578" s="28"/>
      <c r="E4578" s="28"/>
      <c r="F4578" s="30"/>
      <c r="G4578" s="31"/>
      <c r="I4578" s="28"/>
      <c r="J4578" s="29"/>
      <c r="L4578" s="28"/>
      <c r="M4578" s="27"/>
    </row>
    <row r="4579" spans="2:13">
      <c r="B4579" s="28"/>
      <c r="C4579" s="28"/>
      <c r="E4579" s="28"/>
      <c r="F4579" s="30"/>
      <c r="G4579" s="31"/>
      <c r="I4579" s="28"/>
      <c r="J4579" s="29"/>
      <c r="L4579" s="28"/>
      <c r="M4579" s="27"/>
    </row>
    <row r="4580" spans="2:13">
      <c r="B4580" s="28"/>
      <c r="C4580" s="28"/>
      <c r="E4580" s="28"/>
      <c r="F4580" s="30"/>
      <c r="G4580" s="31"/>
      <c r="I4580" s="28"/>
      <c r="J4580" s="29"/>
      <c r="L4580" s="28"/>
      <c r="M4580" s="27"/>
    </row>
    <row r="4581" spans="2:13">
      <c r="B4581" s="28"/>
      <c r="C4581" s="28"/>
      <c r="E4581" s="28"/>
      <c r="F4581" s="30"/>
      <c r="G4581" s="31"/>
      <c r="I4581" s="28"/>
      <c r="J4581" s="29"/>
      <c r="L4581" s="28"/>
      <c r="M4581" s="27"/>
    </row>
    <row r="4582" spans="2:13">
      <c r="B4582" s="28"/>
      <c r="C4582" s="28"/>
      <c r="E4582" s="28"/>
      <c r="F4582" s="30"/>
      <c r="G4582" s="31"/>
      <c r="I4582" s="28"/>
      <c r="J4582" s="29"/>
      <c r="L4582" s="28"/>
      <c r="M4582" s="27"/>
    </row>
    <row r="4583" spans="2:13">
      <c r="B4583" s="28"/>
      <c r="C4583" s="28"/>
      <c r="E4583" s="28"/>
      <c r="F4583" s="30"/>
      <c r="G4583" s="31"/>
      <c r="I4583" s="28"/>
      <c r="J4583" s="29"/>
      <c r="L4583" s="28"/>
      <c r="M4583" s="27"/>
    </row>
    <row r="4584" spans="2:13">
      <c r="B4584" s="28"/>
      <c r="C4584" s="28"/>
      <c r="E4584" s="28"/>
      <c r="F4584" s="30"/>
      <c r="G4584" s="31"/>
      <c r="I4584" s="28"/>
      <c r="J4584" s="29"/>
      <c r="L4584" s="28"/>
      <c r="M4584" s="27"/>
    </row>
    <row r="4585" spans="2:13">
      <c r="B4585" s="28"/>
      <c r="C4585" s="28"/>
      <c r="E4585" s="28"/>
      <c r="F4585" s="30"/>
      <c r="G4585" s="31"/>
      <c r="I4585" s="28"/>
      <c r="J4585" s="29"/>
      <c r="L4585" s="28"/>
      <c r="M4585" s="27"/>
    </row>
    <row r="4586" spans="2:13">
      <c r="B4586" s="28"/>
      <c r="C4586" s="28"/>
      <c r="E4586" s="28"/>
      <c r="F4586" s="30"/>
      <c r="G4586" s="31"/>
      <c r="I4586" s="28"/>
      <c r="J4586" s="29"/>
      <c r="L4586" s="28"/>
      <c r="M4586" s="27"/>
    </row>
    <row r="4587" spans="2:13">
      <c r="B4587" s="28"/>
      <c r="C4587" s="28"/>
      <c r="E4587" s="28"/>
      <c r="F4587" s="30"/>
      <c r="G4587" s="31"/>
      <c r="I4587" s="28"/>
      <c r="J4587" s="29"/>
      <c r="L4587" s="28"/>
      <c r="M4587" s="27"/>
    </row>
    <row r="4588" spans="2:13">
      <c r="B4588" s="28"/>
      <c r="C4588" s="28"/>
      <c r="E4588" s="28"/>
      <c r="F4588" s="30"/>
      <c r="G4588" s="31"/>
      <c r="I4588" s="28"/>
      <c r="J4588" s="29"/>
      <c r="L4588" s="28"/>
      <c r="M4588" s="27"/>
    </row>
    <row r="4589" spans="2:13">
      <c r="B4589" s="28"/>
      <c r="C4589" s="28"/>
      <c r="E4589" s="28"/>
      <c r="F4589" s="30"/>
      <c r="G4589" s="31"/>
      <c r="I4589" s="28"/>
      <c r="J4589" s="29"/>
      <c r="L4589" s="28"/>
      <c r="M4589" s="27"/>
    </row>
    <row r="4590" spans="2:13">
      <c r="B4590" s="28"/>
      <c r="C4590" s="28"/>
      <c r="E4590" s="28"/>
      <c r="F4590" s="30"/>
      <c r="G4590" s="31"/>
      <c r="I4590" s="28"/>
      <c r="J4590" s="29"/>
      <c r="L4590" s="28"/>
      <c r="M4590" s="27"/>
    </row>
    <row r="4591" spans="2:13">
      <c r="B4591" s="28"/>
      <c r="C4591" s="28"/>
      <c r="E4591" s="28"/>
      <c r="F4591" s="30"/>
      <c r="G4591" s="31"/>
      <c r="I4591" s="28"/>
      <c r="J4591" s="29"/>
      <c r="L4591" s="28"/>
      <c r="M4591" s="27"/>
    </row>
    <row r="4592" spans="2:13">
      <c r="B4592" s="28"/>
      <c r="C4592" s="28"/>
      <c r="E4592" s="28"/>
      <c r="F4592" s="30"/>
      <c r="G4592" s="31"/>
      <c r="I4592" s="28"/>
      <c r="J4592" s="29"/>
      <c r="L4592" s="28"/>
      <c r="M4592" s="27"/>
    </row>
    <row r="4593" spans="2:13">
      <c r="B4593" s="28"/>
      <c r="C4593" s="28"/>
      <c r="E4593" s="28"/>
      <c r="F4593" s="30"/>
      <c r="G4593" s="31"/>
      <c r="I4593" s="28"/>
      <c r="J4593" s="29"/>
      <c r="L4593" s="28"/>
      <c r="M4593" s="27"/>
    </row>
    <row r="4594" spans="2:13">
      <c r="B4594" s="28"/>
      <c r="C4594" s="28"/>
      <c r="E4594" s="28"/>
      <c r="F4594" s="30"/>
      <c r="G4594" s="31"/>
      <c r="I4594" s="28"/>
      <c r="J4594" s="29"/>
      <c r="L4594" s="28"/>
      <c r="M4594" s="27"/>
    </row>
    <row r="4595" spans="2:13">
      <c r="B4595" s="28"/>
      <c r="C4595" s="28"/>
      <c r="E4595" s="28"/>
      <c r="F4595" s="30"/>
      <c r="G4595" s="31"/>
      <c r="I4595" s="28"/>
      <c r="J4595" s="29"/>
      <c r="L4595" s="28"/>
      <c r="M4595" s="27"/>
    </row>
    <row r="4596" spans="2:13">
      <c r="B4596" s="28"/>
      <c r="C4596" s="28"/>
      <c r="E4596" s="28"/>
      <c r="F4596" s="30"/>
      <c r="G4596" s="31"/>
      <c r="I4596" s="28"/>
      <c r="J4596" s="29"/>
      <c r="L4596" s="28"/>
      <c r="M4596" s="27"/>
    </row>
    <row r="4597" spans="2:13">
      <c r="B4597" s="28"/>
      <c r="C4597" s="28"/>
      <c r="E4597" s="28"/>
      <c r="F4597" s="30"/>
      <c r="G4597" s="31"/>
      <c r="I4597" s="28"/>
      <c r="J4597" s="29"/>
      <c r="L4597" s="28"/>
      <c r="M4597" s="27"/>
    </row>
    <row r="4598" spans="2:13">
      <c r="B4598" s="28"/>
      <c r="C4598" s="28"/>
      <c r="E4598" s="28"/>
      <c r="F4598" s="30"/>
      <c r="G4598" s="31"/>
      <c r="I4598" s="28"/>
      <c r="J4598" s="29"/>
      <c r="L4598" s="28"/>
      <c r="M4598" s="27"/>
    </row>
    <row r="4599" spans="2:13">
      <c r="B4599" s="28"/>
      <c r="C4599" s="28"/>
      <c r="E4599" s="28"/>
      <c r="F4599" s="30"/>
      <c r="G4599" s="31"/>
      <c r="I4599" s="28"/>
      <c r="J4599" s="29"/>
      <c r="L4599" s="28"/>
      <c r="M4599" s="27"/>
    </row>
    <row r="4600" spans="2:13">
      <c r="B4600" s="28"/>
      <c r="C4600" s="28"/>
      <c r="E4600" s="28"/>
      <c r="F4600" s="30"/>
      <c r="G4600" s="31"/>
      <c r="I4600" s="28"/>
      <c r="J4600" s="29"/>
      <c r="L4600" s="28"/>
      <c r="M4600" s="27"/>
    </row>
    <row r="4601" spans="2:13">
      <c r="B4601" s="28"/>
      <c r="C4601" s="28"/>
      <c r="E4601" s="28"/>
      <c r="F4601" s="30"/>
      <c r="G4601" s="31"/>
      <c r="I4601" s="28"/>
      <c r="J4601" s="29"/>
      <c r="L4601" s="28"/>
      <c r="M4601" s="27"/>
    </row>
    <row r="4602" spans="2:13">
      <c r="B4602" s="28"/>
      <c r="C4602" s="28"/>
      <c r="E4602" s="28"/>
      <c r="F4602" s="30"/>
      <c r="G4602" s="31"/>
      <c r="I4602" s="28"/>
      <c r="J4602" s="29"/>
      <c r="L4602" s="28"/>
      <c r="M4602" s="27"/>
    </row>
    <row r="4603" spans="2:13">
      <c r="B4603" s="28"/>
      <c r="C4603" s="28"/>
      <c r="E4603" s="28"/>
      <c r="F4603" s="30"/>
      <c r="G4603" s="31"/>
      <c r="I4603" s="28"/>
      <c r="J4603" s="29"/>
      <c r="L4603" s="28"/>
      <c r="M4603" s="27"/>
    </row>
    <row r="4604" spans="2:13">
      <c r="B4604" s="28"/>
      <c r="C4604" s="28"/>
      <c r="E4604" s="28"/>
      <c r="F4604" s="30"/>
      <c r="G4604" s="31"/>
      <c r="I4604" s="28"/>
      <c r="J4604" s="29"/>
      <c r="L4604" s="28"/>
      <c r="M4604" s="27"/>
    </row>
    <row r="4605" spans="2:13">
      <c r="B4605" s="28"/>
      <c r="C4605" s="28"/>
      <c r="E4605" s="28"/>
      <c r="F4605" s="30"/>
      <c r="G4605" s="31"/>
      <c r="I4605" s="28"/>
      <c r="J4605" s="29"/>
      <c r="L4605" s="28"/>
      <c r="M4605" s="27"/>
    </row>
    <row r="4606" spans="2:13">
      <c r="B4606" s="28"/>
      <c r="C4606" s="28"/>
      <c r="E4606" s="28"/>
      <c r="F4606" s="30"/>
      <c r="G4606" s="31"/>
      <c r="I4606" s="28"/>
      <c r="J4606" s="29"/>
      <c r="L4606" s="28"/>
      <c r="M4606" s="27"/>
    </row>
    <row r="4607" spans="2:13">
      <c r="B4607" s="28"/>
      <c r="C4607" s="28"/>
      <c r="E4607" s="28"/>
      <c r="F4607" s="30"/>
      <c r="G4607" s="31"/>
      <c r="I4607" s="28"/>
      <c r="J4607" s="29"/>
      <c r="L4607" s="28"/>
      <c r="M4607" s="27"/>
    </row>
    <row r="4608" spans="2:13">
      <c r="B4608" s="28"/>
      <c r="C4608" s="28"/>
      <c r="E4608" s="28"/>
      <c r="F4608" s="30"/>
      <c r="G4608" s="31"/>
      <c r="I4608" s="28"/>
      <c r="J4608" s="29"/>
      <c r="L4608" s="28"/>
      <c r="M4608" s="27"/>
    </row>
    <row r="4609" spans="2:13">
      <c r="B4609" s="28"/>
      <c r="C4609" s="28"/>
      <c r="E4609" s="28"/>
      <c r="F4609" s="30"/>
      <c r="G4609" s="31"/>
      <c r="I4609" s="28"/>
      <c r="J4609" s="29"/>
      <c r="L4609" s="28"/>
      <c r="M4609" s="27"/>
    </row>
    <row r="4610" spans="2:13">
      <c r="B4610" s="28"/>
      <c r="C4610" s="28"/>
      <c r="E4610" s="28"/>
      <c r="F4610" s="30"/>
      <c r="G4610" s="31"/>
      <c r="I4610" s="28"/>
      <c r="J4610" s="29"/>
      <c r="L4610" s="28"/>
      <c r="M4610" s="27"/>
    </row>
    <row r="4611" spans="2:13">
      <c r="B4611" s="28"/>
      <c r="C4611" s="28"/>
      <c r="E4611" s="28"/>
      <c r="F4611" s="30"/>
      <c r="G4611" s="31"/>
      <c r="I4611" s="28"/>
      <c r="J4611" s="29"/>
      <c r="L4611" s="28"/>
      <c r="M4611" s="27"/>
    </row>
    <row r="4612" spans="2:13">
      <c r="B4612" s="28"/>
      <c r="C4612" s="28"/>
      <c r="E4612" s="28"/>
      <c r="F4612" s="30"/>
      <c r="G4612" s="31"/>
      <c r="I4612" s="28"/>
      <c r="J4612" s="29"/>
      <c r="L4612" s="28"/>
      <c r="M4612" s="27"/>
    </row>
    <row r="4613" spans="2:13">
      <c r="B4613" s="28"/>
      <c r="C4613" s="28"/>
      <c r="E4613" s="28"/>
      <c r="F4613" s="30"/>
      <c r="G4613" s="31"/>
      <c r="I4613" s="28"/>
      <c r="J4613" s="29"/>
      <c r="L4613" s="28"/>
      <c r="M4613" s="27"/>
    </row>
    <row r="4614" spans="2:13">
      <c r="B4614" s="28"/>
      <c r="C4614" s="28"/>
      <c r="E4614" s="28"/>
      <c r="F4614" s="30"/>
      <c r="G4614" s="31"/>
      <c r="I4614" s="28"/>
      <c r="J4614" s="29"/>
      <c r="L4614" s="28"/>
      <c r="M4614" s="27"/>
    </row>
    <row r="4615" spans="2:13">
      <c r="B4615" s="28"/>
      <c r="C4615" s="28"/>
      <c r="E4615" s="28"/>
      <c r="F4615" s="30"/>
      <c r="G4615" s="31"/>
      <c r="I4615" s="28"/>
      <c r="J4615" s="29"/>
      <c r="L4615" s="28"/>
      <c r="M4615" s="27"/>
    </row>
    <row r="4616" spans="2:13">
      <c r="B4616" s="28"/>
      <c r="C4616" s="28"/>
      <c r="E4616" s="28"/>
      <c r="F4616" s="30"/>
      <c r="G4616" s="31"/>
      <c r="I4616" s="28"/>
      <c r="J4616" s="29"/>
      <c r="L4616" s="28"/>
      <c r="M4616" s="27"/>
    </row>
    <row r="4617" spans="2:13">
      <c r="B4617" s="28"/>
      <c r="C4617" s="28"/>
      <c r="E4617" s="28"/>
      <c r="F4617" s="30"/>
      <c r="G4617" s="31"/>
      <c r="I4617" s="28"/>
      <c r="J4617" s="29"/>
      <c r="L4617" s="28"/>
      <c r="M4617" s="27"/>
    </row>
    <row r="4618" spans="2:13">
      <c r="B4618" s="28"/>
      <c r="C4618" s="28"/>
      <c r="E4618" s="28"/>
      <c r="F4618" s="30"/>
      <c r="G4618" s="31"/>
      <c r="I4618" s="28"/>
      <c r="J4618" s="29"/>
      <c r="L4618" s="28"/>
      <c r="M4618" s="27"/>
    </row>
    <row r="4619" spans="2:13">
      <c r="B4619" s="28"/>
      <c r="C4619" s="28"/>
      <c r="E4619" s="28"/>
      <c r="F4619" s="30"/>
      <c r="G4619" s="31"/>
      <c r="I4619" s="28"/>
      <c r="J4619" s="29"/>
      <c r="L4619" s="28"/>
      <c r="M4619" s="27"/>
    </row>
    <row r="4620" spans="2:13">
      <c r="B4620" s="28"/>
      <c r="C4620" s="28"/>
      <c r="E4620" s="28"/>
      <c r="F4620" s="30"/>
      <c r="G4620" s="31"/>
      <c r="I4620" s="28"/>
      <c r="J4620" s="29"/>
      <c r="L4620" s="28"/>
      <c r="M4620" s="27"/>
    </row>
    <row r="4621" spans="2:13">
      <c r="B4621" s="28"/>
      <c r="C4621" s="28"/>
      <c r="E4621" s="28"/>
      <c r="F4621" s="30"/>
      <c r="G4621" s="31"/>
      <c r="I4621" s="28"/>
      <c r="J4621" s="29"/>
      <c r="L4621" s="28"/>
      <c r="M4621" s="27"/>
    </row>
    <row r="4622" spans="2:13">
      <c r="B4622" s="28"/>
      <c r="C4622" s="28"/>
      <c r="E4622" s="28"/>
      <c r="F4622" s="30"/>
      <c r="G4622" s="31"/>
      <c r="I4622" s="28"/>
      <c r="J4622" s="29"/>
      <c r="L4622" s="28"/>
      <c r="M4622" s="27"/>
    </row>
    <row r="4623" spans="2:13">
      <c r="B4623" s="28"/>
      <c r="C4623" s="28"/>
      <c r="E4623" s="28"/>
      <c r="F4623" s="30"/>
      <c r="G4623" s="31"/>
      <c r="I4623" s="28"/>
      <c r="J4623" s="29"/>
      <c r="L4623" s="28"/>
      <c r="M4623" s="27"/>
    </row>
    <row r="4624" spans="2:13">
      <c r="B4624" s="28"/>
      <c r="C4624" s="28"/>
      <c r="E4624" s="28"/>
      <c r="F4624" s="30"/>
      <c r="G4624" s="31"/>
      <c r="I4624" s="28"/>
      <c r="J4624" s="29"/>
      <c r="L4624" s="28"/>
      <c r="M4624" s="27"/>
    </row>
    <row r="4625" spans="2:13">
      <c r="B4625" s="28"/>
      <c r="C4625" s="28"/>
      <c r="E4625" s="28"/>
      <c r="F4625" s="30"/>
      <c r="G4625" s="31"/>
      <c r="I4625" s="28"/>
      <c r="J4625" s="29"/>
      <c r="L4625" s="28"/>
      <c r="M4625" s="27"/>
    </row>
    <row r="4626" spans="2:13">
      <c r="B4626" s="28"/>
      <c r="C4626" s="28"/>
      <c r="E4626" s="28"/>
      <c r="F4626" s="30"/>
      <c r="G4626" s="31"/>
      <c r="I4626" s="28"/>
      <c r="J4626" s="29"/>
      <c r="L4626" s="28"/>
      <c r="M4626" s="27"/>
    </row>
    <row r="4627" spans="2:13">
      <c r="B4627" s="28"/>
      <c r="C4627" s="28"/>
      <c r="E4627" s="28"/>
      <c r="F4627" s="30"/>
      <c r="G4627" s="31"/>
      <c r="I4627" s="28"/>
      <c r="J4627" s="29"/>
      <c r="L4627" s="28"/>
      <c r="M4627" s="27"/>
    </row>
    <row r="4628" spans="2:13">
      <c r="B4628" s="28"/>
      <c r="C4628" s="28"/>
      <c r="E4628" s="28"/>
      <c r="F4628" s="30"/>
      <c r="G4628" s="31"/>
      <c r="I4628" s="28"/>
      <c r="J4628" s="29"/>
      <c r="L4628" s="28"/>
      <c r="M4628" s="27"/>
    </row>
    <row r="4629" spans="2:13">
      <c r="B4629" s="28"/>
      <c r="C4629" s="28"/>
      <c r="E4629" s="28"/>
      <c r="F4629" s="30"/>
      <c r="G4629" s="31"/>
      <c r="I4629" s="28"/>
      <c r="J4629" s="29"/>
      <c r="L4629" s="28"/>
      <c r="M4629" s="27"/>
    </row>
    <row r="4630" spans="2:13">
      <c r="B4630" s="28"/>
      <c r="C4630" s="28"/>
      <c r="E4630" s="28"/>
      <c r="F4630" s="30"/>
      <c r="G4630" s="31"/>
      <c r="I4630" s="28"/>
      <c r="J4630" s="29"/>
      <c r="L4630" s="28"/>
      <c r="M4630" s="27"/>
    </row>
    <row r="4631" spans="2:13">
      <c r="B4631" s="28"/>
      <c r="C4631" s="28"/>
      <c r="E4631" s="28"/>
      <c r="F4631" s="30"/>
      <c r="G4631" s="31"/>
      <c r="I4631" s="28"/>
      <c r="J4631" s="29"/>
      <c r="L4631" s="28"/>
      <c r="M4631" s="27"/>
    </row>
    <row r="4632" spans="2:13">
      <c r="B4632" s="28"/>
      <c r="C4632" s="28"/>
      <c r="E4632" s="28"/>
      <c r="F4632" s="30"/>
      <c r="G4632" s="31"/>
      <c r="I4632" s="28"/>
      <c r="J4632" s="29"/>
      <c r="L4632" s="28"/>
      <c r="M4632" s="27"/>
    </row>
    <row r="4633" spans="2:13">
      <c r="B4633" s="28"/>
      <c r="C4633" s="28"/>
      <c r="E4633" s="28"/>
      <c r="F4633" s="30"/>
      <c r="G4633" s="31"/>
      <c r="I4633" s="28"/>
      <c r="J4633" s="29"/>
      <c r="L4633" s="28"/>
      <c r="M4633" s="27"/>
    </row>
    <row r="4634" spans="2:13">
      <c r="B4634" s="28"/>
      <c r="C4634" s="28"/>
      <c r="E4634" s="28"/>
      <c r="F4634" s="30"/>
      <c r="G4634" s="31"/>
      <c r="I4634" s="28"/>
      <c r="J4634" s="29"/>
      <c r="L4634" s="28"/>
      <c r="M4634" s="27"/>
    </row>
    <row r="4635" spans="2:13">
      <c r="B4635" s="28"/>
      <c r="C4635" s="28"/>
      <c r="E4635" s="28"/>
      <c r="F4635" s="30"/>
      <c r="G4635" s="31"/>
      <c r="I4635" s="28"/>
      <c r="J4635" s="29"/>
      <c r="L4635" s="28"/>
      <c r="M4635" s="27"/>
    </row>
    <row r="4636" spans="2:13">
      <c r="B4636" s="28"/>
      <c r="C4636" s="28"/>
      <c r="E4636" s="28"/>
      <c r="F4636" s="30"/>
      <c r="G4636" s="31"/>
      <c r="I4636" s="28"/>
      <c r="J4636" s="29"/>
      <c r="L4636" s="28"/>
      <c r="M4636" s="27"/>
    </row>
    <row r="4637" spans="2:13">
      <c r="B4637" s="28"/>
      <c r="C4637" s="28"/>
      <c r="E4637" s="28"/>
      <c r="F4637" s="30"/>
      <c r="G4637" s="31"/>
      <c r="I4637" s="28"/>
      <c r="J4637" s="29"/>
      <c r="L4637" s="28"/>
      <c r="M4637" s="27"/>
    </row>
    <row r="4638" spans="2:13">
      <c r="B4638" s="28"/>
      <c r="C4638" s="28"/>
      <c r="E4638" s="28"/>
      <c r="F4638" s="30"/>
      <c r="G4638" s="31"/>
      <c r="I4638" s="28"/>
      <c r="J4638" s="29"/>
      <c r="L4638" s="28"/>
      <c r="M4638" s="27"/>
    </row>
    <row r="4639" spans="2:13">
      <c r="B4639" s="28"/>
      <c r="C4639" s="28"/>
      <c r="E4639" s="28"/>
      <c r="F4639" s="30"/>
      <c r="G4639" s="31"/>
      <c r="I4639" s="28"/>
      <c r="J4639" s="29"/>
      <c r="L4639" s="28"/>
      <c r="M4639" s="27"/>
    </row>
    <row r="4640" spans="2:13">
      <c r="B4640" s="28"/>
      <c r="C4640" s="28"/>
      <c r="E4640" s="28"/>
      <c r="F4640" s="30"/>
      <c r="G4640" s="31"/>
      <c r="I4640" s="28"/>
      <c r="J4640" s="29"/>
      <c r="L4640" s="28"/>
      <c r="M4640" s="27"/>
    </row>
    <row r="4641" spans="2:13">
      <c r="B4641" s="28"/>
      <c r="C4641" s="28"/>
      <c r="E4641" s="28"/>
      <c r="F4641" s="30"/>
      <c r="G4641" s="31"/>
      <c r="I4641" s="28"/>
      <c r="J4641" s="29"/>
      <c r="L4641" s="28"/>
      <c r="M4641" s="27"/>
    </row>
    <row r="4642" spans="2:13">
      <c r="B4642" s="28"/>
      <c r="C4642" s="28"/>
      <c r="E4642" s="28"/>
      <c r="F4642" s="30"/>
      <c r="G4642" s="31"/>
      <c r="I4642" s="28"/>
      <c r="J4642" s="29"/>
      <c r="L4642" s="28"/>
      <c r="M4642" s="27"/>
    </row>
    <row r="4643" spans="2:13">
      <c r="B4643" s="28"/>
      <c r="C4643" s="28"/>
      <c r="E4643" s="28"/>
      <c r="F4643" s="30"/>
      <c r="G4643" s="31"/>
      <c r="I4643" s="28"/>
      <c r="J4643" s="29"/>
      <c r="L4643" s="28"/>
      <c r="M4643" s="27"/>
    </row>
    <row r="4644" spans="2:13">
      <c r="B4644" s="28"/>
      <c r="C4644" s="28"/>
      <c r="E4644" s="28"/>
      <c r="F4644" s="30"/>
      <c r="G4644" s="31"/>
      <c r="I4644" s="28"/>
      <c r="J4644" s="29"/>
      <c r="L4644" s="28"/>
      <c r="M4644" s="27"/>
    </row>
    <row r="4645" spans="2:13">
      <c r="B4645" s="28"/>
      <c r="C4645" s="28"/>
      <c r="E4645" s="28"/>
      <c r="F4645" s="30"/>
      <c r="G4645" s="31"/>
      <c r="I4645" s="28"/>
      <c r="J4645" s="29"/>
      <c r="L4645" s="28"/>
      <c r="M4645" s="27"/>
    </row>
    <row r="4646" spans="2:13">
      <c r="B4646" s="28"/>
      <c r="C4646" s="28"/>
      <c r="E4646" s="28"/>
      <c r="F4646" s="30"/>
      <c r="G4646" s="31"/>
      <c r="I4646" s="28"/>
      <c r="J4646" s="29"/>
      <c r="L4646" s="28"/>
      <c r="M4646" s="27"/>
    </row>
    <row r="4647" spans="2:13">
      <c r="B4647" s="28"/>
      <c r="C4647" s="28"/>
      <c r="E4647" s="28"/>
      <c r="F4647" s="30"/>
      <c r="G4647" s="31"/>
      <c r="I4647" s="28"/>
      <c r="J4647" s="29"/>
      <c r="L4647" s="28"/>
      <c r="M4647" s="27"/>
    </row>
    <row r="4648" spans="2:13">
      <c r="B4648" s="28"/>
      <c r="C4648" s="28"/>
      <c r="E4648" s="28"/>
      <c r="F4648" s="30"/>
      <c r="G4648" s="31"/>
      <c r="I4648" s="28"/>
      <c r="J4648" s="29"/>
      <c r="L4648" s="28"/>
      <c r="M4648" s="27"/>
    </row>
    <row r="4649" spans="2:13">
      <c r="B4649" s="28"/>
      <c r="C4649" s="28"/>
      <c r="E4649" s="28"/>
      <c r="F4649" s="30"/>
      <c r="G4649" s="31"/>
      <c r="I4649" s="28"/>
      <c r="J4649" s="29"/>
      <c r="L4649" s="28"/>
      <c r="M4649" s="27"/>
    </row>
    <row r="4650" spans="2:13">
      <c r="B4650" s="28"/>
      <c r="C4650" s="28"/>
      <c r="E4650" s="28"/>
      <c r="F4650" s="30"/>
      <c r="G4650" s="31"/>
      <c r="I4650" s="28"/>
      <c r="J4650" s="29"/>
      <c r="L4650" s="28"/>
      <c r="M4650" s="27"/>
    </row>
    <row r="4651" spans="2:13">
      <c r="B4651" s="28"/>
      <c r="C4651" s="28"/>
      <c r="E4651" s="28"/>
      <c r="F4651" s="30"/>
      <c r="G4651" s="31"/>
      <c r="I4651" s="28"/>
      <c r="J4651" s="29"/>
      <c r="L4651" s="28"/>
      <c r="M4651" s="27"/>
    </row>
    <row r="4652" spans="2:13">
      <c r="B4652" s="28"/>
      <c r="C4652" s="28"/>
      <c r="E4652" s="28"/>
      <c r="F4652" s="30"/>
      <c r="G4652" s="31"/>
      <c r="I4652" s="28"/>
      <c r="J4652" s="29"/>
      <c r="L4652" s="28"/>
      <c r="M4652" s="27"/>
    </row>
    <row r="4653" spans="2:13">
      <c r="B4653" s="28"/>
      <c r="C4653" s="28"/>
      <c r="E4653" s="28"/>
      <c r="F4653" s="30"/>
      <c r="G4653" s="31"/>
      <c r="I4653" s="28"/>
      <c r="J4653" s="29"/>
      <c r="L4653" s="28"/>
      <c r="M4653" s="27"/>
    </row>
    <row r="4654" spans="2:13">
      <c r="B4654" s="28"/>
      <c r="C4654" s="28"/>
      <c r="E4654" s="28"/>
      <c r="F4654" s="30"/>
      <c r="G4654" s="31"/>
      <c r="I4654" s="28"/>
      <c r="J4654" s="29"/>
      <c r="L4654" s="28"/>
      <c r="M4654" s="27"/>
    </row>
    <row r="4655" spans="2:13">
      <c r="B4655" s="28"/>
      <c r="C4655" s="28"/>
      <c r="E4655" s="28"/>
      <c r="F4655" s="30"/>
      <c r="G4655" s="31"/>
      <c r="I4655" s="28"/>
      <c r="J4655" s="29"/>
      <c r="L4655" s="28"/>
      <c r="M4655" s="27"/>
    </row>
    <row r="4656" spans="2:13">
      <c r="B4656" s="28"/>
      <c r="C4656" s="28"/>
      <c r="E4656" s="28"/>
      <c r="F4656" s="30"/>
      <c r="G4656" s="31"/>
      <c r="I4656" s="28"/>
      <c r="J4656" s="29"/>
      <c r="L4656" s="28"/>
      <c r="M4656" s="27"/>
    </row>
    <row r="4657" spans="2:13">
      <c r="B4657" s="28"/>
      <c r="C4657" s="28"/>
      <c r="E4657" s="28"/>
      <c r="F4657" s="30"/>
      <c r="G4657" s="31"/>
      <c r="I4657" s="28"/>
      <c r="J4657" s="29"/>
      <c r="L4657" s="28"/>
      <c r="M4657" s="27"/>
    </row>
    <row r="4658" spans="2:13">
      <c r="B4658" s="28"/>
      <c r="C4658" s="28"/>
      <c r="E4658" s="28"/>
      <c r="F4658" s="30"/>
      <c r="G4658" s="31"/>
      <c r="I4658" s="28"/>
      <c r="J4658" s="29"/>
      <c r="L4658" s="28"/>
      <c r="M4658" s="27"/>
    </row>
    <row r="4659" spans="2:13">
      <c r="B4659" s="28"/>
      <c r="C4659" s="28"/>
      <c r="E4659" s="28"/>
      <c r="F4659" s="30"/>
      <c r="G4659" s="31"/>
      <c r="I4659" s="28"/>
      <c r="J4659" s="29"/>
      <c r="L4659" s="28"/>
      <c r="M4659" s="27"/>
    </row>
    <row r="4660" spans="2:13">
      <c r="B4660" s="28"/>
      <c r="C4660" s="28"/>
      <c r="E4660" s="28"/>
      <c r="F4660" s="30"/>
      <c r="G4660" s="31"/>
      <c r="I4660" s="28"/>
      <c r="J4660" s="29"/>
      <c r="L4660" s="28"/>
      <c r="M4660" s="27"/>
    </row>
    <row r="4661" spans="2:13">
      <c r="B4661" s="28"/>
      <c r="C4661" s="28"/>
      <c r="E4661" s="28"/>
      <c r="F4661" s="30"/>
      <c r="G4661" s="31"/>
      <c r="I4661" s="28"/>
      <c r="J4661" s="29"/>
      <c r="L4661" s="28"/>
      <c r="M4661" s="27"/>
    </row>
    <row r="4662" spans="2:13">
      <c r="B4662" s="28"/>
      <c r="C4662" s="28"/>
      <c r="E4662" s="28"/>
      <c r="F4662" s="30"/>
      <c r="G4662" s="31"/>
      <c r="I4662" s="28"/>
      <c r="J4662" s="29"/>
      <c r="L4662" s="28"/>
      <c r="M4662" s="27"/>
    </row>
    <row r="4663" spans="2:13">
      <c r="B4663" s="28"/>
      <c r="C4663" s="28"/>
      <c r="E4663" s="28"/>
      <c r="F4663" s="30"/>
      <c r="G4663" s="31"/>
      <c r="I4663" s="28"/>
      <c r="J4663" s="29"/>
      <c r="L4663" s="28"/>
      <c r="M4663" s="27"/>
    </row>
    <row r="4664" spans="2:13">
      <c r="B4664" s="28"/>
      <c r="C4664" s="28"/>
      <c r="E4664" s="28"/>
      <c r="F4664" s="30"/>
      <c r="G4664" s="31"/>
      <c r="I4664" s="28"/>
      <c r="J4664" s="29"/>
      <c r="L4664" s="28"/>
      <c r="M4664" s="27"/>
    </row>
    <row r="4665" spans="2:13">
      <c r="B4665" s="28"/>
      <c r="C4665" s="28"/>
      <c r="E4665" s="28"/>
      <c r="F4665" s="30"/>
      <c r="G4665" s="31"/>
      <c r="I4665" s="28"/>
      <c r="J4665" s="29"/>
      <c r="L4665" s="28"/>
      <c r="M4665" s="27"/>
    </row>
    <row r="4666" spans="2:13">
      <c r="B4666" s="28"/>
      <c r="C4666" s="28"/>
      <c r="E4666" s="28"/>
      <c r="F4666" s="30"/>
      <c r="G4666" s="31"/>
      <c r="I4666" s="28"/>
      <c r="J4666" s="29"/>
      <c r="L4666" s="28"/>
      <c r="M4666" s="27"/>
    </row>
    <row r="4667" spans="2:13">
      <c r="B4667" s="28"/>
      <c r="C4667" s="28"/>
      <c r="E4667" s="28"/>
      <c r="F4667" s="30"/>
      <c r="G4667" s="31"/>
      <c r="I4667" s="28"/>
      <c r="J4667" s="29"/>
      <c r="L4667" s="28"/>
      <c r="M4667" s="27"/>
    </row>
    <row r="4668" spans="2:13">
      <c r="B4668" s="28"/>
      <c r="C4668" s="28"/>
      <c r="E4668" s="28"/>
      <c r="F4668" s="30"/>
      <c r="G4668" s="31"/>
      <c r="I4668" s="28"/>
      <c r="J4668" s="29"/>
      <c r="L4668" s="28"/>
      <c r="M4668" s="27"/>
    </row>
    <row r="4669" spans="2:13">
      <c r="B4669" s="28"/>
      <c r="C4669" s="28"/>
      <c r="E4669" s="28"/>
      <c r="F4669" s="30"/>
      <c r="G4669" s="31"/>
      <c r="I4669" s="28"/>
      <c r="J4669" s="29"/>
      <c r="L4669" s="28"/>
      <c r="M4669" s="27"/>
    </row>
    <row r="4670" spans="2:13">
      <c r="B4670" s="28"/>
      <c r="C4670" s="28"/>
      <c r="E4670" s="28"/>
      <c r="F4670" s="30"/>
      <c r="G4670" s="31"/>
      <c r="I4670" s="28"/>
      <c r="J4670" s="29"/>
      <c r="L4670" s="28"/>
      <c r="M4670" s="27"/>
    </row>
    <row r="4671" spans="2:13">
      <c r="B4671" s="28"/>
      <c r="C4671" s="28"/>
      <c r="E4671" s="28"/>
      <c r="F4671" s="30"/>
      <c r="G4671" s="31"/>
      <c r="I4671" s="28"/>
      <c r="J4671" s="29"/>
      <c r="L4671" s="28"/>
      <c r="M4671" s="27"/>
    </row>
    <row r="4672" spans="2:13">
      <c r="B4672" s="28"/>
      <c r="C4672" s="28"/>
      <c r="E4672" s="28"/>
      <c r="F4672" s="30"/>
      <c r="G4672" s="31"/>
      <c r="I4672" s="28"/>
      <c r="J4672" s="29"/>
      <c r="L4672" s="28"/>
      <c r="M4672" s="27"/>
    </row>
    <row r="4673" spans="2:13">
      <c r="B4673" s="28"/>
      <c r="C4673" s="28"/>
      <c r="E4673" s="28"/>
      <c r="F4673" s="30"/>
      <c r="G4673" s="31"/>
      <c r="I4673" s="28"/>
      <c r="J4673" s="29"/>
      <c r="L4673" s="28"/>
      <c r="M4673" s="27"/>
    </row>
    <row r="4674" spans="2:13">
      <c r="B4674" s="28"/>
      <c r="C4674" s="28"/>
      <c r="E4674" s="28"/>
      <c r="F4674" s="30"/>
      <c r="G4674" s="31"/>
      <c r="I4674" s="28"/>
      <c r="J4674" s="29"/>
      <c r="L4674" s="28"/>
      <c r="M4674" s="27"/>
    </row>
    <row r="4675" spans="2:13">
      <c r="B4675" s="28"/>
      <c r="C4675" s="28"/>
      <c r="E4675" s="28"/>
      <c r="F4675" s="30"/>
      <c r="G4675" s="31"/>
      <c r="I4675" s="28"/>
      <c r="J4675" s="29"/>
      <c r="L4675" s="28"/>
      <c r="M4675" s="27"/>
    </row>
    <row r="4676" spans="2:13">
      <c r="B4676" s="28"/>
      <c r="C4676" s="28"/>
      <c r="E4676" s="28"/>
      <c r="F4676" s="30"/>
      <c r="G4676" s="31"/>
      <c r="I4676" s="28"/>
      <c r="J4676" s="29"/>
      <c r="L4676" s="28"/>
      <c r="M4676" s="27"/>
    </row>
    <row r="4677" spans="2:13">
      <c r="B4677" s="28"/>
      <c r="C4677" s="28"/>
      <c r="E4677" s="28"/>
      <c r="F4677" s="30"/>
      <c r="G4677" s="31"/>
      <c r="I4677" s="28"/>
      <c r="J4677" s="29"/>
      <c r="L4677" s="28"/>
      <c r="M4677" s="27"/>
    </row>
    <row r="4678" spans="2:13">
      <c r="B4678" s="28"/>
      <c r="C4678" s="28"/>
      <c r="E4678" s="28"/>
      <c r="F4678" s="30"/>
      <c r="G4678" s="31"/>
      <c r="I4678" s="28"/>
      <c r="J4678" s="29"/>
      <c r="L4678" s="28"/>
      <c r="M4678" s="27"/>
    </row>
    <row r="4679" spans="2:13">
      <c r="B4679" s="28"/>
      <c r="C4679" s="28"/>
      <c r="E4679" s="28"/>
      <c r="F4679" s="30"/>
      <c r="G4679" s="31"/>
      <c r="I4679" s="28"/>
      <c r="J4679" s="29"/>
      <c r="L4679" s="28"/>
      <c r="M4679" s="27"/>
    </row>
    <row r="4680" spans="2:13">
      <c r="B4680" s="28"/>
      <c r="C4680" s="28"/>
      <c r="E4680" s="28"/>
      <c r="F4680" s="30"/>
      <c r="G4680" s="31"/>
      <c r="I4680" s="28"/>
      <c r="J4680" s="29"/>
      <c r="L4680" s="28"/>
      <c r="M4680" s="27"/>
    </row>
    <row r="4681" spans="2:13">
      <c r="B4681" s="28"/>
      <c r="C4681" s="28"/>
      <c r="E4681" s="28"/>
      <c r="F4681" s="30"/>
      <c r="G4681" s="31"/>
      <c r="I4681" s="28"/>
      <c r="J4681" s="29"/>
      <c r="L4681" s="28"/>
      <c r="M4681" s="27"/>
    </row>
    <row r="4682" spans="2:13">
      <c r="B4682" s="28"/>
      <c r="C4682" s="28"/>
      <c r="E4682" s="28"/>
      <c r="F4682" s="30"/>
      <c r="G4682" s="31"/>
      <c r="I4682" s="28"/>
      <c r="J4682" s="29"/>
      <c r="L4682" s="28"/>
      <c r="M4682" s="27"/>
    </row>
    <row r="4683" spans="2:13">
      <c r="B4683" s="28"/>
      <c r="C4683" s="28"/>
      <c r="E4683" s="28"/>
      <c r="F4683" s="30"/>
      <c r="G4683" s="31"/>
      <c r="I4683" s="28"/>
      <c r="J4683" s="29"/>
      <c r="L4683" s="28"/>
      <c r="M4683" s="27"/>
    </row>
    <row r="4684" spans="2:13">
      <c r="B4684" s="28"/>
      <c r="C4684" s="28"/>
      <c r="E4684" s="28"/>
      <c r="F4684" s="30"/>
      <c r="G4684" s="31"/>
      <c r="I4684" s="28"/>
      <c r="J4684" s="29"/>
      <c r="L4684" s="28"/>
      <c r="M4684" s="27"/>
    </row>
    <row r="4685" spans="2:13">
      <c r="B4685" s="28"/>
      <c r="C4685" s="28"/>
      <c r="E4685" s="28"/>
      <c r="F4685" s="30"/>
      <c r="G4685" s="31"/>
      <c r="I4685" s="28"/>
      <c r="J4685" s="29"/>
      <c r="L4685" s="28"/>
      <c r="M4685" s="27"/>
    </row>
    <row r="4686" spans="2:13">
      <c r="B4686" s="28"/>
      <c r="C4686" s="28"/>
      <c r="E4686" s="28"/>
      <c r="F4686" s="30"/>
      <c r="G4686" s="31"/>
      <c r="I4686" s="28"/>
      <c r="J4686" s="29"/>
      <c r="L4686" s="28"/>
      <c r="M4686" s="27"/>
    </row>
    <row r="4687" spans="2:13">
      <c r="B4687" s="28"/>
      <c r="C4687" s="28"/>
      <c r="E4687" s="28"/>
      <c r="F4687" s="30"/>
      <c r="G4687" s="31"/>
      <c r="I4687" s="28"/>
      <c r="J4687" s="29"/>
      <c r="L4687" s="28"/>
      <c r="M4687" s="27"/>
    </row>
    <row r="4688" spans="2:13">
      <c r="B4688" s="28"/>
      <c r="C4688" s="28"/>
      <c r="E4688" s="28"/>
      <c r="F4688" s="30"/>
      <c r="G4688" s="31"/>
      <c r="I4688" s="28"/>
      <c r="J4688" s="29"/>
      <c r="L4688" s="28"/>
      <c r="M4688" s="27"/>
    </row>
    <row r="4689" spans="2:13">
      <c r="B4689" s="28"/>
      <c r="C4689" s="28"/>
      <c r="E4689" s="28"/>
      <c r="F4689" s="30"/>
      <c r="G4689" s="31"/>
      <c r="I4689" s="28"/>
      <c r="J4689" s="29"/>
      <c r="L4689" s="28"/>
      <c r="M4689" s="27"/>
    </row>
    <row r="4690" spans="2:13">
      <c r="B4690" s="28"/>
      <c r="C4690" s="28"/>
      <c r="E4690" s="28"/>
      <c r="F4690" s="30"/>
      <c r="G4690" s="31"/>
      <c r="I4690" s="28"/>
      <c r="J4690" s="29"/>
      <c r="L4690" s="28"/>
      <c r="M4690" s="27"/>
    </row>
    <row r="4691" spans="2:13">
      <c r="B4691" s="28"/>
      <c r="C4691" s="28"/>
      <c r="E4691" s="28"/>
      <c r="F4691" s="30"/>
      <c r="G4691" s="31"/>
      <c r="I4691" s="28"/>
      <c r="J4691" s="29"/>
      <c r="L4691" s="28"/>
      <c r="M4691" s="27"/>
    </row>
    <row r="4692" spans="2:13">
      <c r="B4692" s="28"/>
      <c r="C4692" s="28"/>
      <c r="E4692" s="28"/>
      <c r="F4692" s="30"/>
      <c r="G4692" s="31"/>
      <c r="I4692" s="28"/>
      <c r="J4692" s="29"/>
      <c r="L4692" s="28"/>
      <c r="M4692" s="27"/>
    </row>
    <row r="4693" spans="2:13">
      <c r="B4693" s="28"/>
      <c r="C4693" s="28"/>
      <c r="E4693" s="28"/>
      <c r="F4693" s="30"/>
      <c r="G4693" s="31"/>
      <c r="I4693" s="28"/>
      <c r="J4693" s="29"/>
      <c r="L4693" s="28"/>
      <c r="M4693" s="27"/>
    </row>
    <row r="4694" spans="2:13">
      <c r="B4694" s="28"/>
      <c r="C4694" s="28"/>
      <c r="E4694" s="28"/>
      <c r="F4694" s="30"/>
      <c r="G4694" s="31"/>
      <c r="I4694" s="28"/>
      <c r="J4694" s="29"/>
      <c r="L4694" s="28"/>
      <c r="M4694" s="27"/>
    </row>
    <row r="4695" spans="2:13">
      <c r="B4695" s="28"/>
      <c r="C4695" s="28"/>
      <c r="E4695" s="28"/>
      <c r="F4695" s="30"/>
      <c r="G4695" s="31"/>
      <c r="I4695" s="28"/>
      <c r="J4695" s="29"/>
      <c r="L4695" s="28"/>
      <c r="M4695" s="27"/>
    </row>
    <row r="4696" spans="2:13">
      <c r="B4696" s="28"/>
      <c r="C4696" s="28"/>
      <c r="E4696" s="28"/>
      <c r="F4696" s="30"/>
      <c r="G4696" s="31"/>
      <c r="I4696" s="28"/>
      <c r="J4696" s="29"/>
      <c r="L4696" s="28"/>
      <c r="M4696" s="27"/>
    </row>
    <row r="4697" spans="2:13">
      <c r="B4697" s="28"/>
      <c r="C4697" s="28"/>
      <c r="E4697" s="28"/>
      <c r="F4697" s="30"/>
      <c r="G4697" s="31"/>
      <c r="I4697" s="28"/>
      <c r="J4697" s="29"/>
      <c r="L4697" s="28"/>
      <c r="M4697" s="27"/>
    </row>
    <row r="4698" spans="2:13">
      <c r="B4698" s="28"/>
      <c r="C4698" s="28"/>
      <c r="E4698" s="28"/>
      <c r="F4698" s="30"/>
      <c r="G4698" s="31"/>
      <c r="I4698" s="28"/>
      <c r="J4698" s="29"/>
      <c r="L4698" s="28"/>
      <c r="M4698" s="27"/>
    </row>
    <row r="4699" spans="2:13">
      <c r="B4699" s="28"/>
      <c r="C4699" s="28"/>
      <c r="E4699" s="28"/>
      <c r="F4699" s="30"/>
      <c r="G4699" s="31"/>
      <c r="I4699" s="28"/>
      <c r="J4699" s="29"/>
      <c r="L4699" s="28"/>
      <c r="M4699" s="27"/>
    </row>
    <row r="4700" spans="2:13">
      <c r="B4700" s="28"/>
      <c r="C4700" s="28"/>
      <c r="E4700" s="28"/>
      <c r="F4700" s="30"/>
      <c r="G4700" s="31"/>
      <c r="I4700" s="28"/>
      <c r="J4700" s="29"/>
      <c r="L4700" s="28"/>
      <c r="M4700" s="27"/>
    </row>
    <row r="4701" spans="2:13">
      <c r="B4701" s="28"/>
      <c r="C4701" s="28"/>
      <c r="E4701" s="28"/>
      <c r="F4701" s="30"/>
      <c r="G4701" s="31"/>
      <c r="I4701" s="28"/>
      <c r="J4701" s="29"/>
      <c r="L4701" s="28"/>
      <c r="M4701" s="27"/>
    </row>
    <row r="4702" spans="2:13">
      <c r="B4702" s="28"/>
      <c r="C4702" s="28"/>
      <c r="E4702" s="28"/>
      <c r="F4702" s="30"/>
      <c r="G4702" s="31"/>
      <c r="I4702" s="28"/>
      <c r="J4702" s="29"/>
      <c r="L4702" s="28"/>
      <c r="M4702" s="27"/>
    </row>
    <row r="4703" spans="2:13">
      <c r="B4703" s="28"/>
      <c r="C4703" s="28"/>
      <c r="E4703" s="28"/>
      <c r="F4703" s="30"/>
      <c r="G4703" s="31"/>
      <c r="I4703" s="28"/>
      <c r="J4703" s="29"/>
      <c r="L4703" s="28"/>
      <c r="M4703" s="27"/>
    </row>
    <row r="4704" spans="2:13">
      <c r="B4704" s="28"/>
      <c r="C4704" s="28"/>
      <c r="E4704" s="28"/>
      <c r="F4704" s="30"/>
      <c r="G4704" s="31"/>
      <c r="I4704" s="28"/>
      <c r="J4704" s="29"/>
      <c r="L4704" s="28"/>
      <c r="M4704" s="27"/>
    </row>
    <row r="4705" spans="2:13">
      <c r="B4705" s="28"/>
      <c r="C4705" s="28"/>
      <c r="E4705" s="28"/>
      <c r="F4705" s="30"/>
      <c r="G4705" s="31"/>
      <c r="I4705" s="28"/>
      <c r="J4705" s="29"/>
      <c r="L4705" s="28"/>
      <c r="M4705" s="27"/>
    </row>
    <row r="4706" spans="2:13">
      <c r="B4706" s="28"/>
      <c r="C4706" s="28"/>
      <c r="E4706" s="28"/>
      <c r="F4706" s="30"/>
      <c r="G4706" s="31"/>
      <c r="I4706" s="28"/>
      <c r="J4706" s="29"/>
      <c r="L4706" s="28"/>
      <c r="M4706" s="27"/>
    </row>
    <row r="4707" spans="2:13">
      <c r="B4707" s="28"/>
      <c r="C4707" s="28"/>
      <c r="E4707" s="28"/>
      <c r="F4707" s="30"/>
      <c r="G4707" s="31"/>
      <c r="I4707" s="28"/>
      <c r="J4707" s="29"/>
      <c r="L4707" s="28"/>
      <c r="M4707" s="27"/>
    </row>
    <row r="4708" spans="2:13">
      <c r="B4708" s="28"/>
      <c r="C4708" s="28"/>
      <c r="E4708" s="28"/>
      <c r="F4708" s="30"/>
      <c r="G4708" s="31"/>
      <c r="I4708" s="28"/>
      <c r="J4708" s="29"/>
      <c r="L4708" s="28"/>
      <c r="M4708" s="27"/>
    </row>
    <row r="4709" spans="2:13">
      <c r="B4709" s="28"/>
      <c r="C4709" s="28"/>
      <c r="E4709" s="28"/>
      <c r="F4709" s="30"/>
      <c r="G4709" s="31"/>
      <c r="I4709" s="28"/>
      <c r="J4709" s="29"/>
      <c r="L4709" s="28"/>
      <c r="M4709" s="27"/>
    </row>
    <row r="4710" spans="2:13">
      <c r="B4710" s="28"/>
      <c r="C4710" s="28"/>
      <c r="E4710" s="28"/>
      <c r="F4710" s="30"/>
      <c r="G4710" s="31"/>
      <c r="I4710" s="28"/>
      <c r="J4710" s="29"/>
      <c r="L4710" s="28"/>
      <c r="M4710" s="27"/>
    </row>
    <row r="4711" spans="2:13">
      <c r="B4711" s="28"/>
      <c r="C4711" s="28"/>
      <c r="E4711" s="28"/>
      <c r="F4711" s="30"/>
      <c r="G4711" s="31"/>
      <c r="I4711" s="28"/>
      <c r="J4711" s="29"/>
      <c r="L4711" s="28"/>
      <c r="M4711" s="27"/>
    </row>
    <row r="4712" spans="2:13">
      <c r="B4712" s="28"/>
      <c r="C4712" s="28"/>
      <c r="E4712" s="28"/>
      <c r="F4712" s="30"/>
      <c r="G4712" s="31"/>
      <c r="I4712" s="28"/>
      <c r="J4712" s="29"/>
      <c r="L4712" s="28"/>
      <c r="M4712" s="27"/>
    </row>
    <row r="4713" spans="2:13">
      <c r="B4713" s="28"/>
      <c r="C4713" s="28"/>
      <c r="E4713" s="28"/>
      <c r="F4713" s="30"/>
      <c r="G4713" s="31"/>
      <c r="I4713" s="28"/>
      <c r="J4713" s="29"/>
      <c r="L4713" s="28"/>
      <c r="M4713" s="27"/>
    </row>
    <row r="4714" spans="2:13">
      <c r="B4714" s="28"/>
      <c r="C4714" s="28"/>
      <c r="E4714" s="28"/>
      <c r="F4714" s="30"/>
      <c r="G4714" s="31"/>
      <c r="I4714" s="28"/>
      <c r="J4714" s="29"/>
      <c r="L4714" s="28"/>
      <c r="M4714" s="27"/>
    </row>
    <row r="4715" spans="2:13">
      <c r="B4715" s="28"/>
      <c r="C4715" s="28"/>
      <c r="E4715" s="28"/>
      <c r="F4715" s="30"/>
      <c r="G4715" s="31"/>
      <c r="I4715" s="28"/>
      <c r="J4715" s="29"/>
      <c r="L4715" s="28"/>
      <c r="M4715" s="27"/>
    </row>
    <row r="4716" spans="2:13">
      <c r="B4716" s="28"/>
      <c r="C4716" s="28"/>
      <c r="E4716" s="28"/>
      <c r="F4716" s="30"/>
      <c r="G4716" s="31"/>
      <c r="I4716" s="28"/>
      <c r="J4716" s="29"/>
      <c r="L4716" s="28"/>
      <c r="M4716" s="27"/>
    </row>
    <row r="4717" spans="2:13">
      <c r="B4717" s="28"/>
      <c r="C4717" s="28"/>
      <c r="E4717" s="28"/>
      <c r="F4717" s="30"/>
      <c r="G4717" s="31"/>
      <c r="I4717" s="28"/>
      <c r="J4717" s="29"/>
      <c r="L4717" s="28"/>
      <c r="M4717" s="27"/>
    </row>
    <row r="4718" spans="2:13">
      <c r="B4718" s="28"/>
      <c r="C4718" s="28"/>
      <c r="E4718" s="28"/>
      <c r="F4718" s="30"/>
      <c r="G4718" s="31"/>
      <c r="I4718" s="28"/>
      <c r="J4718" s="29"/>
      <c r="L4718" s="28"/>
      <c r="M4718" s="27"/>
    </row>
    <row r="4719" spans="2:13">
      <c r="B4719" s="28"/>
      <c r="C4719" s="28"/>
      <c r="E4719" s="28"/>
      <c r="F4719" s="30"/>
      <c r="G4719" s="31"/>
      <c r="I4719" s="28"/>
      <c r="J4719" s="29"/>
      <c r="L4719" s="28"/>
      <c r="M4719" s="27"/>
    </row>
    <row r="4720" spans="2:13">
      <c r="B4720" s="28"/>
      <c r="C4720" s="28"/>
      <c r="E4720" s="28"/>
      <c r="F4720" s="30"/>
      <c r="G4720" s="31"/>
      <c r="I4720" s="28"/>
      <c r="J4720" s="29"/>
      <c r="L4720" s="28"/>
      <c r="M4720" s="27"/>
    </row>
    <row r="4721" spans="2:13">
      <c r="B4721" s="28"/>
      <c r="C4721" s="28"/>
      <c r="E4721" s="28"/>
      <c r="F4721" s="30"/>
      <c r="G4721" s="31"/>
      <c r="I4721" s="28"/>
      <c r="J4721" s="29"/>
      <c r="L4721" s="28"/>
      <c r="M4721" s="27"/>
    </row>
    <row r="4722" spans="2:13">
      <c r="B4722" s="28"/>
      <c r="C4722" s="28"/>
      <c r="E4722" s="28"/>
      <c r="F4722" s="30"/>
      <c r="G4722" s="31"/>
      <c r="I4722" s="28"/>
      <c r="J4722" s="29"/>
      <c r="L4722" s="28"/>
      <c r="M4722" s="27"/>
    </row>
    <row r="4723" spans="2:13">
      <c r="B4723" s="28"/>
      <c r="C4723" s="28"/>
      <c r="E4723" s="28"/>
      <c r="F4723" s="30"/>
      <c r="G4723" s="31"/>
      <c r="I4723" s="28"/>
      <c r="J4723" s="29"/>
      <c r="L4723" s="28"/>
      <c r="M4723" s="27"/>
    </row>
    <row r="4724" spans="2:13">
      <c r="B4724" s="28"/>
      <c r="C4724" s="28"/>
      <c r="E4724" s="28"/>
      <c r="F4724" s="30"/>
      <c r="G4724" s="31"/>
      <c r="I4724" s="28"/>
      <c r="J4724" s="29"/>
      <c r="L4724" s="28"/>
      <c r="M4724" s="27"/>
    </row>
    <row r="4725" spans="2:13">
      <c r="B4725" s="28"/>
      <c r="C4725" s="28"/>
      <c r="E4725" s="28"/>
      <c r="F4725" s="30"/>
      <c r="G4725" s="31"/>
      <c r="I4725" s="28"/>
      <c r="J4725" s="29"/>
      <c r="L4725" s="28"/>
      <c r="M4725" s="27"/>
    </row>
    <row r="4726" spans="2:13">
      <c r="B4726" s="28"/>
      <c r="C4726" s="28"/>
      <c r="E4726" s="28"/>
      <c r="F4726" s="30"/>
      <c r="G4726" s="31"/>
      <c r="I4726" s="28"/>
      <c r="J4726" s="29"/>
      <c r="L4726" s="28"/>
      <c r="M4726" s="27"/>
    </row>
    <row r="4727" spans="2:13">
      <c r="B4727" s="28"/>
      <c r="C4727" s="28"/>
      <c r="E4727" s="28"/>
      <c r="F4727" s="30"/>
      <c r="G4727" s="31"/>
      <c r="I4727" s="28"/>
      <c r="J4727" s="29"/>
      <c r="L4727" s="28"/>
      <c r="M4727" s="27"/>
    </row>
    <row r="4728" spans="2:13">
      <c r="B4728" s="28"/>
      <c r="C4728" s="28"/>
      <c r="E4728" s="28"/>
      <c r="F4728" s="30"/>
      <c r="G4728" s="31"/>
      <c r="I4728" s="28"/>
      <c r="J4728" s="29"/>
      <c r="L4728" s="28"/>
      <c r="M4728" s="27"/>
    </row>
    <row r="4729" spans="2:13">
      <c r="B4729" s="28"/>
      <c r="C4729" s="28"/>
      <c r="E4729" s="28"/>
      <c r="F4729" s="30"/>
      <c r="G4729" s="31"/>
      <c r="I4729" s="28"/>
      <c r="J4729" s="29"/>
      <c r="L4729" s="28"/>
      <c r="M4729" s="27"/>
    </row>
    <row r="4730" spans="2:13">
      <c r="B4730" s="28"/>
      <c r="C4730" s="28"/>
      <c r="E4730" s="28"/>
      <c r="F4730" s="30"/>
      <c r="G4730" s="31"/>
      <c r="I4730" s="28"/>
      <c r="J4730" s="29"/>
      <c r="L4730" s="28"/>
      <c r="M4730" s="27"/>
    </row>
    <row r="4731" spans="2:13">
      <c r="B4731" s="28"/>
      <c r="C4731" s="28"/>
      <c r="E4731" s="28"/>
      <c r="F4731" s="30"/>
      <c r="G4731" s="31"/>
      <c r="I4731" s="28"/>
      <c r="J4731" s="29"/>
      <c r="L4731" s="28"/>
      <c r="M4731" s="27"/>
    </row>
    <row r="4732" spans="2:13">
      <c r="B4732" s="28"/>
      <c r="C4732" s="28"/>
      <c r="E4732" s="28"/>
      <c r="F4732" s="30"/>
      <c r="G4732" s="31"/>
      <c r="I4732" s="28"/>
      <c r="J4732" s="29"/>
      <c r="L4732" s="28"/>
      <c r="M4732" s="27"/>
    </row>
    <row r="4733" spans="2:13">
      <c r="B4733" s="28"/>
      <c r="C4733" s="28"/>
      <c r="E4733" s="28"/>
      <c r="F4733" s="30"/>
      <c r="G4733" s="31"/>
      <c r="I4733" s="28"/>
      <c r="J4733" s="29"/>
      <c r="L4733" s="28"/>
      <c r="M4733" s="27"/>
    </row>
    <row r="4734" spans="2:13">
      <c r="B4734" s="28"/>
      <c r="C4734" s="28"/>
      <c r="E4734" s="28"/>
      <c r="F4734" s="30"/>
      <c r="G4734" s="31"/>
      <c r="I4734" s="28"/>
      <c r="J4734" s="29"/>
      <c r="L4734" s="28"/>
      <c r="M4734" s="27"/>
    </row>
    <row r="4735" spans="2:13">
      <c r="B4735" s="28"/>
      <c r="C4735" s="28"/>
      <c r="E4735" s="28"/>
      <c r="F4735" s="30"/>
      <c r="G4735" s="31"/>
      <c r="I4735" s="28"/>
      <c r="J4735" s="29"/>
      <c r="L4735" s="28"/>
      <c r="M4735" s="27"/>
    </row>
    <row r="4736" spans="2:13">
      <c r="B4736" s="28"/>
      <c r="C4736" s="28"/>
      <c r="E4736" s="28"/>
      <c r="F4736" s="30"/>
      <c r="G4736" s="31"/>
      <c r="I4736" s="28"/>
      <c r="J4736" s="29"/>
      <c r="L4736" s="28"/>
      <c r="M4736" s="27"/>
    </row>
    <row r="4737" spans="2:13">
      <c r="B4737" s="28"/>
      <c r="C4737" s="28"/>
      <c r="E4737" s="28"/>
      <c r="F4737" s="30"/>
      <c r="G4737" s="31"/>
      <c r="I4737" s="28"/>
      <c r="J4737" s="29"/>
      <c r="L4737" s="28"/>
      <c r="M4737" s="27"/>
    </row>
    <row r="4738" spans="2:13">
      <c r="B4738" s="28"/>
      <c r="C4738" s="28"/>
      <c r="E4738" s="28"/>
      <c r="F4738" s="30"/>
      <c r="G4738" s="31"/>
      <c r="I4738" s="28"/>
      <c r="J4738" s="29"/>
      <c r="L4738" s="28"/>
      <c r="M4738" s="27"/>
    </row>
    <row r="4739" spans="2:13">
      <c r="B4739" s="28"/>
      <c r="C4739" s="28"/>
      <c r="E4739" s="28"/>
      <c r="F4739" s="30"/>
      <c r="G4739" s="31"/>
      <c r="I4739" s="28"/>
      <c r="J4739" s="29"/>
      <c r="L4739" s="28"/>
      <c r="M4739" s="27"/>
    </row>
    <row r="4740" spans="2:13">
      <c r="B4740" s="28"/>
      <c r="C4740" s="28"/>
      <c r="E4740" s="28"/>
      <c r="F4740" s="30"/>
      <c r="G4740" s="31"/>
      <c r="I4740" s="28"/>
      <c r="J4740" s="29"/>
      <c r="L4740" s="28"/>
      <c r="M4740" s="27"/>
    </row>
    <row r="4741" spans="2:13">
      <c r="B4741" s="28"/>
      <c r="C4741" s="28"/>
      <c r="E4741" s="28"/>
      <c r="F4741" s="30"/>
      <c r="G4741" s="31"/>
      <c r="I4741" s="28"/>
      <c r="J4741" s="29"/>
      <c r="L4741" s="28"/>
      <c r="M4741" s="27"/>
    </row>
    <row r="4742" spans="2:13">
      <c r="B4742" s="28"/>
      <c r="C4742" s="28"/>
      <c r="E4742" s="28"/>
      <c r="F4742" s="30"/>
      <c r="G4742" s="31"/>
      <c r="I4742" s="28"/>
      <c r="J4742" s="29"/>
      <c r="L4742" s="28"/>
      <c r="M4742" s="27"/>
    </row>
    <row r="4743" spans="2:13">
      <c r="B4743" s="28"/>
      <c r="C4743" s="28"/>
      <c r="E4743" s="28"/>
      <c r="F4743" s="30"/>
      <c r="G4743" s="31"/>
      <c r="I4743" s="28"/>
      <c r="J4743" s="29"/>
      <c r="L4743" s="28"/>
      <c r="M4743" s="27"/>
    </row>
    <row r="4744" spans="2:13">
      <c r="B4744" s="28"/>
      <c r="C4744" s="28"/>
      <c r="E4744" s="28"/>
      <c r="F4744" s="30"/>
      <c r="G4744" s="31"/>
      <c r="I4744" s="28"/>
      <c r="J4744" s="29"/>
      <c r="L4744" s="28"/>
      <c r="M4744" s="27"/>
    </row>
    <row r="4745" spans="2:13">
      <c r="B4745" s="28"/>
      <c r="C4745" s="28"/>
      <c r="E4745" s="28"/>
      <c r="F4745" s="30"/>
      <c r="G4745" s="31"/>
      <c r="I4745" s="28"/>
      <c r="J4745" s="29"/>
      <c r="L4745" s="28"/>
      <c r="M4745" s="27"/>
    </row>
    <row r="4746" spans="2:13">
      <c r="B4746" s="28"/>
      <c r="C4746" s="28"/>
      <c r="E4746" s="28"/>
      <c r="F4746" s="30"/>
      <c r="G4746" s="31"/>
      <c r="I4746" s="28"/>
      <c r="J4746" s="29"/>
      <c r="L4746" s="28"/>
      <c r="M4746" s="27"/>
    </row>
    <row r="4747" spans="2:13">
      <c r="B4747" s="28"/>
      <c r="C4747" s="28"/>
      <c r="E4747" s="28"/>
      <c r="F4747" s="30"/>
      <c r="G4747" s="31"/>
      <c r="I4747" s="28"/>
      <c r="J4747" s="29"/>
      <c r="L4747" s="28"/>
      <c r="M4747" s="27"/>
    </row>
    <row r="4748" spans="2:13">
      <c r="B4748" s="28"/>
      <c r="C4748" s="28"/>
      <c r="E4748" s="28"/>
      <c r="F4748" s="30"/>
      <c r="G4748" s="31"/>
      <c r="I4748" s="28"/>
      <c r="J4748" s="29"/>
      <c r="L4748" s="28"/>
      <c r="M4748" s="27"/>
    </row>
    <row r="4749" spans="2:13">
      <c r="B4749" s="28"/>
      <c r="C4749" s="28"/>
      <c r="E4749" s="28"/>
      <c r="F4749" s="30"/>
      <c r="G4749" s="31"/>
      <c r="I4749" s="28"/>
      <c r="J4749" s="29"/>
      <c r="L4749" s="28"/>
      <c r="M4749" s="27"/>
    </row>
    <row r="4750" spans="2:13">
      <c r="B4750" s="28"/>
      <c r="C4750" s="28"/>
      <c r="E4750" s="28"/>
      <c r="F4750" s="30"/>
      <c r="G4750" s="31"/>
      <c r="I4750" s="28"/>
      <c r="J4750" s="29"/>
      <c r="L4750" s="28"/>
      <c r="M4750" s="27"/>
    </row>
    <row r="4751" spans="2:13">
      <c r="B4751" s="28"/>
      <c r="C4751" s="28"/>
      <c r="E4751" s="28"/>
      <c r="F4751" s="30"/>
      <c r="G4751" s="31"/>
      <c r="I4751" s="28"/>
      <c r="J4751" s="29"/>
      <c r="L4751" s="28"/>
      <c r="M4751" s="27"/>
    </row>
    <row r="4752" spans="2:13">
      <c r="B4752" s="28"/>
      <c r="C4752" s="28"/>
      <c r="E4752" s="28"/>
      <c r="F4752" s="30"/>
      <c r="G4752" s="31"/>
      <c r="I4752" s="28"/>
      <c r="J4752" s="29"/>
      <c r="L4752" s="28"/>
      <c r="M4752" s="27"/>
    </row>
    <row r="4753" spans="2:13">
      <c r="B4753" s="28"/>
      <c r="C4753" s="28"/>
      <c r="E4753" s="28"/>
      <c r="F4753" s="30"/>
      <c r="G4753" s="31"/>
      <c r="I4753" s="28"/>
      <c r="J4753" s="29"/>
      <c r="L4753" s="28"/>
      <c r="M4753" s="27"/>
    </row>
    <row r="4754" spans="2:13">
      <c r="B4754" s="28"/>
      <c r="C4754" s="28"/>
      <c r="E4754" s="28"/>
      <c r="F4754" s="30"/>
      <c r="G4754" s="31"/>
      <c r="I4754" s="28"/>
      <c r="J4754" s="29"/>
      <c r="L4754" s="28"/>
      <c r="M4754" s="27"/>
    </row>
    <row r="4755" spans="2:13">
      <c r="B4755" s="28"/>
      <c r="C4755" s="28"/>
      <c r="E4755" s="28"/>
      <c r="F4755" s="30"/>
      <c r="G4755" s="31"/>
      <c r="I4755" s="28"/>
      <c r="J4755" s="29"/>
      <c r="L4755" s="28"/>
      <c r="M4755" s="27"/>
    </row>
    <row r="4756" spans="2:13">
      <c r="B4756" s="28"/>
      <c r="C4756" s="28"/>
      <c r="E4756" s="28"/>
      <c r="F4756" s="30"/>
      <c r="G4756" s="31"/>
      <c r="I4756" s="28"/>
      <c r="J4756" s="29"/>
      <c r="L4756" s="28"/>
      <c r="M4756" s="27"/>
    </row>
    <row r="4757" spans="2:13">
      <c r="B4757" s="28"/>
      <c r="C4757" s="28"/>
      <c r="E4757" s="28"/>
      <c r="F4757" s="30"/>
      <c r="G4757" s="31"/>
      <c r="I4757" s="28"/>
      <c r="J4757" s="29"/>
      <c r="L4757" s="28"/>
      <c r="M4757" s="27"/>
    </row>
    <row r="4758" spans="2:13">
      <c r="B4758" s="28"/>
      <c r="C4758" s="28"/>
      <c r="E4758" s="28"/>
      <c r="F4758" s="30"/>
      <c r="G4758" s="31"/>
      <c r="I4758" s="28"/>
      <c r="J4758" s="29"/>
      <c r="L4758" s="28"/>
      <c r="M4758" s="27"/>
    </row>
    <row r="4759" spans="2:13">
      <c r="B4759" s="28"/>
      <c r="C4759" s="28"/>
      <c r="E4759" s="28"/>
      <c r="F4759" s="30"/>
      <c r="G4759" s="31"/>
      <c r="I4759" s="28"/>
      <c r="J4759" s="29"/>
      <c r="L4759" s="28"/>
      <c r="M4759" s="27"/>
    </row>
    <row r="4760" spans="2:13">
      <c r="B4760" s="28"/>
      <c r="C4760" s="28"/>
      <c r="E4760" s="28"/>
      <c r="F4760" s="30"/>
      <c r="G4760" s="31"/>
      <c r="I4760" s="28"/>
      <c r="J4760" s="29"/>
      <c r="L4760" s="28"/>
      <c r="M4760" s="27"/>
    </row>
    <row r="4761" spans="2:13">
      <c r="B4761" s="28"/>
      <c r="C4761" s="28"/>
      <c r="E4761" s="28"/>
      <c r="F4761" s="30"/>
      <c r="G4761" s="31"/>
      <c r="I4761" s="28"/>
      <c r="J4761" s="29"/>
      <c r="L4761" s="28"/>
      <c r="M4761" s="27"/>
    </row>
    <row r="4762" spans="2:13">
      <c r="B4762" s="28"/>
      <c r="C4762" s="28"/>
      <c r="E4762" s="28"/>
      <c r="F4762" s="30"/>
      <c r="G4762" s="31"/>
      <c r="I4762" s="28"/>
      <c r="J4762" s="29"/>
      <c r="L4762" s="28"/>
      <c r="M4762" s="27"/>
    </row>
    <row r="4763" spans="2:13">
      <c r="B4763" s="28"/>
      <c r="C4763" s="28"/>
      <c r="E4763" s="28"/>
      <c r="F4763" s="30"/>
      <c r="G4763" s="31"/>
      <c r="I4763" s="28"/>
      <c r="J4763" s="29"/>
      <c r="L4763" s="28"/>
      <c r="M4763" s="27"/>
    </row>
    <row r="4764" spans="2:13">
      <c r="B4764" s="28"/>
      <c r="C4764" s="28"/>
      <c r="E4764" s="28"/>
      <c r="F4764" s="30"/>
      <c r="G4764" s="31"/>
      <c r="I4764" s="28"/>
      <c r="J4764" s="29"/>
      <c r="L4764" s="28"/>
      <c r="M4764" s="27"/>
    </row>
    <row r="4765" spans="2:13">
      <c r="B4765" s="28"/>
      <c r="C4765" s="28"/>
      <c r="E4765" s="28"/>
      <c r="F4765" s="30"/>
      <c r="G4765" s="31"/>
      <c r="I4765" s="28"/>
      <c r="J4765" s="29"/>
      <c r="L4765" s="28"/>
      <c r="M4765" s="27"/>
    </row>
    <row r="4766" spans="2:13">
      <c r="B4766" s="28"/>
      <c r="C4766" s="28"/>
      <c r="E4766" s="28"/>
      <c r="F4766" s="30"/>
      <c r="G4766" s="31"/>
      <c r="I4766" s="28"/>
      <c r="J4766" s="29"/>
      <c r="L4766" s="28"/>
      <c r="M4766" s="27"/>
    </row>
    <row r="4767" spans="2:13">
      <c r="B4767" s="28"/>
      <c r="C4767" s="28"/>
      <c r="E4767" s="28"/>
      <c r="F4767" s="30"/>
      <c r="G4767" s="31"/>
      <c r="I4767" s="28"/>
      <c r="J4767" s="29"/>
      <c r="L4767" s="28"/>
      <c r="M4767" s="27"/>
    </row>
    <row r="4768" spans="2:13">
      <c r="B4768" s="28"/>
      <c r="C4768" s="28"/>
      <c r="E4768" s="28"/>
      <c r="F4768" s="30"/>
      <c r="G4768" s="31"/>
      <c r="I4768" s="28"/>
      <c r="J4768" s="29"/>
      <c r="L4768" s="28"/>
      <c r="M4768" s="27"/>
    </row>
    <row r="4769" spans="2:13">
      <c r="B4769" s="28"/>
      <c r="C4769" s="28"/>
      <c r="E4769" s="28"/>
      <c r="F4769" s="30"/>
      <c r="G4769" s="31"/>
      <c r="I4769" s="28"/>
      <c r="J4769" s="29"/>
      <c r="L4769" s="28"/>
      <c r="M4769" s="27"/>
    </row>
    <row r="4770" spans="2:13">
      <c r="B4770" s="28"/>
      <c r="C4770" s="28"/>
      <c r="E4770" s="28"/>
      <c r="F4770" s="30"/>
      <c r="G4770" s="31"/>
      <c r="I4770" s="28"/>
      <c r="J4770" s="29"/>
      <c r="L4770" s="28"/>
      <c r="M4770" s="27"/>
    </row>
    <row r="4771" spans="2:13">
      <c r="B4771" s="28"/>
      <c r="C4771" s="28"/>
      <c r="E4771" s="28"/>
      <c r="F4771" s="30"/>
      <c r="G4771" s="31"/>
      <c r="I4771" s="28"/>
      <c r="J4771" s="29"/>
      <c r="L4771" s="28"/>
      <c r="M4771" s="27"/>
    </row>
    <row r="4772" spans="2:13">
      <c r="B4772" s="28"/>
      <c r="C4772" s="28"/>
      <c r="E4772" s="28"/>
      <c r="F4772" s="30"/>
      <c r="G4772" s="31"/>
      <c r="I4772" s="28"/>
      <c r="J4772" s="29"/>
      <c r="L4772" s="28"/>
      <c r="M4772" s="27"/>
    </row>
    <row r="4773" spans="2:13">
      <c r="B4773" s="28"/>
      <c r="C4773" s="28"/>
      <c r="E4773" s="28"/>
      <c r="F4773" s="30"/>
      <c r="G4773" s="31"/>
      <c r="I4773" s="28"/>
      <c r="J4773" s="29"/>
      <c r="L4773" s="28"/>
      <c r="M4773" s="27"/>
    </row>
    <row r="4774" spans="2:13">
      <c r="B4774" s="28"/>
      <c r="C4774" s="28"/>
      <c r="E4774" s="28"/>
      <c r="F4774" s="30"/>
      <c r="G4774" s="31"/>
      <c r="I4774" s="28"/>
      <c r="J4774" s="29"/>
      <c r="L4774" s="28"/>
      <c r="M4774" s="27"/>
    </row>
    <row r="4775" spans="2:13">
      <c r="B4775" s="28"/>
      <c r="C4775" s="28"/>
      <c r="E4775" s="28"/>
      <c r="F4775" s="30"/>
      <c r="G4775" s="31"/>
      <c r="I4775" s="28"/>
      <c r="J4775" s="29"/>
      <c r="L4775" s="28"/>
      <c r="M4775" s="27"/>
    </row>
    <row r="4776" spans="2:13">
      <c r="B4776" s="28"/>
      <c r="C4776" s="28"/>
      <c r="E4776" s="28"/>
      <c r="F4776" s="30"/>
      <c r="G4776" s="31"/>
      <c r="I4776" s="28"/>
      <c r="J4776" s="29"/>
      <c r="L4776" s="28"/>
      <c r="M4776" s="27"/>
    </row>
    <row r="4777" spans="2:13">
      <c r="B4777" s="28"/>
      <c r="C4777" s="28"/>
      <c r="E4777" s="28"/>
      <c r="F4777" s="30"/>
      <c r="G4777" s="31"/>
      <c r="I4777" s="28"/>
      <c r="J4777" s="29"/>
      <c r="L4777" s="28"/>
      <c r="M4777" s="27"/>
    </row>
    <row r="4778" spans="2:13">
      <c r="B4778" s="28"/>
      <c r="C4778" s="28"/>
      <c r="E4778" s="28"/>
      <c r="F4778" s="30"/>
      <c r="G4778" s="31"/>
      <c r="I4778" s="28"/>
      <c r="J4778" s="29"/>
      <c r="L4778" s="28"/>
      <c r="M4778" s="27"/>
    </row>
    <row r="4779" spans="2:13">
      <c r="B4779" s="28"/>
      <c r="C4779" s="28"/>
      <c r="E4779" s="28"/>
      <c r="F4779" s="30"/>
      <c r="G4779" s="31"/>
      <c r="I4779" s="28"/>
      <c r="J4779" s="29"/>
      <c r="L4779" s="28"/>
      <c r="M4779" s="27"/>
    </row>
    <row r="4780" spans="2:13">
      <c r="B4780" s="28"/>
      <c r="C4780" s="28"/>
      <c r="E4780" s="28"/>
      <c r="F4780" s="30"/>
      <c r="G4780" s="31"/>
      <c r="I4780" s="28"/>
      <c r="J4780" s="29"/>
      <c r="L4780" s="28"/>
      <c r="M4780" s="27"/>
    </row>
    <row r="4781" spans="2:13">
      <c r="B4781" s="28"/>
      <c r="C4781" s="28"/>
      <c r="E4781" s="28"/>
      <c r="F4781" s="30"/>
      <c r="G4781" s="31"/>
      <c r="I4781" s="28"/>
      <c r="J4781" s="29"/>
      <c r="L4781" s="28"/>
      <c r="M4781" s="27"/>
    </row>
    <row r="4782" spans="2:13">
      <c r="B4782" s="28"/>
      <c r="C4782" s="28"/>
      <c r="E4782" s="28"/>
      <c r="F4782" s="30"/>
      <c r="G4782" s="31"/>
      <c r="I4782" s="28"/>
      <c r="J4782" s="29"/>
      <c r="L4782" s="28"/>
      <c r="M4782" s="27"/>
    </row>
    <row r="4783" spans="2:13">
      <c r="B4783" s="28"/>
      <c r="C4783" s="28"/>
      <c r="E4783" s="28"/>
      <c r="F4783" s="30"/>
      <c r="G4783" s="31"/>
      <c r="I4783" s="28"/>
      <c r="J4783" s="29"/>
      <c r="L4783" s="28"/>
      <c r="M4783" s="27"/>
    </row>
    <row r="4784" spans="2:13">
      <c r="B4784" s="28"/>
      <c r="C4784" s="28"/>
      <c r="E4784" s="28"/>
      <c r="F4784" s="30"/>
      <c r="G4784" s="31"/>
      <c r="I4784" s="28"/>
      <c r="J4784" s="29"/>
      <c r="L4784" s="28"/>
      <c r="M4784" s="27"/>
    </row>
    <row r="4785" spans="2:13">
      <c r="B4785" s="28"/>
      <c r="C4785" s="28"/>
      <c r="E4785" s="28"/>
      <c r="F4785" s="30"/>
      <c r="G4785" s="31"/>
      <c r="I4785" s="28"/>
      <c r="J4785" s="29"/>
      <c r="L4785" s="28"/>
      <c r="M4785" s="27"/>
    </row>
    <row r="4786" spans="2:13">
      <c r="B4786" s="28"/>
      <c r="C4786" s="28"/>
      <c r="E4786" s="28"/>
      <c r="F4786" s="30"/>
      <c r="G4786" s="31"/>
      <c r="I4786" s="28"/>
      <c r="J4786" s="29"/>
      <c r="L4786" s="28"/>
      <c r="M4786" s="27"/>
    </row>
    <row r="4787" spans="2:13">
      <c r="B4787" s="28"/>
      <c r="C4787" s="28"/>
      <c r="E4787" s="28"/>
      <c r="F4787" s="30"/>
      <c r="G4787" s="31"/>
      <c r="I4787" s="28"/>
      <c r="J4787" s="29"/>
      <c r="L4787" s="28"/>
      <c r="M4787" s="27"/>
    </row>
    <row r="4788" spans="2:13">
      <c r="B4788" s="28"/>
      <c r="C4788" s="28"/>
      <c r="E4788" s="28"/>
      <c r="F4788" s="30"/>
      <c r="G4788" s="31"/>
      <c r="I4788" s="28"/>
      <c r="J4788" s="29"/>
      <c r="L4788" s="28"/>
      <c r="M4788" s="27"/>
    </row>
    <row r="4789" spans="2:13">
      <c r="B4789" s="28"/>
      <c r="C4789" s="28"/>
      <c r="E4789" s="28"/>
      <c r="F4789" s="30"/>
      <c r="G4789" s="31"/>
      <c r="I4789" s="28"/>
      <c r="J4789" s="29"/>
      <c r="L4789" s="28"/>
      <c r="M4789" s="27"/>
    </row>
    <row r="4790" spans="2:13">
      <c r="B4790" s="28"/>
      <c r="C4790" s="28"/>
      <c r="E4790" s="28"/>
      <c r="F4790" s="30"/>
      <c r="G4790" s="31"/>
      <c r="I4790" s="28"/>
      <c r="J4790" s="29"/>
      <c r="L4790" s="28"/>
      <c r="M4790" s="27"/>
    </row>
    <row r="4791" spans="2:13">
      <c r="B4791" s="28"/>
      <c r="C4791" s="28"/>
      <c r="E4791" s="28"/>
      <c r="F4791" s="30"/>
      <c r="G4791" s="31"/>
      <c r="I4791" s="28"/>
      <c r="J4791" s="29"/>
      <c r="L4791" s="28"/>
      <c r="M4791" s="27"/>
    </row>
    <row r="4792" spans="2:13">
      <c r="B4792" s="28"/>
      <c r="C4792" s="28"/>
      <c r="E4792" s="28"/>
      <c r="F4792" s="30"/>
      <c r="G4792" s="31"/>
      <c r="I4792" s="28"/>
      <c r="J4792" s="29"/>
      <c r="L4792" s="28"/>
      <c r="M4792" s="27"/>
    </row>
    <row r="4793" spans="2:13">
      <c r="B4793" s="28"/>
      <c r="C4793" s="28"/>
      <c r="E4793" s="28"/>
      <c r="F4793" s="30"/>
      <c r="G4793" s="31"/>
      <c r="I4793" s="28"/>
      <c r="J4793" s="29"/>
      <c r="L4793" s="28"/>
      <c r="M4793" s="27"/>
    </row>
    <row r="4794" spans="2:13">
      <c r="B4794" s="28"/>
      <c r="C4794" s="28"/>
      <c r="E4794" s="28"/>
      <c r="F4794" s="30"/>
      <c r="G4794" s="31"/>
      <c r="I4794" s="28"/>
      <c r="J4794" s="29"/>
      <c r="L4794" s="28"/>
      <c r="M4794" s="27"/>
    </row>
    <row r="4795" spans="2:13">
      <c r="B4795" s="28"/>
      <c r="C4795" s="28"/>
      <c r="E4795" s="28"/>
      <c r="F4795" s="30"/>
      <c r="G4795" s="31"/>
      <c r="I4795" s="28"/>
      <c r="J4795" s="29"/>
      <c r="L4795" s="28"/>
      <c r="M4795" s="27"/>
    </row>
    <row r="4796" spans="2:13">
      <c r="B4796" s="28"/>
      <c r="C4796" s="28"/>
      <c r="E4796" s="28"/>
      <c r="F4796" s="30"/>
      <c r="G4796" s="31"/>
      <c r="I4796" s="28"/>
      <c r="J4796" s="29"/>
      <c r="L4796" s="28"/>
      <c r="M4796" s="27"/>
    </row>
    <row r="4797" spans="2:13">
      <c r="B4797" s="28"/>
      <c r="C4797" s="28"/>
      <c r="E4797" s="28"/>
      <c r="F4797" s="30"/>
      <c r="G4797" s="31"/>
      <c r="I4797" s="28"/>
      <c r="J4797" s="29"/>
      <c r="L4797" s="28"/>
      <c r="M4797" s="27"/>
    </row>
    <row r="4798" spans="2:13">
      <c r="B4798" s="28"/>
      <c r="C4798" s="28"/>
      <c r="E4798" s="28"/>
      <c r="F4798" s="30"/>
      <c r="G4798" s="31"/>
      <c r="I4798" s="28"/>
      <c r="J4798" s="29"/>
      <c r="L4798" s="28"/>
      <c r="M4798" s="27"/>
    </row>
    <row r="4799" spans="2:13">
      <c r="B4799" s="28"/>
      <c r="C4799" s="28"/>
      <c r="E4799" s="28"/>
      <c r="F4799" s="30"/>
      <c r="G4799" s="31"/>
      <c r="I4799" s="28"/>
      <c r="J4799" s="29"/>
      <c r="L4799" s="28"/>
      <c r="M4799" s="27"/>
    </row>
    <row r="4800" spans="2:13">
      <c r="B4800" s="28"/>
      <c r="C4800" s="28"/>
      <c r="E4800" s="28"/>
      <c r="F4800" s="30"/>
      <c r="G4800" s="31"/>
      <c r="I4800" s="28"/>
      <c r="J4800" s="29"/>
      <c r="L4800" s="28"/>
      <c r="M4800" s="27"/>
    </row>
    <row r="4801" spans="2:13">
      <c r="B4801" s="28"/>
      <c r="C4801" s="28"/>
      <c r="E4801" s="28"/>
      <c r="F4801" s="30"/>
      <c r="G4801" s="31"/>
      <c r="I4801" s="28"/>
      <c r="J4801" s="29"/>
      <c r="L4801" s="28"/>
      <c r="M4801" s="27"/>
    </row>
    <row r="4802" spans="2:13">
      <c r="B4802" s="28"/>
      <c r="C4802" s="28"/>
      <c r="E4802" s="28"/>
      <c r="F4802" s="30"/>
      <c r="G4802" s="31"/>
      <c r="I4802" s="28"/>
      <c r="J4802" s="29"/>
      <c r="L4802" s="28"/>
      <c r="M4802" s="27"/>
    </row>
    <row r="4803" spans="2:13">
      <c r="B4803" s="28"/>
      <c r="C4803" s="28"/>
      <c r="E4803" s="28"/>
      <c r="F4803" s="30"/>
      <c r="G4803" s="31"/>
      <c r="I4803" s="28"/>
      <c r="J4803" s="29"/>
      <c r="L4803" s="28"/>
      <c r="M4803" s="27"/>
    </row>
    <row r="4804" spans="2:13">
      <c r="B4804" s="28"/>
      <c r="C4804" s="28"/>
      <c r="E4804" s="28"/>
      <c r="F4804" s="30"/>
      <c r="G4804" s="31"/>
      <c r="I4804" s="28"/>
      <c r="J4804" s="29"/>
      <c r="L4804" s="28"/>
      <c r="M4804" s="27"/>
    </row>
    <row r="4805" spans="2:13">
      <c r="B4805" s="28"/>
      <c r="C4805" s="28"/>
      <c r="E4805" s="28"/>
      <c r="F4805" s="30"/>
      <c r="G4805" s="31"/>
      <c r="I4805" s="28"/>
      <c r="J4805" s="29"/>
      <c r="L4805" s="28"/>
      <c r="M4805" s="27"/>
    </row>
    <row r="4806" spans="2:13">
      <c r="B4806" s="28"/>
      <c r="C4806" s="28"/>
      <c r="E4806" s="28"/>
      <c r="F4806" s="30"/>
      <c r="G4806" s="31"/>
      <c r="I4806" s="28"/>
      <c r="J4806" s="29"/>
      <c r="L4806" s="28"/>
      <c r="M4806" s="27"/>
    </row>
    <row r="4807" spans="2:13">
      <c r="B4807" s="28"/>
      <c r="C4807" s="28"/>
      <c r="E4807" s="28"/>
      <c r="F4807" s="30"/>
      <c r="G4807" s="31"/>
      <c r="I4807" s="28"/>
      <c r="J4807" s="29"/>
      <c r="L4807" s="28"/>
      <c r="M4807" s="27"/>
    </row>
    <row r="4808" spans="2:13">
      <c r="B4808" s="28"/>
      <c r="C4808" s="28"/>
      <c r="E4808" s="28"/>
      <c r="F4808" s="30"/>
      <c r="G4808" s="31"/>
      <c r="I4808" s="28"/>
      <c r="J4808" s="29"/>
      <c r="L4808" s="28"/>
      <c r="M4808" s="27"/>
    </row>
    <row r="4809" spans="2:13">
      <c r="B4809" s="28"/>
      <c r="C4809" s="28"/>
      <c r="E4809" s="28"/>
      <c r="F4809" s="30"/>
      <c r="G4809" s="31"/>
      <c r="I4809" s="28"/>
      <c r="J4809" s="29"/>
      <c r="L4809" s="28"/>
      <c r="M4809" s="27"/>
    </row>
    <row r="4810" spans="2:13">
      <c r="B4810" s="28"/>
      <c r="C4810" s="28"/>
      <c r="E4810" s="28"/>
      <c r="F4810" s="30"/>
      <c r="G4810" s="31"/>
      <c r="I4810" s="28"/>
      <c r="J4810" s="29"/>
      <c r="L4810" s="28"/>
      <c r="M4810" s="27"/>
    </row>
    <row r="4811" spans="2:13">
      <c r="B4811" s="28"/>
      <c r="C4811" s="28"/>
      <c r="E4811" s="28"/>
      <c r="F4811" s="30"/>
      <c r="G4811" s="31"/>
      <c r="I4811" s="28"/>
      <c r="J4811" s="29"/>
      <c r="L4811" s="28"/>
      <c r="M4811" s="27"/>
    </row>
    <row r="4812" spans="2:13">
      <c r="B4812" s="28"/>
      <c r="C4812" s="28"/>
      <c r="E4812" s="28"/>
      <c r="F4812" s="30"/>
      <c r="G4812" s="31"/>
      <c r="I4812" s="28"/>
      <c r="J4812" s="29"/>
      <c r="L4812" s="28"/>
      <c r="M4812" s="27"/>
    </row>
    <row r="4813" spans="2:13">
      <c r="B4813" s="28"/>
      <c r="C4813" s="28"/>
      <c r="E4813" s="28"/>
      <c r="F4813" s="30"/>
      <c r="G4813" s="31"/>
      <c r="I4813" s="28"/>
      <c r="J4813" s="29"/>
      <c r="L4813" s="28"/>
      <c r="M4813" s="27"/>
    </row>
    <row r="4814" spans="2:13">
      <c r="B4814" s="28"/>
      <c r="C4814" s="28"/>
      <c r="E4814" s="28"/>
      <c r="F4814" s="30"/>
      <c r="G4814" s="31"/>
      <c r="I4814" s="28"/>
      <c r="J4814" s="29"/>
      <c r="L4814" s="28"/>
      <c r="M4814" s="27"/>
    </row>
    <row r="4815" spans="2:13">
      <c r="B4815" s="28"/>
      <c r="C4815" s="28"/>
      <c r="E4815" s="28"/>
      <c r="F4815" s="30"/>
      <c r="G4815" s="31"/>
      <c r="I4815" s="28"/>
      <c r="J4815" s="29"/>
      <c r="L4815" s="28"/>
      <c r="M4815" s="27"/>
    </row>
    <row r="4816" spans="2:13">
      <c r="B4816" s="28"/>
      <c r="C4816" s="28"/>
      <c r="E4816" s="28"/>
      <c r="F4816" s="30"/>
      <c r="G4816" s="31"/>
      <c r="I4816" s="28"/>
      <c r="J4816" s="29"/>
      <c r="L4816" s="28"/>
      <c r="M4816" s="27"/>
    </row>
    <row r="4817" spans="2:13">
      <c r="B4817" s="28"/>
      <c r="C4817" s="28"/>
      <c r="E4817" s="28"/>
      <c r="F4817" s="30"/>
      <c r="G4817" s="31"/>
      <c r="I4817" s="28"/>
      <c r="J4817" s="29"/>
      <c r="L4817" s="28"/>
      <c r="M4817" s="27"/>
    </row>
    <row r="4818" spans="2:13">
      <c r="B4818" s="28"/>
      <c r="C4818" s="28"/>
      <c r="E4818" s="28"/>
      <c r="F4818" s="30"/>
      <c r="G4818" s="31"/>
      <c r="I4818" s="28"/>
      <c r="J4818" s="29"/>
      <c r="L4818" s="28"/>
      <c r="M4818" s="27"/>
    </row>
    <row r="4819" spans="2:13">
      <c r="B4819" s="28"/>
      <c r="C4819" s="28"/>
      <c r="E4819" s="28"/>
      <c r="F4819" s="30"/>
      <c r="G4819" s="31"/>
      <c r="I4819" s="28"/>
      <c r="J4819" s="29"/>
      <c r="L4819" s="28"/>
      <c r="M4819" s="27"/>
    </row>
    <row r="4820" spans="2:13">
      <c r="B4820" s="28"/>
      <c r="C4820" s="28"/>
      <c r="E4820" s="28"/>
      <c r="F4820" s="30"/>
      <c r="G4820" s="31"/>
      <c r="I4820" s="28"/>
      <c r="J4820" s="29"/>
      <c r="L4820" s="28"/>
      <c r="M4820" s="27"/>
    </row>
    <row r="4821" spans="2:13">
      <c r="B4821" s="28"/>
      <c r="C4821" s="28"/>
      <c r="E4821" s="28"/>
      <c r="F4821" s="30"/>
      <c r="G4821" s="31"/>
      <c r="I4821" s="28"/>
      <c r="J4821" s="29"/>
      <c r="L4821" s="28"/>
      <c r="M4821" s="27"/>
    </row>
    <row r="4822" spans="2:13">
      <c r="B4822" s="28"/>
      <c r="C4822" s="28"/>
      <c r="E4822" s="28"/>
      <c r="F4822" s="30"/>
      <c r="G4822" s="31"/>
      <c r="I4822" s="28"/>
      <c r="J4822" s="29"/>
      <c r="L4822" s="28"/>
      <c r="M4822" s="27"/>
    </row>
    <row r="4823" spans="2:13">
      <c r="B4823" s="28"/>
      <c r="C4823" s="28"/>
      <c r="E4823" s="28"/>
      <c r="F4823" s="30"/>
      <c r="G4823" s="31"/>
      <c r="I4823" s="28"/>
      <c r="J4823" s="29"/>
      <c r="L4823" s="28"/>
      <c r="M4823" s="27"/>
    </row>
    <row r="4824" spans="2:13">
      <c r="B4824" s="28"/>
      <c r="C4824" s="28"/>
      <c r="E4824" s="28"/>
      <c r="F4824" s="30"/>
      <c r="G4824" s="31"/>
      <c r="I4824" s="28"/>
      <c r="J4824" s="29"/>
      <c r="L4824" s="28"/>
      <c r="M4824" s="27"/>
    </row>
    <row r="4825" spans="2:13">
      <c r="B4825" s="28"/>
      <c r="C4825" s="28"/>
      <c r="E4825" s="28"/>
      <c r="F4825" s="30"/>
      <c r="G4825" s="31"/>
      <c r="I4825" s="28"/>
      <c r="J4825" s="29"/>
      <c r="L4825" s="28"/>
      <c r="M4825" s="27"/>
    </row>
    <row r="4826" spans="2:13">
      <c r="B4826" s="28"/>
      <c r="C4826" s="28"/>
      <c r="E4826" s="28"/>
      <c r="F4826" s="30"/>
      <c r="G4826" s="31"/>
      <c r="I4826" s="28"/>
      <c r="J4826" s="29"/>
      <c r="L4826" s="28"/>
      <c r="M4826" s="27"/>
    </row>
    <row r="4827" spans="2:13">
      <c r="B4827" s="28"/>
      <c r="C4827" s="28"/>
      <c r="E4827" s="28"/>
      <c r="F4827" s="30"/>
      <c r="G4827" s="31"/>
      <c r="I4827" s="28"/>
      <c r="J4827" s="29"/>
      <c r="L4827" s="28"/>
      <c r="M4827" s="27"/>
    </row>
    <row r="4828" spans="2:13">
      <c r="B4828" s="28"/>
      <c r="C4828" s="28"/>
      <c r="E4828" s="28"/>
      <c r="F4828" s="30"/>
      <c r="G4828" s="31"/>
      <c r="I4828" s="28"/>
      <c r="J4828" s="29"/>
      <c r="L4828" s="28"/>
      <c r="M4828" s="27"/>
    </row>
    <row r="4829" spans="2:13">
      <c r="B4829" s="28"/>
      <c r="C4829" s="28"/>
      <c r="E4829" s="28"/>
      <c r="F4829" s="30"/>
      <c r="G4829" s="31"/>
      <c r="I4829" s="28"/>
      <c r="J4829" s="29"/>
      <c r="L4829" s="28"/>
      <c r="M4829" s="27"/>
    </row>
    <row r="4830" spans="2:13">
      <c r="B4830" s="28"/>
      <c r="C4830" s="28"/>
      <c r="E4830" s="28"/>
      <c r="F4830" s="30"/>
      <c r="G4830" s="31"/>
      <c r="I4830" s="28"/>
      <c r="J4830" s="29"/>
      <c r="L4830" s="28"/>
      <c r="M4830" s="27"/>
    </row>
    <row r="4831" spans="2:13">
      <c r="B4831" s="28"/>
      <c r="C4831" s="28"/>
      <c r="E4831" s="28"/>
      <c r="F4831" s="30"/>
      <c r="G4831" s="31"/>
      <c r="I4831" s="28"/>
      <c r="J4831" s="29"/>
      <c r="L4831" s="28"/>
      <c r="M4831" s="27"/>
    </row>
    <row r="4832" spans="2:13">
      <c r="B4832" s="28"/>
      <c r="C4832" s="28"/>
      <c r="E4832" s="28"/>
      <c r="F4832" s="30"/>
      <c r="G4832" s="31"/>
      <c r="I4832" s="28"/>
      <c r="J4832" s="29"/>
      <c r="L4832" s="28"/>
      <c r="M4832" s="27"/>
    </row>
    <row r="4833" spans="2:13">
      <c r="B4833" s="28"/>
      <c r="C4833" s="28"/>
      <c r="E4833" s="28"/>
      <c r="F4833" s="30"/>
      <c r="G4833" s="31"/>
      <c r="I4833" s="28"/>
      <c r="J4833" s="29"/>
      <c r="L4833" s="28"/>
      <c r="M4833" s="27"/>
    </row>
    <row r="4834" spans="2:13">
      <c r="B4834" s="28"/>
      <c r="C4834" s="28"/>
      <c r="E4834" s="28"/>
      <c r="F4834" s="30"/>
      <c r="G4834" s="31"/>
      <c r="I4834" s="28"/>
      <c r="J4834" s="29"/>
      <c r="L4834" s="28"/>
      <c r="M4834" s="27"/>
    </row>
    <row r="4835" spans="2:13">
      <c r="B4835" s="28"/>
      <c r="C4835" s="28"/>
      <c r="E4835" s="28"/>
      <c r="F4835" s="30"/>
      <c r="G4835" s="31"/>
      <c r="I4835" s="28"/>
      <c r="J4835" s="29"/>
      <c r="L4835" s="28"/>
      <c r="M4835" s="27"/>
    </row>
    <row r="4836" spans="2:13">
      <c r="B4836" s="28"/>
      <c r="C4836" s="28"/>
      <c r="E4836" s="28"/>
      <c r="F4836" s="30"/>
      <c r="G4836" s="31"/>
      <c r="I4836" s="28"/>
      <c r="J4836" s="29"/>
      <c r="L4836" s="28"/>
      <c r="M4836" s="27"/>
    </row>
    <row r="4837" spans="2:13">
      <c r="B4837" s="28"/>
      <c r="C4837" s="28"/>
      <c r="E4837" s="28"/>
      <c r="F4837" s="30"/>
      <c r="G4837" s="31"/>
      <c r="I4837" s="28"/>
      <c r="J4837" s="29"/>
      <c r="L4837" s="28"/>
      <c r="M4837" s="27"/>
    </row>
    <row r="4838" spans="2:13">
      <c r="B4838" s="28"/>
      <c r="C4838" s="28"/>
      <c r="E4838" s="28"/>
      <c r="F4838" s="30"/>
      <c r="G4838" s="31"/>
      <c r="I4838" s="28"/>
      <c r="J4838" s="29"/>
      <c r="L4838" s="28"/>
      <c r="M4838" s="27"/>
    </row>
    <row r="4839" spans="2:13">
      <c r="B4839" s="28"/>
      <c r="C4839" s="28"/>
      <c r="E4839" s="28"/>
      <c r="F4839" s="30"/>
      <c r="G4839" s="31"/>
      <c r="I4839" s="28"/>
      <c r="J4839" s="29"/>
      <c r="L4839" s="28"/>
      <c r="M4839" s="27"/>
    </row>
    <row r="4840" spans="2:13">
      <c r="B4840" s="28"/>
      <c r="C4840" s="28"/>
      <c r="E4840" s="28"/>
      <c r="F4840" s="30"/>
      <c r="G4840" s="31"/>
      <c r="I4840" s="28"/>
      <c r="J4840" s="29"/>
      <c r="L4840" s="28"/>
      <c r="M4840" s="27"/>
    </row>
    <row r="4841" spans="2:13">
      <c r="B4841" s="28"/>
      <c r="C4841" s="28"/>
      <c r="E4841" s="28"/>
      <c r="F4841" s="30"/>
      <c r="G4841" s="31"/>
      <c r="I4841" s="28"/>
      <c r="J4841" s="29"/>
      <c r="L4841" s="28"/>
      <c r="M4841" s="27"/>
    </row>
    <row r="4842" spans="2:13">
      <c r="B4842" s="28"/>
      <c r="C4842" s="28"/>
      <c r="E4842" s="28"/>
      <c r="F4842" s="30"/>
      <c r="G4842" s="31"/>
      <c r="I4842" s="28"/>
      <c r="J4842" s="29"/>
      <c r="L4842" s="28"/>
      <c r="M4842" s="27"/>
    </row>
    <row r="4843" spans="2:13">
      <c r="B4843" s="28"/>
      <c r="C4843" s="28"/>
      <c r="E4843" s="28"/>
      <c r="F4843" s="30"/>
      <c r="G4843" s="31"/>
      <c r="I4843" s="28"/>
      <c r="J4843" s="29"/>
      <c r="L4843" s="28"/>
      <c r="M4843" s="27"/>
    </row>
    <row r="4844" spans="2:13">
      <c r="B4844" s="28"/>
      <c r="C4844" s="28"/>
      <c r="E4844" s="28"/>
      <c r="F4844" s="30"/>
      <c r="G4844" s="31"/>
      <c r="I4844" s="28"/>
      <c r="J4844" s="29"/>
      <c r="L4844" s="28"/>
      <c r="M4844" s="27"/>
    </row>
    <row r="4845" spans="2:13">
      <c r="B4845" s="28"/>
      <c r="C4845" s="28"/>
      <c r="E4845" s="28"/>
      <c r="F4845" s="30"/>
      <c r="G4845" s="31"/>
      <c r="I4845" s="28"/>
      <c r="J4845" s="29"/>
      <c r="L4845" s="28"/>
      <c r="M4845" s="27"/>
    </row>
    <row r="4846" spans="2:13">
      <c r="B4846" s="28"/>
      <c r="C4846" s="28"/>
      <c r="E4846" s="28"/>
      <c r="F4846" s="30"/>
      <c r="G4846" s="31"/>
      <c r="I4846" s="28"/>
      <c r="J4846" s="29"/>
      <c r="L4846" s="28"/>
      <c r="M4846" s="27"/>
    </row>
    <row r="4847" spans="2:13">
      <c r="B4847" s="28"/>
      <c r="C4847" s="28"/>
      <c r="E4847" s="28"/>
      <c r="F4847" s="30"/>
      <c r="G4847" s="31"/>
      <c r="I4847" s="28"/>
      <c r="J4847" s="29"/>
      <c r="L4847" s="28"/>
      <c r="M4847" s="27"/>
    </row>
    <row r="4848" spans="2:13">
      <c r="B4848" s="28"/>
      <c r="C4848" s="28"/>
      <c r="E4848" s="28"/>
      <c r="F4848" s="30"/>
      <c r="G4848" s="31"/>
      <c r="I4848" s="28"/>
      <c r="J4848" s="29"/>
      <c r="L4848" s="28"/>
      <c r="M4848" s="27"/>
    </row>
    <row r="4849" spans="2:13">
      <c r="B4849" s="28"/>
      <c r="C4849" s="28"/>
      <c r="E4849" s="28"/>
      <c r="F4849" s="30"/>
      <c r="G4849" s="31"/>
      <c r="I4849" s="28"/>
      <c r="J4849" s="29"/>
      <c r="L4849" s="28"/>
      <c r="M4849" s="27"/>
    </row>
    <row r="4850" spans="2:13">
      <c r="B4850" s="28"/>
      <c r="C4850" s="28"/>
      <c r="E4850" s="28"/>
      <c r="F4850" s="30"/>
      <c r="G4850" s="31"/>
      <c r="I4850" s="28"/>
      <c r="J4850" s="29"/>
      <c r="L4850" s="28"/>
      <c r="M4850" s="27"/>
    </row>
    <row r="4851" spans="2:13">
      <c r="B4851" s="28"/>
      <c r="C4851" s="28"/>
      <c r="E4851" s="28"/>
      <c r="F4851" s="30"/>
      <c r="G4851" s="31"/>
      <c r="I4851" s="28"/>
      <c r="J4851" s="29"/>
      <c r="L4851" s="28"/>
      <c r="M4851" s="27"/>
    </row>
    <row r="4852" spans="2:13">
      <c r="B4852" s="28"/>
      <c r="C4852" s="28"/>
      <c r="E4852" s="28"/>
      <c r="F4852" s="30"/>
      <c r="G4852" s="31"/>
      <c r="I4852" s="28"/>
      <c r="J4852" s="29"/>
      <c r="L4852" s="28"/>
      <c r="M4852" s="27"/>
    </row>
    <row r="4853" spans="2:13">
      <c r="B4853" s="28"/>
      <c r="C4853" s="28"/>
      <c r="E4853" s="28"/>
      <c r="F4853" s="30"/>
      <c r="G4853" s="31"/>
      <c r="I4853" s="28"/>
      <c r="J4853" s="29"/>
      <c r="L4853" s="28"/>
      <c r="M4853" s="27"/>
    </row>
    <row r="4854" spans="2:13">
      <c r="B4854" s="28"/>
      <c r="C4854" s="28"/>
      <c r="E4854" s="28"/>
      <c r="F4854" s="30"/>
      <c r="G4854" s="31"/>
      <c r="I4854" s="28"/>
      <c r="J4854" s="29"/>
      <c r="L4854" s="28"/>
      <c r="M4854" s="27"/>
    </row>
    <row r="4855" spans="2:13">
      <c r="B4855" s="28"/>
      <c r="C4855" s="28"/>
      <c r="E4855" s="28"/>
      <c r="F4855" s="30"/>
      <c r="G4855" s="31"/>
      <c r="I4855" s="28"/>
      <c r="J4855" s="29"/>
      <c r="L4855" s="28"/>
      <c r="M4855" s="27"/>
    </row>
    <row r="4856" spans="2:13">
      <c r="B4856" s="28"/>
      <c r="C4856" s="28"/>
      <c r="E4856" s="28"/>
      <c r="F4856" s="30"/>
      <c r="G4856" s="31"/>
      <c r="I4856" s="28"/>
      <c r="J4856" s="29"/>
      <c r="L4856" s="28"/>
      <c r="M4856" s="27"/>
    </row>
    <row r="4857" spans="2:13">
      <c r="B4857" s="28"/>
      <c r="C4857" s="28"/>
      <c r="E4857" s="28"/>
      <c r="F4857" s="30"/>
      <c r="G4857" s="31"/>
      <c r="I4857" s="28"/>
      <c r="J4857" s="29"/>
      <c r="L4857" s="28"/>
      <c r="M4857" s="27"/>
    </row>
    <row r="4858" spans="2:13">
      <c r="B4858" s="28"/>
      <c r="C4858" s="28"/>
      <c r="E4858" s="28"/>
      <c r="F4858" s="30"/>
      <c r="G4858" s="31"/>
      <c r="I4858" s="28"/>
      <c r="J4858" s="29"/>
      <c r="L4858" s="28"/>
      <c r="M4858" s="27"/>
    </row>
    <row r="4859" spans="2:13">
      <c r="B4859" s="28"/>
      <c r="C4859" s="28"/>
      <c r="E4859" s="28"/>
      <c r="F4859" s="30"/>
      <c r="G4859" s="31"/>
      <c r="I4859" s="28"/>
      <c r="J4859" s="29"/>
      <c r="L4859" s="28"/>
      <c r="M4859" s="27"/>
    </row>
    <row r="4860" spans="2:13">
      <c r="B4860" s="28"/>
      <c r="C4860" s="28"/>
      <c r="E4860" s="28"/>
      <c r="F4860" s="30"/>
      <c r="G4860" s="31"/>
      <c r="I4860" s="28"/>
      <c r="J4860" s="29"/>
      <c r="L4860" s="28"/>
      <c r="M4860" s="27"/>
    </row>
    <row r="4861" spans="2:13">
      <c r="B4861" s="28"/>
      <c r="C4861" s="28"/>
      <c r="E4861" s="28"/>
      <c r="F4861" s="30"/>
      <c r="G4861" s="31"/>
      <c r="I4861" s="28"/>
      <c r="J4861" s="29"/>
      <c r="L4861" s="28"/>
      <c r="M4861" s="27"/>
    </row>
    <row r="4862" spans="2:13">
      <c r="B4862" s="28"/>
      <c r="C4862" s="28"/>
      <c r="E4862" s="28"/>
      <c r="F4862" s="30"/>
      <c r="G4862" s="31"/>
      <c r="I4862" s="28"/>
      <c r="J4862" s="29"/>
      <c r="L4862" s="28"/>
      <c r="M4862" s="27"/>
    </row>
    <row r="4863" spans="2:13">
      <c r="B4863" s="28"/>
      <c r="C4863" s="28"/>
      <c r="E4863" s="28"/>
      <c r="F4863" s="30"/>
      <c r="G4863" s="31"/>
      <c r="I4863" s="28"/>
      <c r="J4863" s="29"/>
      <c r="L4863" s="28"/>
      <c r="M4863" s="27"/>
    </row>
    <row r="4864" spans="2:13">
      <c r="B4864" s="28"/>
      <c r="C4864" s="28"/>
      <c r="E4864" s="28"/>
      <c r="F4864" s="30"/>
      <c r="G4864" s="31"/>
      <c r="I4864" s="28"/>
      <c r="J4864" s="29"/>
      <c r="L4864" s="28"/>
      <c r="M4864" s="27"/>
    </row>
    <row r="4865" spans="2:13">
      <c r="B4865" s="28"/>
      <c r="C4865" s="28"/>
      <c r="E4865" s="28"/>
      <c r="F4865" s="30"/>
      <c r="G4865" s="31"/>
      <c r="I4865" s="28"/>
      <c r="J4865" s="29"/>
      <c r="L4865" s="28"/>
      <c r="M4865" s="27"/>
    </row>
    <row r="4866" spans="2:13">
      <c r="B4866" s="28"/>
      <c r="C4866" s="28"/>
      <c r="E4866" s="28"/>
      <c r="F4866" s="30"/>
      <c r="G4866" s="31"/>
      <c r="I4866" s="28"/>
      <c r="J4866" s="29"/>
      <c r="L4866" s="28"/>
      <c r="M4866" s="27"/>
    </row>
    <row r="4867" spans="2:13">
      <c r="B4867" s="28"/>
      <c r="C4867" s="28"/>
      <c r="E4867" s="28"/>
      <c r="F4867" s="30"/>
      <c r="G4867" s="31"/>
      <c r="I4867" s="28"/>
      <c r="J4867" s="29"/>
      <c r="L4867" s="28"/>
      <c r="M4867" s="27"/>
    </row>
    <row r="4868" spans="2:13">
      <c r="B4868" s="28"/>
      <c r="C4868" s="28"/>
      <c r="E4868" s="28"/>
      <c r="F4868" s="30"/>
      <c r="G4868" s="31"/>
      <c r="I4868" s="28"/>
      <c r="J4868" s="29"/>
      <c r="L4868" s="28"/>
      <c r="M4868" s="27"/>
    </row>
    <row r="4869" spans="2:13">
      <c r="B4869" s="28"/>
      <c r="C4869" s="28"/>
      <c r="E4869" s="28"/>
      <c r="F4869" s="30"/>
      <c r="G4869" s="31"/>
      <c r="I4869" s="28"/>
      <c r="J4869" s="29"/>
      <c r="L4869" s="28"/>
      <c r="M4869" s="27"/>
    </row>
    <row r="4870" spans="2:13">
      <c r="B4870" s="28"/>
      <c r="C4870" s="28"/>
      <c r="E4870" s="28"/>
      <c r="F4870" s="30"/>
      <c r="G4870" s="31"/>
      <c r="I4870" s="28"/>
      <c r="J4870" s="29"/>
      <c r="L4870" s="28"/>
      <c r="M4870" s="27"/>
    </row>
    <row r="4871" spans="2:13">
      <c r="B4871" s="28"/>
      <c r="C4871" s="28"/>
      <c r="E4871" s="28"/>
      <c r="F4871" s="30"/>
      <c r="G4871" s="31"/>
      <c r="I4871" s="28"/>
      <c r="J4871" s="29"/>
      <c r="L4871" s="28"/>
      <c r="M4871" s="27"/>
    </row>
    <row r="4872" spans="2:13">
      <c r="B4872" s="28"/>
      <c r="C4872" s="28"/>
      <c r="E4872" s="28"/>
      <c r="F4872" s="30"/>
      <c r="G4872" s="31"/>
      <c r="I4872" s="28"/>
      <c r="J4872" s="29"/>
      <c r="L4872" s="28"/>
      <c r="M4872" s="27"/>
    </row>
    <row r="4873" spans="2:13">
      <c r="B4873" s="28"/>
      <c r="C4873" s="28"/>
      <c r="E4873" s="28"/>
      <c r="F4873" s="30"/>
      <c r="G4873" s="31"/>
      <c r="I4873" s="28"/>
      <c r="J4873" s="29"/>
      <c r="L4873" s="28"/>
      <c r="M4873" s="27"/>
    </row>
    <row r="4874" spans="2:13">
      <c r="B4874" s="28"/>
      <c r="C4874" s="28"/>
      <c r="E4874" s="28"/>
      <c r="F4874" s="30"/>
      <c r="G4874" s="31"/>
      <c r="I4874" s="28"/>
      <c r="J4874" s="29"/>
      <c r="L4874" s="28"/>
      <c r="M4874" s="27"/>
    </row>
    <row r="4875" spans="2:13">
      <c r="B4875" s="28"/>
      <c r="C4875" s="28"/>
      <c r="E4875" s="28"/>
      <c r="F4875" s="30"/>
      <c r="G4875" s="31"/>
      <c r="I4875" s="28"/>
      <c r="J4875" s="29"/>
      <c r="L4875" s="28"/>
      <c r="M4875" s="27"/>
    </row>
    <row r="4876" spans="2:13">
      <c r="B4876" s="28"/>
      <c r="C4876" s="28"/>
      <c r="E4876" s="28"/>
      <c r="F4876" s="30"/>
      <c r="G4876" s="31"/>
      <c r="I4876" s="28"/>
      <c r="J4876" s="29"/>
      <c r="L4876" s="28"/>
      <c r="M4876" s="27"/>
    </row>
    <row r="4877" spans="2:13">
      <c r="B4877" s="28"/>
      <c r="C4877" s="28"/>
      <c r="E4877" s="28"/>
      <c r="F4877" s="30"/>
      <c r="G4877" s="31"/>
      <c r="I4877" s="28"/>
      <c r="J4877" s="29"/>
      <c r="L4877" s="28"/>
      <c r="M4877" s="27"/>
    </row>
    <row r="4878" spans="2:13">
      <c r="B4878" s="28"/>
      <c r="C4878" s="28"/>
      <c r="E4878" s="28"/>
      <c r="F4878" s="30"/>
      <c r="G4878" s="31"/>
      <c r="I4878" s="28"/>
      <c r="J4878" s="29"/>
      <c r="L4878" s="28"/>
      <c r="M4878" s="27"/>
    </row>
    <row r="4879" spans="2:13">
      <c r="B4879" s="28"/>
      <c r="C4879" s="28"/>
      <c r="E4879" s="28"/>
      <c r="F4879" s="30"/>
      <c r="G4879" s="31"/>
      <c r="I4879" s="28"/>
      <c r="J4879" s="29"/>
      <c r="L4879" s="28"/>
      <c r="M4879" s="27"/>
    </row>
    <row r="4880" spans="2:13">
      <c r="B4880" s="28"/>
      <c r="C4880" s="28"/>
      <c r="E4880" s="28"/>
      <c r="F4880" s="30"/>
      <c r="G4880" s="31"/>
      <c r="I4880" s="28"/>
      <c r="J4880" s="29"/>
      <c r="L4880" s="28"/>
      <c r="M4880" s="27"/>
    </row>
    <row r="4881" spans="2:13">
      <c r="B4881" s="28"/>
      <c r="C4881" s="28"/>
      <c r="E4881" s="28"/>
      <c r="F4881" s="30"/>
      <c r="G4881" s="31"/>
      <c r="I4881" s="28"/>
      <c r="J4881" s="29"/>
      <c r="L4881" s="28"/>
      <c r="M4881" s="27"/>
    </row>
    <row r="4882" spans="2:13">
      <c r="B4882" s="28"/>
      <c r="C4882" s="28"/>
      <c r="E4882" s="28"/>
      <c r="F4882" s="30"/>
      <c r="G4882" s="31"/>
      <c r="I4882" s="28"/>
      <c r="J4882" s="29"/>
      <c r="L4882" s="28"/>
      <c r="M4882" s="27"/>
    </row>
    <row r="4883" spans="2:13">
      <c r="B4883" s="28"/>
      <c r="C4883" s="28"/>
      <c r="E4883" s="28"/>
      <c r="F4883" s="30"/>
      <c r="G4883" s="31"/>
      <c r="I4883" s="28"/>
      <c r="J4883" s="29"/>
      <c r="L4883" s="28"/>
      <c r="M4883" s="27"/>
    </row>
    <row r="4884" spans="2:13">
      <c r="B4884" s="28"/>
      <c r="C4884" s="28"/>
      <c r="E4884" s="28"/>
      <c r="F4884" s="30"/>
      <c r="G4884" s="31"/>
      <c r="I4884" s="28"/>
      <c r="J4884" s="29"/>
      <c r="L4884" s="28"/>
      <c r="M4884" s="27"/>
    </row>
    <row r="4885" spans="2:13">
      <c r="B4885" s="28"/>
      <c r="C4885" s="28"/>
      <c r="E4885" s="28"/>
      <c r="F4885" s="30"/>
      <c r="G4885" s="31"/>
      <c r="I4885" s="28"/>
      <c r="J4885" s="29"/>
      <c r="L4885" s="28"/>
      <c r="M4885" s="27"/>
    </row>
    <row r="4886" spans="2:13">
      <c r="B4886" s="28"/>
      <c r="C4886" s="28"/>
      <c r="E4886" s="28"/>
      <c r="F4886" s="30"/>
      <c r="G4886" s="31"/>
      <c r="I4886" s="28"/>
      <c r="J4886" s="29"/>
      <c r="L4886" s="28"/>
      <c r="M4886" s="27"/>
    </row>
    <row r="4887" spans="2:13">
      <c r="B4887" s="28"/>
      <c r="C4887" s="28"/>
      <c r="E4887" s="28"/>
      <c r="F4887" s="30"/>
      <c r="G4887" s="31"/>
      <c r="I4887" s="28"/>
      <c r="J4887" s="29"/>
      <c r="L4887" s="28"/>
      <c r="M4887" s="27"/>
    </row>
    <row r="4888" spans="2:13">
      <c r="B4888" s="28"/>
      <c r="C4888" s="28"/>
      <c r="E4888" s="28"/>
      <c r="F4888" s="30"/>
      <c r="G4888" s="31"/>
      <c r="I4888" s="28"/>
      <c r="J4888" s="29"/>
      <c r="L4888" s="28"/>
      <c r="M4888" s="27"/>
    </row>
    <row r="4889" spans="2:13">
      <c r="B4889" s="28"/>
      <c r="C4889" s="28"/>
      <c r="E4889" s="28"/>
      <c r="F4889" s="30"/>
      <c r="G4889" s="31"/>
      <c r="I4889" s="28"/>
      <c r="J4889" s="29"/>
      <c r="L4889" s="28"/>
      <c r="M4889" s="27"/>
    </row>
    <row r="4890" spans="2:13">
      <c r="B4890" s="28"/>
      <c r="C4890" s="28"/>
      <c r="E4890" s="28"/>
      <c r="F4890" s="30"/>
      <c r="G4890" s="31"/>
      <c r="I4890" s="28"/>
      <c r="J4890" s="29"/>
      <c r="L4890" s="28"/>
      <c r="M4890" s="27"/>
    </row>
    <row r="4891" spans="2:13">
      <c r="B4891" s="28"/>
      <c r="C4891" s="28"/>
      <c r="E4891" s="28"/>
      <c r="F4891" s="30"/>
      <c r="G4891" s="31"/>
      <c r="I4891" s="28"/>
      <c r="J4891" s="29"/>
      <c r="L4891" s="28"/>
      <c r="M4891" s="27"/>
    </row>
    <row r="4892" spans="2:13">
      <c r="B4892" s="28"/>
      <c r="C4892" s="28"/>
      <c r="E4892" s="28"/>
      <c r="F4892" s="30"/>
      <c r="G4892" s="31"/>
      <c r="I4892" s="28"/>
      <c r="J4892" s="29"/>
      <c r="L4892" s="28"/>
      <c r="M4892" s="27"/>
    </row>
    <row r="4893" spans="2:13">
      <c r="B4893" s="28"/>
      <c r="C4893" s="28"/>
      <c r="E4893" s="28"/>
      <c r="F4893" s="30"/>
      <c r="G4893" s="31"/>
      <c r="I4893" s="28"/>
      <c r="J4893" s="29"/>
      <c r="L4893" s="28"/>
      <c r="M4893" s="27"/>
    </row>
    <row r="4894" spans="2:13">
      <c r="B4894" s="28"/>
      <c r="C4894" s="28"/>
      <c r="E4894" s="28"/>
      <c r="F4894" s="30"/>
      <c r="G4894" s="31"/>
      <c r="I4894" s="28"/>
      <c r="J4894" s="29"/>
      <c r="L4894" s="28"/>
      <c r="M4894" s="27"/>
    </row>
    <row r="4895" spans="2:13">
      <c r="B4895" s="28"/>
      <c r="C4895" s="28"/>
      <c r="E4895" s="28"/>
      <c r="F4895" s="30"/>
      <c r="G4895" s="31"/>
      <c r="I4895" s="28"/>
      <c r="J4895" s="29"/>
      <c r="L4895" s="28"/>
      <c r="M4895" s="27"/>
    </row>
    <row r="4896" spans="2:13">
      <c r="B4896" s="28"/>
      <c r="C4896" s="28"/>
      <c r="E4896" s="28"/>
      <c r="F4896" s="30"/>
      <c r="G4896" s="31"/>
      <c r="I4896" s="28"/>
      <c r="J4896" s="29"/>
      <c r="L4896" s="28"/>
      <c r="M4896" s="27"/>
    </row>
    <row r="4897" spans="2:13">
      <c r="B4897" s="28"/>
      <c r="C4897" s="28"/>
      <c r="E4897" s="28"/>
      <c r="F4897" s="30"/>
      <c r="G4897" s="31"/>
      <c r="I4897" s="28"/>
      <c r="J4897" s="29"/>
      <c r="L4897" s="28"/>
      <c r="M4897" s="27"/>
    </row>
    <row r="4898" spans="2:13">
      <c r="B4898" s="28"/>
      <c r="C4898" s="28"/>
      <c r="E4898" s="28"/>
      <c r="F4898" s="30"/>
      <c r="G4898" s="31"/>
      <c r="I4898" s="28"/>
      <c r="J4898" s="29"/>
      <c r="L4898" s="28"/>
      <c r="M4898" s="27"/>
    </row>
    <row r="4899" spans="2:13">
      <c r="B4899" s="28"/>
      <c r="C4899" s="28"/>
      <c r="E4899" s="28"/>
      <c r="F4899" s="30"/>
      <c r="G4899" s="31"/>
      <c r="I4899" s="28"/>
      <c r="J4899" s="29"/>
      <c r="L4899" s="28"/>
      <c r="M4899" s="27"/>
    </row>
    <row r="4900" spans="2:13">
      <c r="B4900" s="28"/>
      <c r="C4900" s="28"/>
      <c r="E4900" s="28"/>
      <c r="F4900" s="30"/>
      <c r="G4900" s="31"/>
      <c r="I4900" s="28"/>
      <c r="J4900" s="29"/>
      <c r="L4900" s="28"/>
      <c r="M4900" s="27"/>
    </row>
    <row r="4901" spans="2:13">
      <c r="B4901" s="28"/>
      <c r="C4901" s="28"/>
      <c r="E4901" s="28"/>
      <c r="F4901" s="30"/>
      <c r="G4901" s="31"/>
      <c r="I4901" s="28"/>
      <c r="J4901" s="29"/>
      <c r="L4901" s="28"/>
      <c r="M4901" s="27"/>
    </row>
    <row r="4902" spans="2:13">
      <c r="B4902" s="28"/>
      <c r="C4902" s="28"/>
      <c r="E4902" s="28"/>
      <c r="F4902" s="30"/>
      <c r="G4902" s="31"/>
      <c r="I4902" s="28"/>
      <c r="J4902" s="29"/>
      <c r="L4902" s="28"/>
      <c r="M4902" s="27"/>
    </row>
    <row r="4903" spans="2:13">
      <c r="B4903" s="28"/>
      <c r="C4903" s="28"/>
      <c r="E4903" s="28"/>
      <c r="F4903" s="30"/>
      <c r="G4903" s="31"/>
      <c r="I4903" s="28"/>
      <c r="J4903" s="29"/>
      <c r="L4903" s="28"/>
      <c r="M4903" s="27"/>
    </row>
    <row r="4904" spans="2:13">
      <c r="B4904" s="28"/>
      <c r="C4904" s="28"/>
      <c r="E4904" s="28"/>
      <c r="F4904" s="30"/>
      <c r="G4904" s="31"/>
      <c r="I4904" s="28"/>
      <c r="J4904" s="29"/>
      <c r="L4904" s="28"/>
      <c r="M4904" s="27"/>
    </row>
    <row r="4905" spans="2:13">
      <c r="B4905" s="28"/>
      <c r="C4905" s="28"/>
      <c r="E4905" s="28"/>
      <c r="F4905" s="30"/>
      <c r="G4905" s="31"/>
      <c r="I4905" s="28"/>
      <c r="J4905" s="29"/>
      <c r="L4905" s="28"/>
      <c r="M4905" s="27"/>
    </row>
    <row r="4906" spans="2:13">
      <c r="B4906" s="28"/>
      <c r="C4906" s="28"/>
      <c r="E4906" s="28"/>
      <c r="F4906" s="30"/>
      <c r="G4906" s="31"/>
      <c r="I4906" s="28"/>
      <c r="J4906" s="29"/>
      <c r="L4906" s="28"/>
      <c r="M4906" s="27"/>
    </row>
    <row r="4907" spans="2:13">
      <c r="B4907" s="28"/>
      <c r="C4907" s="28"/>
      <c r="E4907" s="28"/>
      <c r="F4907" s="30"/>
      <c r="G4907" s="31"/>
      <c r="I4907" s="28"/>
      <c r="J4907" s="29"/>
      <c r="L4907" s="28"/>
      <c r="M4907" s="27"/>
    </row>
    <row r="4908" spans="2:13">
      <c r="B4908" s="28"/>
      <c r="C4908" s="28"/>
      <c r="E4908" s="28"/>
      <c r="F4908" s="30"/>
      <c r="G4908" s="31"/>
      <c r="I4908" s="28"/>
      <c r="J4908" s="29"/>
      <c r="L4908" s="28"/>
      <c r="M4908" s="27"/>
    </row>
    <row r="4909" spans="2:13">
      <c r="B4909" s="28"/>
      <c r="C4909" s="28"/>
      <c r="E4909" s="28"/>
      <c r="F4909" s="30"/>
      <c r="G4909" s="31"/>
      <c r="I4909" s="28"/>
      <c r="J4909" s="29"/>
      <c r="L4909" s="28"/>
      <c r="M4909" s="27"/>
    </row>
    <row r="4910" spans="2:13">
      <c r="B4910" s="28"/>
      <c r="C4910" s="28"/>
      <c r="E4910" s="28"/>
      <c r="F4910" s="30"/>
      <c r="G4910" s="31"/>
      <c r="I4910" s="28"/>
      <c r="J4910" s="29"/>
      <c r="L4910" s="28"/>
      <c r="M4910" s="27"/>
    </row>
    <row r="4911" spans="2:13">
      <c r="B4911" s="28"/>
      <c r="C4911" s="28"/>
      <c r="E4911" s="28"/>
      <c r="F4911" s="30"/>
      <c r="G4911" s="31"/>
      <c r="I4911" s="28"/>
      <c r="J4911" s="29"/>
      <c r="L4911" s="28"/>
      <c r="M4911" s="27"/>
    </row>
    <row r="4912" spans="2:13">
      <c r="B4912" s="28"/>
      <c r="C4912" s="28"/>
      <c r="E4912" s="28"/>
      <c r="F4912" s="30"/>
      <c r="G4912" s="31"/>
      <c r="I4912" s="28"/>
      <c r="J4912" s="29"/>
      <c r="L4912" s="28"/>
      <c r="M4912" s="27"/>
    </row>
    <row r="4913" spans="2:13">
      <c r="B4913" s="28"/>
      <c r="C4913" s="28"/>
      <c r="E4913" s="28"/>
      <c r="F4913" s="30"/>
      <c r="G4913" s="31"/>
      <c r="I4913" s="28"/>
      <c r="J4913" s="29"/>
      <c r="L4913" s="28"/>
      <c r="M4913" s="27"/>
    </row>
    <row r="4914" spans="2:13">
      <c r="B4914" s="28"/>
      <c r="C4914" s="28"/>
      <c r="E4914" s="28"/>
      <c r="F4914" s="30"/>
      <c r="G4914" s="31"/>
      <c r="I4914" s="28"/>
      <c r="J4914" s="29"/>
      <c r="L4914" s="28"/>
      <c r="M4914" s="27"/>
    </row>
    <row r="4915" spans="2:13">
      <c r="B4915" s="28"/>
      <c r="C4915" s="28"/>
      <c r="E4915" s="28"/>
      <c r="F4915" s="30"/>
      <c r="G4915" s="31"/>
      <c r="I4915" s="28"/>
      <c r="J4915" s="29"/>
      <c r="L4915" s="28"/>
      <c r="M4915" s="27"/>
    </row>
    <row r="4916" spans="2:13">
      <c r="B4916" s="28"/>
      <c r="C4916" s="28"/>
      <c r="E4916" s="28"/>
      <c r="F4916" s="30"/>
      <c r="G4916" s="31"/>
      <c r="I4916" s="28"/>
      <c r="J4916" s="29"/>
      <c r="L4916" s="28"/>
      <c r="M4916" s="27"/>
    </row>
    <row r="4917" spans="2:13">
      <c r="B4917" s="28"/>
      <c r="C4917" s="28"/>
      <c r="E4917" s="28"/>
      <c r="F4917" s="30"/>
      <c r="G4917" s="31"/>
      <c r="I4917" s="28"/>
      <c r="J4917" s="29"/>
      <c r="L4917" s="28"/>
      <c r="M4917" s="27"/>
    </row>
    <row r="4918" spans="2:13">
      <c r="B4918" s="28"/>
      <c r="C4918" s="28"/>
      <c r="E4918" s="28"/>
      <c r="F4918" s="30"/>
      <c r="G4918" s="31"/>
      <c r="I4918" s="28"/>
      <c r="J4918" s="29"/>
      <c r="L4918" s="28"/>
      <c r="M4918" s="27"/>
    </row>
    <row r="4919" spans="2:13">
      <c r="B4919" s="28"/>
      <c r="C4919" s="28"/>
      <c r="E4919" s="28"/>
      <c r="F4919" s="30"/>
      <c r="G4919" s="31"/>
      <c r="I4919" s="28"/>
      <c r="J4919" s="29"/>
      <c r="L4919" s="28"/>
      <c r="M4919" s="27"/>
    </row>
    <row r="4920" spans="2:13">
      <c r="B4920" s="28"/>
      <c r="C4920" s="28"/>
      <c r="E4920" s="28"/>
      <c r="F4920" s="30"/>
      <c r="G4920" s="31"/>
      <c r="I4920" s="28"/>
      <c r="J4920" s="29"/>
      <c r="L4920" s="28"/>
      <c r="M4920" s="27"/>
    </row>
    <row r="4921" spans="2:13">
      <c r="B4921" s="28"/>
      <c r="C4921" s="28"/>
      <c r="E4921" s="28"/>
      <c r="F4921" s="30"/>
      <c r="G4921" s="31"/>
      <c r="I4921" s="28"/>
      <c r="J4921" s="29"/>
      <c r="L4921" s="28"/>
      <c r="M4921" s="27"/>
    </row>
    <row r="4922" spans="2:13">
      <c r="B4922" s="28"/>
      <c r="C4922" s="28"/>
      <c r="E4922" s="28"/>
      <c r="F4922" s="30"/>
      <c r="G4922" s="31"/>
      <c r="I4922" s="28"/>
      <c r="J4922" s="29"/>
      <c r="L4922" s="28"/>
      <c r="M4922" s="27"/>
    </row>
    <row r="4923" spans="2:13">
      <c r="B4923" s="28"/>
      <c r="C4923" s="28"/>
      <c r="E4923" s="28"/>
      <c r="F4923" s="30"/>
      <c r="G4923" s="31"/>
      <c r="I4923" s="28"/>
      <c r="J4923" s="29"/>
      <c r="L4923" s="28"/>
      <c r="M4923" s="27"/>
    </row>
    <row r="4924" spans="2:13">
      <c r="B4924" s="28"/>
      <c r="C4924" s="28"/>
      <c r="E4924" s="28"/>
      <c r="F4924" s="30"/>
      <c r="G4924" s="31"/>
      <c r="I4924" s="28"/>
      <c r="J4924" s="29"/>
      <c r="L4924" s="28"/>
      <c r="M4924" s="27"/>
    </row>
    <row r="4925" spans="2:13">
      <c r="B4925" s="28"/>
      <c r="C4925" s="28"/>
      <c r="E4925" s="28"/>
      <c r="F4925" s="30"/>
      <c r="G4925" s="31"/>
      <c r="I4925" s="28"/>
      <c r="J4925" s="29"/>
      <c r="L4925" s="28"/>
      <c r="M4925" s="27"/>
    </row>
    <row r="4926" spans="2:13">
      <c r="B4926" s="28"/>
      <c r="C4926" s="28"/>
      <c r="E4926" s="28"/>
      <c r="F4926" s="30"/>
      <c r="G4926" s="31"/>
      <c r="I4926" s="28"/>
      <c r="J4926" s="29"/>
      <c r="L4926" s="28"/>
      <c r="M4926" s="27"/>
    </row>
    <row r="4927" spans="2:13">
      <c r="B4927" s="28"/>
      <c r="C4927" s="28"/>
      <c r="E4927" s="28"/>
      <c r="F4927" s="30"/>
      <c r="G4927" s="31"/>
      <c r="I4927" s="28"/>
      <c r="J4927" s="29"/>
      <c r="L4927" s="28"/>
      <c r="M4927" s="27"/>
    </row>
    <row r="4928" spans="2:13">
      <c r="B4928" s="28"/>
      <c r="C4928" s="28"/>
      <c r="E4928" s="28"/>
      <c r="F4928" s="30"/>
      <c r="G4928" s="31"/>
      <c r="I4928" s="28"/>
      <c r="J4928" s="29"/>
      <c r="L4928" s="28"/>
      <c r="M4928" s="27"/>
    </row>
    <row r="4929" spans="2:13">
      <c r="B4929" s="28"/>
      <c r="C4929" s="28"/>
      <c r="E4929" s="28"/>
      <c r="F4929" s="30"/>
      <c r="G4929" s="31"/>
      <c r="I4929" s="28"/>
      <c r="J4929" s="29"/>
      <c r="L4929" s="28"/>
      <c r="M4929" s="27"/>
    </row>
    <row r="4930" spans="2:13">
      <c r="B4930" s="28"/>
      <c r="C4930" s="28"/>
      <c r="E4930" s="28"/>
      <c r="F4930" s="30"/>
      <c r="G4930" s="31"/>
      <c r="I4930" s="28"/>
      <c r="J4930" s="29"/>
      <c r="L4930" s="28"/>
      <c r="M4930" s="27"/>
    </row>
    <row r="4931" spans="2:13">
      <c r="B4931" s="28"/>
      <c r="C4931" s="28"/>
      <c r="E4931" s="28"/>
      <c r="F4931" s="30"/>
      <c r="G4931" s="31"/>
      <c r="I4931" s="28"/>
      <c r="J4931" s="29"/>
      <c r="L4931" s="28"/>
      <c r="M4931" s="27"/>
    </row>
    <row r="4932" spans="2:13">
      <c r="B4932" s="28"/>
      <c r="C4932" s="28"/>
      <c r="E4932" s="28"/>
      <c r="F4932" s="30"/>
      <c r="G4932" s="31"/>
      <c r="I4932" s="28"/>
      <c r="J4932" s="29"/>
      <c r="L4932" s="28"/>
      <c r="M4932" s="27"/>
    </row>
    <row r="4933" spans="2:13">
      <c r="B4933" s="28"/>
      <c r="C4933" s="28"/>
      <c r="E4933" s="28"/>
      <c r="F4933" s="30"/>
      <c r="G4933" s="31"/>
      <c r="I4933" s="28"/>
      <c r="J4933" s="29"/>
      <c r="L4933" s="28"/>
      <c r="M4933" s="27"/>
    </row>
    <row r="4934" spans="2:13">
      <c r="B4934" s="28"/>
      <c r="C4934" s="28"/>
      <c r="E4934" s="28"/>
      <c r="F4934" s="30"/>
      <c r="G4934" s="31"/>
      <c r="I4934" s="28"/>
      <c r="J4934" s="29"/>
      <c r="L4934" s="28"/>
      <c r="M4934" s="27"/>
    </row>
    <row r="4935" spans="2:13">
      <c r="B4935" s="28"/>
      <c r="C4935" s="28"/>
      <c r="E4935" s="28"/>
      <c r="F4935" s="30"/>
      <c r="G4935" s="31"/>
      <c r="I4935" s="28"/>
      <c r="J4935" s="29"/>
      <c r="L4935" s="28"/>
      <c r="M4935" s="27"/>
    </row>
    <row r="4936" spans="2:13">
      <c r="B4936" s="28"/>
      <c r="C4936" s="28"/>
      <c r="E4936" s="28"/>
      <c r="F4936" s="30"/>
      <c r="G4936" s="31"/>
      <c r="I4936" s="28"/>
      <c r="J4936" s="29"/>
      <c r="L4936" s="28"/>
      <c r="M4936" s="27"/>
    </row>
    <row r="4937" spans="2:13">
      <c r="B4937" s="28"/>
      <c r="C4937" s="28"/>
      <c r="E4937" s="28"/>
      <c r="F4937" s="30"/>
      <c r="G4937" s="31"/>
      <c r="I4937" s="28"/>
      <c r="J4937" s="29"/>
      <c r="L4937" s="28"/>
      <c r="M4937" s="27"/>
    </row>
    <row r="4938" spans="2:13">
      <c r="B4938" s="28"/>
      <c r="C4938" s="28"/>
      <c r="E4938" s="28"/>
      <c r="F4938" s="30"/>
      <c r="G4938" s="31"/>
      <c r="I4938" s="28"/>
      <c r="J4938" s="29"/>
      <c r="L4938" s="28"/>
      <c r="M4938" s="27"/>
    </row>
    <row r="4939" spans="2:13">
      <c r="B4939" s="28"/>
      <c r="C4939" s="28"/>
      <c r="E4939" s="28"/>
      <c r="F4939" s="30"/>
      <c r="G4939" s="31"/>
      <c r="I4939" s="28"/>
      <c r="J4939" s="29"/>
      <c r="L4939" s="28"/>
      <c r="M4939" s="27"/>
    </row>
    <row r="4940" spans="2:13">
      <c r="B4940" s="28"/>
      <c r="C4940" s="28"/>
      <c r="E4940" s="28"/>
      <c r="F4940" s="30"/>
      <c r="G4940" s="31"/>
      <c r="I4940" s="28"/>
      <c r="J4940" s="29"/>
      <c r="L4940" s="28"/>
      <c r="M4940" s="27"/>
    </row>
    <row r="4941" spans="2:13">
      <c r="B4941" s="28"/>
      <c r="C4941" s="28"/>
      <c r="E4941" s="28"/>
      <c r="F4941" s="30"/>
      <c r="G4941" s="31"/>
      <c r="I4941" s="28"/>
      <c r="J4941" s="29"/>
      <c r="L4941" s="28"/>
      <c r="M4941" s="27"/>
    </row>
    <row r="4942" spans="2:13">
      <c r="B4942" s="28"/>
      <c r="C4942" s="28"/>
      <c r="E4942" s="28"/>
      <c r="F4942" s="30"/>
      <c r="G4942" s="31"/>
      <c r="I4942" s="28"/>
      <c r="J4942" s="29"/>
      <c r="L4942" s="28"/>
      <c r="M4942" s="27"/>
    </row>
    <row r="4943" spans="2:13">
      <c r="B4943" s="28"/>
      <c r="C4943" s="28"/>
      <c r="E4943" s="28"/>
      <c r="F4943" s="30"/>
      <c r="G4943" s="31"/>
      <c r="I4943" s="28"/>
      <c r="J4943" s="29"/>
      <c r="L4943" s="28"/>
      <c r="M4943" s="27"/>
    </row>
    <row r="4944" spans="2:13">
      <c r="B4944" s="28"/>
      <c r="C4944" s="28"/>
      <c r="E4944" s="28"/>
      <c r="F4944" s="30"/>
      <c r="G4944" s="31"/>
      <c r="I4944" s="28"/>
      <c r="J4944" s="29"/>
      <c r="L4944" s="28"/>
      <c r="M4944" s="27"/>
    </row>
    <row r="4945" spans="2:13">
      <c r="B4945" s="28"/>
      <c r="C4945" s="28"/>
      <c r="E4945" s="28"/>
      <c r="F4945" s="30"/>
      <c r="G4945" s="31"/>
      <c r="I4945" s="28"/>
      <c r="J4945" s="29"/>
      <c r="L4945" s="28"/>
      <c r="M4945" s="27"/>
    </row>
    <row r="4946" spans="2:13">
      <c r="B4946" s="28"/>
      <c r="C4946" s="28"/>
      <c r="E4946" s="28"/>
      <c r="F4946" s="30"/>
      <c r="G4946" s="31"/>
      <c r="I4946" s="28"/>
      <c r="J4946" s="29"/>
      <c r="L4946" s="28"/>
      <c r="M4946" s="27"/>
    </row>
    <row r="4947" spans="2:13">
      <c r="B4947" s="28"/>
      <c r="C4947" s="28"/>
      <c r="E4947" s="28"/>
      <c r="F4947" s="30"/>
      <c r="G4947" s="31"/>
      <c r="I4947" s="28"/>
      <c r="J4947" s="29"/>
      <c r="L4947" s="28"/>
      <c r="M4947" s="27"/>
    </row>
    <row r="4948" spans="2:13">
      <c r="B4948" s="28"/>
      <c r="C4948" s="28"/>
      <c r="E4948" s="28"/>
      <c r="F4948" s="30"/>
      <c r="G4948" s="31"/>
      <c r="I4948" s="28"/>
      <c r="J4948" s="29"/>
      <c r="L4948" s="28"/>
      <c r="M4948" s="27"/>
    </row>
    <row r="4949" spans="2:13">
      <c r="B4949" s="28"/>
      <c r="C4949" s="28"/>
      <c r="E4949" s="28"/>
      <c r="F4949" s="30"/>
      <c r="G4949" s="31"/>
      <c r="I4949" s="28"/>
      <c r="J4949" s="29"/>
      <c r="L4949" s="28"/>
      <c r="M4949" s="27"/>
    </row>
    <row r="4950" spans="2:13">
      <c r="B4950" s="28"/>
      <c r="C4950" s="28"/>
      <c r="E4950" s="28"/>
      <c r="F4950" s="30"/>
      <c r="G4950" s="31"/>
      <c r="I4950" s="28"/>
      <c r="J4950" s="29"/>
      <c r="L4950" s="28"/>
      <c r="M4950" s="27"/>
    </row>
    <row r="4951" spans="2:13">
      <c r="B4951" s="28"/>
      <c r="C4951" s="28"/>
      <c r="E4951" s="28"/>
      <c r="F4951" s="30"/>
      <c r="G4951" s="31"/>
      <c r="I4951" s="28"/>
      <c r="J4951" s="29"/>
      <c r="L4951" s="28"/>
      <c r="M4951" s="27"/>
    </row>
    <row r="4952" spans="2:13">
      <c r="B4952" s="28"/>
      <c r="C4952" s="28"/>
      <c r="E4952" s="28"/>
      <c r="F4952" s="30"/>
      <c r="G4952" s="31"/>
      <c r="I4952" s="28"/>
      <c r="J4952" s="29"/>
      <c r="L4952" s="28"/>
      <c r="M4952" s="27"/>
    </row>
    <row r="4953" spans="2:13">
      <c r="B4953" s="28"/>
      <c r="C4953" s="28"/>
      <c r="E4953" s="28"/>
      <c r="F4953" s="30"/>
      <c r="G4953" s="31"/>
      <c r="I4953" s="28"/>
      <c r="J4953" s="29"/>
      <c r="L4953" s="28"/>
      <c r="M4953" s="27"/>
    </row>
    <row r="4954" spans="2:13">
      <c r="B4954" s="28"/>
      <c r="C4954" s="28"/>
      <c r="E4954" s="28"/>
      <c r="F4954" s="30"/>
      <c r="G4954" s="31"/>
      <c r="I4954" s="28"/>
      <c r="J4954" s="29"/>
      <c r="L4954" s="28"/>
      <c r="M4954" s="27"/>
    </row>
    <row r="4955" spans="2:13">
      <c r="B4955" s="28"/>
      <c r="C4955" s="28"/>
      <c r="E4955" s="28"/>
      <c r="F4955" s="30"/>
      <c r="G4955" s="31"/>
      <c r="I4955" s="28"/>
      <c r="J4955" s="29"/>
      <c r="L4955" s="28"/>
      <c r="M4955" s="27"/>
    </row>
    <row r="4956" spans="2:13">
      <c r="B4956" s="28"/>
      <c r="C4956" s="28"/>
      <c r="E4956" s="28"/>
      <c r="F4956" s="30"/>
      <c r="G4956" s="31"/>
      <c r="I4956" s="28"/>
      <c r="J4956" s="29"/>
      <c r="L4956" s="28"/>
      <c r="M4956" s="27"/>
    </row>
    <row r="4957" spans="2:13">
      <c r="B4957" s="28"/>
      <c r="C4957" s="28"/>
      <c r="E4957" s="28"/>
      <c r="F4957" s="30"/>
      <c r="G4957" s="31"/>
      <c r="I4957" s="28"/>
      <c r="J4957" s="29"/>
      <c r="L4957" s="28"/>
      <c r="M4957" s="27"/>
    </row>
    <row r="4958" spans="2:13">
      <c r="B4958" s="28"/>
      <c r="C4958" s="28"/>
      <c r="E4958" s="28"/>
      <c r="F4958" s="30"/>
      <c r="G4958" s="31"/>
      <c r="I4958" s="28"/>
      <c r="J4958" s="29"/>
      <c r="L4958" s="28"/>
      <c r="M4958" s="27"/>
    </row>
    <row r="4959" spans="2:13">
      <c r="B4959" s="28"/>
      <c r="C4959" s="28"/>
      <c r="E4959" s="28"/>
      <c r="F4959" s="30"/>
      <c r="G4959" s="31"/>
      <c r="I4959" s="28"/>
      <c r="J4959" s="29"/>
      <c r="L4959" s="28"/>
      <c r="M4959" s="27"/>
    </row>
    <row r="4960" spans="2:13">
      <c r="B4960" s="28"/>
      <c r="C4960" s="28"/>
      <c r="E4960" s="28"/>
      <c r="F4960" s="30"/>
      <c r="G4960" s="31"/>
      <c r="I4960" s="28"/>
      <c r="J4960" s="29"/>
      <c r="L4960" s="28"/>
      <c r="M4960" s="27"/>
    </row>
    <row r="4961" spans="2:13">
      <c r="B4961" s="28"/>
      <c r="C4961" s="28"/>
      <c r="E4961" s="28"/>
      <c r="F4961" s="30"/>
      <c r="G4961" s="31"/>
      <c r="I4961" s="28"/>
      <c r="J4961" s="29"/>
      <c r="L4961" s="28"/>
      <c r="M4961" s="27"/>
    </row>
    <row r="4962" spans="2:13">
      <c r="B4962" s="28"/>
      <c r="C4962" s="28"/>
      <c r="E4962" s="28"/>
      <c r="F4962" s="30"/>
      <c r="G4962" s="31"/>
      <c r="I4962" s="28"/>
      <c r="J4962" s="29"/>
      <c r="L4962" s="28"/>
      <c r="M4962" s="27"/>
    </row>
    <row r="4963" spans="2:13">
      <c r="B4963" s="28"/>
      <c r="C4963" s="28"/>
      <c r="E4963" s="28"/>
      <c r="F4963" s="30"/>
      <c r="G4963" s="31"/>
      <c r="I4963" s="28"/>
      <c r="J4963" s="29"/>
      <c r="L4963" s="28"/>
      <c r="M4963" s="27"/>
    </row>
    <row r="4964" spans="2:13">
      <c r="B4964" s="28"/>
      <c r="C4964" s="28"/>
      <c r="E4964" s="28"/>
      <c r="F4964" s="30"/>
      <c r="G4964" s="31"/>
      <c r="I4964" s="28"/>
      <c r="J4964" s="29"/>
      <c r="L4964" s="28"/>
      <c r="M4964" s="27"/>
    </row>
    <row r="4965" spans="2:13">
      <c r="B4965" s="28"/>
      <c r="C4965" s="28"/>
      <c r="E4965" s="28"/>
      <c r="F4965" s="30"/>
      <c r="G4965" s="31"/>
      <c r="I4965" s="28"/>
      <c r="J4965" s="29"/>
      <c r="L4965" s="28"/>
      <c r="M4965" s="27"/>
    </row>
    <row r="4966" spans="2:13">
      <c r="B4966" s="28"/>
      <c r="C4966" s="28"/>
      <c r="E4966" s="28"/>
      <c r="F4966" s="30"/>
      <c r="G4966" s="31"/>
      <c r="I4966" s="28"/>
      <c r="J4966" s="29"/>
      <c r="L4966" s="28"/>
      <c r="M4966" s="27"/>
    </row>
    <row r="4967" spans="2:13">
      <c r="B4967" s="28"/>
      <c r="C4967" s="28"/>
      <c r="E4967" s="28"/>
      <c r="F4967" s="30"/>
      <c r="G4967" s="31"/>
      <c r="I4967" s="28"/>
      <c r="J4967" s="29"/>
      <c r="L4967" s="28"/>
      <c r="M4967" s="27"/>
    </row>
    <row r="4968" spans="2:13">
      <c r="B4968" s="28"/>
      <c r="C4968" s="28"/>
      <c r="E4968" s="28"/>
      <c r="F4968" s="30"/>
      <c r="G4968" s="31"/>
      <c r="I4968" s="28"/>
      <c r="J4968" s="29"/>
      <c r="L4968" s="28"/>
      <c r="M4968" s="27"/>
    </row>
    <row r="4969" spans="2:13">
      <c r="B4969" s="28"/>
      <c r="C4969" s="28"/>
      <c r="E4969" s="28"/>
      <c r="F4969" s="30"/>
      <c r="G4969" s="31"/>
      <c r="I4969" s="28"/>
      <c r="J4969" s="29"/>
      <c r="L4969" s="28"/>
      <c r="M4969" s="27"/>
    </row>
    <row r="4970" spans="2:13">
      <c r="B4970" s="28"/>
      <c r="C4970" s="28"/>
      <c r="E4970" s="28"/>
      <c r="F4970" s="30"/>
      <c r="G4970" s="31"/>
      <c r="I4970" s="28"/>
      <c r="J4970" s="29"/>
      <c r="L4970" s="28"/>
      <c r="M4970" s="27"/>
    </row>
    <row r="4971" spans="2:13">
      <c r="B4971" s="28"/>
      <c r="C4971" s="28"/>
      <c r="E4971" s="28"/>
      <c r="F4971" s="30"/>
      <c r="G4971" s="31"/>
      <c r="I4971" s="28"/>
      <c r="J4971" s="29"/>
      <c r="L4971" s="28"/>
      <c r="M4971" s="27"/>
    </row>
    <row r="4972" spans="2:13">
      <c r="B4972" s="28"/>
      <c r="C4972" s="28"/>
      <c r="E4972" s="28"/>
      <c r="F4972" s="30"/>
      <c r="G4972" s="31"/>
      <c r="I4972" s="28"/>
      <c r="J4972" s="29"/>
      <c r="L4972" s="28"/>
      <c r="M4972" s="27"/>
    </row>
    <row r="4973" spans="2:13">
      <c r="B4973" s="28"/>
      <c r="C4973" s="28"/>
      <c r="E4973" s="28"/>
      <c r="F4973" s="30"/>
      <c r="G4973" s="31"/>
      <c r="I4973" s="28"/>
      <c r="J4973" s="29"/>
      <c r="L4973" s="28"/>
      <c r="M4973" s="27"/>
    </row>
    <row r="4974" spans="2:13">
      <c r="B4974" s="28"/>
      <c r="C4974" s="28"/>
      <c r="E4974" s="28"/>
      <c r="F4974" s="30"/>
      <c r="G4974" s="31"/>
      <c r="I4974" s="28"/>
      <c r="J4974" s="29"/>
      <c r="L4974" s="28"/>
      <c r="M4974" s="27"/>
    </row>
    <row r="4975" spans="2:13">
      <c r="B4975" s="28"/>
      <c r="C4975" s="28"/>
      <c r="E4975" s="28"/>
      <c r="F4975" s="30"/>
      <c r="G4975" s="31"/>
      <c r="I4975" s="28"/>
      <c r="J4975" s="29"/>
      <c r="L4975" s="28"/>
      <c r="M4975" s="27"/>
    </row>
    <row r="4976" spans="2:13">
      <c r="B4976" s="28"/>
      <c r="C4976" s="28"/>
      <c r="E4976" s="28"/>
      <c r="F4976" s="30"/>
      <c r="G4976" s="31"/>
      <c r="I4976" s="28"/>
      <c r="J4976" s="29"/>
      <c r="L4976" s="28"/>
      <c r="M4976" s="27"/>
    </row>
    <row r="4977" spans="2:13">
      <c r="B4977" s="28"/>
      <c r="C4977" s="28"/>
      <c r="E4977" s="28"/>
      <c r="F4977" s="30"/>
      <c r="G4977" s="31"/>
      <c r="I4977" s="28"/>
      <c r="J4977" s="29"/>
      <c r="L4977" s="28"/>
      <c r="M4977" s="27"/>
    </row>
    <row r="4978" spans="2:13">
      <c r="B4978" s="28"/>
      <c r="C4978" s="28"/>
      <c r="E4978" s="28"/>
      <c r="F4978" s="30"/>
      <c r="G4978" s="31"/>
      <c r="I4978" s="28"/>
      <c r="J4978" s="29"/>
      <c r="L4978" s="28"/>
      <c r="M4978" s="27"/>
    </row>
    <row r="4979" spans="2:13">
      <c r="B4979" s="28"/>
      <c r="C4979" s="28"/>
      <c r="E4979" s="28"/>
      <c r="F4979" s="30"/>
      <c r="G4979" s="31"/>
      <c r="I4979" s="28"/>
      <c r="J4979" s="29"/>
      <c r="L4979" s="28"/>
      <c r="M4979" s="27"/>
    </row>
    <row r="4980" spans="2:13">
      <c r="B4980" s="28"/>
      <c r="C4980" s="28"/>
      <c r="E4980" s="28"/>
      <c r="F4980" s="30"/>
      <c r="G4980" s="31"/>
      <c r="I4980" s="28"/>
      <c r="J4980" s="29"/>
      <c r="L4980" s="28"/>
      <c r="M4980" s="27"/>
    </row>
    <row r="4981" spans="2:13">
      <c r="B4981" s="28"/>
      <c r="C4981" s="28"/>
      <c r="E4981" s="28"/>
      <c r="F4981" s="30"/>
      <c r="G4981" s="31"/>
      <c r="I4981" s="28"/>
      <c r="J4981" s="29"/>
      <c r="L4981" s="28"/>
      <c r="M4981" s="27"/>
    </row>
    <row r="4982" spans="2:13">
      <c r="B4982" s="28"/>
      <c r="C4982" s="28"/>
      <c r="E4982" s="28"/>
      <c r="F4982" s="30"/>
      <c r="G4982" s="31"/>
      <c r="I4982" s="28"/>
      <c r="J4982" s="29"/>
      <c r="L4982" s="28"/>
      <c r="M4982" s="27"/>
    </row>
    <row r="4983" spans="2:13">
      <c r="B4983" s="28"/>
      <c r="C4983" s="28"/>
      <c r="E4983" s="28"/>
      <c r="F4983" s="30"/>
      <c r="G4983" s="31"/>
      <c r="I4983" s="28"/>
      <c r="J4983" s="29"/>
      <c r="L4983" s="28"/>
      <c r="M4983" s="27"/>
    </row>
    <row r="4984" spans="2:13">
      <c r="B4984" s="28"/>
      <c r="C4984" s="28"/>
      <c r="E4984" s="28"/>
      <c r="F4984" s="30"/>
      <c r="G4984" s="31"/>
      <c r="I4984" s="28"/>
      <c r="J4984" s="29"/>
      <c r="L4984" s="28"/>
      <c r="M4984" s="27"/>
    </row>
    <row r="4985" spans="2:13">
      <c r="B4985" s="28"/>
      <c r="C4985" s="28"/>
      <c r="E4985" s="28"/>
      <c r="F4985" s="30"/>
      <c r="G4985" s="31"/>
      <c r="I4985" s="28"/>
      <c r="J4985" s="29"/>
      <c r="L4985" s="28"/>
      <c r="M4985" s="27"/>
    </row>
    <row r="4986" spans="2:13">
      <c r="B4986" s="28"/>
      <c r="C4986" s="28"/>
      <c r="E4986" s="28"/>
      <c r="F4986" s="30"/>
      <c r="G4986" s="31"/>
      <c r="I4986" s="28"/>
      <c r="J4986" s="29"/>
      <c r="L4986" s="28"/>
      <c r="M4986" s="27"/>
    </row>
    <row r="4987" spans="2:13">
      <c r="B4987" s="28"/>
      <c r="C4987" s="28"/>
      <c r="E4987" s="28"/>
      <c r="F4987" s="30"/>
      <c r="G4987" s="31"/>
      <c r="I4987" s="28"/>
      <c r="J4987" s="29"/>
      <c r="L4987" s="28"/>
      <c r="M4987" s="27"/>
    </row>
    <row r="4988" spans="2:13">
      <c r="B4988" s="28"/>
      <c r="C4988" s="28"/>
      <c r="E4988" s="28"/>
      <c r="F4988" s="30"/>
      <c r="G4988" s="31"/>
      <c r="I4988" s="28"/>
      <c r="J4988" s="29"/>
      <c r="L4988" s="28"/>
      <c r="M4988" s="27"/>
    </row>
    <row r="4989" spans="2:13">
      <c r="B4989" s="28"/>
      <c r="C4989" s="28"/>
      <c r="E4989" s="28"/>
      <c r="F4989" s="30"/>
      <c r="G4989" s="31"/>
      <c r="I4989" s="28"/>
      <c r="J4989" s="29"/>
      <c r="L4989" s="28"/>
      <c r="M4989" s="27"/>
    </row>
    <row r="4990" spans="2:13">
      <c r="B4990" s="28"/>
      <c r="C4990" s="28"/>
      <c r="E4990" s="28"/>
      <c r="F4990" s="30"/>
      <c r="G4990" s="31"/>
      <c r="I4990" s="28"/>
      <c r="J4990" s="29"/>
      <c r="L4990" s="28"/>
      <c r="M4990" s="27"/>
    </row>
    <row r="4991" spans="2:13">
      <c r="B4991" s="28"/>
      <c r="C4991" s="28"/>
      <c r="E4991" s="28"/>
      <c r="F4991" s="30"/>
      <c r="G4991" s="31"/>
      <c r="I4991" s="28"/>
      <c r="J4991" s="29"/>
      <c r="L4991" s="28"/>
      <c r="M4991" s="27"/>
    </row>
    <row r="4992" spans="2:13">
      <c r="B4992" s="28"/>
      <c r="C4992" s="28"/>
      <c r="E4992" s="28"/>
      <c r="F4992" s="30"/>
      <c r="G4992" s="31"/>
      <c r="I4992" s="28"/>
      <c r="J4992" s="29"/>
      <c r="L4992" s="28"/>
      <c r="M4992" s="27"/>
    </row>
    <row r="4993" spans="2:13">
      <c r="B4993" s="28"/>
      <c r="C4993" s="28"/>
      <c r="E4993" s="28"/>
      <c r="F4993" s="30"/>
      <c r="G4993" s="31"/>
      <c r="I4993" s="28"/>
      <c r="J4993" s="29"/>
      <c r="L4993" s="28"/>
      <c r="M4993" s="27"/>
    </row>
    <row r="4994" spans="2:13">
      <c r="B4994" s="28"/>
      <c r="C4994" s="28"/>
      <c r="E4994" s="28"/>
      <c r="F4994" s="30"/>
      <c r="G4994" s="31"/>
      <c r="I4994" s="28"/>
      <c r="J4994" s="29"/>
      <c r="L4994" s="28"/>
      <c r="M4994" s="27"/>
    </row>
    <row r="4995" spans="2:13">
      <c r="B4995" s="28"/>
      <c r="C4995" s="28"/>
      <c r="E4995" s="28"/>
      <c r="F4995" s="30"/>
      <c r="G4995" s="31"/>
      <c r="I4995" s="28"/>
      <c r="J4995" s="29"/>
      <c r="L4995" s="28"/>
      <c r="M4995" s="27"/>
    </row>
    <row r="4996" spans="2:13">
      <c r="B4996" s="28"/>
      <c r="C4996" s="28"/>
      <c r="E4996" s="28"/>
      <c r="F4996" s="30"/>
      <c r="G4996" s="31"/>
      <c r="I4996" s="28"/>
      <c r="J4996" s="29"/>
      <c r="L4996" s="28"/>
      <c r="M4996" s="27"/>
    </row>
    <row r="4997" spans="2:13">
      <c r="B4997" s="28"/>
      <c r="C4997" s="28"/>
      <c r="E4997" s="28"/>
      <c r="F4997" s="30"/>
      <c r="G4997" s="31"/>
      <c r="I4997" s="28"/>
      <c r="J4997" s="29"/>
      <c r="L4997" s="28"/>
      <c r="M4997" s="27"/>
    </row>
    <row r="4998" spans="2:13">
      <c r="B4998" s="28"/>
      <c r="C4998" s="28"/>
      <c r="E4998" s="28"/>
      <c r="F4998" s="30"/>
      <c r="G4998" s="31"/>
      <c r="I4998" s="28"/>
      <c r="J4998" s="29"/>
      <c r="L4998" s="28"/>
      <c r="M4998" s="27"/>
    </row>
    <row r="4999" spans="2:13">
      <c r="B4999" s="28"/>
      <c r="C4999" s="28"/>
      <c r="E4999" s="28"/>
      <c r="F4999" s="30"/>
      <c r="G4999" s="31"/>
      <c r="I4999" s="28"/>
      <c r="J4999" s="29"/>
      <c r="L4999" s="28"/>
      <c r="M4999" s="27"/>
    </row>
    <row r="5000" spans="2:13">
      <c r="B5000" s="28"/>
      <c r="C5000" s="28"/>
      <c r="E5000" s="28"/>
      <c r="F5000" s="30"/>
      <c r="G5000" s="31"/>
      <c r="I5000" s="28"/>
      <c r="J5000" s="29"/>
      <c r="L5000" s="28"/>
      <c r="M5000" s="27"/>
    </row>
    <row r="5001" spans="2:13">
      <c r="B5001" s="28"/>
      <c r="C5001" s="28"/>
      <c r="E5001" s="28"/>
      <c r="F5001" s="30"/>
      <c r="G5001" s="31"/>
      <c r="I5001" s="28"/>
      <c r="J5001" s="29"/>
      <c r="L5001" s="28"/>
      <c r="M5001" s="27"/>
    </row>
    <row r="5002" spans="2:13">
      <c r="B5002" s="28"/>
      <c r="C5002" s="28"/>
      <c r="E5002" s="28"/>
      <c r="F5002" s="30"/>
      <c r="G5002" s="31"/>
      <c r="I5002" s="28"/>
      <c r="J5002" s="29"/>
      <c r="L5002" s="28"/>
      <c r="M5002" s="27"/>
    </row>
    <row r="5003" spans="2:13">
      <c r="B5003" s="28"/>
      <c r="C5003" s="28"/>
      <c r="E5003" s="28"/>
      <c r="F5003" s="30"/>
      <c r="G5003" s="31"/>
      <c r="I5003" s="28"/>
      <c r="J5003" s="29"/>
      <c r="L5003" s="28"/>
      <c r="M5003" s="27"/>
    </row>
    <row r="5004" spans="2:13">
      <c r="B5004" s="28"/>
      <c r="C5004" s="28"/>
      <c r="E5004" s="28"/>
      <c r="F5004" s="30"/>
      <c r="G5004" s="31"/>
      <c r="I5004" s="28"/>
      <c r="J5004" s="29"/>
      <c r="L5004" s="28"/>
      <c r="M5004" s="27"/>
    </row>
    <row r="5005" spans="2:13">
      <c r="B5005" s="28"/>
      <c r="C5005" s="28"/>
      <c r="E5005" s="28"/>
      <c r="F5005" s="30"/>
      <c r="G5005" s="31"/>
      <c r="I5005" s="28"/>
      <c r="J5005" s="29"/>
      <c r="L5005" s="28"/>
      <c r="M5005" s="27"/>
    </row>
    <row r="5006" spans="2:13">
      <c r="B5006" s="28"/>
      <c r="C5006" s="28"/>
      <c r="E5006" s="28"/>
      <c r="F5006" s="30"/>
      <c r="G5006" s="31"/>
      <c r="I5006" s="28"/>
      <c r="J5006" s="29"/>
      <c r="L5006" s="28"/>
      <c r="M5006" s="27"/>
    </row>
    <row r="5007" spans="2:13">
      <c r="B5007" s="28"/>
      <c r="C5007" s="28"/>
      <c r="E5007" s="28"/>
      <c r="F5007" s="30"/>
      <c r="G5007" s="31"/>
      <c r="I5007" s="28"/>
      <c r="J5007" s="29"/>
      <c r="L5007" s="28"/>
      <c r="M5007" s="27"/>
    </row>
    <row r="5008" spans="2:13">
      <c r="B5008" s="28"/>
      <c r="C5008" s="28"/>
      <c r="E5008" s="28"/>
      <c r="F5008" s="30"/>
      <c r="G5008" s="31"/>
      <c r="I5008" s="28"/>
      <c r="J5008" s="29"/>
      <c r="L5008" s="28"/>
      <c r="M5008" s="27"/>
    </row>
    <row r="5009" spans="2:13">
      <c r="B5009" s="28"/>
      <c r="C5009" s="28"/>
      <c r="E5009" s="28"/>
      <c r="F5009" s="30"/>
      <c r="G5009" s="31"/>
      <c r="I5009" s="28"/>
      <c r="J5009" s="29"/>
      <c r="L5009" s="28"/>
      <c r="M5009" s="27"/>
    </row>
    <row r="5010" spans="2:13">
      <c r="B5010" s="28"/>
      <c r="C5010" s="28"/>
      <c r="E5010" s="28"/>
      <c r="F5010" s="30"/>
      <c r="G5010" s="31"/>
      <c r="I5010" s="28"/>
      <c r="J5010" s="29"/>
      <c r="L5010" s="28"/>
      <c r="M5010" s="27"/>
    </row>
    <row r="5011" spans="2:13">
      <c r="B5011" s="28"/>
      <c r="C5011" s="28"/>
      <c r="E5011" s="28"/>
      <c r="F5011" s="30"/>
      <c r="G5011" s="31"/>
      <c r="I5011" s="28"/>
      <c r="J5011" s="29"/>
      <c r="L5011" s="28"/>
      <c r="M5011" s="27"/>
    </row>
    <row r="5012" spans="2:13">
      <c r="B5012" s="28"/>
      <c r="C5012" s="28"/>
      <c r="E5012" s="28"/>
      <c r="F5012" s="30"/>
      <c r="G5012" s="31"/>
      <c r="I5012" s="28"/>
      <c r="J5012" s="29"/>
      <c r="L5012" s="28"/>
      <c r="M5012" s="27"/>
    </row>
    <row r="5013" spans="2:13">
      <c r="B5013" s="28"/>
      <c r="C5013" s="28"/>
      <c r="E5013" s="28"/>
      <c r="F5013" s="30"/>
      <c r="G5013" s="31"/>
      <c r="I5013" s="28"/>
      <c r="J5013" s="29"/>
      <c r="L5013" s="28"/>
      <c r="M5013" s="27"/>
    </row>
    <row r="5014" spans="2:13">
      <c r="B5014" s="28"/>
      <c r="C5014" s="28"/>
      <c r="E5014" s="28"/>
      <c r="F5014" s="30"/>
      <c r="G5014" s="31"/>
      <c r="I5014" s="28"/>
      <c r="J5014" s="29"/>
      <c r="L5014" s="28"/>
      <c r="M5014" s="27"/>
    </row>
    <row r="5015" spans="2:13">
      <c r="B5015" s="28"/>
      <c r="C5015" s="28"/>
      <c r="E5015" s="28"/>
      <c r="F5015" s="30"/>
      <c r="G5015" s="31"/>
      <c r="I5015" s="28"/>
      <c r="J5015" s="29"/>
      <c r="L5015" s="28"/>
      <c r="M5015" s="27"/>
    </row>
    <row r="5016" spans="2:13">
      <c r="B5016" s="28"/>
      <c r="C5016" s="28"/>
      <c r="E5016" s="28"/>
      <c r="F5016" s="30"/>
      <c r="G5016" s="31"/>
      <c r="I5016" s="28"/>
      <c r="J5016" s="29"/>
      <c r="L5016" s="28"/>
      <c r="M5016" s="27"/>
    </row>
    <row r="5017" spans="2:13">
      <c r="B5017" s="28"/>
      <c r="C5017" s="28"/>
      <c r="E5017" s="28"/>
      <c r="F5017" s="30"/>
      <c r="G5017" s="31"/>
      <c r="I5017" s="28"/>
      <c r="J5017" s="29"/>
      <c r="L5017" s="28"/>
      <c r="M5017" s="27"/>
    </row>
    <row r="5018" spans="2:13">
      <c r="B5018" s="28"/>
      <c r="C5018" s="28"/>
      <c r="E5018" s="28"/>
      <c r="F5018" s="30"/>
      <c r="G5018" s="31"/>
      <c r="I5018" s="28"/>
      <c r="J5018" s="29"/>
      <c r="L5018" s="28"/>
      <c r="M5018" s="27"/>
    </row>
    <row r="5019" spans="2:13">
      <c r="B5019" s="28"/>
      <c r="C5019" s="28"/>
      <c r="E5019" s="28"/>
      <c r="F5019" s="30"/>
      <c r="G5019" s="31"/>
      <c r="I5019" s="28"/>
      <c r="J5019" s="29"/>
      <c r="L5019" s="28"/>
      <c r="M5019" s="27"/>
    </row>
    <row r="5020" spans="2:13">
      <c r="B5020" s="28"/>
      <c r="C5020" s="28"/>
      <c r="E5020" s="28"/>
      <c r="F5020" s="30"/>
      <c r="G5020" s="31"/>
      <c r="I5020" s="28"/>
      <c r="J5020" s="29"/>
      <c r="L5020" s="28"/>
      <c r="M5020" s="27"/>
    </row>
    <row r="5021" spans="2:13">
      <c r="B5021" s="28"/>
      <c r="C5021" s="28"/>
      <c r="E5021" s="28"/>
      <c r="F5021" s="30"/>
      <c r="G5021" s="31"/>
      <c r="I5021" s="28"/>
      <c r="J5021" s="29"/>
      <c r="L5021" s="28"/>
      <c r="M5021" s="27"/>
    </row>
    <row r="5022" spans="2:13">
      <c r="B5022" s="28"/>
      <c r="C5022" s="28"/>
      <c r="E5022" s="28"/>
      <c r="F5022" s="30"/>
      <c r="G5022" s="31"/>
      <c r="I5022" s="28"/>
      <c r="J5022" s="29"/>
      <c r="L5022" s="28"/>
      <c r="M5022" s="27"/>
    </row>
    <row r="5023" spans="2:13">
      <c r="B5023" s="28"/>
      <c r="C5023" s="28"/>
      <c r="E5023" s="28"/>
      <c r="F5023" s="30"/>
      <c r="G5023" s="31"/>
      <c r="I5023" s="28"/>
      <c r="J5023" s="29"/>
      <c r="L5023" s="28"/>
      <c r="M5023" s="27"/>
    </row>
    <row r="5024" spans="2:13">
      <c r="B5024" s="28"/>
      <c r="C5024" s="28"/>
      <c r="E5024" s="28"/>
      <c r="F5024" s="30"/>
      <c r="G5024" s="31"/>
      <c r="I5024" s="28"/>
      <c r="J5024" s="29"/>
      <c r="L5024" s="28"/>
      <c r="M5024" s="27"/>
    </row>
    <row r="5025" spans="2:13">
      <c r="B5025" s="28"/>
      <c r="C5025" s="28"/>
      <c r="E5025" s="28"/>
      <c r="F5025" s="30"/>
      <c r="G5025" s="31"/>
      <c r="I5025" s="28"/>
      <c r="J5025" s="29"/>
      <c r="L5025" s="28"/>
      <c r="M5025" s="27"/>
    </row>
    <row r="5026" spans="2:13">
      <c r="B5026" s="28"/>
      <c r="C5026" s="28"/>
      <c r="E5026" s="28"/>
      <c r="F5026" s="30"/>
      <c r="G5026" s="31"/>
      <c r="I5026" s="28"/>
      <c r="J5026" s="29"/>
      <c r="L5026" s="28"/>
      <c r="M5026" s="27"/>
    </row>
    <row r="5027" spans="2:13">
      <c r="B5027" s="28"/>
      <c r="C5027" s="28"/>
      <c r="E5027" s="28"/>
      <c r="F5027" s="30"/>
      <c r="G5027" s="31"/>
      <c r="I5027" s="28"/>
      <c r="J5027" s="29"/>
      <c r="L5027" s="28"/>
      <c r="M5027" s="27"/>
    </row>
    <row r="5028" spans="2:13">
      <c r="B5028" s="28"/>
      <c r="C5028" s="28"/>
      <c r="E5028" s="28"/>
      <c r="F5028" s="30"/>
      <c r="G5028" s="31"/>
      <c r="I5028" s="28"/>
      <c r="J5028" s="29"/>
      <c r="L5028" s="28"/>
      <c r="M5028" s="27"/>
    </row>
    <row r="5029" spans="2:13">
      <c r="B5029" s="28"/>
      <c r="C5029" s="28"/>
      <c r="E5029" s="28"/>
      <c r="F5029" s="30"/>
      <c r="G5029" s="31"/>
      <c r="I5029" s="28"/>
      <c r="J5029" s="29"/>
      <c r="L5029" s="28"/>
      <c r="M5029" s="27"/>
    </row>
    <row r="5030" spans="2:13">
      <c r="B5030" s="28"/>
      <c r="C5030" s="28"/>
      <c r="E5030" s="28"/>
      <c r="F5030" s="30"/>
      <c r="G5030" s="31"/>
      <c r="I5030" s="28"/>
      <c r="J5030" s="29"/>
      <c r="L5030" s="28"/>
      <c r="M5030" s="27"/>
    </row>
    <row r="5031" spans="2:13">
      <c r="B5031" s="28"/>
      <c r="C5031" s="28"/>
      <c r="E5031" s="28"/>
      <c r="F5031" s="30"/>
      <c r="G5031" s="31"/>
      <c r="I5031" s="28"/>
      <c r="J5031" s="29"/>
      <c r="L5031" s="28"/>
      <c r="M5031" s="27"/>
    </row>
    <row r="5032" spans="2:13">
      <c r="B5032" s="28"/>
      <c r="C5032" s="28"/>
      <c r="E5032" s="28"/>
      <c r="F5032" s="30"/>
      <c r="G5032" s="31"/>
      <c r="I5032" s="28"/>
      <c r="J5032" s="29"/>
      <c r="L5032" s="28"/>
      <c r="M5032" s="27"/>
    </row>
    <row r="5033" spans="2:13">
      <c r="B5033" s="28"/>
      <c r="C5033" s="28"/>
      <c r="E5033" s="28"/>
      <c r="F5033" s="30"/>
      <c r="G5033" s="31"/>
      <c r="I5033" s="28"/>
      <c r="J5033" s="29"/>
      <c r="L5033" s="28"/>
      <c r="M5033" s="27"/>
    </row>
    <row r="5034" spans="2:13">
      <c r="B5034" s="28"/>
      <c r="C5034" s="28"/>
      <c r="E5034" s="28"/>
      <c r="F5034" s="30"/>
      <c r="G5034" s="31"/>
      <c r="I5034" s="28"/>
      <c r="J5034" s="29"/>
      <c r="L5034" s="28"/>
      <c r="M5034" s="27"/>
    </row>
    <row r="5035" spans="2:13">
      <c r="B5035" s="28"/>
      <c r="C5035" s="28"/>
      <c r="E5035" s="28"/>
      <c r="F5035" s="30"/>
      <c r="G5035" s="31"/>
      <c r="I5035" s="28"/>
      <c r="J5035" s="29"/>
      <c r="L5035" s="28"/>
      <c r="M5035" s="27"/>
    </row>
    <row r="5036" spans="2:13">
      <c r="B5036" s="28"/>
      <c r="C5036" s="28"/>
      <c r="E5036" s="28"/>
      <c r="F5036" s="30"/>
      <c r="G5036" s="31"/>
      <c r="I5036" s="28"/>
      <c r="J5036" s="29"/>
      <c r="L5036" s="28"/>
      <c r="M5036" s="27"/>
    </row>
    <row r="5037" spans="2:13">
      <c r="B5037" s="28"/>
      <c r="C5037" s="28"/>
      <c r="E5037" s="28"/>
      <c r="F5037" s="30"/>
      <c r="G5037" s="31"/>
      <c r="I5037" s="28"/>
      <c r="J5037" s="29"/>
      <c r="L5037" s="28"/>
      <c r="M5037" s="27"/>
    </row>
    <row r="5038" spans="2:13">
      <c r="B5038" s="28"/>
      <c r="C5038" s="28"/>
      <c r="E5038" s="28"/>
      <c r="F5038" s="30"/>
      <c r="G5038" s="31"/>
      <c r="I5038" s="28"/>
      <c r="J5038" s="29"/>
      <c r="L5038" s="28"/>
      <c r="M5038" s="27"/>
    </row>
    <row r="5039" spans="2:13">
      <c r="B5039" s="28"/>
      <c r="C5039" s="28"/>
      <c r="E5039" s="28"/>
      <c r="F5039" s="30"/>
      <c r="G5039" s="31"/>
      <c r="I5039" s="28"/>
      <c r="J5039" s="29"/>
      <c r="L5039" s="28"/>
      <c r="M5039" s="27"/>
    </row>
    <row r="5040" spans="2:13">
      <c r="B5040" s="28"/>
      <c r="C5040" s="28"/>
      <c r="E5040" s="28"/>
      <c r="F5040" s="30"/>
      <c r="G5040" s="31"/>
      <c r="I5040" s="28"/>
      <c r="J5040" s="29"/>
      <c r="L5040" s="28"/>
      <c r="M5040" s="27"/>
    </row>
    <row r="5041" spans="2:13">
      <c r="B5041" s="28"/>
      <c r="C5041" s="28"/>
      <c r="E5041" s="28"/>
      <c r="F5041" s="30"/>
      <c r="G5041" s="31"/>
      <c r="I5041" s="28"/>
      <c r="J5041" s="29"/>
      <c r="L5041" s="28"/>
      <c r="M5041" s="27"/>
    </row>
    <row r="5042" spans="2:13">
      <c r="B5042" s="28"/>
      <c r="C5042" s="28"/>
      <c r="E5042" s="28"/>
      <c r="F5042" s="30"/>
      <c r="G5042" s="31"/>
      <c r="I5042" s="28"/>
      <c r="J5042" s="29"/>
      <c r="L5042" s="28"/>
      <c r="M5042" s="27"/>
    </row>
    <row r="5043" spans="2:13">
      <c r="B5043" s="28"/>
      <c r="C5043" s="28"/>
      <c r="E5043" s="28"/>
      <c r="F5043" s="30"/>
      <c r="G5043" s="31"/>
      <c r="I5043" s="28"/>
      <c r="J5043" s="29"/>
      <c r="L5043" s="28"/>
      <c r="M5043" s="27"/>
    </row>
    <row r="5044" spans="2:13">
      <c r="B5044" s="28"/>
      <c r="C5044" s="28"/>
      <c r="E5044" s="28"/>
      <c r="F5044" s="30"/>
      <c r="G5044" s="31"/>
      <c r="I5044" s="28"/>
      <c r="J5044" s="29"/>
      <c r="L5044" s="28"/>
      <c r="M5044" s="27"/>
    </row>
    <row r="5045" spans="2:13">
      <c r="B5045" s="28"/>
      <c r="C5045" s="28"/>
      <c r="E5045" s="28"/>
      <c r="F5045" s="30"/>
      <c r="G5045" s="31"/>
      <c r="I5045" s="28"/>
      <c r="J5045" s="29"/>
      <c r="L5045" s="28"/>
      <c r="M5045" s="27"/>
    </row>
    <row r="5046" spans="2:13">
      <c r="B5046" s="28"/>
      <c r="C5046" s="28"/>
      <c r="E5046" s="28"/>
      <c r="F5046" s="30"/>
      <c r="G5046" s="31"/>
      <c r="I5046" s="28"/>
      <c r="J5046" s="29"/>
      <c r="L5046" s="28"/>
      <c r="M5046" s="27"/>
    </row>
    <row r="5047" spans="2:13">
      <c r="B5047" s="28"/>
      <c r="C5047" s="28"/>
      <c r="E5047" s="28"/>
      <c r="F5047" s="30"/>
      <c r="G5047" s="31"/>
      <c r="I5047" s="28"/>
      <c r="J5047" s="29"/>
      <c r="L5047" s="28"/>
      <c r="M5047" s="27"/>
    </row>
    <row r="5048" spans="2:13">
      <c r="B5048" s="28"/>
      <c r="C5048" s="28"/>
      <c r="E5048" s="28"/>
      <c r="F5048" s="30"/>
      <c r="G5048" s="31"/>
      <c r="I5048" s="28"/>
      <c r="J5048" s="29"/>
      <c r="L5048" s="28"/>
      <c r="M5048" s="27"/>
    </row>
    <row r="5049" spans="2:13">
      <c r="B5049" s="28"/>
      <c r="C5049" s="28"/>
      <c r="E5049" s="28"/>
      <c r="F5049" s="30"/>
      <c r="G5049" s="31"/>
      <c r="I5049" s="28"/>
      <c r="J5049" s="29"/>
      <c r="L5049" s="28"/>
      <c r="M5049" s="27"/>
    </row>
    <row r="5050" spans="2:13">
      <c r="B5050" s="28"/>
      <c r="C5050" s="28"/>
      <c r="E5050" s="28"/>
      <c r="F5050" s="30"/>
      <c r="G5050" s="31"/>
      <c r="I5050" s="28"/>
      <c r="J5050" s="29"/>
      <c r="L5050" s="28"/>
      <c r="M5050" s="27"/>
    </row>
    <row r="5051" spans="2:13">
      <c r="B5051" s="28"/>
      <c r="C5051" s="28"/>
      <c r="E5051" s="28"/>
      <c r="F5051" s="30"/>
      <c r="G5051" s="31"/>
      <c r="I5051" s="28"/>
      <c r="J5051" s="29"/>
      <c r="L5051" s="28"/>
      <c r="M5051" s="27"/>
    </row>
    <row r="5052" spans="2:13">
      <c r="B5052" s="28"/>
      <c r="C5052" s="28"/>
      <c r="E5052" s="28"/>
      <c r="F5052" s="30"/>
      <c r="G5052" s="31"/>
      <c r="I5052" s="28"/>
      <c r="J5052" s="29"/>
      <c r="L5052" s="28"/>
      <c r="M5052" s="27"/>
    </row>
    <row r="5053" spans="2:13">
      <c r="B5053" s="28"/>
      <c r="C5053" s="28"/>
      <c r="E5053" s="28"/>
      <c r="F5053" s="30"/>
      <c r="G5053" s="31"/>
      <c r="I5053" s="28"/>
      <c r="J5053" s="29"/>
      <c r="L5053" s="28"/>
      <c r="M5053" s="27"/>
    </row>
    <row r="5054" spans="2:13">
      <c r="B5054" s="28"/>
      <c r="C5054" s="28"/>
      <c r="E5054" s="28"/>
      <c r="F5054" s="30"/>
      <c r="G5054" s="31"/>
      <c r="I5054" s="28"/>
      <c r="J5054" s="29"/>
      <c r="L5054" s="28"/>
      <c r="M5054" s="27"/>
    </row>
    <row r="5055" spans="2:13">
      <c r="B5055" s="28"/>
      <c r="C5055" s="28"/>
      <c r="E5055" s="28"/>
      <c r="F5055" s="30"/>
      <c r="G5055" s="31"/>
      <c r="I5055" s="28"/>
      <c r="J5055" s="29"/>
      <c r="L5055" s="28"/>
      <c r="M5055" s="27"/>
    </row>
    <row r="5056" spans="2:13">
      <c r="B5056" s="28"/>
      <c r="C5056" s="28"/>
      <c r="E5056" s="28"/>
      <c r="F5056" s="30"/>
      <c r="G5056" s="31"/>
      <c r="I5056" s="28"/>
      <c r="J5056" s="29"/>
      <c r="L5056" s="28"/>
      <c r="M5056" s="27"/>
    </row>
    <row r="5057" spans="2:13">
      <c r="B5057" s="28"/>
      <c r="C5057" s="28"/>
      <c r="E5057" s="28"/>
      <c r="F5057" s="30"/>
      <c r="G5057" s="31"/>
      <c r="I5057" s="28"/>
      <c r="J5057" s="29"/>
      <c r="L5057" s="28"/>
      <c r="M5057" s="27"/>
    </row>
    <row r="5058" spans="2:13">
      <c r="B5058" s="28"/>
      <c r="C5058" s="28"/>
      <c r="E5058" s="28"/>
      <c r="F5058" s="30"/>
      <c r="G5058" s="31"/>
      <c r="I5058" s="28"/>
      <c r="J5058" s="29"/>
      <c r="L5058" s="28"/>
      <c r="M5058" s="27"/>
    </row>
    <row r="5059" spans="2:13">
      <c r="B5059" s="28"/>
      <c r="C5059" s="28"/>
      <c r="E5059" s="28"/>
      <c r="F5059" s="30"/>
      <c r="G5059" s="31"/>
      <c r="I5059" s="28"/>
      <c r="J5059" s="29"/>
      <c r="L5059" s="28"/>
      <c r="M5059" s="27"/>
    </row>
    <row r="5060" spans="2:13">
      <c r="B5060" s="28"/>
      <c r="C5060" s="28"/>
      <c r="E5060" s="28"/>
      <c r="F5060" s="30"/>
      <c r="G5060" s="31"/>
      <c r="I5060" s="28"/>
      <c r="J5060" s="29"/>
      <c r="L5060" s="28"/>
      <c r="M5060" s="27"/>
    </row>
    <row r="5061" spans="2:13">
      <c r="B5061" s="28"/>
      <c r="C5061" s="28"/>
      <c r="E5061" s="28"/>
      <c r="F5061" s="30"/>
      <c r="G5061" s="31"/>
      <c r="I5061" s="28"/>
      <c r="J5061" s="29"/>
      <c r="L5061" s="28"/>
      <c r="M5061" s="27"/>
    </row>
    <row r="5062" spans="2:13">
      <c r="B5062" s="28"/>
      <c r="C5062" s="28"/>
      <c r="E5062" s="28"/>
      <c r="F5062" s="30"/>
      <c r="G5062" s="31"/>
      <c r="I5062" s="28"/>
      <c r="J5062" s="29"/>
      <c r="L5062" s="28"/>
      <c r="M5062" s="27"/>
    </row>
    <row r="5063" spans="2:13">
      <c r="B5063" s="28"/>
      <c r="C5063" s="28"/>
      <c r="E5063" s="28"/>
      <c r="F5063" s="30"/>
      <c r="G5063" s="31"/>
      <c r="I5063" s="28"/>
      <c r="J5063" s="29"/>
      <c r="L5063" s="28"/>
      <c r="M5063" s="27"/>
    </row>
    <row r="5064" spans="2:13">
      <c r="B5064" s="28"/>
      <c r="C5064" s="28"/>
      <c r="E5064" s="28"/>
      <c r="F5064" s="30"/>
      <c r="G5064" s="31"/>
      <c r="I5064" s="28"/>
      <c r="J5064" s="29"/>
      <c r="L5064" s="28"/>
      <c r="M5064" s="27"/>
    </row>
    <row r="5065" spans="2:13">
      <c r="B5065" s="28"/>
      <c r="C5065" s="28"/>
      <c r="E5065" s="28"/>
      <c r="F5065" s="30"/>
      <c r="G5065" s="31"/>
      <c r="I5065" s="28"/>
      <c r="J5065" s="29"/>
      <c r="L5065" s="28"/>
      <c r="M5065" s="27"/>
    </row>
    <row r="5066" spans="2:13">
      <c r="B5066" s="28"/>
      <c r="C5066" s="28"/>
      <c r="E5066" s="28"/>
      <c r="F5066" s="30"/>
      <c r="G5066" s="31"/>
      <c r="I5066" s="28"/>
      <c r="J5066" s="29"/>
      <c r="L5066" s="28"/>
      <c r="M5066" s="27"/>
    </row>
    <row r="5067" spans="2:13">
      <c r="B5067" s="28"/>
      <c r="C5067" s="28"/>
      <c r="E5067" s="28"/>
      <c r="F5067" s="30"/>
      <c r="G5067" s="31"/>
      <c r="I5067" s="28"/>
      <c r="J5067" s="29"/>
      <c r="L5067" s="28"/>
      <c r="M5067" s="27"/>
    </row>
    <row r="5068" spans="2:13">
      <c r="B5068" s="28"/>
      <c r="C5068" s="28"/>
      <c r="E5068" s="28"/>
      <c r="F5068" s="30"/>
      <c r="G5068" s="31"/>
      <c r="I5068" s="28"/>
      <c r="J5068" s="29"/>
      <c r="L5068" s="28"/>
      <c r="M5068" s="27"/>
    </row>
    <row r="5069" spans="2:13">
      <c r="B5069" s="28"/>
      <c r="C5069" s="28"/>
      <c r="E5069" s="28"/>
      <c r="F5069" s="30"/>
      <c r="G5069" s="31"/>
      <c r="I5069" s="28"/>
      <c r="J5069" s="29"/>
      <c r="L5069" s="28"/>
      <c r="M5069" s="27"/>
    </row>
    <row r="5070" spans="2:13">
      <c r="B5070" s="28"/>
      <c r="C5070" s="28"/>
      <c r="E5070" s="28"/>
      <c r="F5070" s="30"/>
      <c r="G5070" s="31"/>
      <c r="I5070" s="28"/>
      <c r="J5070" s="29"/>
      <c r="L5070" s="28"/>
      <c r="M5070" s="27"/>
    </row>
    <row r="5071" spans="2:13">
      <c r="B5071" s="28"/>
      <c r="C5071" s="28"/>
      <c r="E5071" s="28"/>
      <c r="F5071" s="30"/>
      <c r="G5071" s="31"/>
      <c r="I5071" s="28"/>
      <c r="J5071" s="29"/>
      <c r="L5071" s="28"/>
      <c r="M5071" s="27"/>
    </row>
    <row r="5072" spans="2:13">
      <c r="B5072" s="28"/>
      <c r="C5072" s="28"/>
      <c r="E5072" s="28"/>
      <c r="F5072" s="30"/>
      <c r="G5072" s="31"/>
      <c r="I5072" s="28"/>
      <c r="J5072" s="29"/>
      <c r="L5072" s="28"/>
      <c r="M5072" s="27"/>
    </row>
    <row r="5073" spans="2:13">
      <c r="B5073" s="28"/>
      <c r="C5073" s="28"/>
      <c r="E5073" s="28"/>
      <c r="F5073" s="30"/>
      <c r="G5073" s="31"/>
      <c r="I5073" s="28"/>
      <c r="J5073" s="29"/>
      <c r="L5073" s="28"/>
      <c r="M5073" s="27"/>
    </row>
    <row r="5074" spans="2:13">
      <c r="B5074" s="28"/>
      <c r="C5074" s="28"/>
      <c r="E5074" s="28"/>
      <c r="F5074" s="30"/>
      <c r="G5074" s="31"/>
      <c r="I5074" s="28"/>
      <c r="J5074" s="29"/>
      <c r="L5074" s="28"/>
      <c r="M5074" s="27"/>
    </row>
    <row r="5075" spans="2:13">
      <c r="B5075" s="28"/>
      <c r="C5075" s="28"/>
      <c r="E5075" s="28"/>
      <c r="F5075" s="30"/>
      <c r="G5075" s="31"/>
      <c r="I5075" s="28"/>
      <c r="J5075" s="29"/>
      <c r="L5075" s="28"/>
      <c r="M5075" s="27"/>
    </row>
    <row r="5076" spans="2:13">
      <c r="B5076" s="28"/>
      <c r="C5076" s="28"/>
      <c r="E5076" s="28"/>
      <c r="F5076" s="30"/>
      <c r="G5076" s="31"/>
      <c r="I5076" s="28"/>
      <c r="J5076" s="29"/>
      <c r="L5076" s="28"/>
      <c r="M5076" s="27"/>
    </row>
    <row r="5077" spans="2:13">
      <c r="B5077" s="28"/>
      <c r="C5077" s="28"/>
      <c r="E5077" s="28"/>
      <c r="F5077" s="30"/>
      <c r="G5077" s="31"/>
      <c r="I5077" s="28"/>
      <c r="J5077" s="29"/>
      <c r="L5077" s="28"/>
      <c r="M5077" s="27"/>
    </row>
    <row r="5078" spans="2:13">
      <c r="B5078" s="28"/>
      <c r="C5078" s="28"/>
      <c r="E5078" s="28"/>
      <c r="F5078" s="30"/>
      <c r="G5078" s="31"/>
      <c r="I5078" s="28"/>
      <c r="J5078" s="29"/>
      <c r="L5078" s="28"/>
      <c r="M5078" s="27"/>
    </row>
    <row r="5079" spans="2:13">
      <c r="B5079" s="28"/>
      <c r="C5079" s="28"/>
      <c r="E5079" s="28"/>
      <c r="F5079" s="30"/>
      <c r="G5079" s="31"/>
      <c r="I5079" s="28"/>
      <c r="J5079" s="29"/>
      <c r="L5079" s="28"/>
      <c r="M5079" s="27"/>
    </row>
    <row r="5080" spans="2:13">
      <c r="B5080" s="28"/>
      <c r="C5080" s="28"/>
      <c r="E5080" s="28"/>
      <c r="F5080" s="30"/>
      <c r="G5080" s="31"/>
      <c r="I5080" s="28"/>
      <c r="J5080" s="29"/>
      <c r="L5080" s="28"/>
      <c r="M5080" s="27"/>
    </row>
    <row r="5081" spans="2:13">
      <c r="B5081" s="28"/>
      <c r="C5081" s="28"/>
      <c r="E5081" s="28"/>
      <c r="F5081" s="30"/>
      <c r="G5081" s="31"/>
      <c r="I5081" s="28"/>
      <c r="J5081" s="29"/>
      <c r="L5081" s="28"/>
      <c r="M5081" s="27"/>
    </row>
    <row r="5082" spans="2:13">
      <c r="B5082" s="28"/>
      <c r="C5082" s="28"/>
      <c r="E5082" s="28"/>
      <c r="F5082" s="30"/>
      <c r="G5082" s="31"/>
      <c r="I5082" s="28"/>
      <c r="J5082" s="29"/>
      <c r="L5082" s="28"/>
      <c r="M5082" s="27"/>
    </row>
    <row r="5083" spans="2:13">
      <c r="B5083" s="28"/>
      <c r="C5083" s="28"/>
      <c r="E5083" s="28"/>
      <c r="F5083" s="30"/>
      <c r="G5083" s="31"/>
      <c r="I5083" s="28"/>
      <c r="J5083" s="29"/>
      <c r="L5083" s="28"/>
      <c r="M5083" s="27"/>
    </row>
    <row r="5084" spans="2:13">
      <c r="B5084" s="28"/>
      <c r="C5084" s="28"/>
      <c r="E5084" s="28"/>
      <c r="F5084" s="30"/>
      <c r="G5084" s="31"/>
      <c r="I5084" s="28"/>
      <c r="J5084" s="29"/>
      <c r="L5084" s="28"/>
      <c r="M5084" s="27"/>
    </row>
    <row r="5085" spans="2:13">
      <c r="B5085" s="28"/>
      <c r="C5085" s="28"/>
      <c r="E5085" s="28"/>
      <c r="F5085" s="30"/>
      <c r="G5085" s="31"/>
      <c r="I5085" s="28"/>
      <c r="J5085" s="29"/>
      <c r="L5085" s="28"/>
      <c r="M5085" s="27"/>
    </row>
    <row r="5086" spans="2:13">
      <c r="B5086" s="28"/>
      <c r="C5086" s="28"/>
      <c r="E5086" s="28"/>
      <c r="F5086" s="30"/>
      <c r="G5086" s="31"/>
      <c r="I5086" s="28"/>
      <c r="J5086" s="29"/>
      <c r="L5086" s="28"/>
      <c r="M5086" s="27"/>
    </row>
    <row r="5087" spans="2:13">
      <c r="B5087" s="28"/>
      <c r="C5087" s="28"/>
      <c r="E5087" s="28"/>
      <c r="F5087" s="30"/>
      <c r="G5087" s="31"/>
      <c r="I5087" s="28"/>
      <c r="J5087" s="29"/>
      <c r="L5087" s="28"/>
      <c r="M5087" s="27"/>
    </row>
    <row r="5088" spans="2:13">
      <c r="B5088" s="28"/>
      <c r="C5088" s="28"/>
      <c r="E5088" s="28"/>
      <c r="F5088" s="30"/>
      <c r="G5088" s="31"/>
      <c r="I5088" s="28"/>
      <c r="J5088" s="29"/>
      <c r="L5088" s="28"/>
      <c r="M5088" s="27"/>
    </row>
    <row r="5089" spans="2:13">
      <c r="B5089" s="28"/>
      <c r="C5089" s="28"/>
      <c r="E5089" s="28"/>
      <c r="F5089" s="30"/>
      <c r="G5089" s="31"/>
      <c r="I5089" s="28"/>
      <c r="J5089" s="29"/>
      <c r="L5089" s="28"/>
      <c r="M5089" s="27"/>
    </row>
    <row r="5090" spans="2:13">
      <c r="B5090" s="28"/>
      <c r="C5090" s="28"/>
      <c r="E5090" s="28"/>
      <c r="F5090" s="30"/>
      <c r="G5090" s="31"/>
      <c r="I5090" s="28"/>
      <c r="J5090" s="29"/>
      <c r="L5090" s="28"/>
      <c r="M5090" s="27"/>
    </row>
    <row r="5091" spans="2:13">
      <c r="B5091" s="28"/>
      <c r="C5091" s="28"/>
      <c r="E5091" s="28"/>
      <c r="F5091" s="30"/>
      <c r="G5091" s="31"/>
      <c r="I5091" s="28"/>
      <c r="J5091" s="29"/>
      <c r="L5091" s="28"/>
      <c r="M5091" s="27"/>
    </row>
    <row r="5092" spans="2:13">
      <c r="B5092" s="28"/>
      <c r="C5092" s="28"/>
      <c r="E5092" s="28"/>
      <c r="F5092" s="30"/>
      <c r="G5092" s="31"/>
      <c r="I5092" s="28"/>
      <c r="J5092" s="29"/>
      <c r="L5092" s="28"/>
      <c r="M5092" s="27"/>
    </row>
    <row r="5093" spans="2:13">
      <c r="B5093" s="28"/>
      <c r="C5093" s="28"/>
      <c r="E5093" s="28"/>
      <c r="F5093" s="30"/>
      <c r="G5093" s="31"/>
      <c r="I5093" s="28"/>
      <c r="J5093" s="29"/>
      <c r="L5093" s="28"/>
      <c r="M5093" s="27"/>
    </row>
    <row r="5094" spans="2:13">
      <c r="B5094" s="28"/>
      <c r="C5094" s="28"/>
      <c r="E5094" s="28"/>
      <c r="F5094" s="30"/>
      <c r="G5094" s="31"/>
      <c r="I5094" s="28"/>
      <c r="J5094" s="29"/>
      <c r="L5094" s="28"/>
      <c r="M5094" s="27"/>
    </row>
    <row r="5095" spans="2:13">
      <c r="B5095" s="28"/>
      <c r="C5095" s="28"/>
      <c r="E5095" s="28"/>
      <c r="F5095" s="30"/>
      <c r="G5095" s="31"/>
      <c r="I5095" s="28"/>
      <c r="J5095" s="29"/>
      <c r="L5095" s="28"/>
      <c r="M5095" s="27"/>
    </row>
    <row r="5096" spans="2:13">
      <c r="B5096" s="28"/>
      <c r="C5096" s="28"/>
      <c r="E5096" s="28"/>
      <c r="F5096" s="30"/>
      <c r="G5096" s="31"/>
      <c r="I5096" s="28"/>
      <c r="J5096" s="29"/>
      <c r="L5096" s="28"/>
      <c r="M5096" s="27"/>
    </row>
    <row r="5097" spans="2:13">
      <c r="B5097" s="28"/>
      <c r="C5097" s="28"/>
      <c r="E5097" s="28"/>
      <c r="F5097" s="30"/>
      <c r="G5097" s="31"/>
      <c r="I5097" s="28"/>
      <c r="J5097" s="29"/>
      <c r="L5097" s="28"/>
      <c r="M5097" s="27"/>
    </row>
    <row r="5098" spans="2:13">
      <c r="B5098" s="28"/>
      <c r="C5098" s="28"/>
      <c r="E5098" s="28"/>
      <c r="F5098" s="30"/>
      <c r="G5098" s="31"/>
      <c r="I5098" s="28"/>
      <c r="J5098" s="29"/>
      <c r="L5098" s="28"/>
      <c r="M5098" s="27"/>
    </row>
    <row r="5099" spans="2:13">
      <c r="B5099" s="28"/>
      <c r="C5099" s="28"/>
      <c r="E5099" s="28"/>
      <c r="F5099" s="30"/>
      <c r="G5099" s="31"/>
      <c r="I5099" s="28"/>
      <c r="J5099" s="29"/>
      <c r="L5099" s="28"/>
      <c r="M5099" s="27"/>
    </row>
    <row r="5100" spans="2:13">
      <c r="B5100" s="28"/>
      <c r="C5100" s="28"/>
      <c r="E5100" s="28"/>
      <c r="F5100" s="30"/>
      <c r="G5100" s="31"/>
      <c r="I5100" s="28"/>
      <c r="J5100" s="29"/>
      <c r="L5100" s="28"/>
      <c r="M5100" s="27"/>
    </row>
    <row r="5101" spans="2:13">
      <c r="B5101" s="28"/>
      <c r="C5101" s="28"/>
      <c r="E5101" s="28"/>
      <c r="F5101" s="30"/>
      <c r="G5101" s="31"/>
      <c r="I5101" s="28"/>
      <c r="J5101" s="29"/>
      <c r="L5101" s="28"/>
      <c r="M5101" s="27"/>
    </row>
    <row r="5102" spans="2:13">
      <c r="B5102" s="28"/>
      <c r="C5102" s="28"/>
      <c r="E5102" s="28"/>
      <c r="F5102" s="30"/>
      <c r="G5102" s="31"/>
      <c r="I5102" s="28"/>
      <c r="J5102" s="29"/>
      <c r="L5102" s="28"/>
      <c r="M5102" s="27"/>
    </row>
    <row r="5103" spans="2:13">
      <c r="B5103" s="28"/>
      <c r="C5103" s="28"/>
      <c r="E5103" s="28"/>
      <c r="F5103" s="30"/>
      <c r="G5103" s="31"/>
      <c r="I5103" s="28"/>
      <c r="J5103" s="29"/>
      <c r="L5103" s="28"/>
      <c r="M5103" s="27"/>
    </row>
    <row r="5104" spans="2:13">
      <c r="B5104" s="28"/>
      <c r="C5104" s="28"/>
      <c r="E5104" s="28"/>
      <c r="F5104" s="30"/>
      <c r="G5104" s="31"/>
      <c r="I5104" s="28"/>
      <c r="J5104" s="29"/>
      <c r="L5104" s="28"/>
      <c r="M5104" s="27"/>
    </row>
    <row r="5105" spans="2:13">
      <c r="B5105" s="28"/>
      <c r="C5105" s="28"/>
      <c r="E5105" s="28"/>
      <c r="F5105" s="30"/>
      <c r="G5105" s="31"/>
      <c r="I5105" s="28"/>
      <c r="J5105" s="29"/>
      <c r="L5105" s="28"/>
      <c r="M5105" s="27"/>
    </row>
    <row r="5106" spans="2:13">
      <c r="B5106" s="28"/>
      <c r="C5106" s="28"/>
      <c r="E5106" s="28"/>
      <c r="F5106" s="30"/>
      <c r="G5106" s="31"/>
      <c r="I5106" s="28"/>
      <c r="J5106" s="29"/>
      <c r="L5106" s="28"/>
      <c r="M5106" s="27"/>
    </row>
    <row r="5107" spans="2:13">
      <c r="B5107" s="28"/>
      <c r="C5107" s="28"/>
      <c r="E5107" s="28"/>
      <c r="F5107" s="30"/>
      <c r="G5107" s="31"/>
      <c r="I5107" s="28"/>
      <c r="J5107" s="29"/>
      <c r="L5107" s="28"/>
      <c r="M5107" s="27"/>
    </row>
    <row r="5108" spans="2:13">
      <c r="B5108" s="28"/>
      <c r="C5108" s="28"/>
      <c r="E5108" s="28"/>
      <c r="F5108" s="30"/>
      <c r="G5108" s="31"/>
      <c r="I5108" s="28"/>
      <c r="J5108" s="29"/>
      <c r="L5108" s="28"/>
      <c r="M5108" s="27"/>
    </row>
    <row r="5109" spans="2:13">
      <c r="B5109" s="28"/>
      <c r="C5109" s="28"/>
      <c r="E5109" s="28"/>
      <c r="F5109" s="30"/>
      <c r="G5109" s="31"/>
      <c r="I5109" s="28"/>
      <c r="J5109" s="29"/>
      <c r="L5109" s="28"/>
      <c r="M5109" s="27"/>
    </row>
    <row r="5110" spans="2:13">
      <c r="B5110" s="28"/>
      <c r="C5110" s="28"/>
      <c r="E5110" s="28"/>
      <c r="F5110" s="30"/>
      <c r="G5110" s="31"/>
      <c r="I5110" s="28"/>
      <c r="J5110" s="29"/>
      <c r="L5110" s="28"/>
      <c r="M5110" s="27"/>
    </row>
    <row r="5111" spans="2:13">
      <c r="B5111" s="28"/>
      <c r="C5111" s="28"/>
      <c r="E5111" s="28"/>
      <c r="F5111" s="30"/>
      <c r="G5111" s="31"/>
      <c r="I5111" s="28"/>
      <c r="J5111" s="29"/>
      <c r="L5111" s="28"/>
      <c r="M5111" s="27"/>
    </row>
    <row r="5112" spans="2:13">
      <c r="B5112" s="28"/>
      <c r="C5112" s="28"/>
      <c r="E5112" s="28"/>
      <c r="F5112" s="30"/>
      <c r="G5112" s="31"/>
      <c r="I5112" s="28"/>
      <c r="J5112" s="29"/>
      <c r="L5112" s="28"/>
      <c r="M5112" s="27"/>
    </row>
    <row r="5113" spans="2:13">
      <c r="B5113" s="28"/>
      <c r="C5113" s="28"/>
      <c r="E5113" s="28"/>
      <c r="F5113" s="30"/>
      <c r="G5113" s="31"/>
      <c r="I5113" s="28"/>
      <c r="J5113" s="29"/>
      <c r="L5113" s="28"/>
      <c r="M5113" s="27"/>
    </row>
    <row r="5114" spans="2:13">
      <c r="B5114" s="28"/>
      <c r="C5114" s="28"/>
      <c r="E5114" s="28"/>
      <c r="F5114" s="30"/>
      <c r="G5114" s="31"/>
      <c r="I5114" s="28"/>
      <c r="J5114" s="29"/>
      <c r="L5114" s="28"/>
      <c r="M5114" s="27"/>
    </row>
    <row r="5115" spans="2:13">
      <c r="B5115" s="28"/>
      <c r="C5115" s="28"/>
      <c r="E5115" s="28"/>
      <c r="F5115" s="30"/>
      <c r="G5115" s="31"/>
      <c r="I5115" s="28"/>
      <c r="J5115" s="29"/>
      <c r="L5115" s="28"/>
      <c r="M5115" s="27"/>
    </row>
    <row r="5116" spans="2:13">
      <c r="B5116" s="28"/>
      <c r="C5116" s="28"/>
      <c r="E5116" s="28"/>
      <c r="F5116" s="30"/>
      <c r="G5116" s="31"/>
      <c r="I5116" s="28"/>
      <c r="J5116" s="29"/>
      <c r="L5116" s="28"/>
      <c r="M5116" s="27"/>
    </row>
    <row r="5117" spans="2:13">
      <c r="B5117" s="28"/>
      <c r="C5117" s="28"/>
      <c r="E5117" s="28"/>
      <c r="F5117" s="30"/>
      <c r="G5117" s="31"/>
      <c r="I5117" s="28"/>
      <c r="J5117" s="29"/>
      <c r="L5117" s="28"/>
      <c r="M5117" s="27"/>
    </row>
    <row r="5118" spans="2:13">
      <c r="B5118" s="28"/>
      <c r="C5118" s="28"/>
      <c r="E5118" s="28"/>
      <c r="F5118" s="30"/>
      <c r="G5118" s="31"/>
      <c r="I5118" s="28"/>
      <c r="J5118" s="29"/>
      <c r="L5118" s="28"/>
      <c r="M5118" s="27"/>
    </row>
    <row r="5119" spans="2:13">
      <c r="B5119" s="28"/>
      <c r="C5119" s="28"/>
      <c r="E5119" s="28"/>
      <c r="F5119" s="30"/>
      <c r="G5119" s="31"/>
      <c r="I5119" s="28"/>
      <c r="J5119" s="29"/>
      <c r="L5119" s="28"/>
      <c r="M5119" s="27"/>
    </row>
    <row r="5120" spans="2:13">
      <c r="B5120" s="28"/>
      <c r="C5120" s="28"/>
      <c r="E5120" s="28"/>
      <c r="F5120" s="30"/>
      <c r="G5120" s="31"/>
      <c r="I5120" s="28"/>
      <c r="J5120" s="29"/>
      <c r="L5120" s="28"/>
      <c r="M5120" s="27"/>
    </row>
    <row r="5121" spans="2:13">
      <c r="B5121" s="28"/>
      <c r="C5121" s="28"/>
      <c r="E5121" s="28"/>
      <c r="F5121" s="30"/>
      <c r="G5121" s="31"/>
      <c r="I5121" s="28"/>
      <c r="J5121" s="29"/>
      <c r="L5121" s="28"/>
      <c r="M5121" s="27"/>
    </row>
    <row r="5122" spans="2:13">
      <c r="B5122" s="28"/>
      <c r="C5122" s="28"/>
      <c r="E5122" s="28"/>
      <c r="F5122" s="30"/>
      <c r="G5122" s="31"/>
      <c r="I5122" s="28"/>
      <c r="J5122" s="29"/>
      <c r="L5122" s="28"/>
      <c r="M5122" s="27"/>
    </row>
    <row r="5123" spans="2:13">
      <c r="B5123" s="28"/>
      <c r="C5123" s="28"/>
      <c r="E5123" s="28"/>
      <c r="F5123" s="30"/>
      <c r="G5123" s="31"/>
      <c r="I5123" s="28"/>
      <c r="J5123" s="29"/>
      <c r="L5123" s="28"/>
      <c r="M5123" s="27"/>
    </row>
    <row r="5124" spans="2:13">
      <c r="B5124" s="28"/>
      <c r="C5124" s="28"/>
      <c r="E5124" s="28"/>
      <c r="F5124" s="30"/>
      <c r="G5124" s="31"/>
      <c r="I5124" s="28"/>
      <c r="J5124" s="29"/>
      <c r="L5124" s="28"/>
      <c r="M5124" s="27"/>
    </row>
    <row r="5125" spans="2:13">
      <c r="B5125" s="28"/>
      <c r="C5125" s="28"/>
      <c r="E5125" s="28"/>
      <c r="F5125" s="30"/>
      <c r="G5125" s="31"/>
      <c r="I5125" s="28"/>
      <c r="J5125" s="29"/>
      <c r="L5125" s="28"/>
      <c r="M5125" s="27"/>
    </row>
    <row r="5126" spans="2:13">
      <c r="B5126" s="28"/>
      <c r="C5126" s="28"/>
      <c r="E5126" s="28"/>
      <c r="F5126" s="30"/>
      <c r="G5126" s="31"/>
      <c r="I5126" s="28"/>
      <c r="J5126" s="29"/>
      <c r="L5126" s="28"/>
      <c r="M5126" s="27"/>
    </row>
    <row r="5127" spans="2:13">
      <c r="B5127" s="28"/>
      <c r="C5127" s="28"/>
      <c r="E5127" s="28"/>
      <c r="F5127" s="30"/>
      <c r="G5127" s="31"/>
      <c r="I5127" s="28"/>
      <c r="J5127" s="29"/>
      <c r="L5127" s="28"/>
      <c r="M5127" s="27"/>
    </row>
    <row r="5128" spans="2:13">
      <c r="B5128" s="28"/>
      <c r="C5128" s="28"/>
      <c r="E5128" s="28"/>
      <c r="F5128" s="30"/>
      <c r="G5128" s="31"/>
      <c r="I5128" s="28"/>
      <c r="J5128" s="29"/>
      <c r="L5128" s="28"/>
      <c r="M5128" s="27"/>
    </row>
    <row r="5129" spans="2:13">
      <c r="B5129" s="28"/>
      <c r="C5129" s="28"/>
      <c r="E5129" s="28"/>
      <c r="F5129" s="30"/>
      <c r="G5129" s="31"/>
      <c r="I5129" s="28"/>
      <c r="J5129" s="29"/>
      <c r="L5129" s="28"/>
      <c r="M5129" s="27"/>
    </row>
    <row r="5130" spans="2:13">
      <c r="B5130" s="28"/>
      <c r="C5130" s="28"/>
      <c r="E5130" s="28"/>
      <c r="F5130" s="30"/>
      <c r="G5130" s="31"/>
      <c r="I5130" s="28"/>
      <c r="J5130" s="29"/>
      <c r="L5130" s="28"/>
      <c r="M5130" s="27"/>
    </row>
    <row r="5131" spans="2:13">
      <c r="B5131" s="28"/>
      <c r="C5131" s="28"/>
      <c r="E5131" s="28"/>
      <c r="F5131" s="30"/>
      <c r="G5131" s="31"/>
      <c r="I5131" s="28"/>
      <c r="J5131" s="29"/>
      <c r="L5131" s="28"/>
      <c r="M5131" s="27"/>
    </row>
    <row r="5132" spans="2:13">
      <c r="B5132" s="28"/>
      <c r="C5132" s="28"/>
      <c r="E5132" s="28"/>
      <c r="F5132" s="30"/>
      <c r="G5132" s="31"/>
      <c r="I5132" s="28"/>
      <c r="J5132" s="29"/>
      <c r="L5132" s="28"/>
      <c r="M5132" s="27"/>
    </row>
    <row r="5133" spans="2:13">
      <c r="B5133" s="28"/>
      <c r="C5133" s="28"/>
      <c r="E5133" s="28"/>
      <c r="F5133" s="30"/>
      <c r="G5133" s="31"/>
      <c r="I5133" s="28"/>
      <c r="J5133" s="29"/>
      <c r="L5133" s="28"/>
      <c r="M5133" s="27"/>
    </row>
    <row r="5134" spans="2:13">
      <c r="B5134" s="28"/>
      <c r="C5134" s="28"/>
      <c r="E5134" s="28"/>
      <c r="F5134" s="30"/>
      <c r="G5134" s="31"/>
      <c r="I5134" s="28"/>
      <c r="J5134" s="29"/>
      <c r="L5134" s="28"/>
      <c r="M5134" s="27"/>
    </row>
    <row r="5135" spans="2:13">
      <c r="B5135" s="28"/>
      <c r="C5135" s="28"/>
      <c r="E5135" s="28"/>
      <c r="F5135" s="30"/>
      <c r="G5135" s="31"/>
      <c r="I5135" s="28"/>
      <c r="J5135" s="29"/>
      <c r="L5135" s="28"/>
      <c r="M5135" s="27"/>
    </row>
    <row r="5136" spans="2:13">
      <c r="B5136" s="28"/>
      <c r="C5136" s="28"/>
      <c r="E5136" s="28"/>
      <c r="F5136" s="30"/>
      <c r="G5136" s="31"/>
      <c r="I5136" s="28"/>
      <c r="J5136" s="29"/>
      <c r="L5136" s="28"/>
      <c r="M5136" s="27"/>
    </row>
    <row r="5137" spans="2:13">
      <c r="B5137" s="28"/>
      <c r="C5137" s="28"/>
      <c r="E5137" s="28"/>
      <c r="F5137" s="30"/>
      <c r="G5137" s="31"/>
      <c r="I5137" s="28"/>
      <c r="J5137" s="29"/>
      <c r="L5137" s="28"/>
      <c r="M5137" s="27"/>
    </row>
    <row r="5138" spans="2:13">
      <c r="B5138" s="28"/>
      <c r="C5138" s="28"/>
      <c r="E5138" s="28"/>
      <c r="F5138" s="30"/>
      <c r="G5138" s="31"/>
      <c r="I5138" s="28"/>
      <c r="J5138" s="29"/>
      <c r="L5138" s="28"/>
      <c r="M5138" s="27"/>
    </row>
    <row r="5139" spans="2:13">
      <c r="B5139" s="28"/>
      <c r="C5139" s="28"/>
      <c r="E5139" s="28"/>
      <c r="F5139" s="30"/>
      <c r="G5139" s="31"/>
      <c r="I5139" s="28"/>
      <c r="J5139" s="29"/>
      <c r="L5139" s="28"/>
      <c r="M5139" s="27"/>
    </row>
    <row r="5140" spans="2:13">
      <c r="B5140" s="28"/>
      <c r="C5140" s="28"/>
      <c r="E5140" s="28"/>
      <c r="F5140" s="30"/>
      <c r="G5140" s="31"/>
      <c r="I5140" s="28"/>
      <c r="J5140" s="29"/>
      <c r="L5140" s="28"/>
      <c r="M5140" s="27"/>
    </row>
    <row r="5141" spans="2:13">
      <c r="B5141" s="28"/>
      <c r="C5141" s="28"/>
      <c r="E5141" s="28"/>
      <c r="F5141" s="30"/>
      <c r="G5141" s="31"/>
      <c r="I5141" s="28"/>
      <c r="J5141" s="29"/>
      <c r="L5141" s="28"/>
      <c r="M5141" s="27"/>
    </row>
    <row r="5142" spans="2:13">
      <c r="B5142" s="28"/>
      <c r="C5142" s="28"/>
      <c r="E5142" s="28"/>
      <c r="F5142" s="30"/>
      <c r="G5142" s="31"/>
      <c r="I5142" s="28"/>
      <c r="J5142" s="29"/>
      <c r="L5142" s="28"/>
      <c r="M5142" s="27"/>
    </row>
    <row r="5143" spans="2:13">
      <c r="B5143" s="28"/>
      <c r="C5143" s="28"/>
      <c r="E5143" s="28"/>
      <c r="F5143" s="30"/>
      <c r="G5143" s="31"/>
      <c r="I5143" s="28"/>
      <c r="J5143" s="29"/>
      <c r="L5143" s="28"/>
      <c r="M5143" s="27"/>
    </row>
    <row r="5144" spans="2:13">
      <c r="B5144" s="28"/>
      <c r="C5144" s="28"/>
      <c r="E5144" s="28"/>
      <c r="F5144" s="30"/>
      <c r="G5144" s="31"/>
      <c r="I5144" s="28"/>
      <c r="J5144" s="29"/>
      <c r="L5144" s="28"/>
      <c r="M5144" s="27"/>
    </row>
    <row r="5145" spans="2:13">
      <c r="B5145" s="28"/>
      <c r="C5145" s="28"/>
      <c r="E5145" s="28"/>
      <c r="F5145" s="30"/>
      <c r="G5145" s="31"/>
      <c r="I5145" s="28"/>
      <c r="J5145" s="29"/>
      <c r="L5145" s="28"/>
      <c r="M5145" s="27"/>
    </row>
    <row r="5146" spans="2:13">
      <c r="B5146" s="28"/>
      <c r="C5146" s="28"/>
      <c r="E5146" s="28"/>
      <c r="F5146" s="30"/>
      <c r="G5146" s="31"/>
      <c r="I5146" s="28"/>
      <c r="J5146" s="29"/>
      <c r="L5146" s="28"/>
      <c r="M5146" s="27"/>
    </row>
    <row r="5147" spans="2:13">
      <c r="B5147" s="28"/>
      <c r="C5147" s="28"/>
      <c r="E5147" s="28"/>
      <c r="F5147" s="30"/>
      <c r="G5147" s="31"/>
      <c r="I5147" s="28"/>
      <c r="J5147" s="29"/>
      <c r="L5147" s="28"/>
      <c r="M5147" s="27"/>
    </row>
    <row r="5148" spans="2:13">
      <c r="B5148" s="28"/>
      <c r="C5148" s="28"/>
      <c r="E5148" s="28"/>
      <c r="F5148" s="30"/>
      <c r="G5148" s="31"/>
      <c r="I5148" s="28"/>
      <c r="J5148" s="29"/>
      <c r="L5148" s="28"/>
      <c r="M5148" s="27"/>
    </row>
    <row r="5149" spans="2:13">
      <c r="B5149" s="28"/>
      <c r="C5149" s="28"/>
      <c r="E5149" s="28"/>
      <c r="F5149" s="30"/>
      <c r="G5149" s="31"/>
      <c r="I5149" s="28"/>
      <c r="J5149" s="29"/>
      <c r="L5149" s="28"/>
      <c r="M5149" s="27"/>
    </row>
    <row r="5150" spans="2:13">
      <c r="B5150" s="28"/>
      <c r="C5150" s="28"/>
      <c r="E5150" s="28"/>
      <c r="F5150" s="30"/>
      <c r="G5150" s="31"/>
      <c r="I5150" s="28"/>
      <c r="J5150" s="29"/>
      <c r="L5150" s="28"/>
      <c r="M5150" s="27"/>
    </row>
    <row r="5151" spans="2:13">
      <c r="B5151" s="28"/>
      <c r="C5151" s="28"/>
      <c r="E5151" s="28"/>
      <c r="F5151" s="30"/>
      <c r="G5151" s="31"/>
      <c r="I5151" s="28"/>
      <c r="J5151" s="29"/>
      <c r="L5151" s="28"/>
      <c r="M5151" s="27"/>
    </row>
    <row r="5152" spans="2:13">
      <c r="B5152" s="28"/>
      <c r="C5152" s="28"/>
      <c r="E5152" s="28"/>
      <c r="F5152" s="30"/>
      <c r="G5152" s="31"/>
      <c r="I5152" s="28"/>
      <c r="J5152" s="29"/>
      <c r="L5152" s="28"/>
      <c r="M5152" s="27"/>
    </row>
    <row r="5153" spans="2:13">
      <c r="B5153" s="28"/>
      <c r="C5153" s="28"/>
      <c r="E5153" s="28"/>
      <c r="F5153" s="30"/>
      <c r="G5153" s="31"/>
      <c r="I5153" s="28"/>
      <c r="J5153" s="29"/>
      <c r="L5153" s="28"/>
      <c r="M5153" s="27"/>
    </row>
    <row r="5154" spans="2:13">
      <c r="B5154" s="28"/>
      <c r="C5154" s="28"/>
      <c r="E5154" s="28"/>
      <c r="F5154" s="30"/>
      <c r="G5154" s="31"/>
      <c r="I5154" s="28"/>
      <c r="J5154" s="29"/>
      <c r="L5154" s="28"/>
      <c r="M5154" s="27"/>
    </row>
    <row r="5155" spans="2:13">
      <c r="B5155" s="28"/>
      <c r="C5155" s="28"/>
      <c r="E5155" s="28"/>
      <c r="F5155" s="30"/>
      <c r="G5155" s="31"/>
      <c r="I5155" s="28"/>
      <c r="J5155" s="29"/>
      <c r="L5155" s="28"/>
      <c r="M5155" s="27"/>
    </row>
    <row r="5156" spans="2:13">
      <c r="B5156" s="28"/>
      <c r="C5156" s="28"/>
      <c r="E5156" s="28"/>
      <c r="F5156" s="30"/>
      <c r="G5156" s="31"/>
      <c r="I5156" s="28"/>
      <c r="J5156" s="29"/>
      <c r="L5156" s="28"/>
      <c r="M5156" s="27"/>
    </row>
    <row r="5157" spans="2:13">
      <c r="B5157" s="28"/>
      <c r="C5157" s="28"/>
      <c r="E5157" s="28"/>
      <c r="F5157" s="30"/>
      <c r="G5157" s="31"/>
      <c r="I5157" s="28"/>
      <c r="J5157" s="29"/>
      <c r="L5157" s="28"/>
      <c r="M5157" s="27"/>
    </row>
    <row r="5158" spans="2:13">
      <c r="B5158" s="28"/>
      <c r="C5158" s="28"/>
      <c r="E5158" s="28"/>
      <c r="F5158" s="30"/>
      <c r="G5158" s="31"/>
      <c r="I5158" s="28"/>
      <c r="J5158" s="29"/>
      <c r="L5158" s="28"/>
      <c r="M5158" s="27"/>
    </row>
    <row r="5159" spans="2:13">
      <c r="B5159" s="28"/>
      <c r="C5159" s="28"/>
      <c r="E5159" s="28"/>
      <c r="F5159" s="30"/>
      <c r="G5159" s="31"/>
      <c r="I5159" s="28"/>
      <c r="J5159" s="29"/>
      <c r="L5159" s="28"/>
      <c r="M5159" s="27"/>
    </row>
    <row r="5160" spans="2:13">
      <c r="B5160" s="28"/>
      <c r="C5160" s="28"/>
      <c r="E5160" s="28"/>
      <c r="F5160" s="30"/>
      <c r="G5160" s="31"/>
      <c r="I5160" s="28"/>
      <c r="J5160" s="29"/>
      <c r="L5160" s="28"/>
      <c r="M5160" s="27"/>
    </row>
    <row r="5161" spans="2:13">
      <c r="B5161" s="28"/>
      <c r="C5161" s="28"/>
      <c r="E5161" s="28"/>
      <c r="F5161" s="30"/>
      <c r="G5161" s="31"/>
      <c r="I5161" s="28"/>
      <c r="J5161" s="29"/>
      <c r="L5161" s="28"/>
      <c r="M5161" s="27"/>
    </row>
    <row r="5162" spans="2:13">
      <c r="B5162" s="28"/>
      <c r="C5162" s="28"/>
      <c r="E5162" s="28"/>
      <c r="F5162" s="30"/>
      <c r="G5162" s="31"/>
      <c r="I5162" s="28"/>
      <c r="J5162" s="29"/>
      <c r="L5162" s="28"/>
      <c r="M5162" s="27"/>
    </row>
    <row r="5163" spans="2:13">
      <c r="B5163" s="28"/>
      <c r="C5163" s="28"/>
      <c r="E5163" s="28"/>
      <c r="F5163" s="30"/>
      <c r="G5163" s="31"/>
      <c r="I5163" s="28"/>
      <c r="J5163" s="29"/>
      <c r="L5163" s="28"/>
      <c r="M5163" s="27"/>
    </row>
    <row r="5164" spans="2:13">
      <c r="B5164" s="28"/>
      <c r="C5164" s="28"/>
      <c r="E5164" s="28"/>
      <c r="F5164" s="30"/>
      <c r="G5164" s="31"/>
      <c r="I5164" s="28"/>
      <c r="J5164" s="29"/>
      <c r="L5164" s="28"/>
      <c r="M5164" s="27"/>
    </row>
    <row r="5165" spans="2:13">
      <c r="B5165" s="28"/>
      <c r="C5165" s="28"/>
      <c r="E5165" s="28"/>
      <c r="F5165" s="30"/>
      <c r="G5165" s="31"/>
      <c r="I5165" s="28"/>
      <c r="J5165" s="29"/>
      <c r="L5165" s="28"/>
      <c r="M5165" s="27"/>
    </row>
    <row r="5166" spans="2:13">
      <c r="B5166" s="28"/>
      <c r="C5166" s="28"/>
      <c r="E5166" s="28"/>
      <c r="F5166" s="30"/>
      <c r="G5166" s="31"/>
      <c r="I5166" s="28"/>
      <c r="J5166" s="29"/>
      <c r="L5166" s="28"/>
      <c r="M5166" s="27"/>
    </row>
    <row r="5167" spans="2:13">
      <c r="B5167" s="28"/>
      <c r="C5167" s="28"/>
      <c r="E5167" s="28"/>
      <c r="F5167" s="30"/>
      <c r="G5167" s="31"/>
      <c r="I5167" s="28"/>
      <c r="J5167" s="29"/>
      <c r="L5167" s="28"/>
      <c r="M5167" s="27"/>
    </row>
    <row r="5168" spans="2:13">
      <c r="B5168" s="28"/>
      <c r="C5168" s="28"/>
      <c r="E5168" s="28"/>
      <c r="F5168" s="30"/>
      <c r="G5168" s="31"/>
      <c r="I5168" s="28"/>
      <c r="J5168" s="29"/>
      <c r="L5168" s="28"/>
      <c r="M5168" s="27"/>
    </row>
    <row r="5169" spans="2:13">
      <c r="B5169" s="28"/>
      <c r="C5169" s="28"/>
      <c r="E5169" s="28"/>
      <c r="F5169" s="30"/>
      <c r="G5169" s="31"/>
      <c r="I5169" s="28"/>
      <c r="J5169" s="29"/>
      <c r="L5169" s="28"/>
      <c r="M5169" s="27"/>
    </row>
    <row r="5170" spans="2:13">
      <c r="B5170" s="28"/>
      <c r="C5170" s="28"/>
      <c r="E5170" s="28"/>
      <c r="F5170" s="30"/>
      <c r="G5170" s="31"/>
      <c r="I5170" s="28"/>
      <c r="J5170" s="29"/>
      <c r="L5170" s="28"/>
      <c r="M5170" s="27"/>
    </row>
    <row r="5171" spans="2:13">
      <c r="B5171" s="28"/>
      <c r="C5171" s="28"/>
      <c r="E5171" s="28"/>
      <c r="F5171" s="30"/>
      <c r="G5171" s="31"/>
      <c r="I5171" s="28"/>
      <c r="J5171" s="29"/>
      <c r="L5171" s="28"/>
      <c r="M5171" s="27"/>
    </row>
    <row r="5172" spans="2:13">
      <c r="B5172" s="28"/>
      <c r="C5172" s="28"/>
      <c r="E5172" s="28"/>
      <c r="F5172" s="30"/>
      <c r="G5172" s="31"/>
      <c r="I5172" s="28"/>
      <c r="J5172" s="29"/>
      <c r="L5172" s="28"/>
      <c r="M5172" s="27"/>
    </row>
    <row r="5173" spans="2:13">
      <c r="B5173" s="28"/>
      <c r="C5173" s="28"/>
      <c r="E5173" s="28"/>
      <c r="F5173" s="30"/>
      <c r="G5173" s="31"/>
      <c r="I5173" s="28"/>
      <c r="J5173" s="29"/>
      <c r="L5173" s="28"/>
      <c r="M5173" s="27"/>
    </row>
    <row r="5174" spans="2:13">
      <c r="B5174" s="28"/>
      <c r="C5174" s="28"/>
      <c r="E5174" s="28"/>
      <c r="F5174" s="30"/>
      <c r="G5174" s="31"/>
      <c r="I5174" s="28"/>
      <c r="J5174" s="29"/>
      <c r="L5174" s="28"/>
      <c r="M5174" s="27"/>
    </row>
    <row r="5175" spans="2:13">
      <c r="B5175" s="28"/>
      <c r="C5175" s="28"/>
      <c r="E5175" s="28"/>
      <c r="F5175" s="30"/>
      <c r="G5175" s="31"/>
      <c r="I5175" s="28"/>
      <c r="J5175" s="29"/>
      <c r="L5175" s="28"/>
      <c r="M5175" s="27"/>
    </row>
    <row r="5176" spans="2:13">
      <c r="B5176" s="28"/>
      <c r="C5176" s="28"/>
      <c r="E5176" s="28"/>
      <c r="F5176" s="30"/>
      <c r="G5176" s="31"/>
      <c r="I5176" s="28"/>
      <c r="J5176" s="29"/>
      <c r="L5176" s="28"/>
      <c r="M5176" s="27"/>
    </row>
    <row r="5177" spans="2:13">
      <c r="B5177" s="28"/>
      <c r="C5177" s="28"/>
      <c r="E5177" s="28"/>
      <c r="F5177" s="30"/>
      <c r="G5177" s="31"/>
      <c r="I5177" s="28"/>
      <c r="J5177" s="29"/>
      <c r="L5177" s="28"/>
      <c r="M5177" s="27"/>
    </row>
    <row r="5178" spans="2:13">
      <c r="B5178" s="28"/>
      <c r="C5178" s="28"/>
      <c r="E5178" s="28"/>
      <c r="F5178" s="30"/>
      <c r="G5178" s="31"/>
      <c r="I5178" s="28"/>
      <c r="J5178" s="29"/>
      <c r="L5178" s="28"/>
      <c r="M5178" s="27"/>
    </row>
    <row r="5179" spans="2:13">
      <c r="B5179" s="28"/>
      <c r="C5179" s="28"/>
      <c r="E5179" s="28"/>
      <c r="F5179" s="30"/>
      <c r="G5179" s="31"/>
      <c r="I5179" s="28"/>
      <c r="J5179" s="29"/>
      <c r="L5179" s="28"/>
      <c r="M5179" s="27"/>
    </row>
    <row r="5180" spans="2:13">
      <c r="B5180" s="28"/>
      <c r="C5180" s="28"/>
      <c r="E5180" s="28"/>
      <c r="F5180" s="30"/>
      <c r="G5180" s="31"/>
      <c r="I5180" s="28"/>
      <c r="J5180" s="29"/>
      <c r="L5180" s="28"/>
      <c r="M5180" s="27"/>
    </row>
    <row r="5181" spans="2:13">
      <c r="B5181" s="28"/>
      <c r="C5181" s="28"/>
      <c r="E5181" s="28"/>
      <c r="F5181" s="30"/>
      <c r="G5181" s="31"/>
      <c r="I5181" s="28"/>
      <c r="J5181" s="29"/>
      <c r="L5181" s="28"/>
      <c r="M5181" s="27"/>
    </row>
    <row r="5182" spans="2:13">
      <c r="B5182" s="28"/>
      <c r="C5182" s="28"/>
      <c r="E5182" s="28"/>
      <c r="F5182" s="30"/>
      <c r="G5182" s="31"/>
      <c r="I5182" s="28"/>
      <c r="J5182" s="29"/>
      <c r="L5182" s="28"/>
      <c r="M5182" s="27"/>
    </row>
    <row r="5183" spans="2:13">
      <c r="B5183" s="28"/>
      <c r="C5183" s="28"/>
      <c r="E5183" s="28"/>
      <c r="F5183" s="30"/>
      <c r="G5183" s="31"/>
      <c r="I5183" s="28"/>
      <c r="J5183" s="29"/>
      <c r="L5183" s="28"/>
      <c r="M5183" s="27"/>
    </row>
    <row r="5184" spans="2:13">
      <c r="B5184" s="28"/>
      <c r="C5184" s="28"/>
      <c r="E5184" s="28"/>
      <c r="F5184" s="30"/>
      <c r="G5184" s="31"/>
      <c r="I5184" s="28"/>
      <c r="J5184" s="29"/>
      <c r="L5184" s="28"/>
      <c r="M5184" s="27"/>
    </row>
    <row r="5185" spans="2:13">
      <c r="B5185" s="28"/>
      <c r="C5185" s="28"/>
      <c r="E5185" s="28"/>
      <c r="F5185" s="30"/>
      <c r="G5185" s="31"/>
      <c r="I5185" s="28"/>
      <c r="J5185" s="29"/>
      <c r="L5185" s="28"/>
      <c r="M5185" s="27"/>
    </row>
    <row r="5186" spans="2:13">
      <c r="B5186" s="28"/>
      <c r="C5186" s="28"/>
      <c r="E5186" s="28"/>
      <c r="F5186" s="30"/>
      <c r="G5186" s="31"/>
      <c r="I5186" s="28"/>
      <c r="J5186" s="29"/>
      <c r="L5186" s="28"/>
      <c r="M5186" s="27"/>
    </row>
    <row r="5187" spans="2:13">
      <c r="B5187" s="28"/>
      <c r="C5187" s="28"/>
      <c r="E5187" s="28"/>
      <c r="F5187" s="30"/>
      <c r="G5187" s="31"/>
      <c r="I5187" s="28"/>
      <c r="J5187" s="29"/>
      <c r="L5187" s="28"/>
      <c r="M5187" s="27"/>
    </row>
    <row r="5188" spans="2:13">
      <c r="B5188" s="28"/>
      <c r="C5188" s="28"/>
      <c r="E5188" s="28"/>
      <c r="F5188" s="30"/>
      <c r="G5188" s="31"/>
      <c r="I5188" s="28"/>
      <c r="J5188" s="29"/>
      <c r="L5188" s="28"/>
      <c r="M5188" s="27"/>
    </row>
    <row r="5189" spans="2:13">
      <c r="B5189" s="28"/>
      <c r="C5189" s="28"/>
      <c r="E5189" s="28"/>
      <c r="F5189" s="30"/>
      <c r="G5189" s="31"/>
      <c r="I5189" s="28"/>
      <c r="J5189" s="29"/>
      <c r="L5189" s="28"/>
      <c r="M5189" s="27"/>
    </row>
    <row r="5190" spans="2:13">
      <c r="B5190" s="28"/>
      <c r="C5190" s="28"/>
      <c r="E5190" s="28"/>
      <c r="F5190" s="30"/>
      <c r="G5190" s="31"/>
      <c r="I5190" s="28"/>
      <c r="J5190" s="29"/>
      <c r="L5190" s="28"/>
      <c r="M5190" s="27"/>
    </row>
    <row r="5191" spans="2:13">
      <c r="B5191" s="28"/>
      <c r="C5191" s="28"/>
      <c r="E5191" s="28"/>
      <c r="F5191" s="30"/>
      <c r="G5191" s="31"/>
      <c r="I5191" s="28"/>
      <c r="J5191" s="29"/>
      <c r="L5191" s="28"/>
      <c r="M5191" s="27"/>
    </row>
    <row r="5192" spans="2:13">
      <c r="B5192" s="28"/>
      <c r="C5192" s="28"/>
      <c r="E5192" s="28"/>
      <c r="F5192" s="30"/>
      <c r="G5192" s="31"/>
      <c r="I5192" s="28"/>
      <c r="J5192" s="29"/>
      <c r="L5192" s="28"/>
      <c r="M5192" s="27"/>
    </row>
    <row r="5193" spans="2:13">
      <c r="B5193" s="28"/>
      <c r="C5193" s="28"/>
      <c r="E5193" s="28"/>
      <c r="F5193" s="30"/>
      <c r="G5193" s="31"/>
      <c r="I5193" s="28"/>
      <c r="J5193" s="29"/>
      <c r="L5193" s="28"/>
      <c r="M5193" s="27"/>
    </row>
    <row r="5194" spans="2:13">
      <c r="B5194" s="28"/>
      <c r="C5194" s="28"/>
      <c r="E5194" s="28"/>
      <c r="F5194" s="30"/>
      <c r="G5194" s="31"/>
      <c r="I5194" s="28"/>
      <c r="J5194" s="29"/>
      <c r="L5194" s="28"/>
      <c r="M5194" s="27"/>
    </row>
    <row r="5195" spans="2:13">
      <c r="B5195" s="28"/>
      <c r="C5195" s="28"/>
      <c r="E5195" s="28"/>
      <c r="F5195" s="30"/>
      <c r="G5195" s="31"/>
      <c r="I5195" s="28"/>
      <c r="J5195" s="29"/>
      <c r="L5195" s="28"/>
      <c r="M5195" s="27"/>
    </row>
    <row r="5196" spans="2:13">
      <c r="B5196" s="28"/>
      <c r="C5196" s="28"/>
      <c r="E5196" s="28"/>
      <c r="F5196" s="30"/>
      <c r="G5196" s="31"/>
      <c r="I5196" s="28"/>
      <c r="J5196" s="29"/>
      <c r="L5196" s="28"/>
      <c r="M5196" s="27"/>
    </row>
    <row r="5197" spans="2:13">
      <c r="B5197" s="28"/>
      <c r="C5197" s="28"/>
      <c r="E5197" s="28"/>
      <c r="F5197" s="30"/>
      <c r="G5197" s="31"/>
      <c r="I5197" s="28"/>
      <c r="J5197" s="29"/>
      <c r="L5197" s="28"/>
      <c r="M5197" s="27"/>
    </row>
    <row r="5198" spans="2:13">
      <c r="B5198" s="28"/>
      <c r="C5198" s="28"/>
      <c r="E5198" s="28"/>
      <c r="F5198" s="30"/>
      <c r="G5198" s="31"/>
      <c r="I5198" s="28"/>
      <c r="J5198" s="29"/>
      <c r="L5198" s="28"/>
      <c r="M5198" s="27"/>
    </row>
    <row r="5199" spans="2:13">
      <c r="B5199" s="28"/>
      <c r="C5199" s="28"/>
      <c r="E5199" s="28"/>
      <c r="F5199" s="30"/>
      <c r="G5199" s="31"/>
      <c r="I5199" s="28"/>
      <c r="J5199" s="29"/>
      <c r="L5199" s="28"/>
      <c r="M5199" s="27"/>
    </row>
    <row r="5200" spans="2:13">
      <c r="B5200" s="28"/>
      <c r="C5200" s="28"/>
      <c r="E5200" s="28"/>
      <c r="F5200" s="30"/>
      <c r="G5200" s="31"/>
      <c r="I5200" s="28"/>
      <c r="J5200" s="29"/>
      <c r="L5200" s="28"/>
      <c r="M5200" s="27"/>
    </row>
    <row r="5201" spans="2:13">
      <c r="B5201" s="28"/>
      <c r="C5201" s="28"/>
      <c r="E5201" s="28"/>
      <c r="F5201" s="30"/>
      <c r="G5201" s="31"/>
      <c r="I5201" s="28"/>
      <c r="J5201" s="29"/>
      <c r="L5201" s="28"/>
      <c r="M5201" s="27"/>
    </row>
    <row r="5202" spans="2:13">
      <c r="B5202" s="28"/>
      <c r="C5202" s="28"/>
      <c r="E5202" s="28"/>
      <c r="F5202" s="30"/>
      <c r="G5202" s="31"/>
      <c r="I5202" s="28"/>
      <c r="J5202" s="29"/>
      <c r="L5202" s="28"/>
      <c r="M5202" s="27"/>
    </row>
    <row r="5203" spans="2:13">
      <c r="B5203" s="28"/>
      <c r="C5203" s="28"/>
      <c r="E5203" s="28"/>
      <c r="F5203" s="30"/>
      <c r="G5203" s="31"/>
      <c r="I5203" s="28"/>
      <c r="J5203" s="29"/>
      <c r="L5203" s="28"/>
      <c r="M5203" s="27"/>
    </row>
    <row r="5204" spans="2:13">
      <c r="B5204" s="28"/>
      <c r="C5204" s="28"/>
      <c r="E5204" s="28"/>
      <c r="F5204" s="30"/>
      <c r="G5204" s="31"/>
      <c r="I5204" s="28"/>
      <c r="J5204" s="29"/>
      <c r="L5204" s="28"/>
      <c r="M5204" s="27"/>
    </row>
    <row r="5205" spans="2:13">
      <c r="B5205" s="28"/>
      <c r="C5205" s="28"/>
      <c r="E5205" s="28"/>
      <c r="F5205" s="30"/>
      <c r="G5205" s="31"/>
      <c r="I5205" s="28"/>
      <c r="J5205" s="29"/>
      <c r="L5205" s="28"/>
      <c r="M5205" s="27"/>
    </row>
    <row r="5206" spans="2:13">
      <c r="B5206" s="28"/>
      <c r="C5206" s="28"/>
      <c r="E5206" s="28"/>
      <c r="F5206" s="30"/>
      <c r="G5206" s="31"/>
      <c r="I5206" s="28"/>
      <c r="J5206" s="29"/>
      <c r="L5206" s="28"/>
      <c r="M5206" s="27"/>
    </row>
    <row r="5207" spans="2:13">
      <c r="B5207" s="28"/>
      <c r="C5207" s="28"/>
      <c r="E5207" s="28"/>
      <c r="F5207" s="30"/>
      <c r="G5207" s="31"/>
      <c r="I5207" s="28"/>
      <c r="J5207" s="29"/>
      <c r="L5207" s="28"/>
      <c r="M5207" s="27"/>
    </row>
    <row r="5208" spans="2:13">
      <c r="B5208" s="28"/>
      <c r="C5208" s="28"/>
      <c r="E5208" s="28"/>
      <c r="F5208" s="30"/>
      <c r="G5208" s="31"/>
      <c r="I5208" s="28"/>
      <c r="J5208" s="29"/>
      <c r="L5208" s="28"/>
      <c r="M5208" s="27"/>
    </row>
    <row r="5209" spans="2:13">
      <c r="B5209" s="28"/>
      <c r="C5209" s="28"/>
      <c r="E5209" s="28"/>
      <c r="F5209" s="30"/>
      <c r="G5209" s="31"/>
      <c r="I5209" s="28"/>
      <c r="J5209" s="29"/>
      <c r="L5209" s="28"/>
      <c r="M5209" s="27"/>
    </row>
    <row r="5210" spans="2:13">
      <c r="B5210" s="28"/>
      <c r="C5210" s="28"/>
      <c r="E5210" s="28"/>
      <c r="F5210" s="30"/>
      <c r="G5210" s="31"/>
      <c r="I5210" s="28"/>
      <c r="J5210" s="29"/>
      <c r="L5210" s="28"/>
      <c r="M5210" s="27"/>
    </row>
    <row r="5211" spans="2:13">
      <c r="B5211" s="28"/>
      <c r="C5211" s="28"/>
      <c r="E5211" s="28"/>
      <c r="F5211" s="30"/>
      <c r="G5211" s="31"/>
      <c r="I5211" s="28"/>
      <c r="J5211" s="29"/>
      <c r="L5211" s="28"/>
      <c r="M5211" s="27"/>
    </row>
    <row r="5212" spans="2:13">
      <c r="B5212" s="28"/>
      <c r="C5212" s="28"/>
      <c r="E5212" s="28"/>
      <c r="F5212" s="30"/>
      <c r="G5212" s="31"/>
      <c r="I5212" s="28"/>
      <c r="J5212" s="29"/>
      <c r="L5212" s="28"/>
      <c r="M5212" s="27"/>
    </row>
    <row r="5213" spans="2:13">
      <c r="B5213" s="28"/>
      <c r="C5213" s="28"/>
      <c r="E5213" s="28"/>
      <c r="F5213" s="30"/>
      <c r="G5213" s="31"/>
      <c r="I5213" s="28"/>
      <c r="J5213" s="29"/>
      <c r="L5213" s="28"/>
      <c r="M5213" s="27"/>
    </row>
    <row r="5214" spans="2:13">
      <c r="B5214" s="28"/>
      <c r="C5214" s="28"/>
      <c r="E5214" s="28"/>
      <c r="F5214" s="30"/>
      <c r="G5214" s="31"/>
      <c r="I5214" s="28"/>
      <c r="J5214" s="29"/>
      <c r="L5214" s="28"/>
      <c r="M5214" s="27"/>
    </row>
    <row r="5215" spans="2:13">
      <c r="B5215" s="28"/>
      <c r="C5215" s="28"/>
      <c r="E5215" s="28"/>
      <c r="F5215" s="30"/>
      <c r="G5215" s="31"/>
      <c r="I5215" s="28"/>
      <c r="J5215" s="29"/>
      <c r="L5215" s="28"/>
      <c r="M5215" s="27"/>
    </row>
    <row r="5216" spans="2:13">
      <c r="B5216" s="28"/>
      <c r="C5216" s="28"/>
      <c r="E5216" s="28"/>
      <c r="F5216" s="30"/>
      <c r="G5216" s="31"/>
      <c r="I5216" s="28"/>
      <c r="J5216" s="29"/>
      <c r="L5216" s="28"/>
      <c r="M5216" s="27"/>
    </row>
    <row r="5217" spans="2:13">
      <c r="B5217" s="28"/>
      <c r="C5217" s="28"/>
      <c r="E5217" s="28"/>
      <c r="F5217" s="30"/>
      <c r="G5217" s="31"/>
      <c r="I5217" s="28"/>
      <c r="J5217" s="29"/>
      <c r="L5217" s="28"/>
      <c r="M5217" s="27"/>
    </row>
    <row r="5218" spans="2:13">
      <c r="B5218" s="28"/>
      <c r="C5218" s="28"/>
      <c r="E5218" s="28"/>
      <c r="F5218" s="30"/>
      <c r="G5218" s="31"/>
      <c r="I5218" s="28"/>
      <c r="J5218" s="29"/>
      <c r="L5218" s="28"/>
      <c r="M5218" s="27"/>
    </row>
    <row r="5219" spans="2:13">
      <c r="B5219" s="28"/>
      <c r="C5219" s="28"/>
      <c r="E5219" s="28"/>
      <c r="F5219" s="30"/>
      <c r="G5219" s="31"/>
      <c r="I5219" s="28"/>
      <c r="J5219" s="29"/>
      <c r="L5219" s="28"/>
      <c r="M5219" s="27"/>
    </row>
    <row r="5220" spans="2:13">
      <c r="B5220" s="28"/>
      <c r="C5220" s="28"/>
      <c r="E5220" s="28"/>
      <c r="F5220" s="30"/>
      <c r="G5220" s="31"/>
      <c r="I5220" s="28"/>
      <c r="J5220" s="29"/>
      <c r="L5220" s="28"/>
      <c r="M5220" s="27"/>
    </row>
    <row r="5221" spans="2:13">
      <c r="B5221" s="28"/>
      <c r="C5221" s="28"/>
      <c r="E5221" s="28"/>
      <c r="F5221" s="30"/>
      <c r="G5221" s="31"/>
      <c r="I5221" s="28"/>
      <c r="J5221" s="29"/>
      <c r="L5221" s="28"/>
      <c r="M5221" s="27"/>
    </row>
    <row r="5222" spans="2:13">
      <c r="B5222" s="28"/>
      <c r="C5222" s="28"/>
      <c r="E5222" s="28"/>
      <c r="F5222" s="30"/>
      <c r="G5222" s="31"/>
      <c r="I5222" s="28"/>
      <c r="J5222" s="29"/>
      <c r="L5222" s="28"/>
      <c r="M5222" s="27"/>
    </row>
    <row r="5223" spans="2:13">
      <c r="B5223" s="28"/>
      <c r="C5223" s="28"/>
      <c r="E5223" s="28"/>
      <c r="F5223" s="30"/>
      <c r="G5223" s="31"/>
      <c r="I5223" s="28"/>
      <c r="J5223" s="29"/>
      <c r="L5223" s="28"/>
      <c r="M5223" s="27"/>
    </row>
    <row r="5224" spans="2:13">
      <c r="B5224" s="28"/>
      <c r="C5224" s="28"/>
      <c r="E5224" s="28"/>
      <c r="F5224" s="30"/>
      <c r="G5224" s="31"/>
      <c r="I5224" s="28"/>
      <c r="J5224" s="29"/>
      <c r="L5224" s="28"/>
      <c r="M5224" s="27"/>
    </row>
    <row r="5225" spans="2:13">
      <c r="B5225" s="28"/>
      <c r="C5225" s="28"/>
      <c r="E5225" s="28"/>
      <c r="F5225" s="30"/>
      <c r="G5225" s="31"/>
      <c r="I5225" s="28"/>
      <c r="J5225" s="29"/>
      <c r="L5225" s="28"/>
      <c r="M5225" s="27"/>
    </row>
    <row r="5226" spans="2:13">
      <c r="B5226" s="28"/>
      <c r="C5226" s="28"/>
      <c r="E5226" s="28"/>
      <c r="F5226" s="30"/>
      <c r="G5226" s="31"/>
      <c r="I5226" s="28"/>
      <c r="J5226" s="29"/>
      <c r="L5226" s="28"/>
      <c r="M5226" s="27"/>
    </row>
    <row r="5227" spans="2:13">
      <c r="B5227" s="28"/>
      <c r="C5227" s="28"/>
      <c r="E5227" s="28"/>
      <c r="F5227" s="30"/>
      <c r="G5227" s="31"/>
      <c r="I5227" s="28"/>
      <c r="J5227" s="29"/>
      <c r="L5227" s="28"/>
      <c r="M5227" s="27"/>
    </row>
    <row r="5228" spans="2:13">
      <c r="B5228" s="28"/>
      <c r="C5228" s="28"/>
      <c r="E5228" s="28"/>
      <c r="F5228" s="30"/>
      <c r="G5228" s="31"/>
      <c r="I5228" s="28"/>
      <c r="J5228" s="29"/>
      <c r="L5228" s="28"/>
      <c r="M5228" s="27"/>
    </row>
    <row r="5229" spans="2:13">
      <c r="B5229" s="28"/>
      <c r="C5229" s="28"/>
      <c r="E5229" s="28"/>
      <c r="F5229" s="30"/>
      <c r="G5229" s="31"/>
      <c r="I5229" s="28"/>
      <c r="J5229" s="29"/>
      <c r="L5229" s="28"/>
      <c r="M5229" s="27"/>
    </row>
    <row r="5230" spans="2:13">
      <c r="B5230" s="28"/>
      <c r="C5230" s="28"/>
      <c r="E5230" s="28"/>
      <c r="F5230" s="30"/>
      <c r="G5230" s="31"/>
      <c r="I5230" s="28"/>
      <c r="J5230" s="29"/>
      <c r="L5230" s="28"/>
      <c r="M5230" s="27"/>
    </row>
    <row r="5231" spans="2:13">
      <c r="B5231" s="28"/>
      <c r="C5231" s="28"/>
      <c r="E5231" s="28"/>
      <c r="F5231" s="30"/>
      <c r="G5231" s="31"/>
      <c r="I5231" s="28"/>
      <c r="J5231" s="29"/>
      <c r="L5231" s="28"/>
      <c r="M5231" s="27"/>
    </row>
    <row r="5232" spans="2:13">
      <c r="B5232" s="28"/>
      <c r="C5232" s="28"/>
      <c r="E5232" s="28"/>
      <c r="F5232" s="30"/>
      <c r="G5232" s="31"/>
      <c r="I5232" s="28"/>
      <c r="J5232" s="29"/>
      <c r="L5232" s="28"/>
      <c r="M5232" s="27"/>
    </row>
    <row r="5233" spans="2:13">
      <c r="B5233" s="28"/>
      <c r="C5233" s="28"/>
      <c r="E5233" s="28"/>
      <c r="F5233" s="30"/>
      <c r="G5233" s="31"/>
      <c r="I5233" s="28"/>
      <c r="J5233" s="29"/>
      <c r="L5233" s="28"/>
      <c r="M5233" s="27"/>
    </row>
    <row r="5234" spans="2:13">
      <c r="B5234" s="28"/>
      <c r="C5234" s="28"/>
      <c r="E5234" s="28"/>
      <c r="F5234" s="30"/>
      <c r="G5234" s="31"/>
      <c r="I5234" s="28"/>
      <c r="J5234" s="29"/>
      <c r="L5234" s="28"/>
      <c r="M5234" s="27"/>
    </row>
    <row r="5235" spans="2:13">
      <c r="B5235" s="28"/>
      <c r="C5235" s="28"/>
      <c r="E5235" s="28"/>
      <c r="F5235" s="30"/>
      <c r="G5235" s="31"/>
      <c r="I5235" s="28"/>
      <c r="J5235" s="29"/>
      <c r="L5235" s="28"/>
      <c r="M5235" s="27"/>
    </row>
    <row r="5236" spans="2:13">
      <c r="B5236" s="28"/>
      <c r="C5236" s="28"/>
      <c r="E5236" s="28"/>
      <c r="F5236" s="30"/>
      <c r="G5236" s="31"/>
      <c r="I5236" s="28"/>
      <c r="J5236" s="29"/>
      <c r="L5236" s="28"/>
      <c r="M5236" s="27"/>
    </row>
    <row r="5237" spans="2:13">
      <c r="B5237" s="28"/>
      <c r="C5237" s="28"/>
      <c r="E5237" s="28"/>
      <c r="F5237" s="30"/>
      <c r="G5237" s="31"/>
      <c r="I5237" s="28"/>
      <c r="J5237" s="29"/>
      <c r="L5237" s="28"/>
      <c r="M5237" s="27"/>
    </row>
    <row r="5238" spans="2:13">
      <c r="B5238" s="28"/>
      <c r="C5238" s="28"/>
      <c r="E5238" s="28"/>
      <c r="F5238" s="30"/>
      <c r="G5238" s="31"/>
      <c r="I5238" s="28"/>
      <c r="J5238" s="29"/>
      <c r="L5238" s="28"/>
      <c r="M5238" s="27"/>
    </row>
    <row r="5239" spans="2:13">
      <c r="B5239" s="28"/>
      <c r="C5239" s="28"/>
      <c r="E5239" s="28"/>
      <c r="F5239" s="30"/>
      <c r="G5239" s="31"/>
      <c r="I5239" s="28"/>
      <c r="J5239" s="29"/>
      <c r="L5239" s="28"/>
      <c r="M5239" s="27"/>
    </row>
    <row r="5240" spans="2:13">
      <c r="B5240" s="28"/>
      <c r="C5240" s="28"/>
      <c r="E5240" s="28"/>
      <c r="F5240" s="30"/>
      <c r="G5240" s="31"/>
      <c r="I5240" s="28"/>
      <c r="J5240" s="29"/>
      <c r="L5240" s="28"/>
      <c r="M5240" s="27"/>
    </row>
    <row r="5241" spans="2:13">
      <c r="B5241" s="28"/>
      <c r="C5241" s="28"/>
      <c r="E5241" s="28"/>
      <c r="F5241" s="30"/>
      <c r="G5241" s="31"/>
      <c r="I5241" s="28"/>
      <c r="J5241" s="29"/>
      <c r="L5241" s="28"/>
      <c r="M5241" s="27"/>
    </row>
    <row r="5242" spans="2:13">
      <c r="B5242" s="28"/>
      <c r="C5242" s="28"/>
      <c r="E5242" s="28"/>
      <c r="F5242" s="30"/>
      <c r="G5242" s="31"/>
      <c r="I5242" s="28"/>
      <c r="J5242" s="29"/>
      <c r="L5242" s="28"/>
      <c r="M5242" s="27"/>
    </row>
    <row r="5243" spans="2:13">
      <c r="B5243" s="28"/>
      <c r="C5243" s="28"/>
      <c r="E5243" s="28"/>
      <c r="F5243" s="30"/>
      <c r="G5243" s="31"/>
      <c r="I5243" s="28"/>
      <c r="J5243" s="29"/>
      <c r="L5243" s="28"/>
      <c r="M5243" s="27"/>
    </row>
    <row r="5244" spans="2:13">
      <c r="B5244" s="28"/>
      <c r="C5244" s="28"/>
      <c r="E5244" s="28"/>
      <c r="F5244" s="30"/>
      <c r="G5244" s="31"/>
      <c r="I5244" s="28"/>
      <c r="J5244" s="29"/>
      <c r="L5244" s="28"/>
      <c r="M5244" s="27"/>
    </row>
    <row r="5245" spans="2:13">
      <c r="B5245" s="28"/>
      <c r="C5245" s="28"/>
      <c r="E5245" s="28"/>
      <c r="F5245" s="30"/>
      <c r="G5245" s="31"/>
      <c r="I5245" s="28"/>
      <c r="J5245" s="29"/>
      <c r="L5245" s="28"/>
      <c r="M5245" s="27"/>
    </row>
    <row r="5246" spans="2:13">
      <c r="B5246" s="28"/>
      <c r="C5246" s="28"/>
      <c r="E5246" s="28"/>
      <c r="F5246" s="30"/>
      <c r="G5246" s="31"/>
      <c r="I5246" s="28"/>
      <c r="J5246" s="29"/>
      <c r="L5246" s="28"/>
      <c r="M5246" s="27"/>
    </row>
    <row r="5247" spans="2:13">
      <c r="B5247" s="28"/>
      <c r="C5247" s="28"/>
      <c r="E5247" s="28"/>
      <c r="F5247" s="30"/>
      <c r="G5247" s="31"/>
      <c r="I5247" s="28"/>
      <c r="J5247" s="29"/>
      <c r="L5247" s="28"/>
      <c r="M5247" s="27"/>
    </row>
    <row r="5248" spans="2:13">
      <c r="B5248" s="28"/>
      <c r="C5248" s="28"/>
      <c r="E5248" s="28"/>
      <c r="F5248" s="30"/>
      <c r="G5248" s="31"/>
      <c r="I5248" s="28"/>
      <c r="J5248" s="29"/>
      <c r="L5248" s="28"/>
      <c r="M5248" s="27"/>
    </row>
    <row r="5249" spans="2:13">
      <c r="B5249" s="28"/>
      <c r="C5249" s="28"/>
      <c r="E5249" s="28"/>
      <c r="F5249" s="30"/>
      <c r="G5249" s="31"/>
      <c r="I5249" s="28"/>
      <c r="J5249" s="29"/>
      <c r="L5249" s="28"/>
      <c r="M5249" s="27"/>
    </row>
    <row r="5250" spans="2:13">
      <c r="B5250" s="28"/>
      <c r="C5250" s="28"/>
      <c r="E5250" s="28"/>
      <c r="F5250" s="30"/>
      <c r="G5250" s="31"/>
      <c r="I5250" s="28"/>
      <c r="J5250" s="29"/>
      <c r="L5250" s="28"/>
      <c r="M5250" s="27"/>
    </row>
    <row r="5251" spans="2:13">
      <c r="B5251" s="28"/>
      <c r="C5251" s="28"/>
      <c r="E5251" s="28"/>
      <c r="F5251" s="30"/>
      <c r="G5251" s="31"/>
      <c r="I5251" s="28"/>
      <c r="J5251" s="29"/>
      <c r="L5251" s="28"/>
      <c r="M5251" s="27"/>
    </row>
    <row r="5252" spans="2:13">
      <c r="B5252" s="28"/>
      <c r="C5252" s="28"/>
      <c r="E5252" s="28"/>
      <c r="F5252" s="30"/>
      <c r="G5252" s="31"/>
      <c r="I5252" s="28"/>
      <c r="J5252" s="29"/>
      <c r="L5252" s="28"/>
      <c r="M5252" s="27"/>
    </row>
    <row r="5253" spans="2:13">
      <c r="B5253" s="28"/>
      <c r="C5253" s="28"/>
      <c r="E5253" s="28"/>
      <c r="F5253" s="30"/>
      <c r="G5253" s="31"/>
      <c r="I5253" s="28"/>
      <c r="J5253" s="29"/>
      <c r="L5253" s="28"/>
      <c r="M5253" s="27"/>
    </row>
    <row r="5254" spans="2:13">
      <c r="B5254" s="28"/>
      <c r="C5254" s="28"/>
      <c r="E5254" s="28"/>
      <c r="F5254" s="30"/>
      <c r="G5254" s="31"/>
      <c r="I5254" s="28"/>
      <c r="J5254" s="29"/>
      <c r="L5254" s="28"/>
      <c r="M5254" s="27"/>
    </row>
    <row r="5255" spans="2:13">
      <c r="B5255" s="28"/>
      <c r="C5255" s="28"/>
      <c r="E5255" s="28"/>
      <c r="F5255" s="30"/>
      <c r="G5255" s="31"/>
      <c r="I5255" s="28"/>
      <c r="J5255" s="29"/>
      <c r="L5255" s="28"/>
      <c r="M5255" s="27"/>
    </row>
    <row r="5256" spans="2:13">
      <c r="B5256" s="28"/>
      <c r="C5256" s="28"/>
      <c r="E5256" s="28"/>
      <c r="F5256" s="30"/>
      <c r="G5256" s="31"/>
      <c r="I5256" s="28"/>
      <c r="J5256" s="29"/>
      <c r="L5256" s="28"/>
      <c r="M5256" s="27"/>
    </row>
    <row r="5257" spans="2:13">
      <c r="B5257" s="28"/>
      <c r="C5257" s="28"/>
      <c r="E5257" s="28"/>
      <c r="F5257" s="30"/>
      <c r="G5257" s="31"/>
      <c r="I5257" s="28"/>
      <c r="J5257" s="29"/>
      <c r="L5257" s="28"/>
      <c r="M5257" s="27"/>
    </row>
    <row r="5258" spans="2:13">
      <c r="B5258" s="28"/>
      <c r="C5258" s="28"/>
      <c r="E5258" s="28"/>
      <c r="F5258" s="30"/>
      <c r="G5258" s="31"/>
      <c r="I5258" s="28"/>
      <c r="J5258" s="29"/>
      <c r="L5258" s="28"/>
      <c r="M5258" s="27"/>
    </row>
    <row r="5259" spans="2:13">
      <c r="B5259" s="28"/>
      <c r="C5259" s="28"/>
      <c r="E5259" s="28"/>
      <c r="F5259" s="30"/>
      <c r="G5259" s="31"/>
      <c r="I5259" s="28"/>
      <c r="J5259" s="29"/>
      <c r="L5259" s="28"/>
      <c r="M5259" s="27"/>
    </row>
    <row r="5260" spans="2:13">
      <c r="B5260" s="28"/>
      <c r="C5260" s="28"/>
      <c r="E5260" s="28"/>
      <c r="F5260" s="30"/>
      <c r="G5260" s="31"/>
      <c r="I5260" s="28"/>
      <c r="J5260" s="29"/>
      <c r="L5260" s="28"/>
      <c r="M5260" s="27"/>
    </row>
    <row r="5261" spans="2:13">
      <c r="B5261" s="28"/>
      <c r="C5261" s="28"/>
      <c r="E5261" s="28"/>
      <c r="F5261" s="30"/>
      <c r="G5261" s="31"/>
      <c r="I5261" s="28"/>
      <c r="J5261" s="29"/>
      <c r="L5261" s="28"/>
      <c r="M5261" s="27"/>
    </row>
    <row r="5262" spans="2:13">
      <c r="B5262" s="28"/>
      <c r="C5262" s="28"/>
      <c r="E5262" s="28"/>
      <c r="F5262" s="30"/>
      <c r="G5262" s="31"/>
      <c r="I5262" s="28"/>
      <c r="J5262" s="29"/>
      <c r="L5262" s="28"/>
      <c r="M5262" s="27"/>
    </row>
    <row r="5263" spans="2:13">
      <c r="B5263" s="28"/>
      <c r="C5263" s="28"/>
      <c r="E5263" s="28"/>
      <c r="F5263" s="30"/>
      <c r="G5263" s="31"/>
      <c r="I5263" s="28"/>
      <c r="J5263" s="29"/>
      <c r="L5263" s="28"/>
      <c r="M5263" s="27"/>
    </row>
    <row r="5264" spans="2:13">
      <c r="B5264" s="28"/>
      <c r="C5264" s="28"/>
      <c r="E5264" s="28"/>
      <c r="F5264" s="30"/>
      <c r="G5264" s="31"/>
      <c r="I5264" s="28"/>
      <c r="J5264" s="29"/>
      <c r="L5264" s="28"/>
      <c r="M5264" s="27"/>
    </row>
    <row r="5265" spans="2:13">
      <c r="B5265" s="28"/>
      <c r="C5265" s="28"/>
      <c r="E5265" s="28"/>
      <c r="F5265" s="30"/>
      <c r="G5265" s="31"/>
      <c r="I5265" s="28"/>
      <c r="J5265" s="29"/>
      <c r="L5265" s="28"/>
      <c r="M5265" s="27"/>
    </row>
    <row r="5266" spans="2:13">
      <c r="B5266" s="28"/>
      <c r="C5266" s="28"/>
      <c r="E5266" s="28"/>
      <c r="F5266" s="30"/>
      <c r="G5266" s="31"/>
      <c r="I5266" s="28"/>
      <c r="J5266" s="29"/>
      <c r="L5266" s="28"/>
      <c r="M5266" s="27"/>
    </row>
    <row r="5267" spans="2:13">
      <c r="B5267" s="28"/>
      <c r="C5267" s="28"/>
      <c r="E5267" s="28"/>
      <c r="F5267" s="30"/>
      <c r="G5267" s="31"/>
      <c r="I5267" s="28"/>
      <c r="J5267" s="29"/>
      <c r="L5267" s="28"/>
      <c r="M5267" s="27"/>
    </row>
    <row r="5268" spans="2:13">
      <c r="B5268" s="28"/>
      <c r="C5268" s="28"/>
      <c r="E5268" s="28"/>
      <c r="F5268" s="30"/>
      <c r="G5268" s="31"/>
      <c r="I5268" s="28"/>
      <c r="J5268" s="29"/>
      <c r="L5268" s="28"/>
      <c r="M5268" s="27"/>
    </row>
    <row r="5269" spans="2:13">
      <c r="B5269" s="28"/>
      <c r="C5269" s="28"/>
      <c r="E5269" s="28"/>
      <c r="F5269" s="30"/>
      <c r="G5269" s="31"/>
      <c r="I5269" s="28"/>
      <c r="J5269" s="29"/>
      <c r="L5269" s="28"/>
      <c r="M5269" s="27"/>
    </row>
    <row r="5270" spans="2:13">
      <c r="B5270" s="28"/>
      <c r="C5270" s="28"/>
      <c r="E5270" s="28"/>
      <c r="F5270" s="30"/>
      <c r="G5270" s="31"/>
      <c r="I5270" s="28"/>
      <c r="J5270" s="29"/>
      <c r="L5270" s="28"/>
      <c r="M5270" s="27"/>
    </row>
    <row r="5271" spans="2:13">
      <c r="B5271" s="28"/>
      <c r="C5271" s="28"/>
      <c r="E5271" s="28"/>
      <c r="F5271" s="30"/>
      <c r="G5271" s="31"/>
      <c r="I5271" s="28"/>
      <c r="J5271" s="29"/>
      <c r="L5271" s="28"/>
      <c r="M5271" s="27"/>
    </row>
    <row r="5272" spans="2:13">
      <c r="B5272" s="28"/>
      <c r="C5272" s="28"/>
      <c r="E5272" s="28"/>
      <c r="F5272" s="30"/>
      <c r="G5272" s="31"/>
      <c r="I5272" s="28"/>
      <c r="J5272" s="29"/>
      <c r="L5272" s="28"/>
      <c r="M5272" s="27"/>
    </row>
    <row r="5273" spans="2:13">
      <c r="B5273" s="28"/>
      <c r="C5273" s="28"/>
      <c r="E5273" s="28"/>
      <c r="F5273" s="30"/>
      <c r="G5273" s="31"/>
      <c r="I5273" s="28"/>
      <c r="J5273" s="29"/>
      <c r="L5273" s="28"/>
      <c r="M5273" s="27"/>
    </row>
    <row r="5274" spans="2:13">
      <c r="B5274" s="28"/>
      <c r="C5274" s="28"/>
      <c r="E5274" s="28"/>
      <c r="F5274" s="30"/>
      <c r="G5274" s="31"/>
      <c r="I5274" s="28"/>
      <c r="J5274" s="29"/>
      <c r="L5274" s="28"/>
      <c r="M5274" s="27"/>
    </row>
    <row r="5275" spans="2:13">
      <c r="B5275" s="28"/>
      <c r="C5275" s="28"/>
      <c r="E5275" s="28"/>
      <c r="F5275" s="30"/>
      <c r="G5275" s="31"/>
      <c r="I5275" s="28"/>
      <c r="J5275" s="29"/>
      <c r="L5275" s="28"/>
      <c r="M5275" s="27"/>
    </row>
    <row r="5276" spans="2:13">
      <c r="B5276" s="28"/>
      <c r="C5276" s="28"/>
      <c r="E5276" s="28"/>
      <c r="F5276" s="30"/>
      <c r="G5276" s="31"/>
      <c r="I5276" s="28"/>
      <c r="J5276" s="29"/>
      <c r="L5276" s="28"/>
      <c r="M5276" s="27"/>
    </row>
    <row r="5277" spans="2:13">
      <c r="B5277" s="28"/>
      <c r="C5277" s="28"/>
      <c r="E5277" s="28"/>
      <c r="F5277" s="30"/>
      <c r="G5277" s="31"/>
      <c r="I5277" s="28"/>
      <c r="J5277" s="29"/>
      <c r="L5277" s="28"/>
      <c r="M5277" s="27"/>
    </row>
    <row r="5278" spans="2:13">
      <c r="B5278" s="28"/>
      <c r="C5278" s="28"/>
      <c r="E5278" s="28"/>
      <c r="F5278" s="30"/>
      <c r="G5278" s="31"/>
      <c r="I5278" s="28"/>
      <c r="J5278" s="29"/>
      <c r="L5278" s="28"/>
      <c r="M5278" s="27"/>
    </row>
    <row r="5279" spans="2:13">
      <c r="B5279" s="28"/>
      <c r="C5279" s="28"/>
      <c r="E5279" s="28"/>
      <c r="F5279" s="30"/>
      <c r="G5279" s="31"/>
      <c r="I5279" s="28"/>
      <c r="J5279" s="29"/>
      <c r="L5279" s="28"/>
      <c r="M5279" s="27"/>
    </row>
    <row r="5280" spans="2:13">
      <c r="B5280" s="28"/>
      <c r="C5280" s="28"/>
      <c r="E5280" s="28"/>
      <c r="F5280" s="30"/>
      <c r="G5280" s="31"/>
      <c r="I5280" s="28"/>
      <c r="J5280" s="29"/>
      <c r="L5280" s="28"/>
      <c r="M5280" s="27"/>
    </row>
    <row r="5281" spans="2:13">
      <c r="B5281" s="28"/>
      <c r="C5281" s="28"/>
      <c r="E5281" s="28"/>
      <c r="F5281" s="30"/>
      <c r="G5281" s="31"/>
      <c r="I5281" s="28"/>
      <c r="J5281" s="29"/>
      <c r="L5281" s="28"/>
      <c r="M5281" s="27"/>
    </row>
    <row r="5282" spans="2:13">
      <c r="B5282" s="28"/>
      <c r="C5282" s="28"/>
      <c r="E5282" s="28"/>
      <c r="F5282" s="30"/>
      <c r="G5282" s="31"/>
      <c r="I5282" s="28"/>
      <c r="J5282" s="29"/>
      <c r="L5282" s="28"/>
      <c r="M5282" s="27"/>
    </row>
    <row r="5283" spans="2:13">
      <c r="B5283" s="28"/>
      <c r="C5283" s="28"/>
      <c r="E5283" s="28"/>
      <c r="F5283" s="30"/>
      <c r="G5283" s="31"/>
      <c r="I5283" s="28"/>
      <c r="J5283" s="29"/>
      <c r="L5283" s="28"/>
      <c r="M5283" s="27"/>
    </row>
    <row r="5284" spans="2:13">
      <c r="B5284" s="28"/>
      <c r="C5284" s="28"/>
      <c r="E5284" s="28"/>
      <c r="F5284" s="30"/>
      <c r="G5284" s="31"/>
      <c r="I5284" s="28"/>
      <c r="J5284" s="29"/>
      <c r="L5284" s="28"/>
      <c r="M5284" s="27"/>
    </row>
    <row r="5285" spans="2:13">
      <c r="B5285" s="28"/>
      <c r="C5285" s="28"/>
      <c r="E5285" s="28"/>
      <c r="F5285" s="30"/>
      <c r="G5285" s="31"/>
      <c r="I5285" s="28"/>
      <c r="J5285" s="29"/>
      <c r="L5285" s="28"/>
      <c r="M5285" s="27"/>
    </row>
    <row r="5286" spans="2:13">
      <c r="B5286" s="28"/>
      <c r="C5286" s="28"/>
      <c r="E5286" s="28"/>
      <c r="F5286" s="30"/>
      <c r="G5286" s="31"/>
      <c r="I5286" s="28"/>
      <c r="J5286" s="29"/>
      <c r="L5286" s="28"/>
      <c r="M5286" s="27"/>
    </row>
    <row r="5287" spans="2:13">
      <c r="B5287" s="28"/>
      <c r="C5287" s="28"/>
      <c r="E5287" s="28"/>
      <c r="F5287" s="30"/>
      <c r="G5287" s="31"/>
      <c r="I5287" s="28"/>
      <c r="J5287" s="29"/>
      <c r="L5287" s="28"/>
      <c r="M5287" s="27"/>
    </row>
    <row r="5288" spans="2:13">
      <c r="B5288" s="28"/>
      <c r="C5288" s="28"/>
      <c r="E5288" s="28"/>
      <c r="F5288" s="30"/>
      <c r="G5288" s="31"/>
      <c r="I5288" s="28"/>
      <c r="J5288" s="29"/>
      <c r="L5288" s="28"/>
      <c r="M5288" s="27"/>
    </row>
    <row r="5289" spans="2:13">
      <c r="B5289" s="28"/>
      <c r="C5289" s="28"/>
      <c r="E5289" s="28"/>
      <c r="F5289" s="30"/>
      <c r="G5289" s="31"/>
      <c r="I5289" s="28"/>
      <c r="J5289" s="29"/>
      <c r="L5289" s="28"/>
      <c r="M5289" s="27"/>
    </row>
    <row r="5290" spans="2:13">
      <c r="B5290" s="28"/>
      <c r="C5290" s="28"/>
      <c r="E5290" s="28"/>
      <c r="F5290" s="30"/>
      <c r="G5290" s="31"/>
      <c r="I5290" s="28"/>
      <c r="J5290" s="29"/>
      <c r="L5290" s="28"/>
      <c r="M5290" s="27"/>
    </row>
    <row r="5291" spans="2:13">
      <c r="B5291" s="28"/>
      <c r="C5291" s="28"/>
      <c r="E5291" s="28"/>
      <c r="F5291" s="30"/>
      <c r="G5291" s="31"/>
      <c r="I5291" s="28"/>
      <c r="J5291" s="29"/>
      <c r="L5291" s="28"/>
      <c r="M5291" s="27"/>
    </row>
    <row r="5292" spans="2:13">
      <c r="B5292" s="28"/>
      <c r="C5292" s="28"/>
      <c r="E5292" s="28"/>
      <c r="F5292" s="30"/>
      <c r="G5292" s="31"/>
      <c r="I5292" s="28"/>
      <c r="J5292" s="29"/>
      <c r="L5292" s="28"/>
      <c r="M5292" s="27"/>
    </row>
    <row r="5293" spans="2:13">
      <c r="B5293" s="28"/>
      <c r="C5293" s="28"/>
      <c r="E5293" s="28"/>
      <c r="F5293" s="30"/>
      <c r="G5293" s="31"/>
      <c r="I5293" s="28"/>
      <c r="J5293" s="29"/>
      <c r="L5293" s="28"/>
      <c r="M5293" s="27"/>
    </row>
    <row r="5294" spans="2:13">
      <c r="B5294" s="28"/>
      <c r="C5294" s="28"/>
      <c r="E5294" s="28"/>
      <c r="F5294" s="30"/>
      <c r="G5294" s="31"/>
      <c r="I5294" s="28"/>
      <c r="J5294" s="29"/>
      <c r="L5294" s="28"/>
      <c r="M5294" s="27"/>
    </row>
    <row r="5295" spans="2:13">
      <c r="B5295" s="28"/>
      <c r="C5295" s="28"/>
      <c r="E5295" s="28"/>
      <c r="F5295" s="30"/>
      <c r="G5295" s="31"/>
      <c r="I5295" s="28"/>
      <c r="J5295" s="29"/>
      <c r="L5295" s="28"/>
      <c r="M5295" s="27"/>
    </row>
    <row r="5296" spans="2:13">
      <c r="B5296" s="28"/>
      <c r="C5296" s="28"/>
      <c r="E5296" s="28"/>
      <c r="F5296" s="30"/>
      <c r="G5296" s="31"/>
      <c r="I5296" s="28"/>
      <c r="J5296" s="29"/>
      <c r="L5296" s="28"/>
      <c r="M5296" s="27"/>
    </row>
    <row r="5297" spans="2:13">
      <c r="B5297" s="28"/>
      <c r="C5297" s="28"/>
      <c r="E5297" s="28"/>
      <c r="F5297" s="30"/>
      <c r="G5297" s="31"/>
      <c r="I5297" s="28"/>
      <c r="J5297" s="29"/>
      <c r="L5297" s="28"/>
      <c r="M5297" s="27"/>
    </row>
    <row r="5298" spans="2:13">
      <c r="B5298" s="28"/>
      <c r="C5298" s="28"/>
      <c r="E5298" s="28"/>
      <c r="F5298" s="30"/>
      <c r="G5298" s="31"/>
      <c r="I5298" s="28"/>
      <c r="J5298" s="29"/>
      <c r="L5298" s="28"/>
      <c r="M5298" s="27"/>
    </row>
    <row r="5299" spans="2:13">
      <c r="B5299" s="28"/>
      <c r="C5299" s="28"/>
      <c r="E5299" s="28"/>
      <c r="F5299" s="30"/>
      <c r="G5299" s="31"/>
      <c r="I5299" s="28"/>
      <c r="J5299" s="29"/>
      <c r="L5299" s="28"/>
      <c r="M5299" s="27"/>
    </row>
    <row r="5300" spans="2:13">
      <c r="B5300" s="28"/>
      <c r="C5300" s="28"/>
      <c r="E5300" s="28"/>
      <c r="F5300" s="30"/>
      <c r="G5300" s="31"/>
      <c r="I5300" s="28"/>
      <c r="J5300" s="29"/>
      <c r="L5300" s="28"/>
      <c r="M5300" s="27"/>
    </row>
    <row r="5301" spans="2:13">
      <c r="B5301" s="28"/>
      <c r="C5301" s="28"/>
      <c r="E5301" s="28"/>
      <c r="F5301" s="30"/>
      <c r="G5301" s="31"/>
      <c r="I5301" s="28"/>
      <c r="J5301" s="29"/>
      <c r="L5301" s="28"/>
      <c r="M5301" s="27"/>
    </row>
    <row r="5302" spans="2:13">
      <c r="B5302" s="28"/>
      <c r="C5302" s="28"/>
      <c r="E5302" s="28"/>
      <c r="F5302" s="30"/>
      <c r="G5302" s="31"/>
      <c r="I5302" s="28"/>
      <c r="J5302" s="29"/>
      <c r="L5302" s="28"/>
      <c r="M5302" s="27"/>
    </row>
    <row r="5303" spans="2:13">
      <c r="B5303" s="28"/>
      <c r="C5303" s="28"/>
      <c r="E5303" s="28"/>
      <c r="F5303" s="30"/>
      <c r="G5303" s="31"/>
      <c r="I5303" s="28"/>
      <c r="J5303" s="29"/>
      <c r="L5303" s="28"/>
      <c r="M5303" s="27"/>
    </row>
    <row r="5304" spans="2:13">
      <c r="B5304" s="28"/>
      <c r="C5304" s="28"/>
      <c r="E5304" s="28"/>
      <c r="F5304" s="30"/>
      <c r="G5304" s="31"/>
      <c r="I5304" s="28"/>
      <c r="J5304" s="29"/>
      <c r="L5304" s="28"/>
      <c r="M5304" s="27"/>
    </row>
    <row r="5305" spans="2:13">
      <c r="B5305" s="28"/>
      <c r="C5305" s="28"/>
      <c r="E5305" s="28"/>
      <c r="F5305" s="30"/>
      <c r="G5305" s="31"/>
      <c r="I5305" s="28"/>
      <c r="J5305" s="29"/>
      <c r="L5305" s="28"/>
      <c r="M5305" s="27"/>
    </row>
    <row r="5306" spans="2:13">
      <c r="B5306" s="28"/>
      <c r="C5306" s="28"/>
      <c r="E5306" s="28"/>
      <c r="F5306" s="30"/>
      <c r="G5306" s="31"/>
      <c r="I5306" s="28"/>
      <c r="J5306" s="29"/>
      <c r="L5306" s="28"/>
      <c r="M5306" s="27"/>
    </row>
    <row r="5307" spans="2:13">
      <c r="B5307" s="28"/>
      <c r="C5307" s="28"/>
      <c r="E5307" s="28"/>
      <c r="F5307" s="30"/>
      <c r="G5307" s="31"/>
      <c r="I5307" s="28"/>
      <c r="J5307" s="29"/>
      <c r="L5307" s="28"/>
      <c r="M5307" s="27"/>
    </row>
    <row r="5308" spans="2:13">
      <c r="B5308" s="28"/>
      <c r="C5308" s="28"/>
      <c r="E5308" s="28"/>
      <c r="F5308" s="30"/>
      <c r="G5308" s="31"/>
      <c r="I5308" s="28"/>
      <c r="J5308" s="29"/>
      <c r="L5308" s="28"/>
      <c r="M5308" s="27"/>
    </row>
    <row r="5309" spans="2:13">
      <c r="B5309" s="28"/>
      <c r="C5309" s="28"/>
      <c r="E5309" s="28"/>
      <c r="F5309" s="30"/>
      <c r="G5309" s="31"/>
      <c r="I5309" s="28"/>
      <c r="J5309" s="29"/>
      <c r="L5309" s="28"/>
      <c r="M5309" s="27"/>
    </row>
    <row r="5310" spans="2:13">
      <c r="B5310" s="28"/>
      <c r="C5310" s="28"/>
      <c r="E5310" s="28"/>
      <c r="F5310" s="30"/>
      <c r="G5310" s="31"/>
      <c r="I5310" s="28"/>
      <c r="J5310" s="29"/>
      <c r="L5310" s="28"/>
      <c r="M5310" s="27"/>
    </row>
    <row r="5311" spans="2:13">
      <c r="B5311" s="28"/>
      <c r="C5311" s="28"/>
      <c r="E5311" s="28"/>
      <c r="F5311" s="30"/>
      <c r="G5311" s="31"/>
      <c r="I5311" s="28"/>
      <c r="J5311" s="29"/>
      <c r="L5311" s="28"/>
      <c r="M5311" s="27"/>
    </row>
    <row r="5312" spans="2:13">
      <c r="B5312" s="28"/>
      <c r="C5312" s="28"/>
      <c r="E5312" s="28"/>
      <c r="F5312" s="30"/>
      <c r="G5312" s="31"/>
      <c r="I5312" s="28"/>
      <c r="J5312" s="29"/>
      <c r="L5312" s="28"/>
      <c r="M5312" s="27"/>
    </row>
    <row r="5313" spans="2:13">
      <c r="B5313" s="28"/>
      <c r="C5313" s="28"/>
      <c r="E5313" s="28"/>
      <c r="F5313" s="30"/>
      <c r="G5313" s="31"/>
      <c r="I5313" s="28"/>
      <c r="J5313" s="29"/>
      <c r="L5313" s="28"/>
      <c r="M5313" s="27"/>
    </row>
    <row r="5314" spans="2:13">
      <c r="B5314" s="28"/>
      <c r="C5314" s="28"/>
      <c r="E5314" s="28"/>
      <c r="F5314" s="30"/>
      <c r="G5314" s="31"/>
      <c r="I5314" s="28"/>
      <c r="J5314" s="29"/>
      <c r="L5314" s="28"/>
      <c r="M5314" s="27"/>
    </row>
    <row r="5315" spans="2:13">
      <c r="B5315" s="28"/>
      <c r="C5315" s="28"/>
      <c r="E5315" s="28"/>
      <c r="F5315" s="30"/>
      <c r="G5315" s="31"/>
      <c r="I5315" s="28"/>
      <c r="J5315" s="29"/>
      <c r="L5315" s="28"/>
      <c r="M5315" s="27"/>
    </row>
    <row r="5316" spans="2:13">
      <c r="B5316" s="28"/>
      <c r="C5316" s="28"/>
      <c r="E5316" s="28"/>
      <c r="F5316" s="30"/>
      <c r="G5316" s="31"/>
      <c r="I5316" s="28"/>
      <c r="J5316" s="29"/>
      <c r="L5316" s="28"/>
      <c r="M5316" s="27"/>
    </row>
    <row r="5317" spans="2:13">
      <c r="B5317" s="28"/>
      <c r="C5317" s="28"/>
      <c r="E5317" s="28"/>
      <c r="F5317" s="30"/>
      <c r="G5317" s="31"/>
      <c r="I5317" s="28"/>
      <c r="J5317" s="29"/>
      <c r="L5317" s="28"/>
      <c r="M5317" s="27"/>
    </row>
    <row r="5318" spans="2:13">
      <c r="B5318" s="28"/>
      <c r="C5318" s="28"/>
      <c r="E5318" s="28"/>
      <c r="F5318" s="30"/>
      <c r="G5318" s="31"/>
      <c r="I5318" s="28"/>
      <c r="J5318" s="29"/>
      <c r="L5318" s="28"/>
      <c r="M5318" s="27"/>
    </row>
    <row r="5319" spans="2:13">
      <c r="B5319" s="28"/>
      <c r="C5319" s="28"/>
      <c r="E5319" s="28"/>
      <c r="F5319" s="30"/>
      <c r="G5319" s="31"/>
      <c r="I5319" s="28"/>
      <c r="J5319" s="29"/>
      <c r="L5319" s="28"/>
      <c r="M5319" s="27"/>
    </row>
    <row r="5320" spans="2:13">
      <c r="B5320" s="28"/>
      <c r="C5320" s="28"/>
      <c r="E5320" s="28"/>
      <c r="F5320" s="30"/>
      <c r="G5320" s="31"/>
      <c r="I5320" s="28"/>
      <c r="J5320" s="29"/>
      <c r="L5320" s="28"/>
      <c r="M5320" s="27"/>
    </row>
    <row r="5321" spans="2:13">
      <c r="B5321" s="28"/>
      <c r="C5321" s="28"/>
      <c r="E5321" s="28"/>
      <c r="F5321" s="30"/>
      <c r="G5321" s="31"/>
      <c r="I5321" s="28"/>
      <c r="J5321" s="29"/>
      <c r="L5321" s="28"/>
      <c r="M5321" s="27"/>
    </row>
    <row r="5322" spans="2:13">
      <c r="B5322" s="28"/>
      <c r="C5322" s="28"/>
      <c r="E5322" s="28"/>
      <c r="F5322" s="30"/>
      <c r="G5322" s="31"/>
      <c r="I5322" s="28"/>
      <c r="J5322" s="29"/>
      <c r="L5322" s="28"/>
      <c r="M5322" s="27"/>
    </row>
    <row r="5323" spans="2:13">
      <c r="B5323" s="28"/>
      <c r="C5323" s="28"/>
      <c r="E5323" s="28"/>
      <c r="F5323" s="30"/>
      <c r="G5323" s="31"/>
      <c r="I5323" s="28"/>
      <c r="J5323" s="29"/>
      <c r="L5323" s="28"/>
      <c r="M5323" s="27"/>
    </row>
    <row r="5324" spans="2:13">
      <c r="B5324" s="28"/>
      <c r="C5324" s="28"/>
      <c r="E5324" s="28"/>
      <c r="F5324" s="30"/>
      <c r="G5324" s="31"/>
      <c r="I5324" s="28"/>
      <c r="J5324" s="29"/>
      <c r="L5324" s="28"/>
      <c r="M5324" s="27"/>
    </row>
    <row r="5325" spans="2:13">
      <c r="B5325" s="28"/>
      <c r="C5325" s="28"/>
      <c r="E5325" s="28"/>
      <c r="F5325" s="30"/>
      <c r="G5325" s="31"/>
      <c r="I5325" s="28"/>
      <c r="J5325" s="29"/>
      <c r="L5325" s="28"/>
      <c r="M5325" s="27"/>
    </row>
    <row r="5326" spans="2:13">
      <c r="B5326" s="28"/>
      <c r="C5326" s="28"/>
      <c r="E5326" s="28"/>
      <c r="F5326" s="30"/>
      <c r="G5326" s="31"/>
      <c r="I5326" s="28"/>
      <c r="J5326" s="29"/>
      <c r="L5326" s="28"/>
      <c r="M5326" s="27"/>
    </row>
    <row r="5327" spans="2:13">
      <c r="B5327" s="28"/>
      <c r="C5327" s="28"/>
      <c r="E5327" s="28"/>
      <c r="F5327" s="30"/>
      <c r="G5327" s="31"/>
      <c r="I5327" s="28"/>
      <c r="J5327" s="29"/>
      <c r="L5327" s="28"/>
      <c r="M5327" s="27"/>
    </row>
    <row r="5328" spans="2:13">
      <c r="B5328" s="28"/>
      <c r="C5328" s="28"/>
      <c r="E5328" s="28"/>
      <c r="F5328" s="30"/>
      <c r="G5328" s="31"/>
      <c r="I5328" s="28"/>
      <c r="J5328" s="29"/>
      <c r="L5328" s="28"/>
      <c r="M5328" s="27"/>
    </row>
    <row r="5329" spans="2:13">
      <c r="B5329" s="28"/>
      <c r="C5329" s="28"/>
      <c r="E5329" s="28"/>
      <c r="F5329" s="30"/>
      <c r="G5329" s="31"/>
      <c r="I5329" s="28"/>
      <c r="J5329" s="29"/>
      <c r="L5329" s="28"/>
      <c r="M5329" s="27"/>
    </row>
    <row r="5330" spans="2:13">
      <c r="B5330" s="28"/>
      <c r="C5330" s="28"/>
      <c r="E5330" s="28"/>
      <c r="F5330" s="30"/>
      <c r="G5330" s="31"/>
      <c r="I5330" s="28"/>
      <c r="J5330" s="29"/>
      <c r="L5330" s="28"/>
      <c r="M5330" s="27"/>
    </row>
    <row r="5331" spans="2:13">
      <c r="B5331" s="28"/>
      <c r="C5331" s="28"/>
      <c r="E5331" s="28"/>
      <c r="F5331" s="30"/>
      <c r="G5331" s="31"/>
      <c r="I5331" s="28"/>
      <c r="J5331" s="29"/>
      <c r="L5331" s="28"/>
      <c r="M5331" s="27"/>
    </row>
    <row r="5332" spans="2:13">
      <c r="B5332" s="28"/>
      <c r="C5332" s="28"/>
      <c r="E5332" s="28"/>
      <c r="F5332" s="30"/>
      <c r="G5332" s="31"/>
      <c r="I5332" s="28"/>
      <c r="J5332" s="29"/>
      <c r="L5332" s="28"/>
      <c r="M5332" s="27"/>
    </row>
    <row r="5333" spans="2:13">
      <c r="B5333" s="28"/>
      <c r="C5333" s="28"/>
      <c r="E5333" s="28"/>
      <c r="F5333" s="30"/>
      <c r="G5333" s="31"/>
      <c r="I5333" s="28"/>
      <c r="J5333" s="29"/>
      <c r="L5333" s="28"/>
      <c r="M5333" s="27"/>
    </row>
    <row r="5334" spans="2:13">
      <c r="B5334" s="28"/>
      <c r="C5334" s="28"/>
      <c r="E5334" s="28"/>
      <c r="F5334" s="30"/>
      <c r="G5334" s="31"/>
      <c r="I5334" s="28"/>
      <c r="J5334" s="29"/>
      <c r="L5334" s="28"/>
      <c r="M5334" s="27"/>
    </row>
    <row r="5335" spans="2:13">
      <c r="B5335" s="28"/>
      <c r="C5335" s="28"/>
      <c r="E5335" s="28"/>
      <c r="F5335" s="30"/>
      <c r="G5335" s="31"/>
      <c r="I5335" s="28"/>
      <c r="J5335" s="29"/>
      <c r="L5335" s="28"/>
      <c r="M5335" s="27"/>
    </row>
    <row r="5336" spans="2:13">
      <c r="B5336" s="28"/>
      <c r="C5336" s="28"/>
      <c r="E5336" s="28"/>
      <c r="F5336" s="30"/>
      <c r="G5336" s="31"/>
      <c r="I5336" s="28"/>
      <c r="J5336" s="29"/>
      <c r="L5336" s="28"/>
      <c r="M5336" s="27"/>
    </row>
    <row r="5337" spans="2:13">
      <c r="B5337" s="28"/>
      <c r="C5337" s="28"/>
      <c r="E5337" s="28"/>
      <c r="F5337" s="30"/>
      <c r="G5337" s="31"/>
      <c r="I5337" s="28"/>
      <c r="J5337" s="29"/>
      <c r="L5337" s="28"/>
      <c r="M5337" s="27"/>
    </row>
    <row r="5338" spans="2:13">
      <c r="B5338" s="28"/>
      <c r="C5338" s="28"/>
      <c r="E5338" s="28"/>
      <c r="F5338" s="30"/>
      <c r="G5338" s="31"/>
      <c r="I5338" s="28"/>
      <c r="J5338" s="29"/>
      <c r="L5338" s="28"/>
      <c r="M5338" s="27"/>
    </row>
    <row r="5339" spans="2:13">
      <c r="B5339" s="28"/>
      <c r="C5339" s="28"/>
      <c r="E5339" s="28"/>
      <c r="F5339" s="30"/>
      <c r="G5339" s="31"/>
      <c r="I5339" s="28"/>
      <c r="J5339" s="29"/>
      <c r="L5339" s="28"/>
      <c r="M5339" s="27"/>
    </row>
    <row r="5340" spans="2:13">
      <c r="B5340" s="28"/>
      <c r="C5340" s="28"/>
      <c r="E5340" s="28"/>
      <c r="F5340" s="30"/>
      <c r="G5340" s="31"/>
      <c r="I5340" s="28"/>
      <c r="J5340" s="29"/>
      <c r="L5340" s="28"/>
      <c r="M5340" s="27"/>
    </row>
    <row r="5341" spans="2:13">
      <c r="B5341" s="28"/>
      <c r="C5341" s="28"/>
      <c r="E5341" s="28"/>
      <c r="F5341" s="30"/>
      <c r="G5341" s="31"/>
      <c r="I5341" s="28"/>
      <c r="J5341" s="29"/>
      <c r="L5341" s="28"/>
      <c r="M5341" s="27"/>
    </row>
    <row r="5342" spans="2:13">
      <c r="B5342" s="28"/>
      <c r="C5342" s="28"/>
      <c r="E5342" s="28"/>
      <c r="F5342" s="30"/>
      <c r="G5342" s="31"/>
      <c r="I5342" s="28"/>
      <c r="J5342" s="29"/>
      <c r="L5342" s="28"/>
      <c r="M5342" s="27"/>
    </row>
    <row r="5343" spans="2:13">
      <c r="B5343" s="28"/>
      <c r="C5343" s="28"/>
      <c r="E5343" s="28"/>
      <c r="F5343" s="30"/>
      <c r="G5343" s="31"/>
      <c r="I5343" s="28"/>
      <c r="J5343" s="29"/>
      <c r="L5343" s="28"/>
      <c r="M5343" s="27"/>
    </row>
    <row r="5344" spans="2:13">
      <c r="B5344" s="28"/>
      <c r="C5344" s="28"/>
      <c r="E5344" s="28"/>
      <c r="F5344" s="30"/>
      <c r="G5344" s="31"/>
      <c r="I5344" s="28"/>
      <c r="J5344" s="29"/>
      <c r="L5344" s="28"/>
      <c r="M5344" s="27"/>
    </row>
    <row r="5345" spans="2:13">
      <c r="B5345" s="28"/>
      <c r="C5345" s="28"/>
      <c r="E5345" s="28"/>
      <c r="F5345" s="30"/>
      <c r="G5345" s="31"/>
      <c r="I5345" s="28"/>
      <c r="J5345" s="29"/>
      <c r="L5345" s="28"/>
      <c r="M5345" s="27"/>
    </row>
    <row r="5346" spans="2:13">
      <c r="B5346" s="28"/>
      <c r="C5346" s="28"/>
      <c r="E5346" s="28"/>
      <c r="F5346" s="30"/>
      <c r="G5346" s="31"/>
      <c r="I5346" s="28"/>
      <c r="J5346" s="29"/>
      <c r="L5346" s="28"/>
      <c r="M5346" s="27"/>
    </row>
    <row r="5347" spans="2:13">
      <c r="B5347" s="28"/>
      <c r="C5347" s="28"/>
      <c r="E5347" s="28"/>
      <c r="F5347" s="30"/>
      <c r="G5347" s="31"/>
      <c r="I5347" s="28"/>
      <c r="J5347" s="29"/>
      <c r="L5347" s="28"/>
      <c r="M5347" s="27"/>
    </row>
    <row r="5348" spans="2:13">
      <c r="B5348" s="28"/>
      <c r="C5348" s="28"/>
      <c r="E5348" s="28"/>
      <c r="F5348" s="30"/>
      <c r="G5348" s="31"/>
      <c r="I5348" s="28"/>
      <c r="J5348" s="29"/>
      <c r="L5348" s="28"/>
      <c r="M5348" s="27"/>
    </row>
    <row r="5349" spans="2:13">
      <c r="B5349" s="28"/>
      <c r="C5349" s="28"/>
      <c r="E5349" s="28"/>
      <c r="F5349" s="30"/>
      <c r="G5349" s="31"/>
      <c r="I5349" s="28"/>
      <c r="J5349" s="29"/>
      <c r="L5349" s="28"/>
      <c r="M5349" s="27"/>
    </row>
    <row r="5350" spans="2:13">
      <c r="B5350" s="28"/>
      <c r="C5350" s="28"/>
      <c r="E5350" s="28"/>
      <c r="F5350" s="30"/>
      <c r="G5350" s="31"/>
      <c r="I5350" s="28"/>
      <c r="J5350" s="29"/>
      <c r="L5350" s="28"/>
      <c r="M5350" s="27"/>
    </row>
    <row r="5351" spans="2:13">
      <c r="B5351" s="28"/>
      <c r="C5351" s="28"/>
      <c r="E5351" s="28"/>
      <c r="F5351" s="30"/>
      <c r="G5351" s="31"/>
      <c r="I5351" s="28"/>
      <c r="J5351" s="29"/>
      <c r="L5351" s="28"/>
      <c r="M5351" s="27"/>
    </row>
    <row r="5352" spans="2:13">
      <c r="B5352" s="28"/>
      <c r="C5352" s="28"/>
      <c r="E5352" s="28"/>
      <c r="F5352" s="30"/>
      <c r="G5352" s="31"/>
      <c r="I5352" s="28"/>
      <c r="J5352" s="29"/>
      <c r="L5352" s="28"/>
      <c r="M5352" s="27"/>
    </row>
    <row r="5353" spans="2:13">
      <c r="B5353" s="28"/>
      <c r="C5353" s="28"/>
      <c r="E5353" s="28"/>
      <c r="F5353" s="30"/>
      <c r="G5353" s="31"/>
      <c r="I5353" s="28"/>
      <c r="J5353" s="29"/>
      <c r="L5353" s="28"/>
      <c r="M5353" s="27"/>
    </row>
    <row r="5354" spans="2:13">
      <c r="B5354" s="28"/>
      <c r="C5354" s="28"/>
      <c r="E5354" s="28"/>
      <c r="F5354" s="30"/>
      <c r="G5354" s="31"/>
      <c r="I5354" s="28"/>
      <c r="J5354" s="29"/>
      <c r="L5354" s="28"/>
      <c r="M5354" s="27"/>
    </row>
    <row r="5355" spans="2:13">
      <c r="B5355" s="28"/>
      <c r="C5355" s="28"/>
      <c r="E5355" s="28"/>
      <c r="F5355" s="30"/>
      <c r="G5355" s="31"/>
      <c r="I5355" s="28"/>
      <c r="J5355" s="29"/>
      <c r="L5355" s="28"/>
      <c r="M5355" s="27"/>
    </row>
    <row r="5356" spans="2:13">
      <c r="B5356" s="28"/>
      <c r="C5356" s="28"/>
      <c r="E5356" s="28"/>
      <c r="F5356" s="30"/>
      <c r="G5356" s="31"/>
      <c r="I5356" s="28"/>
      <c r="J5356" s="29"/>
      <c r="L5356" s="28"/>
      <c r="M5356" s="27"/>
    </row>
    <row r="5357" spans="2:13">
      <c r="B5357" s="28"/>
      <c r="C5357" s="28"/>
      <c r="E5357" s="28"/>
      <c r="F5357" s="30"/>
      <c r="G5357" s="31"/>
      <c r="I5357" s="28"/>
      <c r="J5357" s="29"/>
      <c r="L5357" s="28"/>
      <c r="M5357" s="27"/>
    </row>
    <row r="5358" spans="2:13">
      <c r="B5358" s="28"/>
      <c r="C5358" s="28"/>
      <c r="E5358" s="28"/>
      <c r="F5358" s="30"/>
      <c r="G5358" s="31"/>
      <c r="I5358" s="28"/>
      <c r="J5358" s="29"/>
      <c r="L5358" s="28"/>
      <c r="M5358" s="27"/>
    </row>
    <row r="5359" spans="2:13">
      <c r="B5359" s="28"/>
      <c r="C5359" s="28"/>
      <c r="E5359" s="28"/>
      <c r="F5359" s="30"/>
      <c r="G5359" s="31"/>
      <c r="I5359" s="28"/>
      <c r="J5359" s="29"/>
      <c r="L5359" s="28"/>
      <c r="M5359" s="27"/>
    </row>
    <row r="5360" spans="2:13">
      <c r="B5360" s="28"/>
      <c r="C5360" s="28"/>
      <c r="E5360" s="28"/>
      <c r="F5360" s="30"/>
      <c r="G5360" s="31"/>
      <c r="I5360" s="28"/>
      <c r="J5360" s="29"/>
      <c r="L5360" s="28"/>
      <c r="M5360" s="27"/>
    </row>
    <row r="5361" spans="2:13">
      <c r="B5361" s="28"/>
      <c r="C5361" s="28"/>
      <c r="E5361" s="28"/>
      <c r="F5361" s="30"/>
      <c r="G5361" s="31"/>
      <c r="I5361" s="28"/>
      <c r="J5361" s="29"/>
      <c r="L5361" s="28"/>
      <c r="M5361" s="27"/>
    </row>
    <row r="5362" spans="2:13">
      <c r="B5362" s="28"/>
      <c r="C5362" s="28"/>
      <c r="E5362" s="28"/>
      <c r="F5362" s="30"/>
      <c r="G5362" s="31"/>
      <c r="I5362" s="28"/>
      <c r="J5362" s="29"/>
      <c r="L5362" s="28"/>
      <c r="M5362" s="27"/>
    </row>
    <row r="5363" spans="2:13">
      <c r="B5363" s="28"/>
      <c r="C5363" s="28"/>
      <c r="E5363" s="28"/>
      <c r="F5363" s="30"/>
      <c r="G5363" s="31"/>
      <c r="I5363" s="28"/>
      <c r="J5363" s="29"/>
      <c r="L5363" s="28"/>
      <c r="M5363" s="27"/>
    </row>
    <row r="5364" spans="2:13">
      <c r="B5364" s="28"/>
      <c r="C5364" s="28"/>
      <c r="E5364" s="28"/>
      <c r="F5364" s="30"/>
      <c r="G5364" s="31"/>
      <c r="I5364" s="28"/>
      <c r="J5364" s="29"/>
      <c r="L5364" s="28"/>
      <c r="M5364" s="27"/>
    </row>
    <row r="5365" spans="2:13">
      <c r="B5365" s="28"/>
      <c r="C5365" s="28"/>
      <c r="E5365" s="28"/>
      <c r="F5365" s="30"/>
      <c r="G5365" s="31"/>
      <c r="I5365" s="28"/>
      <c r="J5365" s="29"/>
      <c r="L5365" s="28"/>
      <c r="M5365" s="27"/>
    </row>
    <row r="5366" spans="2:13">
      <c r="B5366" s="28"/>
      <c r="C5366" s="28"/>
      <c r="E5366" s="28"/>
      <c r="F5366" s="30"/>
      <c r="G5366" s="31"/>
      <c r="I5366" s="28"/>
      <c r="J5366" s="29"/>
      <c r="L5366" s="28"/>
      <c r="M5366" s="27"/>
    </row>
    <row r="5367" spans="2:13">
      <c r="B5367" s="28"/>
      <c r="C5367" s="28"/>
      <c r="E5367" s="28"/>
      <c r="F5367" s="30"/>
      <c r="G5367" s="31"/>
      <c r="I5367" s="28"/>
      <c r="J5367" s="29"/>
      <c r="L5367" s="28"/>
      <c r="M5367" s="27"/>
    </row>
    <row r="5368" spans="2:13">
      <c r="B5368" s="28"/>
      <c r="C5368" s="28"/>
      <c r="E5368" s="28"/>
      <c r="F5368" s="30"/>
      <c r="G5368" s="31"/>
      <c r="I5368" s="28"/>
      <c r="J5368" s="29"/>
      <c r="L5368" s="28"/>
      <c r="M5368" s="27"/>
    </row>
    <row r="5369" spans="2:13">
      <c r="B5369" s="28"/>
      <c r="C5369" s="28"/>
      <c r="E5369" s="28"/>
      <c r="F5369" s="30"/>
      <c r="G5369" s="31"/>
      <c r="I5369" s="28"/>
      <c r="J5369" s="29"/>
      <c r="L5369" s="28"/>
      <c r="M5369" s="27"/>
    </row>
    <row r="5370" spans="2:13">
      <c r="B5370" s="28"/>
      <c r="C5370" s="28"/>
      <c r="E5370" s="28"/>
      <c r="F5370" s="30"/>
      <c r="G5370" s="31"/>
      <c r="I5370" s="28"/>
      <c r="J5370" s="29"/>
      <c r="L5370" s="28"/>
      <c r="M5370" s="27"/>
    </row>
    <row r="5371" spans="2:13">
      <c r="B5371" s="28"/>
      <c r="C5371" s="28"/>
      <c r="E5371" s="28"/>
      <c r="F5371" s="30"/>
      <c r="G5371" s="31"/>
      <c r="I5371" s="28"/>
      <c r="J5371" s="29"/>
      <c r="L5371" s="28"/>
      <c r="M5371" s="27"/>
    </row>
    <row r="5372" spans="2:13">
      <c r="B5372" s="28"/>
      <c r="C5372" s="28"/>
      <c r="E5372" s="28"/>
      <c r="F5372" s="30"/>
      <c r="G5372" s="31"/>
      <c r="I5372" s="28"/>
      <c r="J5372" s="29"/>
      <c r="L5372" s="28"/>
      <c r="M5372" s="27"/>
    </row>
    <row r="5373" spans="2:13">
      <c r="B5373" s="28"/>
      <c r="C5373" s="28"/>
      <c r="E5373" s="28"/>
      <c r="F5373" s="30"/>
      <c r="G5373" s="31"/>
      <c r="I5373" s="28"/>
      <c r="J5373" s="29"/>
      <c r="L5373" s="28"/>
      <c r="M5373" s="27"/>
    </row>
    <row r="5374" spans="2:13">
      <c r="B5374" s="28"/>
      <c r="C5374" s="28"/>
      <c r="E5374" s="28"/>
      <c r="F5374" s="30"/>
      <c r="G5374" s="31"/>
      <c r="I5374" s="28"/>
      <c r="J5374" s="29"/>
      <c r="L5374" s="28"/>
      <c r="M5374" s="27"/>
    </row>
    <row r="5375" spans="2:13">
      <c r="B5375" s="28"/>
      <c r="C5375" s="28"/>
      <c r="E5375" s="28"/>
      <c r="F5375" s="30"/>
      <c r="G5375" s="31"/>
      <c r="I5375" s="28"/>
      <c r="J5375" s="29"/>
      <c r="L5375" s="28"/>
      <c r="M5375" s="27"/>
    </row>
    <row r="5376" spans="2:13">
      <c r="B5376" s="28"/>
      <c r="C5376" s="28"/>
      <c r="E5376" s="28"/>
      <c r="F5376" s="30"/>
      <c r="G5376" s="31"/>
      <c r="I5376" s="28"/>
      <c r="J5376" s="29"/>
      <c r="L5376" s="28"/>
      <c r="M5376" s="27"/>
    </row>
    <row r="5377" spans="2:13">
      <c r="B5377" s="28"/>
      <c r="C5377" s="28"/>
      <c r="E5377" s="28"/>
      <c r="F5377" s="30"/>
      <c r="G5377" s="31"/>
      <c r="I5377" s="28"/>
      <c r="J5377" s="29"/>
      <c r="L5377" s="28"/>
      <c r="M5377" s="27"/>
    </row>
    <row r="5378" spans="2:13">
      <c r="B5378" s="28"/>
      <c r="C5378" s="28"/>
      <c r="E5378" s="28"/>
      <c r="F5378" s="30"/>
      <c r="G5378" s="31"/>
      <c r="I5378" s="28"/>
      <c r="J5378" s="29"/>
      <c r="L5378" s="28"/>
      <c r="M5378" s="27"/>
    </row>
    <row r="5379" spans="2:13">
      <c r="B5379" s="28"/>
      <c r="C5379" s="28"/>
      <c r="E5379" s="28"/>
      <c r="F5379" s="30"/>
      <c r="G5379" s="31"/>
      <c r="I5379" s="28"/>
      <c r="J5379" s="29"/>
      <c r="L5379" s="28"/>
      <c r="M5379" s="27"/>
    </row>
    <row r="5380" spans="2:13">
      <c r="B5380" s="28"/>
      <c r="C5380" s="28"/>
      <c r="E5380" s="28"/>
      <c r="F5380" s="30"/>
      <c r="G5380" s="31"/>
      <c r="I5380" s="28"/>
      <c r="J5380" s="29"/>
      <c r="L5380" s="28"/>
      <c r="M5380" s="27"/>
    </row>
    <row r="5381" spans="2:13">
      <c r="B5381" s="28"/>
      <c r="C5381" s="28"/>
      <c r="E5381" s="28"/>
      <c r="F5381" s="30"/>
      <c r="G5381" s="31"/>
      <c r="I5381" s="28"/>
      <c r="J5381" s="29"/>
      <c r="L5381" s="28"/>
      <c r="M5381" s="27"/>
    </row>
    <row r="5382" spans="2:13">
      <c r="B5382" s="28"/>
      <c r="C5382" s="28"/>
      <c r="E5382" s="28"/>
      <c r="F5382" s="30"/>
      <c r="G5382" s="31"/>
      <c r="I5382" s="28"/>
      <c r="J5382" s="29"/>
      <c r="L5382" s="28"/>
      <c r="M5382" s="27"/>
    </row>
    <row r="5383" spans="2:13">
      <c r="B5383" s="28"/>
      <c r="C5383" s="28"/>
      <c r="E5383" s="28"/>
      <c r="F5383" s="30"/>
      <c r="G5383" s="31"/>
      <c r="I5383" s="28"/>
      <c r="J5383" s="29"/>
      <c r="L5383" s="28"/>
      <c r="M5383" s="27"/>
    </row>
    <row r="5384" spans="2:13">
      <c r="B5384" s="28"/>
      <c r="C5384" s="28"/>
      <c r="E5384" s="28"/>
      <c r="F5384" s="30"/>
      <c r="G5384" s="31"/>
      <c r="I5384" s="28"/>
      <c r="J5384" s="29"/>
      <c r="L5384" s="28"/>
      <c r="M5384" s="27"/>
    </row>
    <row r="5385" spans="2:13">
      <c r="B5385" s="28"/>
      <c r="C5385" s="28"/>
      <c r="E5385" s="28"/>
      <c r="F5385" s="30"/>
      <c r="G5385" s="31"/>
      <c r="I5385" s="28"/>
      <c r="J5385" s="29"/>
      <c r="L5385" s="28"/>
      <c r="M5385" s="27"/>
    </row>
    <row r="5386" spans="2:13">
      <c r="B5386" s="28"/>
      <c r="C5386" s="28"/>
      <c r="E5386" s="28"/>
      <c r="F5386" s="30"/>
      <c r="G5386" s="31"/>
      <c r="I5386" s="28"/>
      <c r="J5386" s="29"/>
      <c r="L5386" s="28"/>
      <c r="M5386" s="27"/>
    </row>
    <row r="5387" spans="2:13">
      <c r="B5387" s="28"/>
      <c r="C5387" s="28"/>
      <c r="E5387" s="28"/>
      <c r="F5387" s="30"/>
      <c r="G5387" s="31"/>
      <c r="I5387" s="28"/>
      <c r="J5387" s="29"/>
      <c r="L5387" s="28"/>
      <c r="M5387" s="27"/>
    </row>
    <row r="5388" spans="2:13">
      <c r="B5388" s="28"/>
      <c r="C5388" s="28"/>
      <c r="E5388" s="28"/>
      <c r="F5388" s="30"/>
      <c r="G5388" s="31"/>
      <c r="I5388" s="28"/>
      <c r="J5388" s="29"/>
      <c r="L5388" s="28"/>
      <c r="M5388" s="27"/>
    </row>
    <row r="5389" spans="2:13">
      <c r="B5389" s="28"/>
      <c r="C5389" s="28"/>
      <c r="E5389" s="28"/>
      <c r="F5389" s="30"/>
      <c r="G5389" s="31"/>
      <c r="I5389" s="28"/>
      <c r="J5389" s="29"/>
      <c r="L5389" s="28"/>
      <c r="M5389" s="27"/>
    </row>
    <row r="5390" spans="2:13">
      <c r="B5390" s="28"/>
      <c r="C5390" s="28"/>
      <c r="E5390" s="28"/>
      <c r="F5390" s="30"/>
      <c r="G5390" s="31"/>
      <c r="I5390" s="28"/>
      <c r="J5390" s="29"/>
      <c r="L5390" s="28"/>
      <c r="M5390" s="27"/>
    </row>
    <row r="5391" spans="2:13">
      <c r="B5391" s="28"/>
      <c r="C5391" s="28"/>
      <c r="E5391" s="28"/>
      <c r="F5391" s="30"/>
      <c r="G5391" s="31"/>
      <c r="I5391" s="28"/>
      <c r="J5391" s="29"/>
      <c r="L5391" s="28"/>
      <c r="M5391" s="27"/>
    </row>
    <row r="5392" spans="2:13">
      <c r="B5392" s="28"/>
      <c r="C5392" s="28"/>
      <c r="E5392" s="28"/>
      <c r="F5392" s="30"/>
      <c r="G5392" s="31"/>
      <c r="I5392" s="28"/>
      <c r="J5392" s="29"/>
      <c r="L5392" s="28"/>
      <c r="M5392" s="27"/>
    </row>
    <row r="5393" spans="2:13">
      <c r="B5393" s="28"/>
      <c r="C5393" s="28"/>
      <c r="E5393" s="28"/>
      <c r="F5393" s="30"/>
      <c r="G5393" s="31"/>
      <c r="I5393" s="28"/>
      <c r="J5393" s="29"/>
      <c r="L5393" s="28"/>
      <c r="M5393" s="27"/>
    </row>
    <row r="5394" spans="2:13">
      <c r="B5394" s="28"/>
      <c r="C5394" s="28"/>
      <c r="E5394" s="28"/>
      <c r="F5394" s="30"/>
      <c r="G5394" s="31"/>
      <c r="I5394" s="28"/>
      <c r="J5394" s="29"/>
      <c r="L5394" s="28"/>
      <c r="M5394" s="27"/>
    </row>
    <row r="5395" spans="2:13">
      <c r="B5395" s="28"/>
      <c r="C5395" s="28"/>
      <c r="E5395" s="28"/>
      <c r="F5395" s="30"/>
      <c r="G5395" s="31"/>
      <c r="I5395" s="28"/>
      <c r="J5395" s="29"/>
      <c r="L5395" s="28"/>
      <c r="M5395" s="27"/>
    </row>
    <row r="5396" spans="2:13">
      <c r="B5396" s="28"/>
      <c r="C5396" s="28"/>
      <c r="E5396" s="28"/>
      <c r="F5396" s="30"/>
      <c r="G5396" s="31"/>
      <c r="I5396" s="28"/>
      <c r="J5396" s="29"/>
      <c r="L5396" s="28"/>
      <c r="M5396" s="27"/>
    </row>
    <row r="5397" spans="2:13">
      <c r="B5397" s="28"/>
      <c r="C5397" s="28"/>
      <c r="E5397" s="28"/>
      <c r="F5397" s="30"/>
      <c r="G5397" s="31"/>
      <c r="I5397" s="28"/>
      <c r="J5397" s="29"/>
      <c r="L5397" s="28"/>
      <c r="M5397" s="27"/>
    </row>
    <row r="5398" spans="2:13">
      <c r="B5398" s="28"/>
      <c r="C5398" s="28"/>
      <c r="E5398" s="28"/>
      <c r="F5398" s="30"/>
      <c r="G5398" s="31"/>
      <c r="I5398" s="28"/>
      <c r="J5398" s="29"/>
      <c r="L5398" s="28"/>
      <c r="M5398" s="27"/>
    </row>
    <row r="5399" spans="2:13">
      <c r="B5399" s="28"/>
      <c r="C5399" s="28"/>
      <c r="E5399" s="28"/>
      <c r="F5399" s="30"/>
      <c r="G5399" s="31"/>
      <c r="I5399" s="28"/>
      <c r="J5399" s="29"/>
      <c r="L5399" s="28"/>
      <c r="M5399" s="27"/>
    </row>
    <row r="5400" spans="2:13">
      <c r="B5400" s="28"/>
      <c r="C5400" s="28"/>
      <c r="E5400" s="28"/>
      <c r="F5400" s="30"/>
      <c r="G5400" s="31"/>
      <c r="I5400" s="28"/>
      <c r="J5400" s="29"/>
      <c r="L5400" s="28"/>
      <c r="M5400" s="27"/>
    </row>
    <row r="5401" spans="2:13">
      <c r="B5401" s="28"/>
      <c r="C5401" s="28"/>
      <c r="E5401" s="28"/>
      <c r="F5401" s="30"/>
      <c r="G5401" s="31"/>
      <c r="I5401" s="28"/>
      <c r="J5401" s="29"/>
      <c r="L5401" s="28"/>
      <c r="M5401" s="27"/>
    </row>
    <row r="5402" spans="2:13">
      <c r="B5402" s="28"/>
      <c r="C5402" s="28"/>
      <c r="E5402" s="28"/>
      <c r="F5402" s="30"/>
      <c r="G5402" s="31"/>
      <c r="I5402" s="28"/>
      <c r="J5402" s="29"/>
      <c r="L5402" s="28"/>
      <c r="M5402" s="27"/>
    </row>
    <row r="5403" spans="2:13">
      <c r="B5403" s="28"/>
      <c r="C5403" s="28"/>
      <c r="E5403" s="28"/>
      <c r="F5403" s="30"/>
      <c r="G5403" s="31"/>
      <c r="I5403" s="28"/>
      <c r="J5403" s="29"/>
      <c r="L5403" s="28"/>
      <c r="M5403" s="27"/>
    </row>
    <row r="5404" spans="2:13">
      <c r="B5404" s="28"/>
      <c r="C5404" s="28"/>
      <c r="E5404" s="28"/>
      <c r="F5404" s="30"/>
      <c r="G5404" s="31"/>
      <c r="I5404" s="28"/>
      <c r="J5404" s="29"/>
      <c r="L5404" s="28"/>
      <c r="M5404" s="27"/>
    </row>
    <row r="5405" spans="2:13">
      <c r="B5405" s="28"/>
      <c r="C5405" s="28"/>
      <c r="E5405" s="28"/>
      <c r="F5405" s="30"/>
      <c r="G5405" s="31"/>
      <c r="I5405" s="28"/>
      <c r="J5405" s="29"/>
      <c r="L5405" s="28"/>
      <c r="M5405" s="27"/>
    </row>
    <row r="5406" spans="2:13">
      <c r="B5406" s="28"/>
      <c r="C5406" s="28"/>
      <c r="E5406" s="28"/>
      <c r="F5406" s="30"/>
      <c r="G5406" s="31"/>
      <c r="I5406" s="28"/>
      <c r="J5406" s="29"/>
      <c r="L5406" s="28"/>
      <c r="M5406" s="27"/>
    </row>
    <row r="5407" spans="2:13">
      <c r="B5407" s="28"/>
      <c r="C5407" s="28"/>
      <c r="E5407" s="28"/>
      <c r="F5407" s="30"/>
      <c r="G5407" s="31"/>
      <c r="I5407" s="28"/>
      <c r="J5407" s="29"/>
      <c r="L5407" s="28"/>
      <c r="M5407" s="27"/>
    </row>
    <row r="5408" spans="2:13">
      <c r="B5408" s="28"/>
      <c r="C5408" s="28"/>
      <c r="E5408" s="28"/>
      <c r="F5408" s="30"/>
      <c r="G5408" s="31"/>
      <c r="I5408" s="28"/>
      <c r="J5408" s="29"/>
      <c r="L5408" s="28"/>
      <c r="M5408" s="27"/>
    </row>
    <row r="5409" spans="2:13">
      <c r="B5409" s="28"/>
      <c r="C5409" s="28"/>
      <c r="E5409" s="28"/>
      <c r="F5409" s="30"/>
      <c r="G5409" s="31"/>
      <c r="I5409" s="28"/>
      <c r="J5409" s="29"/>
      <c r="L5409" s="28"/>
      <c r="M5409" s="27"/>
    </row>
    <row r="5410" spans="2:13">
      <c r="B5410" s="28"/>
      <c r="C5410" s="28"/>
      <c r="E5410" s="28"/>
      <c r="F5410" s="30"/>
      <c r="G5410" s="31"/>
      <c r="I5410" s="28"/>
      <c r="J5410" s="29"/>
      <c r="L5410" s="28"/>
      <c r="M5410" s="27"/>
    </row>
    <row r="5411" spans="2:13">
      <c r="B5411" s="28"/>
      <c r="C5411" s="28"/>
      <c r="E5411" s="28"/>
      <c r="F5411" s="30"/>
      <c r="G5411" s="31"/>
      <c r="I5411" s="28"/>
      <c r="J5411" s="29"/>
      <c r="L5411" s="28"/>
      <c r="M5411" s="27"/>
    </row>
    <row r="5412" spans="2:13">
      <c r="B5412" s="28"/>
      <c r="C5412" s="28"/>
      <c r="E5412" s="28"/>
      <c r="F5412" s="30"/>
      <c r="G5412" s="31"/>
      <c r="I5412" s="28"/>
      <c r="J5412" s="29"/>
      <c r="L5412" s="28"/>
      <c r="M5412" s="27"/>
    </row>
    <row r="5413" spans="2:13">
      <c r="B5413" s="28"/>
      <c r="C5413" s="28"/>
      <c r="E5413" s="28"/>
      <c r="F5413" s="30"/>
      <c r="G5413" s="31"/>
      <c r="I5413" s="28"/>
      <c r="J5413" s="29"/>
      <c r="L5413" s="28"/>
      <c r="M5413" s="27"/>
    </row>
    <row r="5414" spans="2:13">
      <c r="B5414" s="28"/>
      <c r="C5414" s="28"/>
      <c r="E5414" s="28"/>
      <c r="F5414" s="30"/>
      <c r="G5414" s="31"/>
      <c r="I5414" s="28"/>
      <c r="J5414" s="29"/>
      <c r="L5414" s="28"/>
      <c r="M5414" s="27"/>
    </row>
    <row r="5415" spans="2:13">
      <c r="B5415" s="28"/>
      <c r="C5415" s="28"/>
      <c r="E5415" s="28"/>
      <c r="F5415" s="30"/>
      <c r="G5415" s="31"/>
      <c r="I5415" s="28"/>
      <c r="J5415" s="29"/>
      <c r="L5415" s="28"/>
      <c r="M5415" s="27"/>
    </row>
    <row r="5416" spans="2:13">
      <c r="B5416" s="28"/>
      <c r="C5416" s="28"/>
      <c r="E5416" s="28"/>
      <c r="F5416" s="30"/>
      <c r="G5416" s="31"/>
      <c r="I5416" s="28"/>
      <c r="J5416" s="29"/>
      <c r="L5416" s="28"/>
      <c r="M5416" s="27"/>
    </row>
    <row r="5417" spans="2:13">
      <c r="B5417" s="28"/>
      <c r="C5417" s="28"/>
      <c r="E5417" s="28"/>
      <c r="F5417" s="30"/>
      <c r="G5417" s="31"/>
      <c r="I5417" s="28"/>
      <c r="J5417" s="29"/>
      <c r="L5417" s="28"/>
      <c r="M5417" s="27"/>
    </row>
    <row r="5418" spans="2:13">
      <c r="B5418" s="28"/>
      <c r="C5418" s="28"/>
      <c r="E5418" s="28"/>
      <c r="F5418" s="30"/>
      <c r="G5418" s="31"/>
      <c r="I5418" s="28"/>
      <c r="J5418" s="29"/>
      <c r="L5418" s="28"/>
      <c r="M5418" s="27"/>
    </row>
    <row r="5419" spans="2:13">
      <c r="B5419" s="28"/>
      <c r="C5419" s="28"/>
      <c r="E5419" s="28"/>
      <c r="F5419" s="30"/>
      <c r="G5419" s="31"/>
      <c r="I5419" s="28"/>
      <c r="J5419" s="29"/>
      <c r="L5419" s="28"/>
      <c r="M5419" s="27"/>
    </row>
    <row r="5420" spans="2:13">
      <c r="B5420" s="28"/>
      <c r="C5420" s="28"/>
      <c r="E5420" s="28"/>
      <c r="F5420" s="30"/>
      <c r="G5420" s="31"/>
      <c r="I5420" s="28"/>
      <c r="J5420" s="29"/>
      <c r="L5420" s="28"/>
      <c r="M5420" s="27"/>
    </row>
    <row r="5421" spans="2:13">
      <c r="B5421" s="28"/>
      <c r="C5421" s="28"/>
      <c r="E5421" s="28"/>
      <c r="F5421" s="30"/>
      <c r="G5421" s="31"/>
      <c r="I5421" s="28"/>
      <c r="J5421" s="29"/>
      <c r="L5421" s="28"/>
      <c r="M5421" s="27"/>
    </row>
    <row r="5422" spans="2:13">
      <c r="B5422" s="28"/>
      <c r="C5422" s="28"/>
      <c r="E5422" s="28"/>
      <c r="F5422" s="30"/>
      <c r="G5422" s="31"/>
      <c r="I5422" s="28"/>
      <c r="J5422" s="29"/>
      <c r="L5422" s="28"/>
      <c r="M5422" s="27"/>
    </row>
    <row r="5423" spans="2:13">
      <c r="B5423" s="28"/>
      <c r="C5423" s="28"/>
      <c r="E5423" s="28"/>
      <c r="F5423" s="30"/>
      <c r="G5423" s="31"/>
      <c r="I5423" s="28"/>
      <c r="J5423" s="29"/>
      <c r="L5423" s="28"/>
      <c r="M5423" s="27"/>
    </row>
    <row r="5424" spans="2:13">
      <c r="B5424" s="28"/>
      <c r="C5424" s="28"/>
      <c r="E5424" s="28"/>
      <c r="F5424" s="30"/>
      <c r="G5424" s="31"/>
      <c r="I5424" s="28"/>
      <c r="J5424" s="29"/>
      <c r="L5424" s="28"/>
      <c r="M5424" s="27"/>
    </row>
    <row r="5425" spans="2:13">
      <c r="B5425" s="28"/>
      <c r="C5425" s="28"/>
      <c r="E5425" s="28"/>
      <c r="F5425" s="30"/>
      <c r="G5425" s="31"/>
      <c r="I5425" s="28"/>
      <c r="J5425" s="29"/>
      <c r="L5425" s="28"/>
      <c r="M5425" s="27"/>
    </row>
    <row r="5426" spans="2:13">
      <c r="B5426" s="28"/>
      <c r="C5426" s="28"/>
      <c r="E5426" s="28"/>
      <c r="F5426" s="30"/>
      <c r="G5426" s="31"/>
      <c r="I5426" s="28"/>
      <c r="J5426" s="29"/>
      <c r="L5426" s="28"/>
      <c r="M5426" s="27"/>
    </row>
    <row r="5427" spans="2:13">
      <c r="B5427" s="28"/>
      <c r="C5427" s="28"/>
      <c r="E5427" s="28"/>
      <c r="F5427" s="30"/>
      <c r="G5427" s="31"/>
      <c r="I5427" s="28"/>
      <c r="J5427" s="29"/>
      <c r="L5427" s="28"/>
      <c r="M5427" s="27"/>
    </row>
    <row r="5428" spans="2:13">
      <c r="B5428" s="28"/>
      <c r="C5428" s="28"/>
      <c r="E5428" s="28"/>
      <c r="F5428" s="30"/>
      <c r="G5428" s="31"/>
      <c r="I5428" s="28"/>
      <c r="J5428" s="29"/>
      <c r="L5428" s="28"/>
      <c r="M5428" s="27"/>
    </row>
    <row r="5429" spans="2:13">
      <c r="B5429" s="28"/>
      <c r="C5429" s="28"/>
      <c r="E5429" s="28"/>
      <c r="F5429" s="30"/>
      <c r="G5429" s="31"/>
      <c r="I5429" s="28"/>
      <c r="J5429" s="29"/>
      <c r="L5429" s="28"/>
      <c r="M5429" s="27"/>
    </row>
    <row r="5430" spans="2:13">
      <c r="B5430" s="28"/>
      <c r="C5430" s="28"/>
      <c r="E5430" s="28"/>
      <c r="F5430" s="30"/>
      <c r="G5430" s="31"/>
      <c r="I5430" s="28"/>
      <c r="J5430" s="29"/>
      <c r="L5430" s="28"/>
      <c r="M5430" s="27"/>
    </row>
    <row r="5431" spans="2:13">
      <c r="B5431" s="28"/>
      <c r="C5431" s="28"/>
      <c r="E5431" s="28"/>
      <c r="F5431" s="30"/>
      <c r="G5431" s="31"/>
      <c r="I5431" s="28"/>
      <c r="J5431" s="29"/>
      <c r="L5431" s="28"/>
      <c r="M5431" s="27"/>
    </row>
    <row r="5432" spans="2:13">
      <c r="B5432" s="28"/>
      <c r="C5432" s="28"/>
      <c r="E5432" s="28"/>
      <c r="F5432" s="30"/>
      <c r="G5432" s="31"/>
      <c r="I5432" s="28"/>
      <c r="J5432" s="29"/>
      <c r="L5432" s="28"/>
      <c r="M5432" s="27"/>
    </row>
    <row r="5433" spans="2:13">
      <c r="B5433" s="28"/>
      <c r="C5433" s="28"/>
      <c r="E5433" s="28"/>
      <c r="F5433" s="30"/>
      <c r="G5433" s="31"/>
      <c r="I5433" s="28"/>
      <c r="J5433" s="29"/>
      <c r="L5433" s="28"/>
      <c r="M5433" s="27"/>
    </row>
    <row r="5434" spans="2:13">
      <c r="B5434" s="28"/>
      <c r="C5434" s="28"/>
      <c r="E5434" s="28"/>
      <c r="F5434" s="30"/>
      <c r="G5434" s="31"/>
      <c r="I5434" s="28"/>
      <c r="J5434" s="29"/>
      <c r="L5434" s="28"/>
      <c r="M5434" s="27"/>
    </row>
    <row r="5435" spans="2:13">
      <c r="B5435" s="28"/>
      <c r="C5435" s="28"/>
      <c r="E5435" s="28"/>
      <c r="F5435" s="30"/>
      <c r="G5435" s="31"/>
      <c r="I5435" s="28"/>
      <c r="J5435" s="29"/>
      <c r="L5435" s="28"/>
      <c r="M5435" s="27"/>
    </row>
    <row r="5436" spans="2:13">
      <c r="B5436" s="28"/>
      <c r="C5436" s="28"/>
      <c r="E5436" s="28"/>
      <c r="F5436" s="30"/>
      <c r="G5436" s="31"/>
      <c r="I5436" s="28"/>
      <c r="J5436" s="29"/>
      <c r="L5436" s="28"/>
      <c r="M5436" s="27"/>
    </row>
    <row r="5437" spans="2:13">
      <c r="B5437" s="28"/>
      <c r="C5437" s="28"/>
      <c r="E5437" s="28"/>
      <c r="F5437" s="30"/>
      <c r="G5437" s="31"/>
      <c r="I5437" s="28"/>
      <c r="J5437" s="29"/>
      <c r="L5437" s="28"/>
      <c r="M5437" s="27"/>
    </row>
    <row r="5438" spans="2:13">
      <c r="B5438" s="28"/>
      <c r="C5438" s="28"/>
      <c r="E5438" s="28"/>
      <c r="F5438" s="30"/>
      <c r="G5438" s="31"/>
      <c r="I5438" s="28"/>
      <c r="J5438" s="29"/>
      <c r="L5438" s="28"/>
      <c r="M5438" s="27"/>
    </row>
    <row r="5439" spans="2:13">
      <c r="B5439" s="28"/>
      <c r="C5439" s="28"/>
      <c r="E5439" s="28"/>
      <c r="F5439" s="30"/>
      <c r="G5439" s="31"/>
      <c r="I5439" s="28"/>
      <c r="J5439" s="29"/>
      <c r="L5439" s="28"/>
      <c r="M5439" s="27"/>
    </row>
    <row r="5440" spans="2:13">
      <c r="B5440" s="28"/>
      <c r="C5440" s="28"/>
      <c r="E5440" s="28"/>
      <c r="F5440" s="30"/>
      <c r="G5440" s="31"/>
      <c r="I5440" s="28"/>
      <c r="J5440" s="29"/>
      <c r="L5440" s="28"/>
      <c r="M5440" s="27"/>
    </row>
    <row r="5441" spans="2:13">
      <c r="B5441" s="28"/>
      <c r="C5441" s="28"/>
      <c r="E5441" s="28"/>
      <c r="F5441" s="30"/>
      <c r="G5441" s="31"/>
      <c r="I5441" s="28"/>
      <c r="J5441" s="29"/>
      <c r="L5441" s="28"/>
      <c r="M5441" s="27"/>
    </row>
    <row r="5442" spans="2:13">
      <c r="B5442" s="28"/>
      <c r="C5442" s="28"/>
      <c r="E5442" s="28"/>
      <c r="F5442" s="30"/>
      <c r="G5442" s="31"/>
      <c r="I5442" s="28"/>
      <c r="J5442" s="29"/>
      <c r="L5442" s="28"/>
      <c r="M5442" s="27"/>
    </row>
    <row r="5443" spans="2:13">
      <c r="B5443" s="28"/>
      <c r="C5443" s="28"/>
      <c r="E5443" s="28"/>
      <c r="F5443" s="30"/>
      <c r="G5443" s="31"/>
      <c r="I5443" s="28"/>
      <c r="J5443" s="29"/>
      <c r="L5443" s="28"/>
      <c r="M5443" s="27"/>
    </row>
    <row r="5444" spans="2:13">
      <c r="B5444" s="28"/>
      <c r="C5444" s="28"/>
      <c r="E5444" s="28"/>
      <c r="F5444" s="30"/>
      <c r="G5444" s="31"/>
      <c r="I5444" s="28"/>
      <c r="J5444" s="29"/>
      <c r="L5444" s="28"/>
      <c r="M5444" s="27"/>
    </row>
    <row r="5445" spans="2:13">
      <c r="B5445" s="28"/>
      <c r="C5445" s="28"/>
      <c r="E5445" s="28"/>
      <c r="F5445" s="30"/>
      <c r="G5445" s="31"/>
      <c r="I5445" s="28"/>
      <c r="J5445" s="29"/>
      <c r="L5445" s="28"/>
      <c r="M5445" s="27"/>
    </row>
    <row r="5446" spans="2:13">
      <c r="B5446" s="28"/>
      <c r="C5446" s="28"/>
      <c r="E5446" s="28"/>
      <c r="F5446" s="30"/>
      <c r="G5446" s="31"/>
      <c r="I5446" s="28"/>
      <c r="J5446" s="29"/>
      <c r="L5446" s="28"/>
      <c r="M5446" s="27"/>
    </row>
    <row r="5447" spans="2:13">
      <c r="B5447" s="28"/>
      <c r="C5447" s="28"/>
      <c r="E5447" s="28"/>
      <c r="F5447" s="30"/>
      <c r="G5447" s="31"/>
      <c r="I5447" s="28"/>
      <c r="J5447" s="29"/>
      <c r="L5447" s="28"/>
      <c r="M5447" s="27"/>
    </row>
    <row r="5448" spans="2:13">
      <c r="B5448" s="28"/>
      <c r="C5448" s="28"/>
      <c r="E5448" s="28"/>
      <c r="F5448" s="30"/>
      <c r="G5448" s="31"/>
      <c r="I5448" s="28"/>
      <c r="J5448" s="29"/>
      <c r="L5448" s="28"/>
      <c r="M5448" s="27"/>
    </row>
    <row r="5449" spans="2:13">
      <c r="B5449" s="28"/>
      <c r="C5449" s="28"/>
      <c r="E5449" s="28"/>
      <c r="F5449" s="30"/>
      <c r="G5449" s="31"/>
      <c r="I5449" s="28"/>
      <c r="J5449" s="29"/>
      <c r="L5449" s="28"/>
      <c r="M5449" s="27"/>
    </row>
    <row r="5450" spans="2:13">
      <c r="B5450" s="28"/>
      <c r="C5450" s="28"/>
      <c r="E5450" s="28"/>
      <c r="F5450" s="30"/>
      <c r="G5450" s="31"/>
      <c r="I5450" s="28"/>
      <c r="J5450" s="29"/>
      <c r="L5450" s="28"/>
      <c r="M5450" s="27"/>
    </row>
    <row r="5451" spans="2:13">
      <c r="B5451" s="28"/>
      <c r="C5451" s="28"/>
      <c r="E5451" s="28"/>
      <c r="F5451" s="30"/>
      <c r="G5451" s="31"/>
      <c r="I5451" s="28"/>
      <c r="J5451" s="29"/>
      <c r="L5451" s="28"/>
      <c r="M5451" s="27"/>
    </row>
    <row r="5452" spans="2:13">
      <c r="B5452" s="28"/>
      <c r="C5452" s="28"/>
      <c r="E5452" s="28"/>
      <c r="F5452" s="30"/>
      <c r="G5452" s="31"/>
      <c r="I5452" s="28"/>
      <c r="J5452" s="29"/>
      <c r="L5452" s="28"/>
      <c r="M5452" s="27"/>
    </row>
    <row r="5453" spans="2:13">
      <c r="B5453" s="28"/>
      <c r="C5453" s="28"/>
      <c r="E5453" s="28"/>
      <c r="F5453" s="30"/>
      <c r="G5453" s="31"/>
      <c r="I5453" s="28"/>
      <c r="J5453" s="29"/>
      <c r="L5453" s="28"/>
      <c r="M5453" s="27"/>
    </row>
    <row r="5454" spans="2:13">
      <c r="B5454" s="28"/>
      <c r="C5454" s="28"/>
      <c r="E5454" s="28"/>
      <c r="F5454" s="30"/>
      <c r="G5454" s="31"/>
      <c r="I5454" s="28"/>
      <c r="J5454" s="29"/>
      <c r="L5454" s="28"/>
      <c r="M5454" s="27"/>
    </row>
    <row r="5455" spans="2:13">
      <c r="B5455" s="28"/>
      <c r="C5455" s="28"/>
      <c r="E5455" s="28"/>
      <c r="F5455" s="30"/>
      <c r="G5455" s="31"/>
      <c r="I5455" s="28"/>
      <c r="J5455" s="29"/>
      <c r="L5455" s="28"/>
      <c r="M5455" s="27"/>
    </row>
    <row r="5456" spans="2:13">
      <c r="B5456" s="28"/>
      <c r="C5456" s="28"/>
      <c r="E5456" s="28"/>
      <c r="F5456" s="30"/>
      <c r="G5456" s="31"/>
      <c r="I5456" s="28"/>
      <c r="J5456" s="29"/>
      <c r="L5456" s="28"/>
      <c r="M5456" s="27"/>
    </row>
    <row r="5457" spans="2:13">
      <c r="B5457" s="28"/>
      <c r="C5457" s="28"/>
      <c r="E5457" s="28"/>
      <c r="F5457" s="30"/>
      <c r="G5457" s="31"/>
      <c r="I5457" s="28"/>
      <c r="J5457" s="29"/>
      <c r="L5457" s="28"/>
      <c r="M5457" s="27"/>
    </row>
    <row r="5458" spans="2:13">
      <c r="B5458" s="28"/>
      <c r="C5458" s="28"/>
      <c r="E5458" s="28"/>
      <c r="F5458" s="30"/>
      <c r="G5458" s="31"/>
      <c r="I5458" s="28"/>
      <c r="J5458" s="29"/>
      <c r="L5458" s="28"/>
      <c r="M5458" s="27"/>
    </row>
    <row r="5459" spans="2:13">
      <c r="B5459" s="28"/>
      <c r="C5459" s="28"/>
      <c r="E5459" s="28"/>
      <c r="F5459" s="30"/>
      <c r="G5459" s="31"/>
      <c r="I5459" s="28"/>
      <c r="J5459" s="29"/>
      <c r="L5459" s="28"/>
      <c r="M5459" s="27"/>
    </row>
    <row r="5460" spans="2:13">
      <c r="B5460" s="28"/>
      <c r="C5460" s="28"/>
      <c r="E5460" s="28"/>
      <c r="F5460" s="30"/>
      <c r="G5460" s="31"/>
      <c r="I5460" s="28"/>
      <c r="J5460" s="29"/>
      <c r="L5460" s="28"/>
      <c r="M5460" s="27"/>
    </row>
    <row r="5461" spans="2:13">
      <c r="B5461" s="28"/>
      <c r="C5461" s="28"/>
      <c r="E5461" s="28"/>
      <c r="F5461" s="30"/>
      <c r="G5461" s="31"/>
      <c r="I5461" s="28"/>
      <c r="J5461" s="29"/>
      <c r="L5461" s="28"/>
      <c r="M5461" s="27"/>
    </row>
    <row r="5462" spans="2:13">
      <c r="B5462" s="28"/>
      <c r="C5462" s="28"/>
      <c r="E5462" s="28"/>
      <c r="F5462" s="30"/>
      <c r="G5462" s="31"/>
      <c r="I5462" s="28"/>
      <c r="J5462" s="29"/>
      <c r="L5462" s="28"/>
      <c r="M5462" s="27"/>
    </row>
    <row r="5463" spans="2:13">
      <c r="B5463" s="28"/>
      <c r="C5463" s="28"/>
      <c r="E5463" s="28"/>
      <c r="F5463" s="30"/>
      <c r="G5463" s="31"/>
      <c r="I5463" s="28"/>
      <c r="J5463" s="29"/>
      <c r="L5463" s="28"/>
      <c r="M5463" s="27"/>
    </row>
    <row r="5464" spans="2:13">
      <c r="B5464" s="28"/>
      <c r="C5464" s="28"/>
      <c r="E5464" s="28"/>
      <c r="F5464" s="30"/>
      <c r="G5464" s="31"/>
      <c r="I5464" s="28"/>
      <c r="J5464" s="29"/>
      <c r="L5464" s="28"/>
      <c r="M5464" s="27"/>
    </row>
    <row r="5465" spans="2:13">
      <c r="B5465" s="28"/>
      <c r="C5465" s="28"/>
      <c r="E5465" s="28"/>
      <c r="F5465" s="30"/>
      <c r="G5465" s="31"/>
      <c r="I5465" s="28"/>
      <c r="J5465" s="29"/>
      <c r="L5465" s="28"/>
      <c r="M5465" s="27"/>
    </row>
    <row r="5466" spans="2:13">
      <c r="B5466" s="28"/>
      <c r="C5466" s="28"/>
      <c r="E5466" s="28"/>
      <c r="F5466" s="30"/>
      <c r="G5466" s="31"/>
      <c r="I5466" s="28"/>
      <c r="J5466" s="29"/>
      <c r="L5466" s="28"/>
      <c r="M5466" s="27"/>
    </row>
    <row r="5467" spans="2:13">
      <c r="B5467" s="28"/>
      <c r="C5467" s="28"/>
      <c r="E5467" s="28"/>
      <c r="F5467" s="30"/>
      <c r="G5467" s="31"/>
      <c r="I5467" s="28"/>
      <c r="J5467" s="29"/>
      <c r="L5467" s="28"/>
      <c r="M5467" s="27"/>
    </row>
    <row r="5468" spans="2:13">
      <c r="B5468" s="28"/>
      <c r="C5468" s="28"/>
      <c r="E5468" s="28"/>
      <c r="F5468" s="30"/>
      <c r="G5468" s="31"/>
      <c r="I5468" s="28"/>
      <c r="J5468" s="29"/>
      <c r="L5468" s="28"/>
      <c r="M5468" s="27"/>
    </row>
    <row r="5469" spans="2:13">
      <c r="B5469" s="28"/>
      <c r="C5469" s="28"/>
      <c r="E5469" s="28"/>
      <c r="F5469" s="30"/>
      <c r="G5469" s="31"/>
      <c r="I5469" s="28"/>
      <c r="J5469" s="29"/>
      <c r="L5469" s="28"/>
      <c r="M5469" s="27"/>
    </row>
    <row r="5470" spans="2:13">
      <c r="B5470" s="28"/>
      <c r="C5470" s="28"/>
      <c r="E5470" s="28"/>
      <c r="F5470" s="30"/>
      <c r="G5470" s="31"/>
      <c r="I5470" s="28"/>
      <c r="J5470" s="29"/>
      <c r="L5470" s="28"/>
      <c r="M5470" s="27"/>
    </row>
    <row r="5471" spans="2:13">
      <c r="B5471" s="28"/>
      <c r="C5471" s="28"/>
      <c r="E5471" s="28"/>
      <c r="F5471" s="30"/>
      <c r="G5471" s="31"/>
      <c r="I5471" s="28"/>
      <c r="J5471" s="29"/>
      <c r="L5471" s="28"/>
      <c r="M5471" s="27"/>
    </row>
    <row r="5472" spans="2:13">
      <c r="B5472" s="28"/>
      <c r="C5472" s="28"/>
      <c r="E5472" s="28"/>
      <c r="F5472" s="30"/>
      <c r="G5472" s="31"/>
      <c r="I5472" s="28"/>
      <c r="J5472" s="29"/>
      <c r="L5472" s="28"/>
      <c r="M5472" s="27"/>
    </row>
    <row r="5473" spans="2:13">
      <c r="B5473" s="28"/>
      <c r="C5473" s="28"/>
      <c r="E5473" s="28"/>
      <c r="F5473" s="30"/>
      <c r="G5473" s="31"/>
      <c r="I5473" s="28"/>
      <c r="J5473" s="29"/>
      <c r="L5473" s="28"/>
      <c r="M5473" s="27"/>
    </row>
    <row r="5474" spans="2:13">
      <c r="B5474" s="28"/>
      <c r="C5474" s="28"/>
      <c r="E5474" s="28"/>
      <c r="F5474" s="30"/>
      <c r="G5474" s="31"/>
      <c r="I5474" s="28"/>
      <c r="J5474" s="29"/>
      <c r="L5474" s="28"/>
      <c r="M5474" s="27"/>
    </row>
    <row r="5475" spans="2:13">
      <c r="B5475" s="28"/>
      <c r="C5475" s="28"/>
      <c r="E5475" s="28"/>
      <c r="F5475" s="30"/>
      <c r="G5475" s="31"/>
      <c r="I5475" s="28"/>
      <c r="J5475" s="29"/>
      <c r="L5475" s="28"/>
      <c r="M5475" s="27"/>
    </row>
    <row r="5476" spans="2:13">
      <c r="B5476" s="28"/>
      <c r="C5476" s="28"/>
      <c r="E5476" s="28"/>
      <c r="F5476" s="30"/>
      <c r="G5476" s="31"/>
      <c r="I5476" s="28"/>
      <c r="J5476" s="29"/>
      <c r="L5476" s="28"/>
      <c r="M5476" s="27"/>
    </row>
    <row r="5477" spans="2:13">
      <c r="B5477" s="28"/>
      <c r="C5477" s="28"/>
      <c r="E5477" s="28"/>
      <c r="F5477" s="30"/>
      <c r="G5477" s="31"/>
      <c r="I5477" s="28"/>
      <c r="J5477" s="29"/>
      <c r="L5477" s="28"/>
      <c r="M5477" s="27"/>
    </row>
    <row r="5478" spans="2:13">
      <c r="B5478" s="28"/>
      <c r="C5478" s="28"/>
      <c r="E5478" s="28"/>
      <c r="F5478" s="30"/>
      <c r="G5478" s="31"/>
      <c r="I5478" s="28"/>
      <c r="J5478" s="29"/>
      <c r="L5478" s="28"/>
      <c r="M5478" s="27"/>
    </row>
    <row r="5479" spans="2:13">
      <c r="B5479" s="28"/>
      <c r="C5479" s="28"/>
      <c r="E5479" s="28"/>
      <c r="F5479" s="30"/>
      <c r="G5479" s="31"/>
      <c r="I5479" s="28"/>
      <c r="J5479" s="29"/>
      <c r="L5479" s="28"/>
      <c r="M5479" s="27"/>
    </row>
    <row r="5480" spans="2:13">
      <c r="B5480" s="28"/>
      <c r="C5480" s="28"/>
      <c r="E5480" s="28"/>
      <c r="F5480" s="30"/>
      <c r="G5480" s="31"/>
      <c r="I5480" s="28"/>
      <c r="J5480" s="29"/>
      <c r="L5480" s="28"/>
      <c r="M5480" s="27"/>
    </row>
    <row r="5481" spans="2:13">
      <c r="B5481" s="28"/>
      <c r="C5481" s="28"/>
      <c r="E5481" s="28"/>
      <c r="F5481" s="30"/>
      <c r="G5481" s="31"/>
      <c r="I5481" s="28"/>
      <c r="J5481" s="29"/>
      <c r="L5481" s="28"/>
      <c r="M5481" s="27"/>
    </row>
    <row r="5482" spans="2:13">
      <c r="B5482" s="28"/>
      <c r="C5482" s="28"/>
      <c r="E5482" s="28"/>
      <c r="F5482" s="30"/>
      <c r="G5482" s="31"/>
      <c r="I5482" s="28"/>
      <c r="J5482" s="29"/>
      <c r="L5482" s="28"/>
      <c r="M5482" s="27"/>
    </row>
    <row r="5483" spans="2:13">
      <c r="B5483" s="28"/>
      <c r="C5483" s="28"/>
      <c r="E5483" s="28"/>
      <c r="F5483" s="30"/>
      <c r="G5483" s="31"/>
      <c r="I5483" s="28"/>
      <c r="J5483" s="29"/>
      <c r="L5483" s="28"/>
      <c r="M5483" s="27"/>
    </row>
    <row r="5484" spans="2:13">
      <c r="B5484" s="28"/>
      <c r="C5484" s="28"/>
      <c r="E5484" s="28"/>
      <c r="F5484" s="30"/>
      <c r="G5484" s="31"/>
      <c r="I5484" s="28"/>
      <c r="J5484" s="29"/>
      <c r="L5484" s="28"/>
      <c r="M5484" s="27"/>
    </row>
    <row r="5485" spans="2:13">
      <c r="B5485" s="28"/>
      <c r="C5485" s="28"/>
      <c r="E5485" s="28"/>
      <c r="F5485" s="30"/>
      <c r="G5485" s="31"/>
      <c r="I5485" s="28"/>
      <c r="J5485" s="29"/>
      <c r="L5485" s="28"/>
      <c r="M5485" s="27"/>
    </row>
    <row r="5486" spans="2:13">
      <c r="B5486" s="28"/>
      <c r="C5486" s="28"/>
      <c r="E5486" s="28"/>
      <c r="F5486" s="30"/>
      <c r="G5486" s="31"/>
      <c r="I5486" s="28"/>
      <c r="J5486" s="29"/>
      <c r="L5486" s="28"/>
      <c r="M5486" s="27"/>
    </row>
    <row r="5487" spans="2:13">
      <c r="B5487" s="28"/>
      <c r="C5487" s="28"/>
      <c r="E5487" s="28"/>
      <c r="F5487" s="30"/>
      <c r="G5487" s="31"/>
      <c r="I5487" s="28"/>
      <c r="J5487" s="29"/>
      <c r="L5487" s="28"/>
      <c r="M5487" s="27"/>
    </row>
    <row r="5488" spans="2:13">
      <c r="B5488" s="28"/>
      <c r="C5488" s="28"/>
      <c r="E5488" s="28"/>
      <c r="F5488" s="30"/>
      <c r="G5488" s="31"/>
      <c r="I5488" s="28"/>
      <c r="J5488" s="29"/>
      <c r="L5488" s="28"/>
      <c r="M5488" s="27"/>
    </row>
    <row r="5489" spans="2:13">
      <c r="B5489" s="28"/>
      <c r="C5489" s="28"/>
      <c r="E5489" s="28"/>
      <c r="F5489" s="30"/>
      <c r="G5489" s="31"/>
      <c r="I5489" s="28"/>
      <c r="J5489" s="29"/>
      <c r="L5489" s="28"/>
      <c r="M5489" s="27"/>
    </row>
    <row r="5490" spans="2:13">
      <c r="B5490" s="28"/>
      <c r="C5490" s="28"/>
      <c r="E5490" s="28"/>
      <c r="F5490" s="30"/>
      <c r="G5490" s="31"/>
      <c r="I5490" s="28"/>
      <c r="J5490" s="29"/>
      <c r="L5490" s="28"/>
      <c r="M5490" s="27"/>
    </row>
    <row r="5491" spans="2:13">
      <c r="B5491" s="28"/>
      <c r="C5491" s="28"/>
      <c r="E5491" s="28"/>
      <c r="F5491" s="30"/>
      <c r="G5491" s="31"/>
      <c r="I5491" s="28"/>
      <c r="J5491" s="29"/>
      <c r="L5491" s="28"/>
      <c r="M5491" s="27"/>
    </row>
    <row r="5492" spans="2:13">
      <c r="B5492" s="28"/>
      <c r="C5492" s="28"/>
      <c r="E5492" s="28"/>
      <c r="F5492" s="30"/>
      <c r="G5492" s="31"/>
      <c r="I5492" s="28"/>
      <c r="J5492" s="29"/>
      <c r="L5492" s="28"/>
      <c r="M5492" s="27"/>
    </row>
    <row r="5493" spans="2:13">
      <c r="B5493" s="28"/>
      <c r="C5493" s="28"/>
      <c r="E5493" s="28"/>
      <c r="F5493" s="30"/>
      <c r="G5493" s="31"/>
      <c r="I5493" s="28"/>
      <c r="J5493" s="29"/>
      <c r="L5493" s="28"/>
      <c r="M5493" s="27"/>
    </row>
    <row r="5494" spans="2:13">
      <c r="B5494" s="28"/>
      <c r="C5494" s="28"/>
      <c r="E5494" s="28"/>
      <c r="F5494" s="30"/>
      <c r="G5494" s="31"/>
      <c r="I5494" s="28"/>
      <c r="J5494" s="29"/>
      <c r="L5494" s="28"/>
      <c r="M5494" s="27"/>
    </row>
    <row r="5495" spans="2:13">
      <c r="B5495" s="28"/>
      <c r="C5495" s="28"/>
      <c r="E5495" s="28"/>
      <c r="F5495" s="30"/>
      <c r="G5495" s="31"/>
      <c r="I5495" s="28"/>
      <c r="J5495" s="29"/>
      <c r="L5495" s="28"/>
      <c r="M5495" s="27"/>
    </row>
    <row r="5496" spans="2:13">
      <c r="B5496" s="28"/>
      <c r="C5496" s="28"/>
      <c r="E5496" s="28"/>
      <c r="F5496" s="30"/>
      <c r="G5496" s="31"/>
      <c r="I5496" s="28"/>
      <c r="J5496" s="29"/>
      <c r="L5496" s="28"/>
      <c r="M5496" s="27"/>
    </row>
    <row r="5497" spans="2:13">
      <c r="B5497" s="28"/>
      <c r="C5497" s="28"/>
      <c r="E5497" s="28"/>
      <c r="F5497" s="30"/>
      <c r="G5497" s="31"/>
      <c r="I5497" s="28"/>
      <c r="J5497" s="29"/>
      <c r="L5497" s="28"/>
      <c r="M5497" s="27"/>
    </row>
    <row r="5498" spans="2:13">
      <c r="B5498" s="28"/>
      <c r="C5498" s="28"/>
      <c r="E5498" s="28"/>
      <c r="F5498" s="30"/>
      <c r="G5498" s="31"/>
      <c r="I5498" s="28"/>
      <c r="J5498" s="29"/>
      <c r="L5498" s="28"/>
      <c r="M5498" s="27"/>
    </row>
    <row r="5499" spans="2:13">
      <c r="B5499" s="28"/>
      <c r="C5499" s="28"/>
      <c r="E5499" s="28"/>
      <c r="F5499" s="30"/>
      <c r="G5499" s="31"/>
      <c r="I5499" s="28"/>
      <c r="J5499" s="29"/>
      <c r="L5499" s="28"/>
      <c r="M5499" s="27"/>
    </row>
    <row r="5500" spans="2:13">
      <c r="B5500" s="28"/>
      <c r="C5500" s="28"/>
      <c r="E5500" s="28"/>
      <c r="F5500" s="30"/>
      <c r="G5500" s="31"/>
      <c r="I5500" s="28"/>
      <c r="J5500" s="29"/>
      <c r="L5500" s="28"/>
      <c r="M5500" s="27"/>
    </row>
    <row r="5501" spans="2:13">
      <c r="B5501" s="28"/>
      <c r="C5501" s="28"/>
      <c r="E5501" s="28"/>
      <c r="F5501" s="30"/>
      <c r="G5501" s="31"/>
      <c r="I5501" s="28"/>
      <c r="J5501" s="29"/>
      <c r="L5501" s="28"/>
      <c r="M5501" s="27"/>
    </row>
    <row r="5502" spans="2:13">
      <c r="B5502" s="28"/>
      <c r="C5502" s="28"/>
      <c r="E5502" s="28"/>
      <c r="F5502" s="30"/>
      <c r="G5502" s="31"/>
      <c r="I5502" s="28"/>
      <c r="J5502" s="29"/>
      <c r="L5502" s="28"/>
      <c r="M5502" s="27"/>
    </row>
    <row r="5503" spans="2:13">
      <c r="B5503" s="28"/>
      <c r="C5503" s="28"/>
      <c r="E5503" s="28"/>
      <c r="F5503" s="30"/>
      <c r="G5503" s="31"/>
      <c r="I5503" s="28"/>
      <c r="J5503" s="29"/>
      <c r="L5503" s="28"/>
      <c r="M5503" s="27"/>
    </row>
    <row r="5504" spans="2:13">
      <c r="B5504" s="28"/>
      <c r="C5504" s="28"/>
      <c r="E5504" s="28"/>
      <c r="F5504" s="30"/>
      <c r="G5504" s="31"/>
      <c r="I5504" s="28"/>
      <c r="J5504" s="29"/>
      <c r="L5504" s="28"/>
      <c r="M5504" s="27"/>
    </row>
    <row r="5505" spans="2:13">
      <c r="B5505" s="28"/>
      <c r="C5505" s="28"/>
      <c r="E5505" s="28"/>
      <c r="F5505" s="30"/>
      <c r="G5505" s="31"/>
      <c r="I5505" s="28"/>
      <c r="J5505" s="29"/>
      <c r="L5505" s="28"/>
      <c r="M5505" s="27"/>
    </row>
    <row r="5506" spans="2:13">
      <c r="B5506" s="28"/>
      <c r="C5506" s="28"/>
      <c r="E5506" s="28"/>
      <c r="F5506" s="30"/>
      <c r="G5506" s="31"/>
      <c r="I5506" s="28"/>
      <c r="J5506" s="29"/>
      <c r="L5506" s="28"/>
      <c r="M5506" s="27"/>
    </row>
    <row r="5507" spans="2:13">
      <c r="B5507" s="28"/>
      <c r="C5507" s="28"/>
      <c r="E5507" s="28"/>
      <c r="F5507" s="30"/>
      <c r="G5507" s="31"/>
      <c r="I5507" s="28"/>
      <c r="J5507" s="29"/>
      <c r="L5507" s="28"/>
      <c r="M5507" s="27"/>
    </row>
    <row r="5508" spans="2:13">
      <c r="B5508" s="28"/>
      <c r="C5508" s="28"/>
      <c r="E5508" s="28"/>
      <c r="F5508" s="30"/>
      <c r="G5508" s="31"/>
      <c r="I5508" s="28"/>
      <c r="J5508" s="29"/>
      <c r="L5508" s="28"/>
      <c r="M5508" s="27"/>
    </row>
    <row r="5509" spans="2:13">
      <c r="B5509" s="28"/>
      <c r="C5509" s="28"/>
      <c r="E5509" s="28"/>
      <c r="F5509" s="30"/>
      <c r="G5509" s="31"/>
      <c r="I5509" s="28"/>
      <c r="J5509" s="29"/>
      <c r="L5509" s="28"/>
      <c r="M5509" s="27"/>
    </row>
    <row r="5510" spans="2:13">
      <c r="B5510" s="28"/>
      <c r="C5510" s="28"/>
      <c r="E5510" s="28"/>
      <c r="F5510" s="30"/>
      <c r="G5510" s="31"/>
      <c r="I5510" s="28"/>
      <c r="J5510" s="29"/>
      <c r="L5510" s="28"/>
      <c r="M5510" s="27"/>
    </row>
    <row r="5511" spans="2:13">
      <c r="B5511" s="28"/>
      <c r="C5511" s="28"/>
      <c r="E5511" s="28"/>
      <c r="F5511" s="30"/>
      <c r="G5511" s="31"/>
      <c r="I5511" s="28"/>
      <c r="J5511" s="29"/>
      <c r="L5511" s="28"/>
      <c r="M5511" s="27"/>
    </row>
    <row r="5512" spans="2:13">
      <c r="B5512" s="28"/>
      <c r="C5512" s="28"/>
      <c r="E5512" s="28"/>
      <c r="F5512" s="30"/>
      <c r="G5512" s="31"/>
      <c r="I5512" s="28"/>
      <c r="J5512" s="29"/>
      <c r="L5512" s="28"/>
      <c r="M5512" s="27"/>
    </row>
    <row r="5513" spans="2:13">
      <c r="B5513" s="28"/>
      <c r="C5513" s="28"/>
      <c r="E5513" s="28"/>
      <c r="F5513" s="30"/>
      <c r="G5513" s="31"/>
      <c r="I5513" s="28"/>
      <c r="J5513" s="29"/>
      <c r="L5513" s="28"/>
      <c r="M5513" s="27"/>
    </row>
    <row r="5514" spans="2:13">
      <c r="B5514" s="28"/>
      <c r="C5514" s="28"/>
      <c r="E5514" s="28"/>
      <c r="F5514" s="30"/>
      <c r="G5514" s="31"/>
      <c r="I5514" s="28"/>
      <c r="J5514" s="29"/>
      <c r="L5514" s="28"/>
      <c r="M5514" s="27"/>
    </row>
    <row r="5515" spans="2:13">
      <c r="B5515" s="28"/>
      <c r="C5515" s="28"/>
      <c r="E5515" s="28"/>
      <c r="F5515" s="30"/>
      <c r="G5515" s="31"/>
      <c r="I5515" s="28"/>
      <c r="J5515" s="29"/>
      <c r="L5515" s="28"/>
      <c r="M5515" s="27"/>
    </row>
    <row r="5516" spans="2:13">
      <c r="B5516" s="28"/>
      <c r="C5516" s="28"/>
      <c r="E5516" s="28"/>
      <c r="F5516" s="30"/>
      <c r="G5516" s="31"/>
      <c r="I5516" s="28"/>
      <c r="J5516" s="29"/>
      <c r="L5516" s="28"/>
      <c r="M5516" s="27"/>
    </row>
    <row r="5517" spans="2:13">
      <c r="B5517" s="28"/>
      <c r="C5517" s="28"/>
      <c r="E5517" s="28"/>
      <c r="F5517" s="30"/>
      <c r="G5517" s="31"/>
      <c r="I5517" s="28"/>
      <c r="J5517" s="29"/>
      <c r="L5517" s="28"/>
      <c r="M5517" s="27"/>
    </row>
    <row r="5518" spans="2:13">
      <c r="B5518" s="28"/>
      <c r="C5518" s="28"/>
      <c r="E5518" s="28"/>
      <c r="F5518" s="30"/>
      <c r="G5518" s="31"/>
      <c r="I5518" s="28"/>
      <c r="J5518" s="29"/>
      <c r="L5518" s="28"/>
      <c r="M5518" s="27"/>
    </row>
    <row r="5519" spans="2:13">
      <c r="B5519" s="28"/>
      <c r="C5519" s="28"/>
      <c r="E5519" s="28"/>
      <c r="F5519" s="30"/>
      <c r="G5519" s="31"/>
      <c r="I5519" s="28"/>
      <c r="J5519" s="29"/>
      <c r="L5519" s="28"/>
      <c r="M5519" s="27"/>
    </row>
    <row r="5520" spans="2:13">
      <c r="B5520" s="28"/>
      <c r="C5520" s="28"/>
      <c r="E5520" s="28"/>
      <c r="F5520" s="30"/>
      <c r="G5520" s="31"/>
      <c r="I5520" s="28"/>
      <c r="J5520" s="29"/>
      <c r="L5520" s="28"/>
      <c r="M5520" s="27"/>
    </row>
    <row r="5521" spans="2:13">
      <c r="B5521" s="28"/>
      <c r="C5521" s="28"/>
      <c r="E5521" s="28"/>
      <c r="F5521" s="30"/>
      <c r="G5521" s="31"/>
      <c r="I5521" s="28"/>
      <c r="J5521" s="29"/>
      <c r="L5521" s="28"/>
      <c r="M5521" s="27"/>
    </row>
    <row r="5522" spans="2:13">
      <c r="B5522" s="28"/>
      <c r="C5522" s="28"/>
      <c r="E5522" s="28"/>
      <c r="F5522" s="30"/>
      <c r="G5522" s="31"/>
      <c r="I5522" s="28"/>
      <c r="J5522" s="29"/>
      <c r="L5522" s="28"/>
      <c r="M5522" s="27"/>
    </row>
    <row r="5523" spans="2:13">
      <c r="B5523" s="28"/>
      <c r="C5523" s="28"/>
      <c r="E5523" s="28"/>
      <c r="F5523" s="30"/>
      <c r="G5523" s="31"/>
      <c r="I5523" s="28"/>
      <c r="J5523" s="29"/>
      <c r="L5523" s="28"/>
      <c r="M5523" s="27"/>
    </row>
    <row r="5524" spans="2:13">
      <c r="B5524" s="28"/>
      <c r="C5524" s="28"/>
      <c r="E5524" s="28"/>
      <c r="F5524" s="30"/>
      <c r="G5524" s="31"/>
      <c r="I5524" s="28"/>
      <c r="J5524" s="29"/>
      <c r="L5524" s="28"/>
      <c r="M5524" s="27"/>
    </row>
    <row r="5525" spans="2:13">
      <c r="B5525" s="28"/>
      <c r="C5525" s="28"/>
      <c r="E5525" s="28"/>
      <c r="F5525" s="30"/>
      <c r="G5525" s="31"/>
      <c r="I5525" s="28"/>
      <c r="J5525" s="29"/>
      <c r="L5525" s="28"/>
      <c r="M5525" s="27"/>
    </row>
    <row r="5526" spans="2:13">
      <c r="B5526" s="28"/>
      <c r="C5526" s="28"/>
      <c r="E5526" s="28"/>
      <c r="F5526" s="30"/>
      <c r="G5526" s="31"/>
      <c r="I5526" s="28"/>
      <c r="J5526" s="29"/>
      <c r="L5526" s="28"/>
      <c r="M5526" s="27"/>
    </row>
    <row r="5527" spans="2:13">
      <c r="B5527" s="28"/>
      <c r="C5527" s="28"/>
      <c r="E5527" s="28"/>
      <c r="F5527" s="30"/>
      <c r="G5527" s="31"/>
      <c r="I5527" s="28"/>
      <c r="J5527" s="29"/>
      <c r="L5527" s="28"/>
      <c r="M5527" s="27"/>
    </row>
    <row r="5528" spans="2:13">
      <c r="B5528" s="28"/>
      <c r="C5528" s="28"/>
      <c r="E5528" s="28"/>
      <c r="F5528" s="30"/>
      <c r="G5528" s="31"/>
      <c r="I5528" s="28"/>
      <c r="J5528" s="29"/>
      <c r="L5528" s="28"/>
      <c r="M5528" s="27"/>
    </row>
    <row r="5529" spans="2:13">
      <c r="B5529" s="28"/>
      <c r="C5529" s="28"/>
      <c r="E5529" s="28"/>
      <c r="F5529" s="30"/>
      <c r="G5529" s="31"/>
      <c r="I5529" s="28"/>
      <c r="J5529" s="29"/>
      <c r="L5529" s="28"/>
      <c r="M5529" s="27"/>
    </row>
    <row r="5530" spans="2:13">
      <c r="B5530" s="28"/>
      <c r="C5530" s="28"/>
      <c r="E5530" s="28"/>
      <c r="F5530" s="30"/>
      <c r="G5530" s="31"/>
      <c r="I5530" s="28"/>
      <c r="J5530" s="29"/>
      <c r="L5530" s="28"/>
      <c r="M5530" s="27"/>
    </row>
    <row r="5531" spans="2:13">
      <c r="B5531" s="28"/>
      <c r="C5531" s="28"/>
      <c r="E5531" s="28"/>
      <c r="F5531" s="30"/>
      <c r="G5531" s="31"/>
      <c r="I5531" s="28"/>
      <c r="J5531" s="29"/>
      <c r="L5531" s="28"/>
      <c r="M5531" s="27"/>
    </row>
    <row r="5532" spans="2:13">
      <c r="B5532" s="28"/>
      <c r="C5532" s="28"/>
      <c r="E5532" s="28"/>
      <c r="F5532" s="30"/>
      <c r="G5532" s="31"/>
      <c r="I5532" s="28"/>
      <c r="J5532" s="29"/>
      <c r="L5532" s="28"/>
      <c r="M5532" s="27"/>
    </row>
    <row r="5533" spans="2:13">
      <c r="B5533" s="28"/>
      <c r="C5533" s="28"/>
      <c r="E5533" s="28"/>
      <c r="F5533" s="30"/>
      <c r="G5533" s="31"/>
      <c r="I5533" s="28"/>
      <c r="J5533" s="29"/>
      <c r="L5533" s="28"/>
      <c r="M5533" s="27"/>
    </row>
    <row r="5534" spans="2:13">
      <c r="B5534" s="28"/>
      <c r="C5534" s="28"/>
      <c r="E5534" s="28"/>
      <c r="F5534" s="30"/>
      <c r="G5534" s="31"/>
      <c r="I5534" s="28"/>
      <c r="J5534" s="29"/>
      <c r="L5534" s="28"/>
      <c r="M5534" s="27"/>
    </row>
    <row r="5535" spans="2:13">
      <c r="B5535" s="28"/>
      <c r="C5535" s="28"/>
      <c r="E5535" s="28"/>
      <c r="F5535" s="30"/>
      <c r="G5535" s="31"/>
      <c r="I5535" s="28"/>
      <c r="J5535" s="29"/>
      <c r="L5535" s="28"/>
      <c r="M5535" s="27"/>
    </row>
    <row r="5536" spans="2:13">
      <c r="B5536" s="28"/>
      <c r="C5536" s="28"/>
      <c r="E5536" s="28"/>
      <c r="F5536" s="30"/>
      <c r="G5536" s="31"/>
      <c r="I5536" s="28"/>
      <c r="J5536" s="29"/>
      <c r="L5536" s="28"/>
      <c r="M5536" s="27"/>
    </row>
    <row r="5537" spans="2:13">
      <c r="B5537" s="28"/>
      <c r="C5537" s="28"/>
      <c r="E5537" s="28"/>
      <c r="F5537" s="30"/>
      <c r="G5537" s="31"/>
      <c r="I5537" s="28"/>
      <c r="J5537" s="29"/>
      <c r="L5537" s="28"/>
      <c r="M5537" s="27"/>
    </row>
    <row r="5538" spans="2:13">
      <c r="B5538" s="28"/>
      <c r="C5538" s="28"/>
      <c r="E5538" s="28"/>
      <c r="F5538" s="30"/>
      <c r="G5538" s="31"/>
      <c r="I5538" s="28"/>
      <c r="J5538" s="29"/>
      <c r="L5538" s="28"/>
      <c r="M5538" s="27"/>
    </row>
    <row r="5539" spans="2:13">
      <c r="B5539" s="28"/>
      <c r="C5539" s="28"/>
      <c r="E5539" s="28"/>
      <c r="F5539" s="30"/>
      <c r="G5539" s="31"/>
      <c r="I5539" s="28"/>
      <c r="J5539" s="29"/>
      <c r="L5539" s="28"/>
      <c r="M5539" s="27"/>
    </row>
    <row r="5540" spans="2:13">
      <c r="B5540" s="28"/>
      <c r="C5540" s="28"/>
      <c r="E5540" s="28"/>
      <c r="F5540" s="30"/>
      <c r="G5540" s="31"/>
      <c r="I5540" s="28"/>
      <c r="J5540" s="29"/>
      <c r="L5540" s="28"/>
      <c r="M5540" s="27"/>
    </row>
    <row r="5541" spans="2:13">
      <c r="B5541" s="28"/>
      <c r="C5541" s="28"/>
      <c r="E5541" s="28"/>
      <c r="F5541" s="30"/>
      <c r="G5541" s="31"/>
      <c r="I5541" s="28"/>
      <c r="J5541" s="29"/>
      <c r="L5541" s="28"/>
      <c r="M5541" s="27"/>
    </row>
    <row r="5542" spans="2:13">
      <c r="B5542" s="28"/>
      <c r="C5542" s="28"/>
      <c r="E5542" s="28"/>
      <c r="F5542" s="30"/>
      <c r="G5542" s="31"/>
      <c r="I5542" s="28"/>
      <c r="J5542" s="29"/>
      <c r="L5542" s="28"/>
      <c r="M5542" s="27"/>
    </row>
    <row r="5543" spans="2:13">
      <c r="B5543" s="28"/>
      <c r="C5543" s="28"/>
      <c r="E5543" s="28"/>
      <c r="F5543" s="30"/>
      <c r="G5543" s="31"/>
      <c r="I5543" s="28"/>
      <c r="J5543" s="29"/>
      <c r="L5543" s="28"/>
      <c r="M5543" s="27"/>
    </row>
    <row r="5544" spans="2:13">
      <c r="B5544" s="28"/>
      <c r="C5544" s="28"/>
      <c r="E5544" s="28"/>
      <c r="F5544" s="30"/>
      <c r="G5544" s="31"/>
      <c r="I5544" s="28"/>
      <c r="J5544" s="29"/>
      <c r="L5544" s="28"/>
      <c r="M5544" s="27"/>
    </row>
    <row r="5545" spans="2:13">
      <c r="B5545" s="28"/>
      <c r="C5545" s="28"/>
      <c r="E5545" s="28"/>
      <c r="F5545" s="30"/>
      <c r="G5545" s="31"/>
      <c r="I5545" s="28"/>
      <c r="J5545" s="29"/>
      <c r="L5545" s="28"/>
      <c r="M5545" s="27"/>
    </row>
    <row r="5546" spans="2:13">
      <c r="B5546" s="28"/>
      <c r="C5546" s="28"/>
      <c r="E5546" s="28"/>
      <c r="F5546" s="30"/>
      <c r="G5546" s="31"/>
      <c r="I5546" s="28"/>
      <c r="J5546" s="29"/>
      <c r="L5546" s="28"/>
      <c r="M5546" s="27"/>
    </row>
    <row r="5547" spans="2:13">
      <c r="B5547" s="28"/>
      <c r="C5547" s="28"/>
      <c r="E5547" s="28"/>
      <c r="F5547" s="30"/>
      <c r="G5547" s="31"/>
      <c r="I5547" s="28"/>
      <c r="J5547" s="29"/>
      <c r="L5547" s="28"/>
      <c r="M5547" s="27"/>
    </row>
    <row r="5548" spans="2:13">
      <c r="B5548" s="28"/>
      <c r="C5548" s="28"/>
      <c r="E5548" s="28"/>
      <c r="F5548" s="30"/>
      <c r="G5548" s="31"/>
      <c r="I5548" s="28"/>
      <c r="J5548" s="29"/>
      <c r="L5548" s="28"/>
      <c r="M5548" s="27"/>
    </row>
    <row r="5549" spans="2:13">
      <c r="B5549" s="28"/>
      <c r="C5549" s="28"/>
      <c r="E5549" s="28"/>
      <c r="F5549" s="30"/>
      <c r="G5549" s="31"/>
      <c r="I5549" s="28"/>
      <c r="J5549" s="29"/>
      <c r="L5549" s="28"/>
      <c r="M5549" s="27"/>
    </row>
    <row r="5550" spans="2:13">
      <c r="B5550" s="28"/>
      <c r="C5550" s="28"/>
      <c r="E5550" s="28"/>
      <c r="F5550" s="30"/>
      <c r="G5550" s="31"/>
      <c r="I5550" s="28"/>
      <c r="J5550" s="29"/>
      <c r="L5550" s="28"/>
      <c r="M5550" s="27"/>
    </row>
    <row r="5551" spans="2:13">
      <c r="B5551" s="28"/>
      <c r="C5551" s="28"/>
      <c r="E5551" s="28"/>
      <c r="F5551" s="30"/>
      <c r="G5551" s="31"/>
      <c r="I5551" s="28"/>
      <c r="J5551" s="29"/>
      <c r="L5551" s="28"/>
      <c r="M5551" s="27"/>
    </row>
    <row r="5552" spans="2:13">
      <c r="B5552" s="28"/>
      <c r="C5552" s="28"/>
      <c r="E5552" s="28"/>
      <c r="F5552" s="30"/>
      <c r="G5552" s="31"/>
      <c r="I5552" s="28"/>
      <c r="J5552" s="29"/>
      <c r="L5552" s="28"/>
      <c r="M5552" s="27"/>
    </row>
    <row r="5553" spans="2:13">
      <c r="B5553" s="28"/>
      <c r="C5553" s="28"/>
      <c r="E5553" s="28"/>
      <c r="F5553" s="30"/>
      <c r="G5553" s="31"/>
      <c r="I5553" s="28"/>
      <c r="J5553" s="29"/>
      <c r="L5553" s="28"/>
      <c r="M5553" s="27"/>
    </row>
    <row r="5554" spans="2:13">
      <c r="B5554" s="28"/>
      <c r="C5554" s="28"/>
      <c r="E5554" s="28"/>
      <c r="F5554" s="30"/>
      <c r="G5554" s="31"/>
      <c r="I5554" s="28"/>
      <c r="J5554" s="29"/>
      <c r="L5554" s="28"/>
      <c r="M5554" s="27"/>
    </row>
    <row r="5555" spans="2:13">
      <c r="B5555" s="28"/>
      <c r="C5555" s="28"/>
      <c r="E5555" s="28"/>
      <c r="F5555" s="30"/>
      <c r="G5555" s="31"/>
      <c r="I5555" s="28"/>
      <c r="J5555" s="29"/>
      <c r="L5555" s="28"/>
      <c r="M5555" s="27"/>
    </row>
    <row r="5556" spans="2:13">
      <c r="B5556" s="28"/>
      <c r="C5556" s="28"/>
      <c r="E5556" s="28"/>
      <c r="F5556" s="30"/>
      <c r="G5556" s="31"/>
      <c r="I5556" s="28"/>
      <c r="J5556" s="29"/>
      <c r="L5556" s="28"/>
      <c r="M5556" s="27"/>
    </row>
    <row r="5557" spans="2:13">
      <c r="B5557" s="28"/>
      <c r="C5557" s="28"/>
      <c r="E5557" s="28"/>
      <c r="F5557" s="30"/>
      <c r="G5557" s="31"/>
      <c r="I5557" s="28"/>
      <c r="J5557" s="29"/>
      <c r="L5557" s="28"/>
      <c r="M5557" s="27"/>
    </row>
    <row r="5558" spans="2:13">
      <c r="B5558" s="28"/>
      <c r="C5558" s="28"/>
      <c r="E5558" s="28"/>
      <c r="F5558" s="30"/>
      <c r="G5558" s="31"/>
      <c r="I5558" s="28"/>
      <c r="J5558" s="29"/>
      <c r="L5558" s="28"/>
      <c r="M5558" s="27"/>
    </row>
    <row r="5559" spans="2:13">
      <c r="B5559" s="28"/>
      <c r="C5559" s="28"/>
      <c r="E5559" s="28"/>
      <c r="F5559" s="30"/>
      <c r="G5559" s="31"/>
      <c r="I5559" s="28"/>
      <c r="J5559" s="29"/>
      <c r="L5559" s="28"/>
      <c r="M5559" s="27"/>
    </row>
    <row r="5560" spans="2:13">
      <c r="B5560" s="28"/>
      <c r="C5560" s="28"/>
      <c r="E5560" s="28"/>
      <c r="F5560" s="30"/>
      <c r="G5560" s="31"/>
      <c r="I5560" s="28"/>
      <c r="J5560" s="29"/>
      <c r="L5560" s="28"/>
      <c r="M5560" s="27"/>
    </row>
    <row r="5561" spans="2:13">
      <c r="B5561" s="28"/>
      <c r="C5561" s="28"/>
      <c r="E5561" s="28"/>
      <c r="F5561" s="30"/>
      <c r="G5561" s="31"/>
      <c r="I5561" s="28"/>
      <c r="J5561" s="29"/>
      <c r="L5561" s="28"/>
      <c r="M5561" s="27"/>
    </row>
    <row r="5562" spans="2:13">
      <c r="B5562" s="28"/>
      <c r="C5562" s="28"/>
      <c r="E5562" s="28"/>
      <c r="F5562" s="30"/>
      <c r="G5562" s="31"/>
      <c r="I5562" s="28"/>
      <c r="J5562" s="29"/>
      <c r="L5562" s="28"/>
      <c r="M5562" s="27"/>
    </row>
    <row r="5563" spans="2:13">
      <c r="B5563" s="28"/>
      <c r="C5563" s="28"/>
      <c r="E5563" s="28"/>
      <c r="F5563" s="30"/>
      <c r="G5563" s="31"/>
      <c r="I5563" s="28"/>
      <c r="J5563" s="29"/>
      <c r="L5563" s="28"/>
      <c r="M5563" s="27"/>
    </row>
    <row r="5564" spans="2:13">
      <c r="B5564" s="28"/>
      <c r="C5564" s="28"/>
      <c r="E5564" s="28"/>
      <c r="F5564" s="30"/>
      <c r="G5564" s="31"/>
      <c r="I5564" s="28"/>
      <c r="J5564" s="29"/>
      <c r="L5564" s="28"/>
      <c r="M5564" s="27"/>
    </row>
    <row r="5565" spans="2:13">
      <c r="B5565" s="28"/>
      <c r="C5565" s="28"/>
      <c r="E5565" s="28"/>
      <c r="F5565" s="30"/>
      <c r="G5565" s="31"/>
      <c r="I5565" s="28"/>
      <c r="J5565" s="29"/>
      <c r="L5565" s="28"/>
      <c r="M5565" s="27"/>
    </row>
    <row r="5566" spans="2:13">
      <c r="B5566" s="28"/>
      <c r="C5566" s="28"/>
      <c r="E5566" s="28"/>
      <c r="F5566" s="30"/>
      <c r="G5566" s="31"/>
      <c r="I5566" s="28"/>
      <c r="J5566" s="29"/>
      <c r="L5566" s="28"/>
      <c r="M5566" s="27"/>
    </row>
    <row r="5567" spans="2:13">
      <c r="B5567" s="28"/>
      <c r="C5567" s="28"/>
      <c r="E5567" s="28"/>
      <c r="F5567" s="30"/>
      <c r="G5567" s="31"/>
      <c r="I5567" s="28"/>
      <c r="J5567" s="29"/>
      <c r="L5567" s="28"/>
      <c r="M5567" s="27"/>
    </row>
    <row r="5568" spans="2:13">
      <c r="B5568" s="28"/>
      <c r="C5568" s="28"/>
      <c r="E5568" s="28"/>
      <c r="F5568" s="30"/>
      <c r="G5568" s="31"/>
      <c r="I5568" s="28"/>
      <c r="J5568" s="29"/>
      <c r="L5568" s="28"/>
      <c r="M5568" s="27"/>
    </row>
    <row r="5569" spans="2:13">
      <c r="B5569" s="28"/>
      <c r="C5569" s="28"/>
      <c r="E5569" s="28"/>
      <c r="F5569" s="30"/>
      <c r="G5569" s="31"/>
      <c r="I5569" s="28"/>
      <c r="J5569" s="29"/>
      <c r="L5569" s="28"/>
      <c r="M5569" s="27"/>
    </row>
    <row r="5570" spans="2:13">
      <c r="B5570" s="28"/>
      <c r="C5570" s="28"/>
      <c r="E5570" s="28"/>
      <c r="F5570" s="30"/>
      <c r="G5570" s="31"/>
      <c r="I5570" s="28"/>
      <c r="J5570" s="29"/>
      <c r="L5570" s="28"/>
      <c r="M5570" s="27"/>
    </row>
    <row r="5571" spans="2:13">
      <c r="B5571" s="28"/>
      <c r="C5571" s="28"/>
      <c r="E5571" s="28"/>
      <c r="F5571" s="30"/>
      <c r="G5571" s="31"/>
      <c r="I5571" s="28"/>
      <c r="J5571" s="29"/>
      <c r="L5571" s="28"/>
      <c r="M5571" s="27"/>
    </row>
    <row r="5572" spans="2:13">
      <c r="B5572" s="28"/>
      <c r="C5572" s="28"/>
      <c r="E5572" s="28"/>
      <c r="F5572" s="30"/>
      <c r="G5572" s="31"/>
      <c r="I5572" s="28"/>
      <c r="J5572" s="29"/>
      <c r="L5572" s="28"/>
      <c r="M5572" s="27"/>
    </row>
    <row r="5573" spans="2:13">
      <c r="B5573" s="28"/>
      <c r="C5573" s="28"/>
      <c r="E5573" s="28"/>
      <c r="F5573" s="30"/>
      <c r="G5573" s="31"/>
      <c r="I5573" s="28"/>
      <c r="J5573" s="29"/>
      <c r="L5573" s="28"/>
      <c r="M5573" s="27"/>
    </row>
    <row r="5574" spans="2:13">
      <c r="B5574" s="28"/>
      <c r="C5574" s="28"/>
      <c r="E5574" s="28"/>
      <c r="F5574" s="30"/>
      <c r="G5574" s="31"/>
      <c r="I5574" s="28"/>
      <c r="J5574" s="29"/>
      <c r="L5574" s="28"/>
      <c r="M5574" s="27"/>
    </row>
    <row r="5575" spans="2:13">
      <c r="B5575" s="28"/>
      <c r="C5575" s="28"/>
      <c r="E5575" s="28"/>
      <c r="F5575" s="30"/>
      <c r="G5575" s="31"/>
      <c r="I5575" s="28"/>
      <c r="J5575" s="29"/>
      <c r="L5575" s="28"/>
      <c r="M5575" s="27"/>
    </row>
    <row r="5576" spans="2:13">
      <c r="B5576" s="28"/>
      <c r="C5576" s="28"/>
      <c r="E5576" s="28"/>
      <c r="F5576" s="30"/>
      <c r="G5576" s="31"/>
      <c r="I5576" s="28"/>
      <c r="J5576" s="29"/>
      <c r="L5576" s="28"/>
      <c r="M5576" s="27"/>
    </row>
    <row r="5577" spans="2:13">
      <c r="B5577" s="28"/>
      <c r="C5577" s="28"/>
      <c r="E5577" s="28"/>
      <c r="F5577" s="30"/>
      <c r="G5577" s="31"/>
      <c r="I5577" s="28"/>
      <c r="J5577" s="29"/>
      <c r="L5577" s="28"/>
      <c r="M5577" s="27"/>
    </row>
    <row r="5578" spans="2:13">
      <c r="B5578" s="28"/>
      <c r="C5578" s="28"/>
      <c r="E5578" s="28"/>
      <c r="F5578" s="30"/>
      <c r="G5578" s="31"/>
      <c r="I5578" s="28"/>
      <c r="J5578" s="29"/>
      <c r="L5578" s="28"/>
      <c r="M5578" s="27"/>
    </row>
    <row r="5579" spans="2:13">
      <c r="B5579" s="28"/>
      <c r="C5579" s="28"/>
      <c r="E5579" s="28"/>
      <c r="F5579" s="30"/>
      <c r="G5579" s="31"/>
      <c r="I5579" s="28"/>
      <c r="J5579" s="29"/>
      <c r="L5579" s="28"/>
      <c r="M5579" s="27"/>
    </row>
    <row r="5580" spans="2:13">
      <c r="B5580" s="28"/>
      <c r="C5580" s="28"/>
      <c r="E5580" s="28"/>
      <c r="F5580" s="30"/>
      <c r="G5580" s="31"/>
      <c r="I5580" s="28"/>
      <c r="J5580" s="29"/>
      <c r="L5580" s="28"/>
      <c r="M5580" s="27"/>
    </row>
    <row r="5581" spans="2:13">
      <c r="B5581" s="28"/>
      <c r="C5581" s="28"/>
      <c r="E5581" s="28"/>
      <c r="F5581" s="30"/>
      <c r="G5581" s="31"/>
      <c r="I5581" s="28"/>
      <c r="J5581" s="29"/>
      <c r="L5581" s="28"/>
      <c r="M5581" s="27"/>
    </row>
    <row r="5582" spans="2:13">
      <c r="B5582" s="28"/>
      <c r="C5582" s="28"/>
      <c r="E5582" s="28"/>
      <c r="F5582" s="30"/>
      <c r="G5582" s="31"/>
      <c r="I5582" s="28"/>
      <c r="J5582" s="29"/>
      <c r="L5582" s="28"/>
      <c r="M5582" s="27"/>
    </row>
    <row r="5583" spans="2:13">
      <c r="B5583" s="28"/>
      <c r="C5583" s="28"/>
      <c r="E5583" s="28"/>
      <c r="F5583" s="30"/>
      <c r="G5583" s="31"/>
      <c r="I5583" s="28"/>
      <c r="J5583" s="29"/>
      <c r="L5583" s="28"/>
      <c r="M5583" s="27"/>
    </row>
    <row r="5584" spans="2:13">
      <c r="B5584" s="28"/>
      <c r="C5584" s="28"/>
      <c r="E5584" s="28"/>
      <c r="F5584" s="30"/>
      <c r="G5584" s="31"/>
      <c r="I5584" s="28"/>
      <c r="J5584" s="29"/>
      <c r="L5584" s="28"/>
      <c r="M5584" s="27"/>
    </row>
    <row r="5585" spans="2:13">
      <c r="B5585" s="28"/>
      <c r="C5585" s="28"/>
      <c r="E5585" s="28"/>
      <c r="F5585" s="30"/>
      <c r="G5585" s="31"/>
      <c r="I5585" s="28"/>
      <c r="J5585" s="29"/>
      <c r="L5585" s="28"/>
      <c r="M5585" s="27"/>
    </row>
    <row r="5586" spans="2:13">
      <c r="B5586" s="28"/>
      <c r="C5586" s="28"/>
      <c r="E5586" s="28"/>
      <c r="F5586" s="30"/>
      <c r="G5586" s="31"/>
      <c r="I5586" s="28"/>
      <c r="J5586" s="29"/>
      <c r="L5586" s="28"/>
      <c r="M5586" s="27"/>
    </row>
    <row r="5587" spans="2:13">
      <c r="B5587" s="28"/>
      <c r="C5587" s="28"/>
      <c r="E5587" s="28"/>
      <c r="F5587" s="30"/>
      <c r="G5587" s="31"/>
      <c r="I5587" s="28"/>
      <c r="J5587" s="29"/>
      <c r="L5587" s="28"/>
      <c r="M5587" s="27"/>
    </row>
    <row r="5588" spans="2:13">
      <c r="B5588" s="28"/>
      <c r="C5588" s="28"/>
      <c r="E5588" s="28"/>
      <c r="F5588" s="30"/>
      <c r="G5588" s="31"/>
      <c r="I5588" s="28"/>
      <c r="J5588" s="29"/>
      <c r="L5588" s="28"/>
      <c r="M5588" s="27"/>
    </row>
    <row r="5589" spans="2:13">
      <c r="B5589" s="28"/>
      <c r="C5589" s="28"/>
      <c r="E5589" s="28"/>
      <c r="F5589" s="30"/>
      <c r="G5589" s="31"/>
      <c r="I5589" s="28"/>
      <c r="J5589" s="29"/>
      <c r="L5589" s="28"/>
      <c r="M5589" s="27"/>
    </row>
    <row r="5590" spans="2:13">
      <c r="B5590" s="28"/>
      <c r="C5590" s="28"/>
      <c r="E5590" s="28"/>
      <c r="F5590" s="30"/>
      <c r="G5590" s="31"/>
      <c r="I5590" s="28"/>
      <c r="J5590" s="29"/>
      <c r="L5590" s="28"/>
      <c r="M5590" s="27"/>
    </row>
    <row r="5591" spans="2:13">
      <c r="B5591" s="28"/>
      <c r="C5591" s="28"/>
      <c r="E5591" s="28"/>
      <c r="F5591" s="30"/>
      <c r="G5591" s="31"/>
      <c r="I5591" s="28"/>
      <c r="J5591" s="29"/>
      <c r="L5591" s="28"/>
      <c r="M5591" s="27"/>
    </row>
    <row r="5592" spans="2:13">
      <c r="B5592" s="28"/>
      <c r="C5592" s="28"/>
      <c r="E5592" s="28"/>
      <c r="F5592" s="30"/>
      <c r="G5592" s="31"/>
      <c r="I5592" s="28"/>
      <c r="J5592" s="29"/>
      <c r="L5592" s="28"/>
      <c r="M5592" s="27"/>
    </row>
    <row r="5593" spans="2:13">
      <c r="B5593" s="28"/>
      <c r="C5593" s="28"/>
      <c r="E5593" s="28"/>
      <c r="F5593" s="30"/>
      <c r="G5593" s="31"/>
      <c r="I5593" s="28"/>
      <c r="J5593" s="29"/>
      <c r="L5593" s="28"/>
      <c r="M5593" s="27"/>
    </row>
    <row r="5594" spans="2:13">
      <c r="B5594" s="28"/>
      <c r="C5594" s="28"/>
      <c r="E5594" s="28"/>
      <c r="F5594" s="30"/>
      <c r="G5594" s="31"/>
      <c r="I5594" s="28"/>
      <c r="J5594" s="29"/>
      <c r="L5594" s="28"/>
      <c r="M5594" s="27"/>
    </row>
    <row r="5595" spans="2:13">
      <c r="B5595" s="28"/>
      <c r="C5595" s="28"/>
      <c r="E5595" s="28"/>
      <c r="F5595" s="30"/>
      <c r="G5595" s="31"/>
      <c r="I5595" s="28"/>
      <c r="J5595" s="29"/>
      <c r="L5595" s="28"/>
      <c r="M5595" s="27"/>
    </row>
    <row r="5596" spans="2:13">
      <c r="B5596" s="28"/>
      <c r="C5596" s="28"/>
      <c r="E5596" s="28"/>
      <c r="F5596" s="30"/>
      <c r="G5596" s="31"/>
      <c r="I5596" s="28"/>
      <c r="J5596" s="29"/>
      <c r="L5596" s="28"/>
      <c r="M5596" s="27"/>
    </row>
    <row r="5597" spans="2:13">
      <c r="B5597" s="28"/>
      <c r="C5597" s="28"/>
      <c r="E5597" s="28"/>
      <c r="F5597" s="30"/>
      <c r="G5597" s="31"/>
      <c r="I5597" s="28"/>
      <c r="J5597" s="29"/>
      <c r="L5597" s="28"/>
      <c r="M5597" s="27"/>
    </row>
    <row r="5598" spans="2:13">
      <c r="B5598" s="28"/>
      <c r="C5598" s="28"/>
      <c r="E5598" s="28"/>
      <c r="F5598" s="30"/>
      <c r="G5598" s="31"/>
      <c r="I5598" s="28"/>
      <c r="J5598" s="29"/>
      <c r="L5598" s="28"/>
      <c r="M5598" s="27"/>
    </row>
    <row r="5599" spans="2:13">
      <c r="B5599" s="28"/>
      <c r="C5599" s="28"/>
      <c r="E5599" s="28"/>
      <c r="F5599" s="30"/>
      <c r="G5599" s="31"/>
      <c r="I5599" s="28"/>
      <c r="J5599" s="29"/>
      <c r="L5599" s="28"/>
      <c r="M5599" s="27"/>
    </row>
    <row r="5600" spans="2:13">
      <c r="B5600" s="28"/>
      <c r="C5600" s="28"/>
      <c r="E5600" s="28"/>
      <c r="F5600" s="30"/>
      <c r="G5600" s="31"/>
      <c r="I5600" s="28"/>
      <c r="J5600" s="29"/>
      <c r="L5600" s="28"/>
      <c r="M5600" s="27"/>
    </row>
    <row r="5601" spans="2:13">
      <c r="B5601" s="28"/>
      <c r="C5601" s="28"/>
      <c r="E5601" s="28"/>
      <c r="F5601" s="30"/>
      <c r="G5601" s="31"/>
      <c r="I5601" s="28"/>
      <c r="J5601" s="29"/>
      <c r="L5601" s="28"/>
      <c r="M5601" s="27"/>
    </row>
    <row r="5602" spans="2:13">
      <c r="B5602" s="28"/>
      <c r="C5602" s="28"/>
      <c r="E5602" s="28"/>
      <c r="F5602" s="30"/>
      <c r="G5602" s="31"/>
      <c r="I5602" s="28"/>
      <c r="J5602" s="29"/>
      <c r="L5602" s="28"/>
      <c r="M5602" s="27"/>
    </row>
    <row r="5603" spans="2:13">
      <c r="B5603" s="28"/>
      <c r="C5603" s="28"/>
      <c r="E5603" s="28"/>
      <c r="F5603" s="30"/>
      <c r="G5603" s="31"/>
      <c r="I5603" s="28"/>
      <c r="J5603" s="29"/>
      <c r="L5603" s="28"/>
      <c r="M5603" s="27"/>
    </row>
    <row r="5604" spans="2:13">
      <c r="B5604" s="28"/>
      <c r="C5604" s="28"/>
      <c r="E5604" s="28"/>
      <c r="F5604" s="30"/>
      <c r="G5604" s="31"/>
      <c r="I5604" s="28"/>
      <c r="J5604" s="29"/>
      <c r="L5604" s="28"/>
      <c r="M5604" s="27"/>
    </row>
    <row r="5605" spans="2:13">
      <c r="B5605" s="28"/>
      <c r="C5605" s="28"/>
      <c r="E5605" s="28"/>
      <c r="F5605" s="30"/>
      <c r="G5605" s="31"/>
      <c r="I5605" s="28"/>
      <c r="J5605" s="29"/>
      <c r="L5605" s="28"/>
      <c r="M5605" s="27"/>
    </row>
    <row r="5606" spans="2:13">
      <c r="B5606" s="28"/>
      <c r="C5606" s="28"/>
      <c r="E5606" s="28"/>
      <c r="F5606" s="30"/>
      <c r="G5606" s="31"/>
      <c r="I5606" s="28"/>
      <c r="J5606" s="29"/>
      <c r="L5606" s="28"/>
      <c r="M5606" s="27"/>
    </row>
    <row r="5607" spans="2:13">
      <c r="B5607" s="28"/>
      <c r="C5607" s="28"/>
      <c r="E5607" s="28"/>
      <c r="F5607" s="30"/>
      <c r="G5607" s="31"/>
      <c r="I5607" s="28"/>
      <c r="J5607" s="29"/>
      <c r="L5607" s="28"/>
      <c r="M5607" s="27"/>
    </row>
    <row r="5608" spans="2:13">
      <c r="B5608" s="28"/>
      <c r="C5608" s="28"/>
      <c r="E5608" s="28"/>
      <c r="F5608" s="30"/>
      <c r="G5608" s="31"/>
      <c r="I5608" s="28"/>
      <c r="J5608" s="29"/>
      <c r="L5608" s="28"/>
      <c r="M5608" s="27"/>
    </row>
    <row r="5609" spans="2:13">
      <c r="B5609" s="28"/>
      <c r="C5609" s="28"/>
      <c r="E5609" s="28"/>
      <c r="F5609" s="30"/>
      <c r="G5609" s="31"/>
      <c r="I5609" s="28"/>
      <c r="J5609" s="29"/>
      <c r="L5609" s="28"/>
      <c r="M5609" s="27"/>
    </row>
    <row r="5610" spans="2:13">
      <c r="B5610" s="28"/>
      <c r="C5610" s="28"/>
      <c r="E5610" s="28"/>
      <c r="F5610" s="30"/>
      <c r="G5610" s="31"/>
      <c r="I5610" s="28"/>
      <c r="J5610" s="29"/>
      <c r="L5610" s="28"/>
      <c r="M5610" s="27"/>
    </row>
    <row r="5611" spans="2:13">
      <c r="B5611" s="28"/>
      <c r="C5611" s="28"/>
      <c r="E5611" s="28"/>
      <c r="F5611" s="30"/>
      <c r="G5611" s="31"/>
      <c r="I5611" s="28"/>
      <c r="J5611" s="29"/>
      <c r="L5611" s="28"/>
      <c r="M5611" s="27"/>
    </row>
    <row r="5612" spans="2:13">
      <c r="B5612" s="28"/>
      <c r="C5612" s="28"/>
      <c r="E5612" s="28"/>
      <c r="F5612" s="30"/>
      <c r="G5612" s="31"/>
      <c r="I5612" s="28"/>
      <c r="J5612" s="29"/>
      <c r="L5612" s="28"/>
      <c r="M5612" s="27"/>
    </row>
    <row r="5613" spans="2:13">
      <c r="B5613" s="28"/>
      <c r="C5613" s="28"/>
      <c r="E5613" s="28"/>
      <c r="F5613" s="30"/>
      <c r="G5613" s="31"/>
      <c r="I5613" s="28"/>
      <c r="J5613" s="29"/>
      <c r="L5613" s="28"/>
      <c r="M5613" s="27"/>
    </row>
    <row r="5614" spans="2:13">
      <c r="B5614" s="28"/>
      <c r="C5614" s="28"/>
      <c r="E5614" s="28"/>
      <c r="F5614" s="30"/>
      <c r="G5614" s="31"/>
      <c r="I5614" s="28"/>
      <c r="J5614" s="29"/>
      <c r="L5614" s="28"/>
      <c r="M5614" s="27"/>
    </row>
    <row r="5615" spans="2:13">
      <c r="B5615" s="28"/>
      <c r="C5615" s="28"/>
      <c r="E5615" s="28"/>
      <c r="F5615" s="30"/>
      <c r="G5615" s="31"/>
      <c r="I5615" s="28"/>
      <c r="J5615" s="29"/>
      <c r="L5615" s="28"/>
      <c r="M5615" s="27"/>
    </row>
    <row r="5616" spans="2:13">
      <c r="B5616" s="28"/>
      <c r="C5616" s="28"/>
      <c r="E5616" s="28"/>
      <c r="F5616" s="30"/>
      <c r="G5616" s="31"/>
      <c r="I5616" s="28"/>
      <c r="J5616" s="29"/>
      <c r="L5616" s="28"/>
      <c r="M5616" s="27"/>
    </row>
    <row r="5617" spans="2:13">
      <c r="B5617" s="28"/>
      <c r="C5617" s="28"/>
      <c r="E5617" s="28"/>
      <c r="F5617" s="30"/>
      <c r="G5617" s="31"/>
      <c r="I5617" s="28"/>
      <c r="J5617" s="29"/>
      <c r="L5617" s="28"/>
      <c r="M5617" s="27"/>
    </row>
    <row r="5618" spans="2:13">
      <c r="B5618" s="28"/>
      <c r="C5618" s="28"/>
      <c r="E5618" s="28"/>
      <c r="F5618" s="30"/>
      <c r="G5618" s="31"/>
      <c r="I5618" s="28"/>
      <c r="J5618" s="29"/>
      <c r="L5618" s="28"/>
      <c r="M5618" s="27"/>
    </row>
    <row r="5619" spans="2:13">
      <c r="B5619" s="28"/>
      <c r="C5619" s="28"/>
      <c r="E5619" s="28"/>
      <c r="F5619" s="30"/>
      <c r="G5619" s="31"/>
      <c r="I5619" s="28"/>
      <c r="J5619" s="29"/>
      <c r="L5619" s="28"/>
      <c r="M5619" s="27"/>
    </row>
    <row r="5620" spans="2:13">
      <c r="B5620" s="28"/>
      <c r="C5620" s="28"/>
      <c r="E5620" s="28"/>
      <c r="F5620" s="30"/>
      <c r="G5620" s="31"/>
      <c r="I5620" s="28"/>
      <c r="J5620" s="29"/>
      <c r="L5620" s="28"/>
      <c r="M5620" s="27"/>
    </row>
    <row r="5621" spans="2:13">
      <c r="B5621" s="28"/>
      <c r="C5621" s="28"/>
      <c r="E5621" s="28"/>
      <c r="F5621" s="30"/>
      <c r="G5621" s="31"/>
      <c r="I5621" s="28"/>
      <c r="J5621" s="29"/>
      <c r="L5621" s="28"/>
      <c r="M5621" s="27"/>
    </row>
    <row r="5622" spans="2:13">
      <c r="B5622" s="28"/>
      <c r="C5622" s="28"/>
      <c r="E5622" s="28"/>
      <c r="F5622" s="30"/>
      <c r="G5622" s="31"/>
      <c r="I5622" s="28"/>
      <c r="J5622" s="29"/>
      <c r="L5622" s="28"/>
      <c r="M5622" s="27"/>
    </row>
    <row r="5623" spans="2:13">
      <c r="B5623" s="28"/>
      <c r="C5623" s="28"/>
      <c r="E5623" s="28"/>
      <c r="F5623" s="30"/>
      <c r="G5623" s="31"/>
      <c r="I5623" s="28"/>
      <c r="J5623" s="29"/>
      <c r="L5623" s="28"/>
      <c r="M5623" s="27"/>
    </row>
    <row r="5624" spans="2:13">
      <c r="B5624" s="28"/>
      <c r="C5624" s="28"/>
      <c r="E5624" s="28"/>
      <c r="F5624" s="30"/>
      <c r="G5624" s="31"/>
      <c r="I5624" s="28"/>
      <c r="J5624" s="29"/>
      <c r="L5624" s="28"/>
      <c r="M5624" s="27"/>
    </row>
    <row r="5625" spans="2:13">
      <c r="B5625" s="28"/>
      <c r="C5625" s="28"/>
      <c r="E5625" s="28"/>
      <c r="F5625" s="30"/>
      <c r="G5625" s="31"/>
      <c r="I5625" s="28"/>
      <c r="J5625" s="29"/>
      <c r="L5625" s="28"/>
      <c r="M5625" s="27"/>
    </row>
    <row r="5626" spans="2:13">
      <c r="B5626" s="28"/>
      <c r="C5626" s="28"/>
      <c r="E5626" s="28"/>
      <c r="F5626" s="30"/>
      <c r="G5626" s="31"/>
      <c r="I5626" s="28"/>
      <c r="J5626" s="29"/>
      <c r="L5626" s="28"/>
      <c r="M5626" s="27"/>
    </row>
    <row r="5627" spans="2:13">
      <c r="B5627" s="28"/>
      <c r="C5627" s="28"/>
      <c r="E5627" s="28"/>
      <c r="F5627" s="30"/>
      <c r="G5627" s="31"/>
      <c r="I5627" s="28"/>
      <c r="J5627" s="29"/>
      <c r="L5627" s="28"/>
      <c r="M5627" s="27"/>
    </row>
    <row r="5628" spans="2:13">
      <c r="B5628" s="28"/>
      <c r="C5628" s="28"/>
      <c r="E5628" s="28"/>
      <c r="F5628" s="30"/>
      <c r="G5628" s="31"/>
      <c r="I5628" s="28"/>
      <c r="J5628" s="29"/>
      <c r="L5628" s="28"/>
      <c r="M5628" s="27"/>
    </row>
    <row r="5629" spans="2:13">
      <c r="B5629" s="28"/>
      <c r="C5629" s="28"/>
      <c r="E5629" s="28"/>
      <c r="F5629" s="30"/>
      <c r="G5629" s="31"/>
      <c r="I5629" s="28"/>
      <c r="J5629" s="29"/>
      <c r="L5629" s="28"/>
      <c r="M5629" s="27"/>
    </row>
    <row r="5630" spans="2:13">
      <c r="B5630" s="28"/>
      <c r="C5630" s="28"/>
      <c r="E5630" s="28"/>
      <c r="F5630" s="30"/>
      <c r="G5630" s="31"/>
      <c r="I5630" s="28"/>
      <c r="J5630" s="29"/>
      <c r="L5630" s="28"/>
      <c r="M5630" s="27"/>
    </row>
    <row r="5631" spans="2:13">
      <c r="B5631" s="28"/>
      <c r="C5631" s="28"/>
      <c r="E5631" s="28"/>
      <c r="F5631" s="30"/>
      <c r="G5631" s="31"/>
      <c r="I5631" s="28"/>
      <c r="J5631" s="29"/>
      <c r="L5631" s="28"/>
      <c r="M5631" s="27"/>
    </row>
    <row r="5632" spans="2:13">
      <c r="B5632" s="28"/>
      <c r="C5632" s="28"/>
      <c r="E5632" s="28"/>
      <c r="F5632" s="30"/>
      <c r="G5632" s="31"/>
      <c r="I5632" s="28"/>
      <c r="J5632" s="29"/>
      <c r="L5632" s="28"/>
      <c r="M5632" s="27"/>
    </row>
    <row r="5633" spans="2:13">
      <c r="B5633" s="28"/>
      <c r="C5633" s="28"/>
      <c r="E5633" s="28"/>
      <c r="F5633" s="30"/>
      <c r="G5633" s="31"/>
      <c r="I5633" s="28"/>
      <c r="J5633" s="29"/>
      <c r="L5633" s="28"/>
      <c r="M5633" s="27"/>
    </row>
    <row r="5634" spans="2:13">
      <c r="B5634" s="28"/>
      <c r="C5634" s="28"/>
      <c r="E5634" s="28"/>
      <c r="F5634" s="30"/>
      <c r="G5634" s="31"/>
      <c r="I5634" s="28"/>
      <c r="J5634" s="29"/>
      <c r="L5634" s="28"/>
      <c r="M5634" s="27"/>
    </row>
    <row r="5635" spans="2:13">
      <c r="B5635" s="28"/>
      <c r="C5635" s="28"/>
      <c r="E5635" s="28"/>
      <c r="F5635" s="30"/>
      <c r="G5635" s="31"/>
      <c r="I5635" s="28"/>
      <c r="J5635" s="29"/>
      <c r="L5635" s="28"/>
      <c r="M5635" s="27"/>
    </row>
    <row r="5636" spans="2:13">
      <c r="B5636" s="28"/>
      <c r="C5636" s="28"/>
      <c r="E5636" s="28"/>
      <c r="F5636" s="30"/>
      <c r="G5636" s="31"/>
      <c r="I5636" s="28"/>
      <c r="J5636" s="29"/>
      <c r="L5636" s="28"/>
      <c r="M5636" s="27"/>
    </row>
    <row r="5637" spans="2:13">
      <c r="B5637" s="28"/>
      <c r="C5637" s="28"/>
      <c r="E5637" s="28"/>
      <c r="F5637" s="30"/>
      <c r="G5637" s="31"/>
      <c r="I5637" s="28"/>
      <c r="J5637" s="29"/>
      <c r="L5637" s="28"/>
      <c r="M5637" s="27"/>
    </row>
    <row r="5638" spans="2:13">
      <c r="B5638" s="28"/>
      <c r="C5638" s="28"/>
      <c r="E5638" s="28"/>
      <c r="F5638" s="30"/>
      <c r="G5638" s="31"/>
      <c r="I5638" s="28"/>
      <c r="J5638" s="29"/>
      <c r="L5638" s="28"/>
      <c r="M5638" s="27"/>
    </row>
    <row r="5639" spans="2:13">
      <c r="B5639" s="28"/>
      <c r="C5639" s="28"/>
      <c r="E5639" s="28"/>
      <c r="F5639" s="30"/>
      <c r="G5639" s="31"/>
      <c r="I5639" s="28"/>
      <c r="J5639" s="29"/>
      <c r="L5639" s="28"/>
      <c r="M5639" s="27"/>
    </row>
    <row r="5640" spans="2:13">
      <c r="B5640" s="28"/>
      <c r="C5640" s="28"/>
      <c r="E5640" s="28"/>
      <c r="F5640" s="30"/>
      <c r="G5640" s="31"/>
      <c r="I5640" s="28"/>
      <c r="J5640" s="29"/>
      <c r="L5640" s="28"/>
      <c r="M5640" s="27"/>
    </row>
    <row r="5641" spans="2:13">
      <c r="B5641" s="28"/>
      <c r="C5641" s="28"/>
      <c r="E5641" s="28"/>
      <c r="F5641" s="30"/>
      <c r="G5641" s="31"/>
      <c r="I5641" s="28"/>
      <c r="J5641" s="29"/>
      <c r="L5641" s="28"/>
      <c r="M5641" s="27"/>
    </row>
    <row r="5642" spans="2:13">
      <c r="B5642" s="28"/>
      <c r="C5642" s="28"/>
      <c r="E5642" s="28"/>
      <c r="F5642" s="30"/>
      <c r="G5642" s="31"/>
      <c r="I5642" s="28"/>
      <c r="J5642" s="29"/>
      <c r="L5642" s="28"/>
      <c r="M5642" s="27"/>
    </row>
    <row r="5643" spans="2:13">
      <c r="B5643" s="28"/>
      <c r="C5643" s="28"/>
      <c r="E5643" s="28"/>
      <c r="F5643" s="30"/>
      <c r="G5643" s="31"/>
      <c r="I5643" s="28"/>
      <c r="J5643" s="29"/>
      <c r="L5643" s="28"/>
      <c r="M5643" s="27"/>
    </row>
    <row r="5644" spans="2:13">
      <c r="B5644" s="28"/>
      <c r="C5644" s="28"/>
      <c r="E5644" s="28"/>
      <c r="F5644" s="30"/>
      <c r="G5644" s="31"/>
      <c r="I5644" s="28"/>
      <c r="J5644" s="29"/>
      <c r="L5644" s="28"/>
      <c r="M5644" s="27"/>
    </row>
    <row r="5645" spans="2:13">
      <c r="B5645" s="28"/>
      <c r="C5645" s="28"/>
      <c r="E5645" s="28"/>
      <c r="F5645" s="30"/>
      <c r="G5645" s="31"/>
      <c r="I5645" s="28"/>
      <c r="J5645" s="29"/>
      <c r="L5645" s="28"/>
      <c r="M5645" s="27"/>
    </row>
    <row r="5646" spans="2:13">
      <c r="B5646" s="28"/>
      <c r="C5646" s="28"/>
      <c r="E5646" s="28"/>
      <c r="F5646" s="30"/>
      <c r="G5646" s="31"/>
      <c r="I5646" s="28"/>
      <c r="J5646" s="29"/>
      <c r="L5646" s="28"/>
      <c r="M5646" s="27"/>
    </row>
    <row r="5647" spans="2:13">
      <c r="B5647" s="28"/>
      <c r="C5647" s="28"/>
      <c r="E5647" s="28"/>
      <c r="F5647" s="30"/>
      <c r="G5647" s="31"/>
      <c r="I5647" s="28"/>
      <c r="J5647" s="29"/>
      <c r="L5647" s="28"/>
      <c r="M5647" s="27"/>
    </row>
    <row r="5648" spans="2:13">
      <c r="B5648" s="28"/>
      <c r="C5648" s="28"/>
      <c r="E5648" s="28"/>
      <c r="F5648" s="30"/>
      <c r="G5648" s="31"/>
      <c r="I5648" s="28"/>
      <c r="J5648" s="29"/>
      <c r="L5648" s="28"/>
      <c r="M5648" s="27"/>
    </row>
    <row r="5649" spans="2:13">
      <c r="B5649" s="28"/>
      <c r="C5649" s="28"/>
      <c r="E5649" s="28"/>
      <c r="F5649" s="30"/>
      <c r="G5649" s="31"/>
      <c r="I5649" s="28"/>
      <c r="J5649" s="29"/>
      <c r="L5649" s="28"/>
      <c r="M5649" s="27"/>
    </row>
    <row r="5650" spans="2:13">
      <c r="B5650" s="28"/>
      <c r="C5650" s="28"/>
      <c r="E5650" s="28"/>
      <c r="F5650" s="30"/>
      <c r="G5650" s="31"/>
      <c r="I5650" s="28"/>
      <c r="J5650" s="29"/>
      <c r="L5650" s="28"/>
      <c r="M5650" s="27"/>
    </row>
    <row r="5651" spans="2:13">
      <c r="B5651" s="28"/>
      <c r="C5651" s="28"/>
      <c r="E5651" s="28"/>
      <c r="F5651" s="30"/>
      <c r="G5651" s="31"/>
      <c r="I5651" s="28"/>
      <c r="J5651" s="29"/>
      <c r="L5651" s="28"/>
      <c r="M5651" s="27"/>
    </row>
    <row r="5652" spans="2:13">
      <c r="B5652" s="28"/>
      <c r="C5652" s="28"/>
      <c r="E5652" s="28"/>
      <c r="F5652" s="30"/>
      <c r="G5652" s="31"/>
      <c r="I5652" s="28"/>
      <c r="J5652" s="29"/>
      <c r="L5652" s="28"/>
      <c r="M5652" s="27"/>
    </row>
    <row r="5653" spans="2:13">
      <c r="B5653" s="28"/>
      <c r="C5653" s="28"/>
      <c r="E5653" s="28"/>
      <c r="F5653" s="30"/>
      <c r="G5653" s="31"/>
      <c r="I5653" s="28"/>
      <c r="J5653" s="29"/>
      <c r="L5653" s="28"/>
      <c r="M5653" s="27"/>
    </row>
    <row r="5654" spans="2:13">
      <c r="B5654" s="28"/>
      <c r="C5654" s="28"/>
      <c r="E5654" s="28"/>
      <c r="F5654" s="30"/>
      <c r="G5654" s="31"/>
      <c r="I5654" s="28"/>
      <c r="J5654" s="29"/>
      <c r="L5654" s="28"/>
      <c r="M5654" s="27"/>
    </row>
    <row r="5655" spans="2:13">
      <c r="B5655" s="28"/>
      <c r="C5655" s="28"/>
      <c r="E5655" s="28"/>
      <c r="F5655" s="30"/>
      <c r="G5655" s="31"/>
      <c r="I5655" s="28"/>
      <c r="J5655" s="29"/>
      <c r="L5655" s="28"/>
      <c r="M5655" s="27"/>
    </row>
    <row r="5656" spans="2:13">
      <c r="B5656" s="28"/>
      <c r="C5656" s="28"/>
      <c r="E5656" s="28"/>
      <c r="F5656" s="30"/>
      <c r="G5656" s="31"/>
      <c r="I5656" s="28"/>
      <c r="J5656" s="29"/>
      <c r="L5656" s="28"/>
      <c r="M5656" s="27"/>
    </row>
    <row r="5657" spans="2:13">
      <c r="B5657" s="28"/>
      <c r="C5657" s="28"/>
      <c r="E5657" s="28"/>
      <c r="F5657" s="30"/>
      <c r="G5657" s="31"/>
      <c r="I5657" s="28"/>
      <c r="J5657" s="29"/>
      <c r="L5657" s="28"/>
      <c r="M5657" s="27"/>
    </row>
    <row r="5658" spans="2:13">
      <c r="B5658" s="28"/>
      <c r="C5658" s="28"/>
      <c r="E5658" s="28"/>
      <c r="F5658" s="30"/>
      <c r="G5658" s="31"/>
      <c r="I5658" s="28"/>
      <c r="J5658" s="29"/>
      <c r="L5658" s="28"/>
      <c r="M5658" s="27"/>
    </row>
    <row r="5659" spans="2:13">
      <c r="B5659" s="28"/>
      <c r="C5659" s="28"/>
      <c r="E5659" s="28"/>
      <c r="F5659" s="30"/>
      <c r="G5659" s="31"/>
      <c r="I5659" s="28"/>
      <c r="J5659" s="29"/>
      <c r="L5659" s="28"/>
      <c r="M5659" s="27"/>
    </row>
    <row r="5660" spans="2:13">
      <c r="B5660" s="28"/>
      <c r="C5660" s="28"/>
      <c r="E5660" s="28"/>
      <c r="F5660" s="30"/>
      <c r="G5660" s="31"/>
      <c r="I5660" s="28"/>
      <c r="J5660" s="29"/>
      <c r="L5660" s="28"/>
      <c r="M5660" s="27"/>
    </row>
    <row r="5661" spans="2:13">
      <c r="B5661" s="28"/>
      <c r="C5661" s="28"/>
      <c r="E5661" s="28"/>
      <c r="F5661" s="30"/>
      <c r="G5661" s="31"/>
      <c r="I5661" s="28"/>
      <c r="J5661" s="29"/>
      <c r="L5661" s="28"/>
      <c r="M5661" s="27"/>
    </row>
    <row r="5662" spans="2:13">
      <c r="B5662" s="28"/>
      <c r="C5662" s="28"/>
      <c r="E5662" s="28"/>
      <c r="F5662" s="30"/>
      <c r="G5662" s="31"/>
      <c r="I5662" s="28"/>
      <c r="J5662" s="29"/>
      <c r="L5662" s="28"/>
      <c r="M5662" s="27"/>
    </row>
    <row r="5663" spans="2:13">
      <c r="B5663" s="28"/>
      <c r="C5663" s="28"/>
      <c r="E5663" s="28"/>
      <c r="F5663" s="30"/>
      <c r="G5663" s="31"/>
      <c r="I5663" s="28"/>
      <c r="J5663" s="29"/>
      <c r="L5663" s="28"/>
      <c r="M5663" s="27"/>
    </row>
    <row r="5664" spans="2:13">
      <c r="B5664" s="28"/>
      <c r="C5664" s="28"/>
      <c r="E5664" s="28"/>
      <c r="F5664" s="30"/>
      <c r="G5664" s="31"/>
      <c r="I5664" s="28"/>
      <c r="J5664" s="29"/>
      <c r="L5664" s="28"/>
      <c r="M5664" s="27"/>
    </row>
    <row r="5665" spans="2:13">
      <c r="B5665" s="28"/>
      <c r="C5665" s="28"/>
      <c r="E5665" s="28"/>
      <c r="F5665" s="30"/>
      <c r="G5665" s="31"/>
      <c r="I5665" s="28"/>
      <c r="J5665" s="29"/>
      <c r="L5665" s="28"/>
      <c r="M5665" s="27"/>
    </row>
    <row r="5666" spans="2:13">
      <c r="B5666" s="28"/>
      <c r="C5666" s="28"/>
      <c r="E5666" s="28"/>
      <c r="F5666" s="30"/>
      <c r="G5666" s="31"/>
      <c r="I5666" s="28"/>
      <c r="J5666" s="29"/>
      <c r="L5666" s="28"/>
      <c r="M5666" s="27"/>
    </row>
    <row r="5667" spans="2:13">
      <c r="B5667" s="28"/>
      <c r="C5667" s="28"/>
      <c r="E5667" s="28"/>
      <c r="F5667" s="30"/>
      <c r="G5667" s="31"/>
      <c r="I5667" s="28"/>
      <c r="J5667" s="29"/>
      <c r="L5667" s="28"/>
      <c r="M5667" s="27"/>
    </row>
    <row r="5668" spans="2:13">
      <c r="B5668" s="28"/>
      <c r="C5668" s="28"/>
      <c r="E5668" s="28"/>
      <c r="F5668" s="30"/>
      <c r="G5668" s="31"/>
      <c r="I5668" s="28"/>
      <c r="J5668" s="29"/>
      <c r="L5668" s="28"/>
      <c r="M5668" s="27"/>
    </row>
    <row r="5669" spans="2:13">
      <c r="B5669" s="28"/>
      <c r="C5669" s="28"/>
      <c r="E5669" s="28"/>
      <c r="F5669" s="30"/>
      <c r="G5669" s="31"/>
      <c r="I5669" s="28"/>
      <c r="J5669" s="29"/>
      <c r="L5669" s="28"/>
      <c r="M5669" s="27"/>
    </row>
    <row r="5670" spans="2:13">
      <c r="B5670" s="28"/>
      <c r="C5670" s="28"/>
      <c r="E5670" s="28"/>
      <c r="F5670" s="30"/>
      <c r="G5670" s="31"/>
      <c r="I5670" s="28"/>
      <c r="J5670" s="29"/>
      <c r="L5670" s="28"/>
      <c r="M5670" s="27"/>
    </row>
    <row r="5671" spans="2:13">
      <c r="B5671" s="28"/>
      <c r="C5671" s="28"/>
      <c r="E5671" s="28"/>
      <c r="F5671" s="30"/>
      <c r="G5671" s="31"/>
      <c r="I5671" s="28"/>
      <c r="J5671" s="29"/>
      <c r="L5671" s="28"/>
      <c r="M5671" s="27"/>
    </row>
    <row r="5672" spans="2:13">
      <c r="B5672" s="28"/>
      <c r="C5672" s="28"/>
      <c r="E5672" s="28"/>
      <c r="F5672" s="30"/>
      <c r="G5672" s="31"/>
      <c r="I5672" s="28"/>
      <c r="J5672" s="29"/>
      <c r="L5672" s="28"/>
      <c r="M5672" s="27"/>
    </row>
    <row r="5673" spans="2:13">
      <c r="B5673" s="28"/>
      <c r="C5673" s="28"/>
      <c r="E5673" s="28"/>
      <c r="F5673" s="30"/>
      <c r="G5673" s="31"/>
      <c r="I5673" s="28"/>
      <c r="J5673" s="29"/>
      <c r="L5673" s="28"/>
      <c r="M5673" s="27"/>
    </row>
    <row r="5674" spans="2:13">
      <c r="B5674" s="28"/>
      <c r="C5674" s="28"/>
      <c r="E5674" s="28"/>
      <c r="F5674" s="30"/>
      <c r="G5674" s="31"/>
      <c r="I5674" s="28"/>
      <c r="J5674" s="29"/>
      <c r="L5674" s="28"/>
      <c r="M5674" s="27"/>
    </row>
    <row r="5675" spans="2:13">
      <c r="B5675" s="28"/>
      <c r="C5675" s="28"/>
      <c r="E5675" s="28"/>
      <c r="F5675" s="30"/>
      <c r="G5675" s="31"/>
      <c r="I5675" s="28"/>
      <c r="J5675" s="29"/>
      <c r="L5675" s="28"/>
      <c r="M5675" s="27"/>
    </row>
    <row r="5676" spans="2:13">
      <c r="B5676" s="28"/>
      <c r="C5676" s="28"/>
      <c r="E5676" s="28"/>
      <c r="F5676" s="30"/>
      <c r="G5676" s="31"/>
      <c r="I5676" s="28"/>
      <c r="J5676" s="29"/>
      <c r="L5676" s="28"/>
      <c r="M5676" s="27"/>
    </row>
    <row r="5677" spans="2:13">
      <c r="B5677" s="28"/>
      <c r="C5677" s="28"/>
      <c r="E5677" s="28"/>
      <c r="F5677" s="30"/>
      <c r="G5677" s="31"/>
      <c r="I5677" s="28"/>
      <c r="J5677" s="29"/>
      <c r="L5677" s="28"/>
      <c r="M5677" s="27"/>
    </row>
    <row r="5678" spans="2:13">
      <c r="B5678" s="28"/>
      <c r="C5678" s="28"/>
      <c r="E5678" s="28"/>
      <c r="F5678" s="30"/>
      <c r="G5678" s="31"/>
      <c r="I5678" s="28"/>
      <c r="J5678" s="29"/>
      <c r="L5678" s="28"/>
      <c r="M5678" s="27"/>
    </row>
    <row r="5679" spans="2:13">
      <c r="B5679" s="28"/>
      <c r="C5679" s="28"/>
      <c r="E5679" s="28"/>
      <c r="F5679" s="30"/>
      <c r="G5679" s="31"/>
      <c r="I5679" s="28"/>
      <c r="J5679" s="29"/>
      <c r="L5679" s="28"/>
      <c r="M5679" s="27"/>
    </row>
    <row r="5680" spans="2:13">
      <c r="B5680" s="28"/>
      <c r="C5680" s="28"/>
      <c r="E5680" s="28"/>
      <c r="F5680" s="30"/>
      <c r="G5680" s="31"/>
      <c r="I5680" s="28"/>
      <c r="J5680" s="29"/>
      <c r="L5680" s="28"/>
      <c r="M5680" s="27"/>
    </row>
    <row r="5681" spans="2:13">
      <c r="B5681" s="28"/>
      <c r="C5681" s="28"/>
      <c r="E5681" s="28"/>
      <c r="F5681" s="30"/>
      <c r="G5681" s="31"/>
      <c r="I5681" s="28"/>
      <c r="J5681" s="29"/>
      <c r="L5681" s="28"/>
      <c r="M5681" s="27"/>
    </row>
    <row r="5682" spans="2:13">
      <c r="B5682" s="28"/>
      <c r="C5682" s="28"/>
      <c r="E5682" s="28"/>
      <c r="F5682" s="30"/>
      <c r="G5682" s="31"/>
      <c r="I5682" s="28"/>
      <c r="J5682" s="29"/>
      <c r="L5682" s="28"/>
      <c r="M5682" s="27"/>
    </row>
    <row r="5683" spans="2:13">
      <c r="B5683" s="28"/>
      <c r="C5683" s="28"/>
      <c r="E5683" s="28"/>
      <c r="F5683" s="30"/>
      <c r="G5683" s="31"/>
      <c r="I5683" s="28"/>
      <c r="J5683" s="29"/>
      <c r="L5683" s="28"/>
      <c r="M5683" s="27"/>
    </row>
    <row r="5684" spans="2:13">
      <c r="B5684" s="28"/>
      <c r="C5684" s="28"/>
      <c r="E5684" s="28"/>
      <c r="F5684" s="30"/>
      <c r="G5684" s="31"/>
      <c r="I5684" s="28"/>
      <c r="J5684" s="29"/>
      <c r="L5684" s="28"/>
      <c r="M5684" s="27"/>
    </row>
    <row r="5685" spans="2:13">
      <c r="B5685" s="28"/>
      <c r="C5685" s="28"/>
      <c r="E5685" s="28"/>
      <c r="F5685" s="30"/>
      <c r="G5685" s="31"/>
      <c r="I5685" s="28"/>
      <c r="J5685" s="29"/>
      <c r="L5685" s="28"/>
      <c r="M5685" s="27"/>
    </row>
    <row r="5686" spans="2:13">
      <c r="B5686" s="28"/>
      <c r="C5686" s="28"/>
      <c r="E5686" s="28"/>
      <c r="F5686" s="30"/>
      <c r="G5686" s="31"/>
      <c r="I5686" s="28"/>
      <c r="J5686" s="29"/>
      <c r="L5686" s="28"/>
      <c r="M5686" s="27"/>
    </row>
    <row r="5687" spans="2:13">
      <c r="B5687" s="28"/>
      <c r="C5687" s="28"/>
      <c r="E5687" s="28"/>
      <c r="F5687" s="30"/>
      <c r="G5687" s="31"/>
      <c r="I5687" s="28"/>
      <c r="J5687" s="29"/>
      <c r="L5687" s="28"/>
      <c r="M5687" s="27"/>
    </row>
    <row r="5688" spans="2:13">
      <c r="B5688" s="28"/>
      <c r="C5688" s="28"/>
      <c r="E5688" s="28"/>
      <c r="F5688" s="30"/>
      <c r="G5688" s="31"/>
      <c r="I5688" s="28"/>
      <c r="J5688" s="29"/>
      <c r="L5688" s="28"/>
      <c r="M5688" s="27"/>
    </row>
    <row r="5689" spans="2:13">
      <c r="B5689" s="28"/>
      <c r="C5689" s="28"/>
      <c r="E5689" s="28"/>
      <c r="F5689" s="30"/>
      <c r="G5689" s="31"/>
      <c r="I5689" s="28"/>
      <c r="J5689" s="29"/>
      <c r="L5689" s="28"/>
      <c r="M5689" s="27"/>
    </row>
    <row r="5690" spans="2:13">
      <c r="B5690" s="28"/>
      <c r="C5690" s="28"/>
      <c r="E5690" s="28"/>
      <c r="F5690" s="30"/>
      <c r="G5690" s="31"/>
      <c r="I5690" s="28"/>
      <c r="J5690" s="29"/>
      <c r="L5690" s="28"/>
      <c r="M5690" s="27"/>
    </row>
    <row r="5691" spans="2:13">
      <c r="B5691" s="28"/>
      <c r="C5691" s="28"/>
      <c r="E5691" s="28"/>
      <c r="F5691" s="30"/>
      <c r="G5691" s="31"/>
      <c r="I5691" s="28"/>
      <c r="J5691" s="29"/>
      <c r="L5691" s="28"/>
      <c r="M5691" s="27"/>
    </row>
    <row r="5692" spans="2:13">
      <c r="B5692" s="28"/>
      <c r="C5692" s="28"/>
      <c r="E5692" s="28"/>
      <c r="F5692" s="30"/>
      <c r="G5692" s="31"/>
      <c r="I5692" s="28"/>
      <c r="J5692" s="29"/>
      <c r="L5692" s="28"/>
      <c r="M5692" s="27"/>
    </row>
    <row r="5693" spans="2:13">
      <c r="B5693" s="28"/>
      <c r="C5693" s="28"/>
      <c r="E5693" s="28"/>
      <c r="F5693" s="30"/>
      <c r="G5693" s="31"/>
      <c r="I5693" s="28"/>
      <c r="J5693" s="29"/>
      <c r="L5693" s="28"/>
      <c r="M5693" s="27"/>
    </row>
    <row r="5694" spans="2:13">
      <c r="B5694" s="28"/>
      <c r="C5694" s="28"/>
      <c r="E5694" s="28"/>
      <c r="F5694" s="30"/>
      <c r="G5694" s="31"/>
      <c r="I5694" s="28"/>
      <c r="J5694" s="29"/>
      <c r="L5694" s="28"/>
      <c r="M5694" s="27"/>
    </row>
    <row r="5695" spans="2:13">
      <c r="B5695" s="28"/>
      <c r="C5695" s="28"/>
      <c r="E5695" s="28"/>
      <c r="F5695" s="30"/>
      <c r="G5695" s="31"/>
      <c r="I5695" s="28"/>
      <c r="J5695" s="29"/>
      <c r="L5695" s="28"/>
      <c r="M5695" s="27"/>
    </row>
    <row r="5696" spans="2:13">
      <c r="B5696" s="28"/>
      <c r="C5696" s="28"/>
      <c r="E5696" s="28"/>
      <c r="F5696" s="30"/>
      <c r="G5696" s="31"/>
      <c r="I5696" s="28"/>
      <c r="J5696" s="29"/>
      <c r="L5696" s="28"/>
      <c r="M5696" s="27"/>
    </row>
    <row r="5697" spans="2:13">
      <c r="B5697" s="28"/>
      <c r="C5697" s="28"/>
      <c r="E5697" s="28"/>
      <c r="F5697" s="30"/>
      <c r="G5697" s="31"/>
      <c r="I5697" s="28"/>
      <c r="J5697" s="29"/>
      <c r="L5697" s="28"/>
      <c r="M5697" s="27"/>
    </row>
    <row r="5698" spans="2:13">
      <c r="B5698" s="28"/>
      <c r="C5698" s="28"/>
      <c r="E5698" s="28"/>
      <c r="F5698" s="30"/>
      <c r="G5698" s="31"/>
      <c r="I5698" s="28"/>
      <c r="J5698" s="29"/>
      <c r="L5698" s="28"/>
      <c r="M5698" s="27"/>
    </row>
    <row r="5699" spans="2:13">
      <c r="B5699" s="28"/>
      <c r="C5699" s="28"/>
      <c r="E5699" s="28"/>
      <c r="F5699" s="30"/>
      <c r="G5699" s="31"/>
      <c r="I5699" s="28"/>
      <c r="J5699" s="29"/>
      <c r="L5699" s="28"/>
      <c r="M5699" s="27"/>
    </row>
    <row r="5700" spans="2:13">
      <c r="B5700" s="28"/>
      <c r="C5700" s="28"/>
      <c r="E5700" s="28"/>
      <c r="F5700" s="30"/>
      <c r="G5700" s="31"/>
      <c r="I5700" s="28"/>
      <c r="J5700" s="29"/>
      <c r="L5700" s="28"/>
      <c r="M5700" s="27"/>
    </row>
    <row r="5701" spans="2:13">
      <c r="B5701" s="28"/>
      <c r="C5701" s="28"/>
      <c r="E5701" s="28"/>
      <c r="F5701" s="30"/>
      <c r="G5701" s="31"/>
      <c r="I5701" s="28"/>
      <c r="J5701" s="29"/>
      <c r="L5701" s="28"/>
      <c r="M5701" s="27"/>
    </row>
    <row r="5702" spans="2:13">
      <c r="B5702" s="28"/>
      <c r="C5702" s="28"/>
      <c r="E5702" s="28"/>
      <c r="F5702" s="30"/>
      <c r="G5702" s="31"/>
      <c r="I5702" s="28"/>
      <c r="J5702" s="29"/>
      <c r="L5702" s="28"/>
      <c r="M5702" s="27"/>
    </row>
    <row r="5703" spans="2:13">
      <c r="B5703" s="28"/>
      <c r="C5703" s="28"/>
      <c r="E5703" s="28"/>
      <c r="F5703" s="30"/>
      <c r="G5703" s="31"/>
      <c r="I5703" s="28"/>
      <c r="J5703" s="29"/>
      <c r="L5703" s="28"/>
      <c r="M5703" s="27"/>
    </row>
    <row r="5704" spans="2:13">
      <c r="B5704" s="28"/>
      <c r="C5704" s="28"/>
      <c r="E5704" s="28"/>
      <c r="F5704" s="30"/>
      <c r="G5704" s="31"/>
      <c r="I5704" s="28"/>
      <c r="J5704" s="29"/>
      <c r="L5704" s="28"/>
      <c r="M5704" s="27"/>
    </row>
    <row r="5705" spans="2:13">
      <c r="B5705" s="28"/>
      <c r="C5705" s="28"/>
      <c r="E5705" s="28"/>
      <c r="F5705" s="30"/>
      <c r="G5705" s="31"/>
      <c r="I5705" s="28"/>
      <c r="J5705" s="29"/>
      <c r="L5705" s="28"/>
      <c r="M5705" s="27"/>
    </row>
    <row r="5706" spans="2:13">
      <c r="B5706" s="28"/>
      <c r="C5706" s="28"/>
      <c r="E5706" s="28"/>
      <c r="F5706" s="30"/>
      <c r="G5706" s="31"/>
      <c r="I5706" s="28"/>
      <c r="J5706" s="29"/>
      <c r="L5706" s="28"/>
      <c r="M5706" s="27"/>
    </row>
    <row r="5707" spans="2:13">
      <c r="B5707" s="28"/>
      <c r="C5707" s="28"/>
      <c r="E5707" s="28"/>
      <c r="F5707" s="30"/>
      <c r="G5707" s="31"/>
      <c r="I5707" s="28"/>
      <c r="J5707" s="29"/>
      <c r="L5707" s="28"/>
      <c r="M5707" s="27"/>
    </row>
    <row r="5708" spans="2:13">
      <c r="B5708" s="28"/>
      <c r="C5708" s="28"/>
      <c r="E5708" s="28"/>
      <c r="F5708" s="30"/>
      <c r="G5708" s="31"/>
      <c r="I5708" s="28"/>
      <c r="J5708" s="29"/>
      <c r="L5708" s="28"/>
      <c r="M5708" s="27"/>
    </row>
    <row r="5709" spans="2:13">
      <c r="B5709" s="28"/>
      <c r="C5709" s="28"/>
      <c r="E5709" s="28"/>
      <c r="F5709" s="30"/>
      <c r="G5709" s="31"/>
      <c r="I5709" s="28"/>
      <c r="J5709" s="29"/>
      <c r="L5709" s="28"/>
      <c r="M5709" s="27"/>
    </row>
    <row r="5710" spans="2:13">
      <c r="B5710" s="28"/>
      <c r="C5710" s="28"/>
      <c r="E5710" s="28"/>
      <c r="F5710" s="30"/>
      <c r="G5710" s="31"/>
      <c r="I5710" s="28"/>
      <c r="J5710" s="29"/>
      <c r="L5710" s="28"/>
      <c r="M5710" s="27"/>
    </row>
    <row r="5711" spans="2:13">
      <c r="B5711" s="28"/>
      <c r="C5711" s="28"/>
      <c r="E5711" s="28"/>
      <c r="F5711" s="30"/>
      <c r="G5711" s="31"/>
      <c r="I5711" s="28"/>
      <c r="J5711" s="29"/>
      <c r="L5711" s="28"/>
      <c r="M5711" s="27"/>
    </row>
    <row r="5712" spans="2:13">
      <c r="B5712" s="28"/>
      <c r="C5712" s="28"/>
      <c r="E5712" s="28"/>
      <c r="F5712" s="30"/>
      <c r="G5712" s="31"/>
      <c r="I5712" s="28"/>
      <c r="J5712" s="29"/>
      <c r="L5712" s="28"/>
      <c r="M5712" s="27"/>
    </row>
    <row r="5713" spans="2:13">
      <c r="B5713" s="28"/>
      <c r="C5713" s="28"/>
      <c r="E5713" s="28"/>
      <c r="F5713" s="30"/>
      <c r="G5713" s="31"/>
      <c r="I5713" s="28"/>
      <c r="J5713" s="29"/>
      <c r="L5713" s="28"/>
      <c r="M5713" s="27"/>
    </row>
    <row r="5714" spans="2:13">
      <c r="B5714" s="28"/>
      <c r="C5714" s="28"/>
      <c r="E5714" s="28"/>
      <c r="F5714" s="30"/>
      <c r="G5714" s="31"/>
      <c r="I5714" s="28"/>
      <c r="J5714" s="29"/>
      <c r="L5714" s="28"/>
      <c r="M5714" s="27"/>
    </row>
    <row r="5715" spans="2:13">
      <c r="B5715" s="28"/>
      <c r="C5715" s="28"/>
      <c r="E5715" s="28"/>
      <c r="F5715" s="30"/>
      <c r="G5715" s="31"/>
      <c r="I5715" s="28"/>
      <c r="J5715" s="29"/>
      <c r="L5715" s="28"/>
      <c r="M5715" s="27"/>
    </row>
    <row r="5716" spans="2:13">
      <c r="B5716" s="28"/>
      <c r="C5716" s="28"/>
      <c r="E5716" s="28"/>
      <c r="F5716" s="30"/>
      <c r="G5716" s="31"/>
      <c r="I5716" s="28"/>
      <c r="J5716" s="29"/>
      <c r="L5716" s="28"/>
      <c r="M5716" s="27"/>
    </row>
    <row r="5717" spans="2:13">
      <c r="B5717" s="28"/>
      <c r="C5717" s="28"/>
      <c r="E5717" s="28"/>
      <c r="F5717" s="30"/>
      <c r="G5717" s="31"/>
      <c r="I5717" s="28"/>
      <c r="J5717" s="29"/>
      <c r="L5717" s="28"/>
      <c r="M5717" s="27"/>
    </row>
    <row r="5718" spans="2:13">
      <c r="B5718" s="28"/>
      <c r="C5718" s="28"/>
      <c r="E5718" s="28"/>
      <c r="F5718" s="30"/>
      <c r="G5718" s="31"/>
      <c r="I5718" s="28"/>
      <c r="J5718" s="29"/>
      <c r="L5718" s="28"/>
      <c r="M5718" s="27"/>
    </row>
    <row r="5719" spans="2:13">
      <c r="B5719" s="28"/>
      <c r="C5719" s="28"/>
      <c r="E5719" s="28"/>
      <c r="F5719" s="30"/>
      <c r="G5719" s="31"/>
      <c r="I5719" s="28"/>
      <c r="J5719" s="29"/>
      <c r="L5719" s="28"/>
      <c r="M5719" s="27"/>
    </row>
    <row r="5720" spans="2:13">
      <c r="B5720" s="28"/>
      <c r="C5720" s="28"/>
      <c r="E5720" s="28"/>
      <c r="F5720" s="30"/>
      <c r="G5720" s="31"/>
      <c r="I5720" s="28"/>
      <c r="J5720" s="29"/>
      <c r="L5720" s="28"/>
      <c r="M5720" s="27"/>
    </row>
    <row r="5721" spans="2:13">
      <c r="B5721" s="28"/>
      <c r="C5721" s="28"/>
      <c r="E5721" s="28"/>
      <c r="F5721" s="30"/>
      <c r="G5721" s="31"/>
      <c r="I5721" s="28"/>
      <c r="J5721" s="29"/>
      <c r="L5721" s="28"/>
      <c r="M5721" s="27"/>
    </row>
    <row r="5722" spans="2:13">
      <c r="B5722" s="28"/>
      <c r="C5722" s="28"/>
      <c r="E5722" s="28"/>
      <c r="F5722" s="30"/>
      <c r="G5722" s="31"/>
      <c r="I5722" s="28"/>
      <c r="J5722" s="29"/>
      <c r="L5722" s="28"/>
      <c r="M5722" s="27"/>
    </row>
    <row r="5723" spans="2:13">
      <c r="B5723" s="28"/>
      <c r="C5723" s="28"/>
      <c r="E5723" s="28"/>
      <c r="F5723" s="30"/>
      <c r="G5723" s="31"/>
      <c r="I5723" s="28"/>
      <c r="J5723" s="29"/>
      <c r="L5723" s="28"/>
      <c r="M5723" s="27"/>
    </row>
    <row r="5724" spans="2:13">
      <c r="B5724" s="28"/>
      <c r="C5724" s="28"/>
      <c r="E5724" s="28"/>
      <c r="F5724" s="30"/>
      <c r="G5724" s="31"/>
      <c r="I5724" s="28"/>
      <c r="J5724" s="29"/>
      <c r="L5724" s="28"/>
      <c r="M5724" s="27"/>
    </row>
    <row r="5725" spans="2:13">
      <c r="B5725" s="28"/>
      <c r="C5725" s="28"/>
      <c r="E5725" s="28"/>
      <c r="F5725" s="30"/>
      <c r="G5725" s="31"/>
      <c r="I5725" s="28"/>
      <c r="J5725" s="29"/>
      <c r="L5725" s="28"/>
      <c r="M5725" s="27"/>
    </row>
    <row r="5726" spans="2:13">
      <c r="B5726" s="28"/>
      <c r="C5726" s="28"/>
      <c r="E5726" s="28"/>
      <c r="F5726" s="30"/>
      <c r="G5726" s="31"/>
      <c r="I5726" s="28"/>
      <c r="J5726" s="29"/>
      <c r="L5726" s="28"/>
      <c r="M5726" s="27"/>
    </row>
    <row r="5727" spans="2:13">
      <c r="B5727" s="28"/>
      <c r="C5727" s="28"/>
      <c r="E5727" s="28"/>
      <c r="F5727" s="30"/>
      <c r="G5727" s="31"/>
      <c r="I5727" s="28"/>
      <c r="J5727" s="29"/>
      <c r="L5727" s="28"/>
      <c r="M5727" s="27"/>
    </row>
    <row r="5728" spans="2:13">
      <c r="B5728" s="28"/>
      <c r="C5728" s="28"/>
      <c r="E5728" s="28"/>
      <c r="F5728" s="30"/>
      <c r="G5728" s="31"/>
      <c r="I5728" s="28"/>
      <c r="J5728" s="29"/>
      <c r="L5728" s="28"/>
      <c r="M5728" s="27"/>
    </row>
    <row r="5729" spans="2:13">
      <c r="B5729" s="28"/>
      <c r="C5729" s="28"/>
      <c r="E5729" s="28"/>
      <c r="F5729" s="30"/>
      <c r="G5729" s="31"/>
      <c r="I5729" s="28"/>
      <c r="J5729" s="29"/>
      <c r="L5729" s="28"/>
      <c r="M5729" s="27"/>
    </row>
    <row r="5730" spans="2:13">
      <c r="B5730" s="28"/>
      <c r="C5730" s="28"/>
      <c r="E5730" s="28"/>
      <c r="F5730" s="30"/>
      <c r="G5730" s="31"/>
      <c r="I5730" s="28"/>
      <c r="J5730" s="29"/>
      <c r="L5730" s="28"/>
      <c r="M5730" s="27"/>
    </row>
    <row r="5731" spans="2:13">
      <c r="B5731" s="28"/>
      <c r="C5731" s="28"/>
      <c r="E5731" s="28"/>
      <c r="F5731" s="30"/>
      <c r="G5731" s="31"/>
      <c r="I5731" s="28"/>
      <c r="J5731" s="29"/>
      <c r="L5731" s="28"/>
      <c r="M5731" s="27"/>
    </row>
    <row r="5732" spans="2:13">
      <c r="B5732" s="28"/>
      <c r="C5732" s="28"/>
      <c r="E5732" s="28"/>
      <c r="F5732" s="30"/>
      <c r="G5732" s="31"/>
      <c r="I5732" s="28"/>
      <c r="J5732" s="29"/>
      <c r="L5732" s="28"/>
      <c r="M5732" s="27"/>
    </row>
    <row r="5733" spans="2:13">
      <c r="B5733" s="28"/>
      <c r="C5733" s="28"/>
      <c r="E5733" s="28"/>
      <c r="F5733" s="30"/>
      <c r="G5733" s="31"/>
      <c r="I5733" s="28"/>
      <c r="J5733" s="29"/>
      <c r="L5733" s="28"/>
      <c r="M5733" s="27"/>
    </row>
    <row r="5734" spans="2:13">
      <c r="B5734" s="28"/>
      <c r="C5734" s="28"/>
      <c r="E5734" s="28"/>
      <c r="F5734" s="30"/>
      <c r="G5734" s="31"/>
      <c r="I5734" s="28"/>
      <c r="J5734" s="29"/>
      <c r="L5734" s="28"/>
      <c r="M5734" s="27"/>
    </row>
    <row r="5735" spans="2:13">
      <c r="B5735" s="28"/>
      <c r="C5735" s="28"/>
      <c r="E5735" s="28"/>
      <c r="F5735" s="30"/>
      <c r="G5735" s="31"/>
      <c r="I5735" s="28"/>
      <c r="J5735" s="29"/>
      <c r="L5735" s="28"/>
      <c r="M5735" s="27"/>
    </row>
    <row r="5736" spans="2:13">
      <c r="B5736" s="28"/>
      <c r="C5736" s="28"/>
      <c r="E5736" s="28"/>
      <c r="F5736" s="30"/>
      <c r="G5736" s="31"/>
      <c r="I5736" s="28"/>
      <c r="J5736" s="29"/>
      <c r="L5736" s="28"/>
      <c r="M5736" s="27"/>
    </row>
    <row r="5737" spans="2:13">
      <c r="B5737" s="28"/>
      <c r="C5737" s="28"/>
      <c r="E5737" s="28"/>
      <c r="F5737" s="30"/>
      <c r="G5737" s="31"/>
      <c r="I5737" s="28"/>
      <c r="J5737" s="29"/>
      <c r="L5737" s="28"/>
      <c r="M5737" s="27"/>
    </row>
    <row r="5738" spans="2:13">
      <c r="B5738" s="28"/>
      <c r="C5738" s="28"/>
      <c r="E5738" s="28"/>
      <c r="F5738" s="30"/>
      <c r="G5738" s="31"/>
      <c r="I5738" s="28"/>
      <c r="J5738" s="29"/>
      <c r="L5738" s="28"/>
      <c r="M5738" s="27"/>
    </row>
    <row r="5739" spans="2:13">
      <c r="B5739" s="28"/>
      <c r="C5739" s="28"/>
      <c r="E5739" s="28"/>
      <c r="F5739" s="30"/>
      <c r="G5739" s="31"/>
      <c r="I5739" s="28"/>
      <c r="J5739" s="29"/>
      <c r="L5739" s="28"/>
      <c r="M5739" s="27"/>
    </row>
    <row r="5740" spans="2:13">
      <c r="B5740" s="28"/>
      <c r="C5740" s="28"/>
      <c r="E5740" s="28"/>
      <c r="F5740" s="30"/>
      <c r="G5740" s="31"/>
      <c r="I5740" s="28"/>
      <c r="J5740" s="29"/>
      <c r="L5740" s="28"/>
      <c r="M5740" s="27"/>
    </row>
    <row r="5741" spans="2:13">
      <c r="B5741" s="28"/>
      <c r="C5741" s="28"/>
      <c r="E5741" s="28"/>
      <c r="F5741" s="30"/>
      <c r="G5741" s="31"/>
      <c r="I5741" s="28"/>
      <c r="J5741" s="29"/>
      <c r="L5741" s="28"/>
      <c r="M5741" s="27"/>
    </row>
    <row r="5742" spans="2:13">
      <c r="B5742" s="28"/>
      <c r="C5742" s="28"/>
      <c r="E5742" s="28"/>
      <c r="F5742" s="30"/>
      <c r="G5742" s="31"/>
      <c r="I5742" s="28"/>
      <c r="J5742" s="29"/>
      <c r="L5742" s="28"/>
      <c r="M5742" s="27"/>
    </row>
    <row r="5743" spans="2:13">
      <c r="B5743" s="28"/>
      <c r="C5743" s="28"/>
      <c r="E5743" s="28"/>
      <c r="F5743" s="30"/>
      <c r="G5743" s="31"/>
      <c r="I5743" s="28"/>
      <c r="J5743" s="29"/>
      <c r="L5743" s="28"/>
      <c r="M5743" s="27"/>
    </row>
    <row r="5744" spans="2:13">
      <c r="B5744" s="28"/>
      <c r="C5744" s="28"/>
      <c r="E5744" s="28"/>
      <c r="F5744" s="30"/>
      <c r="G5744" s="31"/>
      <c r="I5744" s="28"/>
      <c r="J5744" s="29"/>
      <c r="L5744" s="28"/>
      <c r="M5744" s="27"/>
    </row>
    <row r="5745" spans="2:13">
      <c r="B5745" s="28"/>
      <c r="C5745" s="28"/>
      <c r="E5745" s="28"/>
      <c r="F5745" s="30"/>
      <c r="G5745" s="31"/>
      <c r="I5745" s="28"/>
      <c r="J5745" s="29"/>
      <c r="L5745" s="28"/>
      <c r="M5745" s="27"/>
    </row>
    <row r="5746" spans="2:13">
      <c r="B5746" s="28"/>
      <c r="C5746" s="28"/>
      <c r="E5746" s="28"/>
      <c r="F5746" s="30"/>
      <c r="G5746" s="31"/>
      <c r="I5746" s="28"/>
      <c r="J5746" s="29"/>
      <c r="L5746" s="28"/>
      <c r="M5746" s="27"/>
    </row>
    <row r="5747" spans="2:13">
      <c r="B5747" s="28"/>
      <c r="C5747" s="28"/>
      <c r="E5747" s="28"/>
      <c r="F5747" s="30"/>
      <c r="G5747" s="31"/>
      <c r="I5747" s="28"/>
      <c r="J5747" s="29"/>
      <c r="L5747" s="28"/>
      <c r="M5747" s="27"/>
    </row>
    <row r="5748" spans="2:13">
      <c r="B5748" s="28"/>
      <c r="C5748" s="28"/>
      <c r="E5748" s="28"/>
      <c r="F5748" s="30"/>
      <c r="G5748" s="31"/>
      <c r="I5748" s="28"/>
      <c r="J5748" s="29"/>
      <c r="L5748" s="28"/>
      <c r="M5748" s="27"/>
    </row>
    <row r="5749" spans="2:13">
      <c r="B5749" s="28"/>
      <c r="C5749" s="28"/>
      <c r="E5749" s="28"/>
      <c r="F5749" s="30"/>
      <c r="G5749" s="31"/>
      <c r="I5749" s="28"/>
      <c r="J5749" s="29"/>
      <c r="L5749" s="28"/>
      <c r="M5749" s="27"/>
    </row>
    <row r="5750" spans="2:13">
      <c r="B5750" s="28"/>
      <c r="C5750" s="28"/>
      <c r="E5750" s="28"/>
      <c r="F5750" s="30"/>
      <c r="G5750" s="31"/>
      <c r="I5750" s="28"/>
      <c r="J5750" s="29"/>
      <c r="L5750" s="28"/>
      <c r="M5750" s="27"/>
    </row>
    <row r="5751" spans="2:13">
      <c r="B5751" s="28"/>
      <c r="C5751" s="28"/>
      <c r="E5751" s="28"/>
      <c r="F5751" s="30"/>
      <c r="G5751" s="31"/>
      <c r="I5751" s="28"/>
      <c r="J5751" s="29"/>
      <c r="L5751" s="28"/>
      <c r="M5751" s="27"/>
    </row>
    <row r="5752" spans="2:13">
      <c r="B5752" s="28"/>
      <c r="C5752" s="28"/>
      <c r="E5752" s="28"/>
      <c r="F5752" s="30"/>
      <c r="G5752" s="31"/>
      <c r="I5752" s="28"/>
      <c r="J5752" s="29"/>
      <c r="L5752" s="28"/>
      <c r="M5752" s="27"/>
    </row>
    <row r="5753" spans="2:13">
      <c r="B5753" s="28"/>
      <c r="C5753" s="28"/>
      <c r="E5753" s="28"/>
      <c r="F5753" s="30"/>
      <c r="G5753" s="31"/>
      <c r="I5753" s="28"/>
      <c r="J5753" s="29"/>
      <c r="L5753" s="28"/>
      <c r="M5753" s="27"/>
    </row>
    <row r="5754" spans="2:13">
      <c r="B5754" s="28"/>
      <c r="C5754" s="28"/>
      <c r="E5754" s="28"/>
      <c r="F5754" s="30"/>
      <c r="G5754" s="31"/>
      <c r="I5754" s="28"/>
      <c r="J5754" s="29"/>
      <c r="L5754" s="28"/>
      <c r="M5754" s="27"/>
    </row>
    <row r="5755" spans="2:13">
      <c r="B5755" s="28"/>
      <c r="C5755" s="28"/>
      <c r="E5755" s="28"/>
      <c r="F5755" s="30"/>
      <c r="G5755" s="31"/>
      <c r="I5755" s="28"/>
      <c r="J5755" s="29"/>
      <c r="L5755" s="28"/>
      <c r="M5755" s="27"/>
    </row>
    <row r="5756" spans="2:13">
      <c r="B5756" s="28"/>
      <c r="C5756" s="28"/>
      <c r="E5756" s="28"/>
      <c r="F5756" s="30"/>
      <c r="G5756" s="31"/>
      <c r="I5756" s="28"/>
      <c r="J5756" s="29"/>
      <c r="L5756" s="28"/>
      <c r="M5756" s="27"/>
    </row>
    <row r="5757" spans="2:13">
      <c r="B5757" s="28"/>
      <c r="C5757" s="28"/>
      <c r="E5757" s="28"/>
      <c r="F5757" s="30"/>
      <c r="G5757" s="31"/>
      <c r="I5757" s="28"/>
      <c r="J5757" s="29"/>
      <c r="L5757" s="28"/>
      <c r="M5757" s="27"/>
    </row>
    <row r="5758" spans="2:13">
      <c r="B5758" s="28"/>
      <c r="C5758" s="28"/>
      <c r="E5758" s="28"/>
      <c r="F5758" s="30"/>
      <c r="G5758" s="31"/>
      <c r="I5758" s="28"/>
      <c r="J5758" s="29"/>
      <c r="L5758" s="28"/>
      <c r="M5758" s="27"/>
    </row>
    <row r="5759" spans="2:13">
      <c r="B5759" s="28"/>
      <c r="C5759" s="28"/>
      <c r="E5759" s="28"/>
      <c r="F5759" s="30"/>
      <c r="G5759" s="31"/>
      <c r="I5759" s="28"/>
      <c r="J5759" s="29"/>
      <c r="L5759" s="28"/>
      <c r="M5759" s="27"/>
    </row>
    <row r="5760" spans="2:13">
      <c r="B5760" s="28"/>
      <c r="C5760" s="28"/>
      <c r="E5760" s="28"/>
      <c r="F5760" s="30"/>
      <c r="G5760" s="31"/>
      <c r="I5760" s="28"/>
      <c r="J5760" s="29"/>
      <c r="L5760" s="28"/>
      <c r="M5760" s="27"/>
    </row>
    <row r="5761" spans="2:13">
      <c r="B5761" s="28"/>
      <c r="C5761" s="28"/>
      <c r="E5761" s="28"/>
      <c r="F5761" s="30"/>
      <c r="G5761" s="31"/>
      <c r="I5761" s="28"/>
      <c r="J5761" s="29"/>
      <c r="L5761" s="28"/>
      <c r="M5761" s="27"/>
    </row>
    <row r="5762" spans="2:13">
      <c r="B5762" s="28"/>
      <c r="C5762" s="28"/>
      <c r="E5762" s="28"/>
      <c r="F5762" s="30"/>
      <c r="G5762" s="31"/>
      <c r="I5762" s="28"/>
      <c r="J5762" s="29"/>
      <c r="L5762" s="28"/>
      <c r="M5762" s="27"/>
    </row>
    <row r="5763" spans="2:13">
      <c r="B5763" s="28"/>
      <c r="C5763" s="28"/>
      <c r="E5763" s="28"/>
      <c r="F5763" s="30"/>
      <c r="G5763" s="31"/>
      <c r="I5763" s="28"/>
      <c r="J5763" s="29"/>
      <c r="L5763" s="28"/>
      <c r="M5763" s="27"/>
    </row>
    <row r="5764" spans="2:13">
      <c r="B5764" s="28"/>
      <c r="C5764" s="28"/>
      <c r="E5764" s="28"/>
      <c r="F5764" s="30"/>
      <c r="G5764" s="31"/>
      <c r="I5764" s="28"/>
      <c r="J5764" s="29"/>
      <c r="L5764" s="28"/>
      <c r="M5764" s="27"/>
    </row>
    <row r="5765" spans="2:13">
      <c r="B5765" s="28"/>
      <c r="C5765" s="28"/>
      <c r="E5765" s="28"/>
      <c r="F5765" s="30"/>
      <c r="G5765" s="31"/>
      <c r="I5765" s="28"/>
      <c r="J5765" s="29"/>
      <c r="L5765" s="28"/>
      <c r="M5765" s="27"/>
    </row>
    <row r="5766" spans="2:13">
      <c r="B5766" s="28"/>
      <c r="C5766" s="28"/>
      <c r="E5766" s="28"/>
      <c r="F5766" s="30"/>
      <c r="G5766" s="31"/>
      <c r="I5766" s="28"/>
      <c r="J5766" s="29"/>
      <c r="L5766" s="28"/>
      <c r="M5766" s="27"/>
    </row>
    <row r="5767" spans="2:13">
      <c r="B5767" s="28"/>
      <c r="C5767" s="28"/>
      <c r="E5767" s="28"/>
      <c r="F5767" s="30"/>
      <c r="G5767" s="31"/>
      <c r="I5767" s="28"/>
      <c r="J5767" s="29"/>
      <c r="L5767" s="28"/>
      <c r="M5767" s="27"/>
    </row>
    <row r="5768" spans="2:13">
      <c r="B5768" s="28"/>
      <c r="C5768" s="28"/>
      <c r="E5768" s="28"/>
      <c r="F5768" s="30"/>
      <c r="G5768" s="31"/>
      <c r="I5768" s="28"/>
      <c r="J5768" s="29"/>
      <c r="L5768" s="28"/>
      <c r="M5768" s="27"/>
    </row>
    <row r="5769" spans="2:13">
      <c r="B5769" s="28"/>
      <c r="C5769" s="28"/>
      <c r="E5769" s="28"/>
      <c r="F5769" s="30"/>
      <c r="G5769" s="31"/>
      <c r="I5769" s="28"/>
      <c r="J5769" s="29"/>
      <c r="L5769" s="28"/>
      <c r="M5769" s="27"/>
    </row>
    <row r="5770" spans="2:13">
      <c r="B5770" s="28"/>
      <c r="C5770" s="28"/>
      <c r="E5770" s="28"/>
      <c r="F5770" s="30"/>
      <c r="G5770" s="31"/>
      <c r="I5770" s="28"/>
      <c r="J5770" s="29"/>
      <c r="L5770" s="28"/>
      <c r="M5770" s="27"/>
    </row>
    <row r="5771" spans="2:13">
      <c r="B5771" s="28"/>
      <c r="C5771" s="28"/>
      <c r="E5771" s="28"/>
      <c r="F5771" s="30"/>
      <c r="G5771" s="31"/>
      <c r="I5771" s="28"/>
      <c r="J5771" s="29"/>
      <c r="L5771" s="28"/>
      <c r="M5771" s="27"/>
    </row>
    <row r="5772" spans="2:13">
      <c r="B5772" s="28"/>
      <c r="C5772" s="28"/>
      <c r="E5772" s="28"/>
      <c r="F5772" s="30"/>
      <c r="G5772" s="31"/>
      <c r="I5772" s="28"/>
      <c r="J5772" s="29"/>
      <c r="L5772" s="28"/>
      <c r="M5772" s="27"/>
    </row>
    <row r="5773" spans="2:13">
      <c r="B5773" s="28"/>
      <c r="C5773" s="28"/>
      <c r="E5773" s="28"/>
      <c r="F5773" s="30"/>
      <c r="G5773" s="31"/>
      <c r="I5773" s="28"/>
      <c r="J5773" s="29"/>
      <c r="L5773" s="28"/>
      <c r="M5773" s="27"/>
    </row>
    <row r="5774" spans="2:13">
      <c r="B5774" s="28"/>
      <c r="C5774" s="28"/>
      <c r="E5774" s="28"/>
      <c r="F5774" s="30"/>
      <c r="G5774" s="31"/>
      <c r="I5774" s="28"/>
      <c r="J5774" s="29"/>
      <c r="L5774" s="28"/>
      <c r="M5774" s="27"/>
    </row>
    <row r="5775" spans="2:13">
      <c r="B5775" s="28"/>
      <c r="C5775" s="28"/>
      <c r="E5775" s="28"/>
      <c r="F5775" s="30"/>
      <c r="G5775" s="31"/>
      <c r="I5775" s="28"/>
      <c r="J5775" s="29"/>
      <c r="L5775" s="28"/>
      <c r="M5775" s="27"/>
    </row>
    <row r="5776" spans="2:13">
      <c r="B5776" s="28"/>
      <c r="C5776" s="28"/>
      <c r="E5776" s="28"/>
      <c r="F5776" s="30"/>
      <c r="G5776" s="31"/>
      <c r="I5776" s="28"/>
      <c r="J5776" s="29"/>
      <c r="L5776" s="28"/>
      <c r="M5776" s="27"/>
    </row>
    <row r="5777" spans="2:13">
      <c r="B5777" s="28"/>
      <c r="C5777" s="28"/>
      <c r="E5777" s="28"/>
      <c r="F5777" s="30"/>
      <c r="G5777" s="31"/>
      <c r="I5777" s="28"/>
      <c r="J5777" s="29"/>
      <c r="L5777" s="28"/>
      <c r="M5777" s="27"/>
    </row>
    <row r="5778" spans="2:13">
      <c r="B5778" s="28"/>
      <c r="C5778" s="28"/>
      <c r="E5778" s="28"/>
      <c r="F5778" s="30"/>
      <c r="G5778" s="31"/>
      <c r="I5778" s="28"/>
      <c r="J5778" s="29"/>
      <c r="L5778" s="28"/>
      <c r="M5778" s="27"/>
    </row>
    <row r="5779" spans="2:13">
      <c r="B5779" s="28"/>
      <c r="C5779" s="28"/>
      <c r="E5779" s="28"/>
      <c r="F5779" s="30"/>
      <c r="G5779" s="31"/>
      <c r="I5779" s="28"/>
      <c r="J5779" s="29"/>
      <c r="L5779" s="28"/>
      <c r="M5779" s="27"/>
    </row>
    <row r="5780" spans="2:13">
      <c r="B5780" s="28"/>
      <c r="C5780" s="28"/>
      <c r="E5780" s="28"/>
      <c r="F5780" s="30"/>
      <c r="G5780" s="31"/>
      <c r="I5780" s="28"/>
      <c r="J5780" s="29"/>
      <c r="L5780" s="28"/>
      <c r="M5780" s="27"/>
    </row>
    <row r="5781" spans="2:13">
      <c r="B5781" s="28"/>
      <c r="C5781" s="28"/>
      <c r="E5781" s="28"/>
      <c r="F5781" s="30"/>
      <c r="G5781" s="31"/>
      <c r="I5781" s="28"/>
      <c r="J5781" s="29"/>
      <c r="L5781" s="28"/>
      <c r="M5781" s="27"/>
    </row>
    <row r="5782" spans="2:13">
      <c r="B5782" s="28"/>
      <c r="C5782" s="28"/>
      <c r="E5782" s="28"/>
      <c r="F5782" s="30"/>
      <c r="G5782" s="31"/>
      <c r="I5782" s="28"/>
      <c r="J5782" s="29"/>
      <c r="L5782" s="28"/>
      <c r="M5782" s="27"/>
    </row>
    <row r="5783" spans="2:13">
      <c r="B5783" s="28"/>
      <c r="C5783" s="28"/>
      <c r="E5783" s="28"/>
      <c r="F5783" s="30"/>
      <c r="G5783" s="31"/>
      <c r="I5783" s="28"/>
      <c r="J5783" s="29"/>
      <c r="L5783" s="28"/>
      <c r="M5783" s="27"/>
    </row>
    <row r="5784" spans="2:13">
      <c r="B5784" s="28"/>
      <c r="C5784" s="28"/>
      <c r="E5784" s="28"/>
      <c r="F5784" s="30"/>
      <c r="G5784" s="31"/>
      <c r="I5784" s="28"/>
      <c r="J5784" s="29"/>
      <c r="L5784" s="28"/>
      <c r="M5784" s="27"/>
    </row>
    <row r="5785" spans="2:13">
      <c r="B5785" s="28"/>
      <c r="C5785" s="28"/>
      <c r="E5785" s="28"/>
      <c r="F5785" s="30"/>
      <c r="G5785" s="31"/>
      <c r="I5785" s="28"/>
      <c r="J5785" s="29"/>
      <c r="L5785" s="28"/>
      <c r="M5785" s="27"/>
    </row>
    <row r="5786" spans="2:13">
      <c r="B5786" s="28"/>
      <c r="C5786" s="28"/>
      <c r="E5786" s="28"/>
      <c r="F5786" s="30"/>
      <c r="G5786" s="31"/>
      <c r="I5786" s="28"/>
      <c r="J5786" s="29"/>
      <c r="L5786" s="28"/>
      <c r="M5786" s="27"/>
    </row>
    <row r="5787" spans="2:13">
      <c r="B5787" s="28"/>
      <c r="C5787" s="28"/>
      <c r="E5787" s="28"/>
      <c r="F5787" s="30"/>
      <c r="G5787" s="31"/>
      <c r="I5787" s="28"/>
      <c r="J5787" s="29"/>
      <c r="L5787" s="28"/>
      <c r="M5787" s="27"/>
    </row>
    <row r="5788" spans="2:13">
      <c r="B5788" s="28"/>
      <c r="C5788" s="28"/>
      <c r="E5788" s="28"/>
      <c r="F5788" s="30"/>
      <c r="G5788" s="31"/>
      <c r="I5788" s="28"/>
      <c r="J5788" s="29"/>
      <c r="L5788" s="28"/>
      <c r="M5788" s="27"/>
    </row>
    <row r="5789" spans="2:13">
      <c r="B5789" s="28"/>
      <c r="C5789" s="28"/>
      <c r="E5789" s="28"/>
      <c r="F5789" s="30"/>
      <c r="G5789" s="31"/>
      <c r="I5789" s="28"/>
      <c r="J5789" s="29"/>
      <c r="L5789" s="28"/>
      <c r="M5789" s="27"/>
    </row>
    <row r="5790" spans="2:13">
      <c r="B5790" s="28"/>
      <c r="C5790" s="28"/>
      <c r="E5790" s="28"/>
      <c r="F5790" s="30"/>
      <c r="G5790" s="31"/>
      <c r="I5790" s="28"/>
      <c r="J5790" s="29"/>
      <c r="L5790" s="28"/>
      <c r="M5790" s="27"/>
    </row>
    <row r="5791" spans="2:13">
      <c r="B5791" s="28"/>
      <c r="C5791" s="28"/>
      <c r="E5791" s="28"/>
      <c r="F5791" s="30"/>
      <c r="G5791" s="31"/>
      <c r="I5791" s="28"/>
      <c r="J5791" s="29"/>
      <c r="L5791" s="28"/>
      <c r="M5791" s="27"/>
    </row>
    <row r="5792" spans="2:13">
      <c r="B5792" s="28"/>
      <c r="C5792" s="28"/>
      <c r="E5792" s="28"/>
      <c r="F5792" s="30"/>
      <c r="G5792" s="31"/>
      <c r="I5792" s="28"/>
      <c r="J5792" s="29"/>
      <c r="L5792" s="28"/>
      <c r="M5792" s="27"/>
    </row>
    <row r="5793" spans="2:13">
      <c r="B5793" s="28"/>
      <c r="C5793" s="28"/>
      <c r="E5793" s="28"/>
      <c r="F5793" s="30"/>
      <c r="G5793" s="31"/>
      <c r="I5793" s="28"/>
      <c r="J5793" s="29"/>
      <c r="L5793" s="28"/>
      <c r="M5793" s="27"/>
    </row>
    <row r="5794" spans="2:13">
      <c r="B5794" s="28"/>
      <c r="C5794" s="28"/>
      <c r="E5794" s="28"/>
      <c r="F5794" s="30"/>
      <c r="G5794" s="31"/>
      <c r="I5794" s="28"/>
      <c r="J5794" s="29"/>
      <c r="L5794" s="28"/>
      <c r="M5794" s="27"/>
    </row>
    <row r="5795" spans="2:13">
      <c r="B5795" s="28"/>
      <c r="C5795" s="28"/>
      <c r="E5795" s="28"/>
      <c r="F5795" s="30"/>
      <c r="G5795" s="31"/>
      <c r="I5795" s="28"/>
      <c r="J5795" s="29"/>
      <c r="L5795" s="28"/>
      <c r="M5795" s="27"/>
    </row>
    <row r="5796" spans="2:13">
      <c r="B5796" s="28"/>
      <c r="C5796" s="28"/>
      <c r="E5796" s="28"/>
      <c r="F5796" s="30"/>
      <c r="G5796" s="31"/>
      <c r="I5796" s="28"/>
      <c r="J5796" s="29"/>
      <c r="L5796" s="28"/>
      <c r="M5796" s="27"/>
    </row>
    <row r="5797" spans="2:13">
      <c r="B5797" s="28"/>
      <c r="C5797" s="28"/>
      <c r="E5797" s="28"/>
      <c r="F5797" s="30"/>
      <c r="G5797" s="31"/>
      <c r="I5797" s="28"/>
      <c r="J5797" s="29"/>
      <c r="L5797" s="28"/>
      <c r="M5797" s="27"/>
    </row>
    <row r="5798" spans="2:13">
      <c r="B5798" s="28"/>
      <c r="C5798" s="28"/>
      <c r="E5798" s="28"/>
      <c r="F5798" s="30"/>
      <c r="G5798" s="31"/>
      <c r="I5798" s="28"/>
      <c r="J5798" s="29"/>
      <c r="L5798" s="28"/>
      <c r="M5798" s="27"/>
    </row>
    <row r="5799" spans="2:13">
      <c r="B5799" s="28"/>
      <c r="C5799" s="28"/>
      <c r="E5799" s="28"/>
      <c r="F5799" s="30"/>
      <c r="G5799" s="31"/>
      <c r="I5799" s="28"/>
      <c r="J5799" s="29"/>
      <c r="L5799" s="28"/>
      <c r="M5799" s="27"/>
    </row>
    <row r="5800" spans="2:13">
      <c r="B5800" s="28"/>
      <c r="C5800" s="28"/>
      <c r="E5800" s="28"/>
      <c r="F5800" s="30"/>
      <c r="G5800" s="31"/>
      <c r="I5800" s="28"/>
      <c r="J5800" s="29"/>
      <c r="L5800" s="28"/>
      <c r="M5800" s="27"/>
    </row>
    <row r="5801" spans="2:13">
      <c r="B5801" s="28"/>
      <c r="C5801" s="28"/>
      <c r="E5801" s="28"/>
      <c r="F5801" s="30"/>
      <c r="G5801" s="31"/>
      <c r="I5801" s="28"/>
      <c r="J5801" s="29"/>
      <c r="L5801" s="28"/>
      <c r="M5801" s="27"/>
    </row>
    <row r="5802" spans="2:13">
      <c r="B5802" s="28"/>
      <c r="C5802" s="28"/>
      <c r="E5802" s="28"/>
      <c r="F5802" s="30"/>
      <c r="G5802" s="31"/>
      <c r="I5802" s="28"/>
      <c r="J5802" s="29"/>
      <c r="L5802" s="28"/>
      <c r="M5802" s="27"/>
    </row>
    <row r="5803" spans="2:13">
      <c r="B5803" s="28"/>
      <c r="C5803" s="28"/>
      <c r="E5803" s="28"/>
      <c r="F5803" s="30"/>
      <c r="G5803" s="31"/>
      <c r="I5803" s="28"/>
      <c r="J5803" s="29"/>
      <c r="L5803" s="28"/>
      <c r="M5803" s="27"/>
    </row>
    <row r="5804" spans="2:13">
      <c r="B5804" s="28"/>
      <c r="C5804" s="28"/>
      <c r="E5804" s="28"/>
      <c r="F5804" s="30"/>
      <c r="G5804" s="31"/>
      <c r="I5804" s="28"/>
      <c r="J5804" s="29"/>
      <c r="L5804" s="28"/>
      <c r="M5804" s="27"/>
    </row>
    <row r="5805" spans="2:13">
      <c r="B5805" s="28"/>
      <c r="C5805" s="28"/>
      <c r="E5805" s="28"/>
      <c r="F5805" s="30"/>
      <c r="G5805" s="31"/>
      <c r="I5805" s="28"/>
      <c r="J5805" s="29"/>
      <c r="L5805" s="28"/>
      <c r="M5805" s="27"/>
    </row>
    <row r="5806" spans="2:13">
      <c r="B5806" s="28"/>
      <c r="C5806" s="28"/>
      <c r="E5806" s="28"/>
      <c r="F5806" s="30"/>
      <c r="G5806" s="31"/>
      <c r="I5806" s="28"/>
      <c r="J5806" s="29"/>
      <c r="L5806" s="28"/>
      <c r="M5806" s="27"/>
    </row>
    <row r="5807" spans="2:13">
      <c r="B5807" s="28"/>
      <c r="C5807" s="28"/>
      <c r="E5807" s="28"/>
      <c r="F5807" s="30"/>
      <c r="G5807" s="31"/>
      <c r="I5807" s="28"/>
      <c r="J5807" s="29"/>
      <c r="L5807" s="28"/>
      <c r="M5807" s="27"/>
    </row>
    <row r="5808" spans="2:13">
      <c r="B5808" s="28"/>
      <c r="C5808" s="28"/>
      <c r="E5808" s="28"/>
      <c r="F5808" s="30"/>
      <c r="G5808" s="31"/>
      <c r="I5808" s="28"/>
      <c r="J5808" s="29"/>
      <c r="L5808" s="28"/>
      <c r="M5808" s="27"/>
    </row>
    <row r="5809" spans="2:13">
      <c r="B5809" s="28"/>
      <c r="C5809" s="28"/>
      <c r="E5809" s="28"/>
      <c r="F5809" s="30"/>
      <c r="G5809" s="31"/>
      <c r="I5809" s="28"/>
      <c r="J5809" s="29"/>
      <c r="L5809" s="28"/>
      <c r="M5809" s="27"/>
    </row>
    <row r="5810" spans="2:13">
      <c r="B5810" s="28"/>
      <c r="C5810" s="28"/>
      <c r="E5810" s="28"/>
      <c r="F5810" s="30"/>
      <c r="G5810" s="31"/>
      <c r="I5810" s="28"/>
      <c r="J5810" s="29"/>
      <c r="L5810" s="28"/>
      <c r="M5810" s="27"/>
    </row>
    <row r="5811" spans="2:13">
      <c r="B5811" s="28"/>
      <c r="C5811" s="28"/>
      <c r="E5811" s="28"/>
      <c r="F5811" s="30"/>
      <c r="G5811" s="31"/>
      <c r="I5811" s="28"/>
      <c r="J5811" s="29"/>
      <c r="L5811" s="28"/>
      <c r="M5811" s="27"/>
    </row>
    <row r="5812" spans="2:13">
      <c r="B5812" s="28"/>
      <c r="C5812" s="28"/>
      <c r="E5812" s="28"/>
      <c r="F5812" s="30"/>
      <c r="G5812" s="31"/>
      <c r="I5812" s="28"/>
      <c r="J5812" s="29"/>
      <c r="L5812" s="28"/>
      <c r="M5812" s="27"/>
    </row>
    <row r="5813" spans="2:13">
      <c r="B5813" s="28"/>
      <c r="C5813" s="28"/>
      <c r="E5813" s="28"/>
      <c r="F5813" s="30"/>
      <c r="G5813" s="31"/>
      <c r="I5813" s="28"/>
      <c r="J5813" s="29"/>
      <c r="L5813" s="28"/>
      <c r="M5813" s="27"/>
    </row>
    <row r="5814" spans="2:13">
      <c r="B5814" s="28"/>
      <c r="C5814" s="28"/>
      <c r="E5814" s="28"/>
      <c r="F5814" s="30"/>
      <c r="G5814" s="31"/>
      <c r="I5814" s="28"/>
      <c r="J5814" s="29"/>
      <c r="L5814" s="28"/>
      <c r="M5814" s="27"/>
    </row>
    <row r="5815" spans="2:13">
      <c r="B5815" s="28"/>
      <c r="C5815" s="28"/>
      <c r="E5815" s="28"/>
      <c r="F5815" s="30"/>
      <c r="G5815" s="31"/>
      <c r="I5815" s="28"/>
      <c r="J5815" s="29"/>
      <c r="L5815" s="28"/>
      <c r="M5815" s="27"/>
    </row>
    <row r="5816" spans="2:13">
      <c r="B5816" s="28"/>
      <c r="C5816" s="28"/>
      <c r="E5816" s="28"/>
      <c r="F5816" s="30"/>
      <c r="G5816" s="31"/>
      <c r="I5816" s="28"/>
      <c r="J5816" s="29"/>
      <c r="L5816" s="28"/>
      <c r="M5816" s="27"/>
    </row>
    <row r="5817" spans="2:13">
      <c r="B5817" s="28"/>
      <c r="C5817" s="28"/>
      <c r="E5817" s="28"/>
      <c r="F5817" s="30"/>
      <c r="G5817" s="31"/>
      <c r="I5817" s="28"/>
      <c r="J5817" s="29"/>
      <c r="L5817" s="28"/>
      <c r="M5817" s="27"/>
    </row>
    <row r="5818" spans="2:13">
      <c r="B5818" s="28"/>
      <c r="C5818" s="28"/>
      <c r="E5818" s="28"/>
      <c r="F5818" s="30"/>
      <c r="G5818" s="31"/>
      <c r="I5818" s="28"/>
      <c r="J5818" s="29"/>
      <c r="L5818" s="28"/>
      <c r="M5818" s="27"/>
    </row>
    <row r="5819" spans="2:13">
      <c r="B5819" s="28"/>
      <c r="C5819" s="28"/>
      <c r="E5819" s="28"/>
      <c r="F5819" s="30"/>
      <c r="G5819" s="31"/>
      <c r="I5819" s="28"/>
      <c r="J5819" s="29"/>
      <c r="L5819" s="28"/>
      <c r="M5819" s="27"/>
    </row>
    <row r="5820" spans="2:13">
      <c r="B5820" s="28"/>
      <c r="C5820" s="28"/>
      <c r="E5820" s="28"/>
      <c r="F5820" s="30"/>
      <c r="G5820" s="31"/>
      <c r="I5820" s="28"/>
      <c r="J5820" s="29"/>
      <c r="L5820" s="28"/>
      <c r="M5820" s="27"/>
    </row>
    <row r="5821" spans="2:13">
      <c r="B5821" s="28"/>
      <c r="C5821" s="28"/>
      <c r="E5821" s="28"/>
      <c r="F5821" s="30"/>
      <c r="G5821" s="31"/>
      <c r="I5821" s="28"/>
      <c r="J5821" s="29"/>
      <c r="L5821" s="28"/>
      <c r="M5821" s="27"/>
    </row>
    <row r="5822" spans="2:13">
      <c r="B5822" s="28"/>
      <c r="C5822" s="28"/>
      <c r="E5822" s="28"/>
      <c r="F5822" s="30"/>
      <c r="G5822" s="31"/>
      <c r="I5822" s="28"/>
      <c r="J5822" s="29"/>
      <c r="L5822" s="28"/>
      <c r="M5822" s="27"/>
    </row>
    <row r="5823" spans="2:13">
      <c r="B5823" s="28"/>
      <c r="C5823" s="28"/>
      <c r="E5823" s="28"/>
      <c r="F5823" s="30"/>
      <c r="G5823" s="31"/>
      <c r="I5823" s="28"/>
      <c r="J5823" s="29"/>
      <c r="L5823" s="28"/>
      <c r="M5823" s="27"/>
    </row>
    <row r="5824" spans="2:13">
      <c r="B5824" s="28"/>
      <c r="C5824" s="28"/>
      <c r="E5824" s="28"/>
      <c r="F5824" s="30"/>
      <c r="G5824" s="31"/>
      <c r="I5824" s="28"/>
      <c r="J5824" s="29"/>
      <c r="L5824" s="28"/>
      <c r="M5824" s="27"/>
    </row>
    <row r="5825" spans="2:13">
      <c r="B5825" s="28"/>
      <c r="C5825" s="28"/>
      <c r="E5825" s="28"/>
      <c r="F5825" s="30"/>
      <c r="G5825" s="31"/>
      <c r="I5825" s="28"/>
      <c r="J5825" s="29"/>
      <c r="L5825" s="28"/>
      <c r="M5825" s="27"/>
    </row>
    <row r="5826" spans="2:13">
      <c r="B5826" s="28"/>
      <c r="C5826" s="28"/>
      <c r="E5826" s="28"/>
      <c r="F5826" s="30"/>
      <c r="G5826" s="31"/>
      <c r="I5826" s="28"/>
      <c r="J5826" s="29"/>
      <c r="L5826" s="28"/>
      <c r="M5826" s="27"/>
    </row>
    <row r="5827" spans="2:13">
      <c r="B5827" s="28"/>
      <c r="C5827" s="28"/>
      <c r="E5827" s="28"/>
      <c r="F5827" s="30"/>
      <c r="G5827" s="31"/>
      <c r="I5827" s="28"/>
      <c r="J5827" s="29"/>
      <c r="L5827" s="28"/>
      <c r="M5827" s="27"/>
    </row>
    <row r="5828" spans="2:13">
      <c r="B5828" s="28"/>
      <c r="C5828" s="28"/>
      <c r="E5828" s="28"/>
      <c r="F5828" s="30"/>
      <c r="G5828" s="31"/>
      <c r="I5828" s="28"/>
      <c r="J5828" s="29"/>
      <c r="L5828" s="28"/>
      <c r="M5828" s="27"/>
    </row>
    <row r="5829" spans="2:13">
      <c r="B5829" s="28"/>
      <c r="C5829" s="28"/>
      <c r="E5829" s="28"/>
      <c r="F5829" s="30"/>
      <c r="G5829" s="31"/>
      <c r="I5829" s="28"/>
      <c r="J5829" s="29"/>
      <c r="L5829" s="28"/>
      <c r="M5829" s="27"/>
    </row>
    <row r="5830" spans="2:13">
      <c r="B5830" s="28"/>
      <c r="C5830" s="28"/>
      <c r="E5830" s="28"/>
      <c r="F5830" s="30"/>
      <c r="G5830" s="31"/>
      <c r="I5830" s="28"/>
      <c r="J5830" s="29"/>
      <c r="L5830" s="28"/>
      <c r="M5830" s="27"/>
    </row>
    <row r="5831" spans="2:13">
      <c r="B5831" s="28"/>
      <c r="C5831" s="28"/>
      <c r="E5831" s="28"/>
      <c r="F5831" s="30"/>
      <c r="G5831" s="31"/>
      <c r="I5831" s="28"/>
      <c r="J5831" s="29"/>
      <c r="L5831" s="28"/>
      <c r="M5831" s="27"/>
    </row>
    <row r="5832" spans="2:13">
      <c r="B5832" s="28"/>
      <c r="C5832" s="28"/>
      <c r="E5832" s="28"/>
      <c r="F5832" s="30"/>
      <c r="G5832" s="31"/>
      <c r="I5832" s="28"/>
      <c r="J5832" s="29"/>
      <c r="L5832" s="28"/>
      <c r="M5832" s="27"/>
    </row>
    <row r="5833" spans="2:13">
      <c r="B5833" s="28"/>
      <c r="C5833" s="28"/>
      <c r="E5833" s="28"/>
      <c r="F5833" s="30"/>
      <c r="G5833" s="31"/>
      <c r="I5833" s="28"/>
      <c r="J5833" s="29"/>
      <c r="L5833" s="28"/>
      <c r="M5833" s="27"/>
    </row>
    <row r="5834" spans="2:13">
      <c r="B5834" s="28"/>
      <c r="C5834" s="28"/>
      <c r="E5834" s="28"/>
      <c r="F5834" s="30"/>
      <c r="G5834" s="31"/>
      <c r="I5834" s="28"/>
      <c r="J5834" s="29"/>
      <c r="L5834" s="28"/>
      <c r="M5834" s="27"/>
    </row>
    <row r="5835" spans="2:13">
      <c r="B5835" s="28"/>
      <c r="C5835" s="28"/>
      <c r="E5835" s="28"/>
      <c r="F5835" s="30"/>
      <c r="G5835" s="31"/>
      <c r="I5835" s="28"/>
      <c r="J5835" s="29"/>
      <c r="L5835" s="28"/>
      <c r="M5835" s="27"/>
    </row>
    <row r="5836" spans="2:13">
      <c r="B5836" s="28"/>
      <c r="C5836" s="28"/>
      <c r="E5836" s="28"/>
      <c r="F5836" s="30"/>
      <c r="G5836" s="31"/>
      <c r="I5836" s="28"/>
      <c r="J5836" s="29"/>
      <c r="L5836" s="28"/>
      <c r="M5836" s="27"/>
    </row>
    <row r="5837" spans="2:13">
      <c r="B5837" s="28"/>
      <c r="C5837" s="28"/>
      <c r="E5837" s="28"/>
      <c r="F5837" s="30"/>
      <c r="G5837" s="31"/>
      <c r="I5837" s="28"/>
      <c r="J5837" s="29"/>
      <c r="L5837" s="28"/>
      <c r="M5837" s="27"/>
    </row>
    <row r="5838" spans="2:13">
      <c r="B5838" s="28"/>
      <c r="C5838" s="28"/>
      <c r="E5838" s="28"/>
      <c r="F5838" s="30"/>
      <c r="G5838" s="31"/>
      <c r="I5838" s="28"/>
      <c r="J5838" s="29"/>
      <c r="L5838" s="28"/>
      <c r="M5838" s="27"/>
    </row>
    <row r="5839" spans="2:13">
      <c r="B5839" s="28"/>
      <c r="C5839" s="28"/>
      <c r="E5839" s="28"/>
      <c r="F5839" s="30"/>
      <c r="G5839" s="31"/>
      <c r="I5839" s="28"/>
      <c r="J5839" s="29"/>
      <c r="L5839" s="28"/>
      <c r="M5839" s="27"/>
    </row>
    <row r="5840" spans="2:13">
      <c r="B5840" s="28"/>
      <c r="C5840" s="28"/>
      <c r="E5840" s="28"/>
      <c r="F5840" s="30"/>
      <c r="G5840" s="31"/>
      <c r="I5840" s="28"/>
      <c r="J5840" s="29"/>
      <c r="L5840" s="28"/>
      <c r="M5840" s="27"/>
    </row>
    <row r="5841" spans="2:13">
      <c r="B5841" s="28"/>
      <c r="C5841" s="28"/>
      <c r="E5841" s="28"/>
      <c r="F5841" s="30"/>
      <c r="G5841" s="31"/>
      <c r="I5841" s="28"/>
      <c r="J5841" s="29"/>
      <c r="L5841" s="28"/>
      <c r="M5841" s="27"/>
    </row>
    <row r="5842" spans="2:13">
      <c r="B5842" s="28"/>
      <c r="C5842" s="28"/>
      <c r="E5842" s="28"/>
      <c r="F5842" s="30"/>
      <c r="G5842" s="31"/>
      <c r="I5842" s="28"/>
      <c r="J5842" s="29"/>
      <c r="L5842" s="28"/>
      <c r="M5842" s="27"/>
    </row>
    <row r="5843" spans="2:13">
      <c r="B5843" s="28"/>
      <c r="C5843" s="28"/>
      <c r="E5843" s="28"/>
      <c r="F5843" s="30"/>
      <c r="G5843" s="31"/>
      <c r="I5843" s="28"/>
      <c r="J5843" s="29"/>
      <c r="L5843" s="28"/>
      <c r="M5843" s="27"/>
    </row>
    <row r="5844" spans="2:13">
      <c r="B5844" s="28"/>
      <c r="C5844" s="28"/>
      <c r="E5844" s="28"/>
      <c r="F5844" s="30"/>
      <c r="G5844" s="31"/>
      <c r="I5844" s="28"/>
      <c r="J5844" s="29"/>
      <c r="L5844" s="28"/>
      <c r="M5844" s="27"/>
    </row>
    <row r="5845" spans="2:13">
      <c r="B5845" s="28"/>
      <c r="C5845" s="28"/>
      <c r="E5845" s="28"/>
      <c r="F5845" s="30"/>
      <c r="G5845" s="31"/>
      <c r="I5845" s="28"/>
      <c r="J5845" s="29"/>
      <c r="L5845" s="28"/>
      <c r="M5845" s="27"/>
    </row>
    <row r="5846" spans="2:13">
      <c r="B5846" s="28"/>
      <c r="C5846" s="28"/>
      <c r="E5846" s="28"/>
      <c r="F5846" s="30"/>
      <c r="G5846" s="31"/>
      <c r="I5846" s="28"/>
      <c r="J5846" s="29"/>
      <c r="L5846" s="28"/>
      <c r="M5846" s="27"/>
    </row>
    <row r="5847" spans="2:13">
      <c r="B5847" s="28"/>
      <c r="C5847" s="28"/>
      <c r="E5847" s="28"/>
      <c r="F5847" s="30"/>
      <c r="G5847" s="31"/>
      <c r="I5847" s="28"/>
      <c r="J5847" s="29"/>
      <c r="L5847" s="28"/>
      <c r="M5847" s="27"/>
    </row>
    <row r="5848" spans="2:13">
      <c r="B5848" s="28"/>
      <c r="C5848" s="28"/>
      <c r="E5848" s="28"/>
      <c r="F5848" s="30"/>
      <c r="G5848" s="31"/>
      <c r="I5848" s="28"/>
      <c r="J5848" s="29"/>
      <c r="L5848" s="28"/>
      <c r="M5848" s="27"/>
    </row>
    <row r="5849" spans="2:13">
      <c r="B5849" s="28"/>
      <c r="C5849" s="28"/>
      <c r="E5849" s="28"/>
      <c r="F5849" s="30"/>
      <c r="G5849" s="31"/>
      <c r="I5849" s="28"/>
      <c r="J5849" s="29"/>
      <c r="L5849" s="28"/>
      <c r="M5849" s="27"/>
    </row>
    <row r="5850" spans="2:13">
      <c r="B5850" s="28"/>
      <c r="C5850" s="28"/>
      <c r="E5850" s="28"/>
      <c r="F5850" s="30"/>
      <c r="G5850" s="31"/>
      <c r="I5850" s="28"/>
      <c r="J5850" s="29"/>
      <c r="L5850" s="28"/>
      <c r="M5850" s="27"/>
    </row>
    <row r="5851" spans="2:13">
      <c r="B5851" s="28"/>
      <c r="C5851" s="28"/>
      <c r="E5851" s="28"/>
      <c r="F5851" s="30"/>
      <c r="G5851" s="31"/>
      <c r="I5851" s="28"/>
      <c r="J5851" s="29"/>
      <c r="L5851" s="28"/>
      <c r="M5851" s="27"/>
    </row>
    <row r="5852" spans="2:13">
      <c r="B5852" s="28"/>
      <c r="C5852" s="28"/>
      <c r="E5852" s="28"/>
      <c r="F5852" s="30"/>
      <c r="G5852" s="31"/>
      <c r="I5852" s="28"/>
      <c r="J5852" s="29"/>
      <c r="L5852" s="28"/>
      <c r="M5852" s="27"/>
    </row>
    <row r="5853" spans="2:13">
      <c r="B5853" s="28"/>
      <c r="C5853" s="28"/>
      <c r="E5853" s="28"/>
      <c r="F5853" s="30"/>
      <c r="G5853" s="31"/>
      <c r="I5853" s="28"/>
      <c r="J5853" s="29"/>
      <c r="L5853" s="28"/>
      <c r="M5853" s="27"/>
    </row>
    <row r="5854" spans="2:13">
      <c r="B5854" s="28"/>
      <c r="C5854" s="28"/>
      <c r="E5854" s="28"/>
      <c r="F5854" s="30"/>
      <c r="G5854" s="31"/>
      <c r="I5854" s="28"/>
      <c r="J5854" s="29"/>
      <c r="L5854" s="28"/>
      <c r="M5854" s="27"/>
    </row>
    <row r="5855" spans="2:13">
      <c r="B5855" s="28"/>
      <c r="C5855" s="28"/>
      <c r="E5855" s="28"/>
      <c r="F5855" s="30"/>
      <c r="G5855" s="31"/>
      <c r="I5855" s="28"/>
      <c r="J5855" s="29"/>
      <c r="L5855" s="28"/>
      <c r="M5855" s="27"/>
    </row>
    <row r="5856" spans="2:13">
      <c r="B5856" s="28"/>
      <c r="C5856" s="28"/>
      <c r="E5856" s="28"/>
      <c r="F5856" s="30"/>
      <c r="G5856" s="31"/>
      <c r="I5856" s="28"/>
      <c r="J5856" s="29"/>
      <c r="L5856" s="28"/>
      <c r="M5856" s="27"/>
    </row>
    <row r="5857" spans="2:13">
      <c r="B5857" s="28"/>
      <c r="C5857" s="28"/>
      <c r="E5857" s="28"/>
      <c r="F5857" s="30"/>
      <c r="G5857" s="31"/>
      <c r="I5857" s="28"/>
      <c r="J5857" s="29"/>
      <c r="L5857" s="28"/>
      <c r="M5857" s="27"/>
    </row>
    <row r="5858" spans="2:13">
      <c r="B5858" s="28"/>
      <c r="C5858" s="28"/>
      <c r="E5858" s="28"/>
      <c r="F5858" s="30"/>
      <c r="G5858" s="31"/>
      <c r="I5858" s="28"/>
      <c r="J5858" s="29"/>
      <c r="L5858" s="28"/>
      <c r="M5858" s="27"/>
    </row>
    <row r="5859" spans="2:13">
      <c r="B5859" s="28"/>
      <c r="C5859" s="28"/>
      <c r="E5859" s="28"/>
      <c r="F5859" s="30"/>
      <c r="G5859" s="31"/>
      <c r="I5859" s="28"/>
      <c r="J5859" s="29"/>
      <c r="L5859" s="28"/>
      <c r="M5859" s="27"/>
    </row>
    <row r="5860" spans="2:13">
      <c r="B5860" s="28"/>
      <c r="C5860" s="28"/>
      <c r="E5860" s="28"/>
      <c r="F5860" s="30"/>
      <c r="G5860" s="31"/>
      <c r="I5860" s="28"/>
      <c r="J5860" s="29"/>
      <c r="L5860" s="28"/>
      <c r="M5860" s="27"/>
    </row>
    <row r="5861" spans="2:13">
      <c r="B5861" s="28"/>
      <c r="C5861" s="28"/>
      <c r="E5861" s="28"/>
      <c r="F5861" s="30"/>
      <c r="G5861" s="31"/>
      <c r="I5861" s="28"/>
      <c r="J5861" s="29"/>
      <c r="L5861" s="28"/>
      <c r="M5861" s="27"/>
    </row>
    <row r="5862" spans="2:13">
      <c r="B5862" s="28"/>
      <c r="C5862" s="28"/>
      <c r="E5862" s="28"/>
      <c r="F5862" s="30"/>
      <c r="G5862" s="31"/>
      <c r="I5862" s="28"/>
      <c r="J5862" s="29"/>
      <c r="L5862" s="28"/>
      <c r="M5862" s="27"/>
    </row>
    <row r="5863" spans="2:13">
      <c r="B5863" s="28"/>
      <c r="C5863" s="28"/>
      <c r="E5863" s="28"/>
      <c r="F5863" s="30"/>
      <c r="G5863" s="31"/>
      <c r="I5863" s="28"/>
      <c r="J5863" s="29"/>
      <c r="L5863" s="28"/>
      <c r="M5863" s="27"/>
    </row>
    <row r="5864" spans="2:13">
      <c r="B5864" s="28"/>
      <c r="C5864" s="28"/>
      <c r="E5864" s="28"/>
      <c r="F5864" s="30"/>
      <c r="G5864" s="31"/>
      <c r="I5864" s="28"/>
      <c r="J5864" s="29"/>
      <c r="L5864" s="28"/>
      <c r="M5864" s="27"/>
    </row>
    <row r="5865" spans="2:13">
      <c r="B5865" s="28"/>
      <c r="C5865" s="28"/>
      <c r="E5865" s="28"/>
      <c r="F5865" s="30"/>
      <c r="G5865" s="31"/>
      <c r="I5865" s="28"/>
      <c r="J5865" s="29"/>
      <c r="L5865" s="28"/>
      <c r="M5865" s="27"/>
    </row>
    <row r="5866" spans="2:13">
      <c r="B5866" s="28"/>
      <c r="C5866" s="28"/>
      <c r="E5866" s="28"/>
      <c r="F5866" s="30"/>
      <c r="G5866" s="31"/>
      <c r="I5866" s="28"/>
      <c r="J5866" s="29"/>
      <c r="L5866" s="28"/>
      <c r="M5866" s="27"/>
    </row>
    <row r="5867" spans="2:13">
      <c r="B5867" s="28"/>
      <c r="C5867" s="28"/>
      <c r="E5867" s="28"/>
      <c r="F5867" s="30"/>
      <c r="G5867" s="31"/>
      <c r="I5867" s="28"/>
      <c r="J5867" s="29"/>
      <c r="L5867" s="28"/>
      <c r="M5867" s="27"/>
    </row>
    <row r="5868" spans="2:13">
      <c r="B5868" s="28"/>
      <c r="C5868" s="28"/>
      <c r="E5868" s="28"/>
      <c r="F5868" s="30"/>
      <c r="G5868" s="31"/>
      <c r="I5868" s="28"/>
      <c r="J5868" s="29"/>
      <c r="L5868" s="28"/>
      <c r="M5868" s="27"/>
    </row>
    <row r="5869" spans="2:13">
      <c r="B5869" s="28"/>
      <c r="C5869" s="28"/>
      <c r="E5869" s="28"/>
      <c r="F5869" s="30"/>
      <c r="G5869" s="31"/>
      <c r="I5869" s="28"/>
      <c r="J5869" s="29"/>
      <c r="L5869" s="28"/>
      <c r="M5869" s="27"/>
    </row>
    <row r="5870" spans="2:13">
      <c r="B5870" s="28"/>
      <c r="C5870" s="28"/>
      <c r="E5870" s="28"/>
      <c r="F5870" s="30"/>
      <c r="G5870" s="31"/>
      <c r="I5870" s="28"/>
      <c r="J5870" s="29"/>
      <c r="L5870" s="28"/>
      <c r="M5870" s="27"/>
    </row>
    <row r="5871" spans="2:13">
      <c r="B5871" s="28"/>
      <c r="C5871" s="28"/>
      <c r="E5871" s="28"/>
      <c r="F5871" s="30"/>
      <c r="G5871" s="31"/>
      <c r="I5871" s="28"/>
      <c r="J5871" s="29"/>
      <c r="L5871" s="28"/>
      <c r="M5871" s="27"/>
    </row>
    <row r="5872" spans="2:13">
      <c r="B5872" s="28"/>
      <c r="C5872" s="28"/>
      <c r="E5872" s="28"/>
      <c r="F5872" s="30"/>
      <c r="G5872" s="31"/>
      <c r="I5872" s="28"/>
      <c r="J5872" s="29"/>
      <c r="L5872" s="28"/>
      <c r="M5872" s="27"/>
    </row>
    <row r="5873" spans="2:13">
      <c r="B5873" s="28"/>
      <c r="C5873" s="28"/>
      <c r="E5873" s="28"/>
      <c r="F5873" s="30"/>
      <c r="G5873" s="31"/>
      <c r="I5873" s="28"/>
      <c r="J5873" s="29"/>
      <c r="L5873" s="28"/>
      <c r="M5873" s="27"/>
    </row>
    <row r="5874" spans="2:13">
      <c r="B5874" s="28"/>
      <c r="C5874" s="28"/>
      <c r="E5874" s="28"/>
      <c r="F5874" s="30"/>
      <c r="G5874" s="31"/>
      <c r="I5874" s="28"/>
      <c r="J5874" s="29"/>
      <c r="L5874" s="28"/>
      <c r="M5874" s="27"/>
    </row>
    <row r="5875" spans="2:13">
      <c r="B5875" s="28"/>
      <c r="C5875" s="28"/>
      <c r="E5875" s="28"/>
      <c r="F5875" s="30"/>
      <c r="G5875" s="31"/>
      <c r="I5875" s="28"/>
      <c r="J5875" s="29"/>
      <c r="L5875" s="28"/>
      <c r="M5875" s="27"/>
    </row>
    <row r="5876" spans="2:13">
      <c r="B5876" s="28"/>
      <c r="C5876" s="28"/>
      <c r="E5876" s="28"/>
      <c r="F5876" s="30"/>
      <c r="G5876" s="31"/>
      <c r="I5876" s="28"/>
      <c r="J5876" s="29"/>
      <c r="L5876" s="28"/>
      <c r="M5876" s="27"/>
    </row>
    <row r="5877" spans="2:13">
      <c r="B5877" s="28"/>
      <c r="C5877" s="28"/>
      <c r="E5877" s="28"/>
      <c r="F5877" s="30"/>
      <c r="G5877" s="31"/>
      <c r="I5877" s="28"/>
      <c r="J5877" s="29"/>
      <c r="L5877" s="28"/>
      <c r="M5877" s="27"/>
    </row>
    <row r="5878" spans="2:13">
      <c r="B5878" s="28"/>
      <c r="C5878" s="28"/>
      <c r="E5878" s="28"/>
      <c r="F5878" s="30"/>
      <c r="G5878" s="31"/>
      <c r="I5878" s="28"/>
      <c r="J5878" s="29"/>
      <c r="L5878" s="28"/>
      <c r="M5878" s="27"/>
    </row>
    <row r="5879" spans="2:13">
      <c r="B5879" s="28"/>
      <c r="C5879" s="28"/>
      <c r="E5879" s="28"/>
      <c r="F5879" s="30"/>
      <c r="G5879" s="31"/>
      <c r="I5879" s="28"/>
      <c r="J5879" s="29"/>
      <c r="L5879" s="28"/>
      <c r="M5879" s="27"/>
    </row>
    <row r="5880" spans="2:13">
      <c r="B5880" s="28"/>
      <c r="C5880" s="28"/>
      <c r="E5880" s="28"/>
      <c r="F5880" s="30"/>
      <c r="G5880" s="31"/>
      <c r="I5880" s="28"/>
      <c r="J5880" s="29"/>
      <c r="L5880" s="28"/>
      <c r="M5880" s="27"/>
    </row>
    <row r="5881" spans="2:13">
      <c r="B5881" s="28"/>
      <c r="C5881" s="28"/>
      <c r="E5881" s="28"/>
      <c r="F5881" s="30"/>
      <c r="G5881" s="31"/>
      <c r="I5881" s="28"/>
      <c r="J5881" s="29"/>
      <c r="L5881" s="28"/>
      <c r="M5881" s="27"/>
    </row>
    <row r="5882" spans="2:13">
      <c r="B5882" s="28"/>
      <c r="C5882" s="28"/>
      <c r="E5882" s="28"/>
      <c r="F5882" s="30"/>
      <c r="G5882" s="31"/>
      <c r="I5882" s="28"/>
      <c r="J5882" s="29"/>
      <c r="L5882" s="28"/>
      <c r="M5882" s="27"/>
    </row>
    <row r="5883" spans="2:13">
      <c r="B5883" s="28"/>
      <c r="C5883" s="28"/>
      <c r="E5883" s="28"/>
      <c r="F5883" s="30"/>
      <c r="G5883" s="31"/>
      <c r="I5883" s="28"/>
      <c r="J5883" s="29"/>
      <c r="L5883" s="28"/>
      <c r="M5883" s="27"/>
    </row>
    <row r="5884" spans="2:13">
      <c r="B5884" s="28"/>
      <c r="C5884" s="28"/>
      <c r="E5884" s="28"/>
      <c r="F5884" s="30"/>
      <c r="G5884" s="31"/>
      <c r="I5884" s="28"/>
      <c r="J5884" s="29"/>
      <c r="L5884" s="28"/>
      <c r="M5884" s="27"/>
    </row>
    <row r="5885" spans="2:13">
      <c r="B5885" s="28"/>
      <c r="C5885" s="28"/>
      <c r="E5885" s="28"/>
      <c r="F5885" s="30"/>
      <c r="G5885" s="31"/>
      <c r="I5885" s="28"/>
      <c r="J5885" s="29"/>
      <c r="L5885" s="28"/>
      <c r="M5885" s="27"/>
    </row>
    <row r="5886" spans="2:13">
      <c r="B5886" s="28"/>
      <c r="C5886" s="28"/>
      <c r="E5886" s="28"/>
      <c r="F5886" s="30"/>
      <c r="G5886" s="31"/>
      <c r="I5886" s="28"/>
      <c r="J5886" s="29"/>
      <c r="L5886" s="28"/>
      <c r="M5886" s="27"/>
    </row>
    <row r="5887" spans="2:13">
      <c r="B5887" s="28"/>
      <c r="C5887" s="28"/>
      <c r="E5887" s="28"/>
      <c r="F5887" s="30"/>
      <c r="G5887" s="31"/>
      <c r="I5887" s="28"/>
      <c r="J5887" s="29"/>
      <c r="L5887" s="28"/>
      <c r="M5887" s="27"/>
    </row>
    <row r="5888" spans="2:13">
      <c r="B5888" s="28"/>
      <c r="C5888" s="28"/>
      <c r="E5888" s="28"/>
      <c r="F5888" s="30"/>
      <c r="G5888" s="31"/>
      <c r="I5888" s="28"/>
      <c r="J5888" s="29"/>
      <c r="L5888" s="28"/>
      <c r="M5888" s="27"/>
    </row>
    <row r="5889" spans="2:13">
      <c r="B5889" s="28"/>
      <c r="C5889" s="28"/>
      <c r="E5889" s="28"/>
      <c r="F5889" s="30"/>
      <c r="G5889" s="31"/>
      <c r="I5889" s="28"/>
      <c r="J5889" s="29"/>
      <c r="L5889" s="28"/>
      <c r="M5889" s="27"/>
    </row>
    <row r="5890" spans="2:13">
      <c r="B5890" s="28"/>
      <c r="C5890" s="28"/>
      <c r="E5890" s="28"/>
      <c r="F5890" s="30"/>
      <c r="G5890" s="31"/>
      <c r="I5890" s="28"/>
      <c r="J5890" s="29"/>
      <c r="L5890" s="28"/>
      <c r="M5890" s="27"/>
    </row>
    <row r="5891" spans="2:13">
      <c r="B5891" s="28"/>
      <c r="C5891" s="28"/>
      <c r="E5891" s="28"/>
      <c r="F5891" s="30"/>
      <c r="G5891" s="31"/>
      <c r="I5891" s="28"/>
      <c r="J5891" s="29"/>
      <c r="L5891" s="28"/>
      <c r="M5891" s="27"/>
    </row>
    <row r="5892" spans="2:13">
      <c r="B5892" s="28"/>
      <c r="C5892" s="28"/>
      <c r="E5892" s="28"/>
      <c r="F5892" s="30"/>
      <c r="G5892" s="31"/>
      <c r="I5892" s="28"/>
      <c r="J5892" s="29"/>
      <c r="L5892" s="28"/>
      <c r="M5892" s="27"/>
    </row>
    <row r="5893" spans="2:13">
      <c r="B5893" s="28"/>
      <c r="C5893" s="28"/>
      <c r="E5893" s="28"/>
      <c r="F5893" s="30"/>
      <c r="G5893" s="31"/>
      <c r="I5893" s="28"/>
      <c r="J5893" s="29"/>
      <c r="L5893" s="28"/>
      <c r="M5893" s="27"/>
    </row>
    <row r="5894" spans="2:13">
      <c r="B5894" s="28"/>
      <c r="C5894" s="28"/>
      <c r="E5894" s="28"/>
      <c r="F5894" s="30"/>
      <c r="G5894" s="31"/>
      <c r="I5894" s="28"/>
      <c r="J5894" s="29"/>
      <c r="L5894" s="28"/>
      <c r="M5894" s="27"/>
    </row>
    <row r="5895" spans="2:13">
      <c r="B5895" s="28"/>
      <c r="C5895" s="28"/>
      <c r="E5895" s="28"/>
      <c r="F5895" s="30"/>
      <c r="G5895" s="31"/>
      <c r="I5895" s="28"/>
      <c r="J5895" s="29"/>
      <c r="L5895" s="28"/>
      <c r="M5895" s="27"/>
    </row>
    <row r="5896" spans="2:13">
      <c r="B5896" s="28"/>
      <c r="C5896" s="28"/>
      <c r="E5896" s="28"/>
      <c r="F5896" s="30"/>
      <c r="G5896" s="31"/>
      <c r="I5896" s="28"/>
      <c r="J5896" s="29"/>
      <c r="L5896" s="28"/>
      <c r="M5896" s="27"/>
    </row>
    <row r="5897" spans="2:13">
      <c r="B5897" s="28"/>
      <c r="C5897" s="28"/>
      <c r="E5897" s="28"/>
      <c r="F5897" s="30"/>
      <c r="G5897" s="31"/>
      <c r="I5897" s="28"/>
      <c r="J5897" s="29"/>
      <c r="L5897" s="28"/>
      <c r="M5897" s="27"/>
    </row>
    <row r="5898" spans="2:13">
      <c r="B5898" s="28"/>
      <c r="C5898" s="28"/>
      <c r="E5898" s="28"/>
      <c r="F5898" s="30"/>
      <c r="G5898" s="31"/>
      <c r="I5898" s="28"/>
      <c r="J5898" s="29"/>
      <c r="L5898" s="28"/>
      <c r="M5898" s="27"/>
    </row>
    <row r="5899" spans="2:13">
      <c r="B5899" s="28"/>
      <c r="C5899" s="28"/>
      <c r="E5899" s="28"/>
      <c r="F5899" s="30"/>
      <c r="G5899" s="31"/>
      <c r="I5899" s="28"/>
      <c r="J5899" s="29"/>
      <c r="L5899" s="28"/>
      <c r="M5899" s="27"/>
    </row>
    <row r="5900" spans="2:13">
      <c r="B5900" s="28"/>
      <c r="C5900" s="28"/>
      <c r="E5900" s="28"/>
      <c r="F5900" s="30"/>
      <c r="G5900" s="31"/>
      <c r="I5900" s="28"/>
      <c r="J5900" s="29"/>
      <c r="L5900" s="28"/>
      <c r="M5900" s="27"/>
    </row>
    <row r="5901" spans="2:13">
      <c r="B5901" s="28"/>
      <c r="C5901" s="28"/>
      <c r="E5901" s="28"/>
      <c r="F5901" s="30"/>
      <c r="G5901" s="31"/>
      <c r="I5901" s="28"/>
      <c r="J5901" s="29"/>
      <c r="L5901" s="28"/>
      <c r="M5901" s="27"/>
    </row>
    <row r="5902" spans="2:13">
      <c r="B5902" s="28"/>
      <c r="C5902" s="28"/>
      <c r="E5902" s="28"/>
      <c r="F5902" s="30"/>
      <c r="G5902" s="31"/>
      <c r="I5902" s="28"/>
      <c r="J5902" s="29"/>
      <c r="L5902" s="28"/>
      <c r="M5902" s="27"/>
    </row>
    <row r="5903" spans="2:13">
      <c r="B5903" s="28"/>
      <c r="C5903" s="28"/>
      <c r="E5903" s="28"/>
      <c r="F5903" s="30"/>
      <c r="G5903" s="31"/>
      <c r="I5903" s="28"/>
      <c r="J5903" s="29"/>
      <c r="L5903" s="28"/>
      <c r="M5903" s="27"/>
    </row>
    <row r="5904" spans="2:13">
      <c r="B5904" s="28"/>
      <c r="C5904" s="28"/>
      <c r="E5904" s="28"/>
      <c r="F5904" s="30"/>
      <c r="G5904" s="31"/>
      <c r="I5904" s="28"/>
      <c r="J5904" s="29"/>
      <c r="L5904" s="28"/>
      <c r="M5904" s="27"/>
    </row>
    <row r="5905" spans="2:13">
      <c r="B5905" s="28"/>
      <c r="C5905" s="28"/>
      <c r="E5905" s="28"/>
      <c r="F5905" s="30"/>
      <c r="G5905" s="31"/>
      <c r="I5905" s="28"/>
      <c r="J5905" s="29"/>
      <c r="L5905" s="28"/>
      <c r="M5905" s="27"/>
    </row>
    <row r="5906" spans="2:13">
      <c r="B5906" s="28"/>
      <c r="C5906" s="28"/>
      <c r="E5906" s="28"/>
      <c r="F5906" s="30"/>
      <c r="G5906" s="31"/>
      <c r="I5906" s="28"/>
      <c r="J5906" s="29"/>
      <c r="L5906" s="28"/>
      <c r="M5906" s="27"/>
    </row>
    <row r="5907" spans="2:13">
      <c r="B5907" s="28"/>
      <c r="C5907" s="28"/>
      <c r="E5907" s="28"/>
      <c r="F5907" s="30"/>
      <c r="G5907" s="31"/>
      <c r="I5907" s="28"/>
      <c r="J5907" s="29"/>
      <c r="L5907" s="28"/>
      <c r="M5907" s="27"/>
    </row>
    <row r="5908" spans="2:13">
      <c r="B5908" s="28"/>
      <c r="C5908" s="28"/>
      <c r="E5908" s="28"/>
      <c r="F5908" s="30"/>
      <c r="G5908" s="31"/>
      <c r="I5908" s="28"/>
      <c r="J5908" s="29"/>
      <c r="L5908" s="28"/>
      <c r="M5908" s="27"/>
    </row>
    <row r="5909" spans="2:13">
      <c r="B5909" s="28"/>
      <c r="C5909" s="28"/>
      <c r="E5909" s="28"/>
      <c r="F5909" s="30"/>
      <c r="G5909" s="31"/>
      <c r="I5909" s="28"/>
      <c r="J5909" s="29"/>
      <c r="L5909" s="28"/>
      <c r="M5909" s="27"/>
    </row>
    <row r="5910" spans="2:13">
      <c r="B5910" s="28"/>
      <c r="C5910" s="28"/>
      <c r="E5910" s="28"/>
      <c r="F5910" s="30"/>
      <c r="G5910" s="31"/>
      <c r="I5910" s="28"/>
      <c r="J5910" s="29"/>
      <c r="L5910" s="28"/>
      <c r="M5910" s="27"/>
    </row>
    <row r="5911" spans="2:13">
      <c r="B5911" s="28"/>
      <c r="C5911" s="28"/>
      <c r="E5911" s="28"/>
      <c r="F5911" s="30"/>
      <c r="G5911" s="31"/>
      <c r="I5911" s="28"/>
      <c r="J5911" s="29"/>
      <c r="L5911" s="28"/>
      <c r="M5911" s="27"/>
    </row>
    <row r="5912" spans="2:13">
      <c r="B5912" s="28"/>
      <c r="C5912" s="28"/>
      <c r="E5912" s="28"/>
      <c r="F5912" s="30"/>
      <c r="G5912" s="31"/>
      <c r="I5912" s="28"/>
      <c r="J5912" s="29"/>
      <c r="L5912" s="28"/>
      <c r="M5912" s="27"/>
    </row>
    <row r="5913" spans="2:13">
      <c r="B5913" s="28"/>
      <c r="C5913" s="28"/>
      <c r="E5913" s="28"/>
      <c r="F5913" s="30"/>
      <c r="G5913" s="31"/>
      <c r="I5913" s="28"/>
      <c r="J5913" s="29"/>
      <c r="L5913" s="28"/>
      <c r="M5913" s="27"/>
    </row>
    <row r="5914" spans="2:13">
      <c r="B5914" s="28"/>
      <c r="C5914" s="28"/>
      <c r="E5914" s="28"/>
      <c r="F5914" s="30"/>
      <c r="G5914" s="31"/>
      <c r="I5914" s="28"/>
      <c r="J5914" s="29"/>
      <c r="L5914" s="28"/>
      <c r="M5914" s="27"/>
    </row>
    <row r="5915" spans="2:13">
      <c r="B5915" s="28"/>
      <c r="C5915" s="28"/>
      <c r="E5915" s="28"/>
      <c r="F5915" s="30"/>
      <c r="G5915" s="31"/>
      <c r="I5915" s="28"/>
      <c r="J5915" s="29"/>
      <c r="L5915" s="28"/>
      <c r="M5915" s="27"/>
    </row>
    <row r="5916" spans="2:13">
      <c r="B5916" s="28"/>
      <c r="C5916" s="28"/>
      <c r="E5916" s="28"/>
      <c r="F5916" s="30"/>
      <c r="G5916" s="31"/>
      <c r="I5916" s="28"/>
      <c r="J5916" s="29"/>
      <c r="L5916" s="28"/>
      <c r="M5916" s="27"/>
    </row>
    <row r="5917" spans="2:13">
      <c r="B5917" s="28"/>
      <c r="C5917" s="28"/>
      <c r="E5917" s="28"/>
      <c r="F5917" s="30"/>
      <c r="G5917" s="31"/>
      <c r="I5917" s="28"/>
      <c r="J5917" s="29"/>
      <c r="L5917" s="28"/>
      <c r="M5917" s="27"/>
    </row>
    <row r="5918" spans="2:13">
      <c r="B5918" s="28"/>
      <c r="C5918" s="28"/>
      <c r="E5918" s="28"/>
      <c r="F5918" s="30"/>
      <c r="G5918" s="31"/>
      <c r="I5918" s="28"/>
      <c r="J5918" s="29"/>
      <c r="L5918" s="28"/>
      <c r="M5918" s="27"/>
    </row>
    <row r="5919" spans="2:13">
      <c r="B5919" s="28"/>
      <c r="C5919" s="28"/>
      <c r="E5919" s="28"/>
      <c r="F5919" s="30"/>
      <c r="G5919" s="31"/>
      <c r="I5919" s="28"/>
      <c r="J5919" s="29"/>
      <c r="L5919" s="28"/>
      <c r="M5919" s="27"/>
    </row>
    <row r="5920" spans="2:13">
      <c r="B5920" s="28"/>
      <c r="C5920" s="28"/>
      <c r="E5920" s="28"/>
      <c r="F5920" s="30"/>
      <c r="G5920" s="31"/>
      <c r="I5920" s="28"/>
      <c r="J5920" s="29"/>
      <c r="L5920" s="28"/>
      <c r="M5920" s="27"/>
    </row>
    <row r="5921" spans="2:13">
      <c r="B5921" s="28"/>
      <c r="C5921" s="28"/>
      <c r="E5921" s="28"/>
      <c r="F5921" s="30"/>
      <c r="G5921" s="31"/>
      <c r="I5921" s="28"/>
      <c r="J5921" s="29"/>
      <c r="L5921" s="28"/>
      <c r="M5921" s="27"/>
    </row>
    <row r="5922" spans="2:13">
      <c r="B5922" s="28"/>
      <c r="C5922" s="28"/>
      <c r="E5922" s="28"/>
      <c r="F5922" s="30"/>
      <c r="G5922" s="31"/>
      <c r="I5922" s="28"/>
      <c r="J5922" s="29"/>
      <c r="L5922" s="28"/>
      <c r="M5922" s="27"/>
    </row>
    <row r="5923" spans="2:13">
      <c r="B5923" s="28"/>
      <c r="C5923" s="28"/>
      <c r="E5923" s="28"/>
      <c r="F5923" s="30"/>
      <c r="G5923" s="31"/>
      <c r="I5923" s="28"/>
      <c r="J5923" s="29"/>
      <c r="L5923" s="28"/>
      <c r="M5923" s="27"/>
    </row>
    <row r="5924" spans="2:13">
      <c r="B5924" s="28"/>
      <c r="C5924" s="28"/>
      <c r="E5924" s="28"/>
      <c r="F5924" s="30"/>
      <c r="G5924" s="31"/>
      <c r="I5924" s="28"/>
      <c r="J5924" s="29"/>
      <c r="L5924" s="28"/>
      <c r="M5924" s="27"/>
    </row>
    <row r="5925" spans="2:13">
      <c r="B5925" s="28"/>
      <c r="C5925" s="28"/>
      <c r="E5925" s="28"/>
      <c r="F5925" s="30"/>
      <c r="G5925" s="31"/>
      <c r="I5925" s="28"/>
      <c r="J5925" s="29"/>
      <c r="L5925" s="28"/>
      <c r="M5925" s="27"/>
    </row>
    <row r="5926" spans="2:13">
      <c r="B5926" s="28"/>
      <c r="C5926" s="28"/>
      <c r="E5926" s="28"/>
      <c r="F5926" s="30"/>
      <c r="G5926" s="31"/>
      <c r="I5926" s="28"/>
      <c r="J5926" s="29"/>
      <c r="L5926" s="28"/>
      <c r="M5926" s="27"/>
    </row>
    <row r="5927" spans="2:13">
      <c r="B5927" s="28"/>
      <c r="C5927" s="28"/>
      <c r="E5927" s="28"/>
      <c r="F5927" s="30"/>
      <c r="G5927" s="31"/>
      <c r="I5927" s="28"/>
      <c r="J5927" s="29"/>
      <c r="L5927" s="28"/>
      <c r="M5927" s="27"/>
    </row>
    <row r="5928" spans="2:13">
      <c r="B5928" s="28"/>
      <c r="C5928" s="28"/>
      <c r="E5928" s="28"/>
      <c r="F5928" s="30"/>
      <c r="G5928" s="31"/>
      <c r="I5928" s="28"/>
      <c r="J5928" s="29"/>
      <c r="L5928" s="28"/>
      <c r="M5928" s="27"/>
    </row>
    <row r="5929" spans="2:13">
      <c r="B5929" s="28"/>
      <c r="C5929" s="28"/>
      <c r="E5929" s="28"/>
      <c r="F5929" s="30"/>
      <c r="G5929" s="31"/>
      <c r="I5929" s="28"/>
      <c r="J5929" s="29"/>
      <c r="L5929" s="28"/>
      <c r="M5929" s="27"/>
    </row>
    <row r="5930" spans="2:13">
      <c r="B5930" s="28"/>
      <c r="C5930" s="28"/>
      <c r="E5930" s="28"/>
      <c r="F5930" s="30"/>
      <c r="G5930" s="31"/>
      <c r="I5930" s="28"/>
      <c r="J5930" s="29"/>
      <c r="L5930" s="28"/>
      <c r="M5930" s="27"/>
    </row>
    <row r="5931" spans="2:13">
      <c r="B5931" s="28"/>
      <c r="C5931" s="28"/>
      <c r="E5931" s="28"/>
      <c r="F5931" s="30"/>
      <c r="G5931" s="31"/>
      <c r="I5931" s="28"/>
      <c r="J5931" s="29"/>
      <c r="L5931" s="28"/>
      <c r="M5931" s="27"/>
    </row>
    <row r="5932" spans="2:13">
      <c r="B5932" s="28"/>
      <c r="C5932" s="28"/>
      <c r="E5932" s="28"/>
      <c r="F5932" s="30"/>
      <c r="G5932" s="31"/>
      <c r="I5932" s="28"/>
      <c r="J5932" s="29"/>
      <c r="L5932" s="28"/>
      <c r="M5932" s="27"/>
    </row>
    <row r="5933" spans="2:13">
      <c r="B5933" s="28"/>
      <c r="C5933" s="28"/>
      <c r="E5933" s="28"/>
      <c r="F5933" s="30"/>
      <c r="G5933" s="31"/>
      <c r="I5933" s="28"/>
      <c r="J5933" s="29"/>
      <c r="L5933" s="28"/>
      <c r="M5933" s="27"/>
    </row>
    <row r="5934" spans="2:13">
      <c r="B5934" s="28"/>
      <c r="C5934" s="28"/>
      <c r="E5934" s="28"/>
      <c r="F5934" s="30"/>
      <c r="G5934" s="31"/>
      <c r="I5934" s="28"/>
      <c r="J5934" s="29"/>
      <c r="L5934" s="28"/>
      <c r="M5934" s="27"/>
    </row>
    <row r="5935" spans="2:13">
      <c r="B5935" s="28"/>
      <c r="C5935" s="28"/>
      <c r="E5935" s="28"/>
      <c r="F5935" s="30"/>
      <c r="G5935" s="31"/>
      <c r="I5935" s="28"/>
      <c r="J5935" s="29"/>
      <c r="L5935" s="28"/>
      <c r="M5935" s="27"/>
    </row>
    <row r="5936" spans="2:13">
      <c r="B5936" s="28"/>
      <c r="C5936" s="28"/>
      <c r="E5936" s="28"/>
      <c r="F5936" s="30"/>
      <c r="G5936" s="31"/>
      <c r="I5936" s="28"/>
      <c r="J5936" s="29"/>
      <c r="L5936" s="28"/>
      <c r="M5936" s="27"/>
    </row>
    <row r="5937" spans="2:13">
      <c r="B5937" s="28"/>
      <c r="C5937" s="28"/>
      <c r="E5937" s="28"/>
      <c r="F5937" s="30"/>
      <c r="G5937" s="31"/>
      <c r="I5937" s="28"/>
      <c r="J5937" s="29"/>
      <c r="L5937" s="28"/>
      <c r="M5937" s="27"/>
    </row>
    <row r="5938" spans="2:13">
      <c r="B5938" s="28"/>
      <c r="C5938" s="28"/>
      <c r="E5938" s="28"/>
      <c r="F5938" s="30"/>
      <c r="G5938" s="31"/>
      <c r="I5938" s="28"/>
      <c r="J5938" s="29"/>
      <c r="L5938" s="28"/>
      <c r="M5938" s="27"/>
    </row>
    <row r="5939" spans="2:13">
      <c r="B5939" s="28"/>
      <c r="C5939" s="28"/>
      <c r="E5939" s="28"/>
      <c r="F5939" s="30"/>
      <c r="G5939" s="31"/>
      <c r="I5939" s="28"/>
      <c r="J5939" s="29"/>
      <c r="L5939" s="28"/>
      <c r="M5939" s="27"/>
    </row>
    <row r="5940" spans="2:13">
      <c r="B5940" s="28"/>
      <c r="C5940" s="28"/>
      <c r="E5940" s="28"/>
      <c r="F5940" s="30"/>
      <c r="G5940" s="31"/>
      <c r="I5940" s="28"/>
      <c r="J5940" s="29"/>
      <c r="L5940" s="28"/>
      <c r="M5940" s="27"/>
    </row>
    <row r="5941" spans="2:13">
      <c r="B5941" s="28"/>
      <c r="C5941" s="28"/>
      <c r="E5941" s="28"/>
      <c r="F5941" s="30"/>
      <c r="G5941" s="31"/>
      <c r="I5941" s="28"/>
      <c r="J5941" s="29"/>
      <c r="L5941" s="28"/>
      <c r="M5941" s="27"/>
    </row>
    <row r="5942" spans="2:13">
      <c r="B5942" s="28"/>
      <c r="C5942" s="28"/>
      <c r="E5942" s="28"/>
      <c r="F5942" s="30"/>
      <c r="G5942" s="31"/>
      <c r="I5942" s="28"/>
      <c r="J5942" s="29"/>
      <c r="L5942" s="28"/>
      <c r="M5942" s="27"/>
    </row>
    <row r="5943" spans="2:13">
      <c r="B5943" s="28"/>
      <c r="C5943" s="28"/>
      <c r="E5943" s="28"/>
      <c r="F5943" s="30"/>
      <c r="G5943" s="31"/>
      <c r="I5943" s="28"/>
      <c r="J5943" s="29"/>
      <c r="L5943" s="28"/>
      <c r="M5943" s="27"/>
    </row>
    <row r="5944" spans="2:13">
      <c r="B5944" s="28"/>
      <c r="C5944" s="28"/>
      <c r="E5944" s="28"/>
      <c r="F5944" s="30"/>
      <c r="G5944" s="31"/>
      <c r="I5944" s="28"/>
      <c r="J5944" s="29"/>
      <c r="L5944" s="28"/>
      <c r="M5944" s="27"/>
    </row>
    <row r="5945" spans="2:13">
      <c r="B5945" s="28"/>
      <c r="C5945" s="28"/>
      <c r="E5945" s="28"/>
      <c r="F5945" s="30"/>
      <c r="G5945" s="31"/>
      <c r="I5945" s="28"/>
      <c r="J5945" s="29"/>
      <c r="L5945" s="28"/>
      <c r="M5945" s="27"/>
    </row>
    <row r="5946" spans="2:13">
      <c r="B5946" s="28"/>
      <c r="C5946" s="28"/>
      <c r="E5946" s="28"/>
      <c r="F5946" s="30"/>
      <c r="G5946" s="31"/>
      <c r="I5946" s="28"/>
      <c r="J5946" s="29"/>
      <c r="L5946" s="28"/>
      <c r="M5946" s="27"/>
    </row>
    <row r="5947" spans="2:13">
      <c r="B5947" s="28"/>
      <c r="C5947" s="28"/>
      <c r="E5947" s="28"/>
      <c r="F5947" s="30"/>
      <c r="G5947" s="31"/>
      <c r="I5947" s="28"/>
      <c r="J5947" s="29"/>
      <c r="L5947" s="28"/>
      <c r="M5947" s="27"/>
    </row>
    <row r="5948" spans="2:13">
      <c r="B5948" s="28"/>
      <c r="C5948" s="28"/>
      <c r="E5948" s="28"/>
      <c r="F5948" s="30"/>
      <c r="G5948" s="31"/>
      <c r="I5948" s="28"/>
      <c r="J5948" s="29"/>
      <c r="L5948" s="28"/>
      <c r="M5948" s="27"/>
    </row>
    <row r="5949" spans="2:13">
      <c r="B5949" s="28"/>
      <c r="C5949" s="28"/>
      <c r="E5949" s="28"/>
      <c r="F5949" s="30"/>
      <c r="G5949" s="31"/>
      <c r="I5949" s="28"/>
      <c r="J5949" s="29"/>
      <c r="L5949" s="28"/>
      <c r="M5949" s="27"/>
    </row>
    <row r="5950" spans="2:13">
      <c r="B5950" s="28"/>
      <c r="C5950" s="28"/>
      <c r="E5950" s="28"/>
      <c r="F5950" s="30"/>
      <c r="G5950" s="31"/>
      <c r="I5950" s="28"/>
      <c r="J5950" s="29"/>
      <c r="L5950" s="28"/>
      <c r="M5950" s="27"/>
    </row>
    <row r="5951" spans="2:13">
      <c r="B5951" s="28"/>
      <c r="C5951" s="28"/>
      <c r="E5951" s="28"/>
      <c r="F5951" s="30"/>
      <c r="G5951" s="31"/>
      <c r="I5951" s="28"/>
      <c r="J5951" s="29"/>
      <c r="L5951" s="28"/>
      <c r="M5951" s="27"/>
    </row>
    <row r="5952" spans="2:13">
      <c r="B5952" s="28"/>
      <c r="C5952" s="28"/>
      <c r="E5952" s="28"/>
      <c r="F5952" s="30"/>
      <c r="G5952" s="31"/>
      <c r="I5952" s="28"/>
      <c r="J5952" s="29"/>
      <c r="L5952" s="28"/>
      <c r="M5952" s="27"/>
    </row>
    <row r="5953" spans="2:13">
      <c r="B5953" s="28"/>
      <c r="C5953" s="28"/>
      <c r="E5953" s="28"/>
      <c r="F5953" s="30"/>
      <c r="G5953" s="31"/>
      <c r="I5953" s="28"/>
      <c r="J5953" s="29"/>
      <c r="L5953" s="28"/>
      <c r="M5953" s="27"/>
    </row>
    <row r="5954" spans="2:13">
      <c r="B5954" s="28"/>
      <c r="C5954" s="28"/>
      <c r="E5954" s="28"/>
      <c r="F5954" s="30"/>
      <c r="G5954" s="31"/>
      <c r="I5954" s="28"/>
      <c r="J5954" s="29"/>
      <c r="L5954" s="28"/>
      <c r="M5954" s="27"/>
    </row>
    <row r="5955" spans="2:13">
      <c r="B5955" s="28"/>
      <c r="C5955" s="28"/>
      <c r="E5955" s="28"/>
      <c r="F5955" s="30"/>
      <c r="G5955" s="31"/>
      <c r="I5955" s="28"/>
      <c r="J5955" s="29"/>
      <c r="L5955" s="28"/>
      <c r="M5955" s="27"/>
    </row>
    <row r="5956" spans="2:13">
      <c r="B5956" s="28"/>
      <c r="C5956" s="28"/>
      <c r="E5956" s="28"/>
      <c r="F5956" s="30"/>
      <c r="G5956" s="31"/>
      <c r="I5956" s="28"/>
      <c r="J5956" s="29"/>
      <c r="L5956" s="28"/>
      <c r="M5956" s="27"/>
    </row>
    <row r="5957" spans="2:13">
      <c r="B5957" s="28"/>
      <c r="C5957" s="28"/>
      <c r="E5957" s="28"/>
      <c r="F5957" s="30"/>
      <c r="G5957" s="31"/>
      <c r="I5957" s="28"/>
      <c r="J5957" s="29"/>
      <c r="L5957" s="28"/>
      <c r="M5957" s="27"/>
    </row>
    <row r="5958" spans="2:13">
      <c r="B5958" s="28"/>
      <c r="C5958" s="28"/>
      <c r="E5958" s="28"/>
      <c r="F5958" s="30"/>
      <c r="G5958" s="31"/>
      <c r="I5958" s="28"/>
      <c r="J5958" s="29"/>
      <c r="L5958" s="28"/>
      <c r="M5958" s="27"/>
    </row>
    <row r="5959" spans="2:13">
      <c r="B5959" s="28"/>
      <c r="C5959" s="28"/>
      <c r="E5959" s="28"/>
      <c r="F5959" s="30"/>
      <c r="G5959" s="31"/>
      <c r="I5959" s="28"/>
      <c r="J5959" s="29"/>
      <c r="L5959" s="28"/>
      <c r="M5959" s="27"/>
    </row>
    <row r="5960" spans="2:13">
      <c r="B5960" s="28"/>
      <c r="C5960" s="28"/>
      <c r="E5960" s="28"/>
      <c r="F5960" s="30"/>
      <c r="G5960" s="31"/>
      <c r="I5960" s="28"/>
      <c r="J5960" s="29"/>
      <c r="L5960" s="28"/>
      <c r="M5960" s="27"/>
    </row>
    <row r="5961" spans="2:13">
      <c r="B5961" s="28"/>
      <c r="C5961" s="28"/>
      <c r="E5961" s="28"/>
      <c r="F5961" s="30"/>
      <c r="G5961" s="31"/>
      <c r="I5961" s="28"/>
      <c r="J5961" s="29"/>
      <c r="L5961" s="28"/>
      <c r="M5961" s="27"/>
    </row>
    <row r="5962" spans="2:13">
      <c r="B5962" s="28"/>
      <c r="C5962" s="28"/>
      <c r="E5962" s="28"/>
      <c r="F5962" s="30"/>
      <c r="G5962" s="31"/>
      <c r="I5962" s="28"/>
      <c r="J5962" s="29"/>
      <c r="L5962" s="28"/>
      <c r="M5962" s="27"/>
    </row>
    <row r="5963" spans="2:13">
      <c r="B5963" s="28"/>
      <c r="C5963" s="28"/>
      <c r="E5963" s="28"/>
      <c r="F5963" s="30"/>
      <c r="G5963" s="31"/>
      <c r="I5963" s="28"/>
      <c r="J5963" s="29"/>
      <c r="L5963" s="28"/>
      <c r="M5963" s="27"/>
    </row>
    <row r="5964" spans="2:13">
      <c r="B5964" s="28"/>
      <c r="C5964" s="28"/>
      <c r="E5964" s="28"/>
      <c r="F5964" s="30"/>
      <c r="G5964" s="31"/>
      <c r="I5964" s="28"/>
      <c r="J5964" s="29"/>
      <c r="L5964" s="28"/>
      <c r="M5964" s="27"/>
    </row>
    <row r="5965" spans="2:13">
      <c r="B5965" s="28"/>
      <c r="C5965" s="28"/>
      <c r="E5965" s="28"/>
      <c r="F5965" s="30"/>
      <c r="G5965" s="31"/>
      <c r="I5965" s="28"/>
      <c r="J5965" s="29"/>
      <c r="L5965" s="28"/>
      <c r="M5965" s="27"/>
    </row>
    <row r="5966" spans="2:13">
      <c r="B5966" s="28"/>
      <c r="C5966" s="28"/>
      <c r="E5966" s="28"/>
      <c r="F5966" s="30"/>
      <c r="G5966" s="31"/>
      <c r="I5966" s="28"/>
      <c r="J5966" s="29"/>
      <c r="L5966" s="28"/>
      <c r="M5966" s="27"/>
    </row>
    <row r="5967" spans="2:13">
      <c r="B5967" s="28"/>
      <c r="C5967" s="28"/>
      <c r="E5967" s="28"/>
      <c r="F5967" s="30"/>
      <c r="G5967" s="31"/>
      <c r="I5967" s="28"/>
      <c r="J5967" s="29"/>
      <c r="L5967" s="28"/>
      <c r="M5967" s="27"/>
    </row>
    <row r="5968" spans="2:13">
      <c r="B5968" s="28"/>
      <c r="C5968" s="28"/>
      <c r="E5968" s="28"/>
      <c r="F5968" s="30"/>
      <c r="G5968" s="31"/>
      <c r="I5968" s="28"/>
      <c r="J5968" s="29"/>
      <c r="L5968" s="28"/>
      <c r="M5968" s="27"/>
    </row>
    <row r="5969" spans="2:13">
      <c r="B5969" s="28"/>
      <c r="C5969" s="28"/>
      <c r="E5969" s="28"/>
      <c r="F5969" s="30"/>
      <c r="G5969" s="31"/>
      <c r="I5969" s="28"/>
      <c r="J5969" s="29"/>
      <c r="L5969" s="28"/>
      <c r="M5969" s="27"/>
    </row>
    <row r="5970" spans="2:13">
      <c r="B5970" s="28"/>
      <c r="C5970" s="28"/>
      <c r="E5970" s="28"/>
      <c r="F5970" s="30"/>
      <c r="G5970" s="31"/>
      <c r="I5970" s="28"/>
      <c r="J5970" s="29"/>
      <c r="L5970" s="28"/>
      <c r="M5970" s="27"/>
    </row>
    <row r="5971" spans="2:13">
      <c r="B5971" s="28"/>
      <c r="C5971" s="28"/>
      <c r="E5971" s="28"/>
      <c r="F5971" s="30"/>
      <c r="G5971" s="31"/>
      <c r="I5971" s="28"/>
      <c r="J5971" s="29"/>
      <c r="L5971" s="28"/>
      <c r="M5971" s="27"/>
    </row>
    <row r="5972" spans="2:13">
      <c r="B5972" s="28"/>
      <c r="C5972" s="28"/>
      <c r="E5972" s="28"/>
      <c r="F5972" s="30"/>
      <c r="G5972" s="31"/>
      <c r="I5972" s="28"/>
      <c r="J5972" s="29"/>
      <c r="L5972" s="28"/>
      <c r="M5972" s="27"/>
    </row>
    <row r="5973" spans="2:13">
      <c r="B5973" s="28"/>
      <c r="C5973" s="28"/>
      <c r="E5973" s="28"/>
      <c r="F5973" s="30"/>
      <c r="G5973" s="31"/>
      <c r="I5973" s="28"/>
      <c r="J5973" s="29"/>
      <c r="L5973" s="28"/>
      <c r="M5973" s="27"/>
    </row>
    <row r="5974" spans="2:13">
      <c r="B5974" s="28"/>
      <c r="C5974" s="28"/>
      <c r="E5974" s="28"/>
      <c r="F5974" s="30"/>
      <c r="G5974" s="31"/>
      <c r="I5974" s="28"/>
      <c r="J5974" s="29"/>
      <c r="L5974" s="28"/>
      <c r="M5974" s="27"/>
    </row>
    <row r="5975" spans="2:13">
      <c r="B5975" s="28"/>
      <c r="C5975" s="28"/>
      <c r="E5975" s="28"/>
      <c r="F5975" s="30"/>
      <c r="G5975" s="31"/>
      <c r="I5975" s="28"/>
      <c r="J5975" s="29"/>
      <c r="L5975" s="28"/>
      <c r="M5975" s="27"/>
    </row>
    <row r="5976" spans="2:13">
      <c r="B5976" s="28"/>
      <c r="C5976" s="28"/>
      <c r="E5976" s="28"/>
      <c r="F5976" s="30"/>
      <c r="G5976" s="31"/>
      <c r="I5976" s="28"/>
      <c r="J5976" s="29"/>
      <c r="L5976" s="28"/>
      <c r="M5976" s="27"/>
    </row>
    <row r="5977" spans="2:13">
      <c r="B5977" s="28"/>
      <c r="C5977" s="28"/>
      <c r="E5977" s="28"/>
      <c r="F5977" s="30"/>
      <c r="G5977" s="31"/>
      <c r="I5977" s="28"/>
      <c r="J5977" s="29"/>
      <c r="L5977" s="28"/>
      <c r="M5977" s="27"/>
    </row>
    <row r="5978" spans="2:13">
      <c r="B5978" s="28"/>
      <c r="C5978" s="28"/>
      <c r="E5978" s="28"/>
      <c r="F5978" s="30"/>
      <c r="G5978" s="31"/>
      <c r="I5978" s="28"/>
      <c r="J5978" s="29"/>
      <c r="L5978" s="28"/>
      <c r="M5978" s="27"/>
    </row>
    <row r="5979" spans="2:13">
      <c r="B5979" s="28"/>
      <c r="C5979" s="28"/>
      <c r="E5979" s="28"/>
      <c r="F5979" s="30"/>
      <c r="G5979" s="31"/>
      <c r="I5979" s="28"/>
      <c r="J5979" s="29"/>
      <c r="L5979" s="28"/>
      <c r="M5979" s="27"/>
    </row>
    <row r="5980" spans="2:13">
      <c r="B5980" s="28"/>
      <c r="C5980" s="28"/>
      <c r="E5980" s="28"/>
      <c r="F5980" s="30"/>
      <c r="G5980" s="31"/>
      <c r="I5980" s="28"/>
      <c r="J5980" s="29"/>
      <c r="L5980" s="28"/>
      <c r="M5980" s="27"/>
    </row>
    <row r="5981" spans="2:13">
      <c r="B5981" s="28"/>
      <c r="C5981" s="28"/>
      <c r="E5981" s="28"/>
      <c r="F5981" s="30"/>
      <c r="G5981" s="31"/>
      <c r="I5981" s="28"/>
      <c r="J5981" s="29"/>
      <c r="L5981" s="28"/>
      <c r="M5981" s="27"/>
    </row>
    <row r="5982" spans="2:13">
      <c r="B5982" s="28"/>
      <c r="C5982" s="28"/>
      <c r="E5982" s="28"/>
      <c r="F5982" s="30"/>
      <c r="G5982" s="31"/>
      <c r="I5982" s="28"/>
      <c r="J5982" s="29"/>
      <c r="L5982" s="28"/>
      <c r="M5982" s="27"/>
    </row>
    <row r="5983" spans="2:13">
      <c r="B5983" s="28"/>
      <c r="C5983" s="28"/>
      <c r="E5983" s="28"/>
      <c r="F5983" s="30"/>
      <c r="G5983" s="31"/>
      <c r="I5983" s="28"/>
      <c r="J5983" s="29"/>
      <c r="L5983" s="28"/>
      <c r="M5983" s="27"/>
    </row>
    <row r="5984" spans="2:13">
      <c r="B5984" s="28"/>
      <c r="C5984" s="28"/>
      <c r="E5984" s="28"/>
      <c r="F5984" s="30"/>
      <c r="G5984" s="31"/>
      <c r="I5984" s="28"/>
      <c r="J5984" s="29"/>
      <c r="L5984" s="28"/>
      <c r="M5984" s="27"/>
    </row>
    <row r="5985" spans="2:13">
      <c r="B5985" s="28"/>
      <c r="C5985" s="28"/>
      <c r="E5985" s="28"/>
      <c r="F5985" s="30"/>
      <c r="G5985" s="31"/>
      <c r="I5985" s="28"/>
      <c r="J5985" s="29"/>
      <c r="L5985" s="28"/>
      <c r="M5985" s="27"/>
    </row>
    <row r="5986" spans="2:13">
      <c r="B5986" s="28"/>
      <c r="C5986" s="28"/>
      <c r="E5986" s="28"/>
      <c r="F5986" s="30"/>
      <c r="G5986" s="31"/>
      <c r="I5986" s="28"/>
      <c r="J5986" s="29"/>
      <c r="L5986" s="28"/>
      <c r="M5986" s="27"/>
    </row>
    <row r="5987" spans="2:13">
      <c r="B5987" s="28"/>
      <c r="C5987" s="28"/>
      <c r="E5987" s="28"/>
      <c r="F5987" s="30"/>
      <c r="G5987" s="31"/>
      <c r="I5987" s="28"/>
      <c r="J5987" s="29"/>
      <c r="L5987" s="28"/>
      <c r="M5987" s="27"/>
    </row>
    <row r="5988" spans="2:13">
      <c r="B5988" s="28"/>
      <c r="C5988" s="28"/>
      <c r="E5988" s="28"/>
      <c r="F5988" s="30"/>
      <c r="G5988" s="31"/>
      <c r="I5988" s="28"/>
      <c r="J5988" s="29"/>
      <c r="L5988" s="28"/>
      <c r="M5988" s="27"/>
    </row>
    <row r="5989" spans="2:13">
      <c r="B5989" s="28"/>
      <c r="C5989" s="28"/>
      <c r="E5989" s="28"/>
      <c r="F5989" s="30"/>
      <c r="G5989" s="31"/>
      <c r="I5989" s="28"/>
      <c r="J5989" s="29"/>
      <c r="L5989" s="28"/>
      <c r="M5989" s="27"/>
    </row>
    <row r="5990" spans="2:13">
      <c r="B5990" s="28"/>
      <c r="C5990" s="28"/>
      <c r="E5990" s="28"/>
      <c r="F5990" s="30"/>
      <c r="G5990" s="31"/>
      <c r="I5990" s="28"/>
      <c r="J5990" s="29"/>
      <c r="L5990" s="28"/>
      <c r="M5990" s="27"/>
    </row>
    <row r="5991" spans="2:13">
      <c r="B5991" s="28"/>
      <c r="C5991" s="28"/>
      <c r="E5991" s="28"/>
      <c r="F5991" s="30"/>
      <c r="G5991" s="31"/>
      <c r="I5991" s="28"/>
      <c r="J5991" s="29"/>
      <c r="L5991" s="28"/>
      <c r="M5991" s="27"/>
    </row>
    <row r="5992" spans="2:13">
      <c r="B5992" s="28"/>
      <c r="C5992" s="28"/>
      <c r="E5992" s="28"/>
      <c r="F5992" s="30"/>
      <c r="G5992" s="31"/>
      <c r="I5992" s="28"/>
      <c r="J5992" s="29"/>
      <c r="L5992" s="28"/>
      <c r="M5992" s="27"/>
    </row>
    <row r="5993" spans="2:13">
      <c r="B5993" s="28"/>
      <c r="C5993" s="28"/>
      <c r="E5993" s="28"/>
      <c r="F5993" s="30"/>
      <c r="G5993" s="31"/>
      <c r="I5993" s="28"/>
      <c r="J5993" s="29"/>
      <c r="L5993" s="28"/>
      <c r="M5993" s="27"/>
    </row>
    <row r="5994" spans="2:13">
      <c r="B5994" s="28"/>
      <c r="C5994" s="28"/>
      <c r="E5994" s="28"/>
      <c r="F5994" s="30"/>
      <c r="G5994" s="31"/>
      <c r="I5994" s="28"/>
      <c r="J5994" s="29"/>
      <c r="L5994" s="28"/>
      <c r="M5994" s="27"/>
    </row>
    <row r="5995" spans="2:13">
      <c r="B5995" s="28"/>
      <c r="C5995" s="28"/>
      <c r="E5995" s="28"/>
      <c r="F5995" s="30"/>
      <c r="G5995" s="31"/>
      <c r="I5995" s="28"/>
      <c r="J5995" s="29"/>
      <c r="L5995" s="28"/>
      <c r="M5995" s="27"/>
    </row>
    <row r="5996" spans="2:13">
      <c r="B5996" s="28"/>
      <c r="C5996" s="28"/>
      <c r="E5996" s="28"/>
      <c r="F5996" s="30"/>
      <c r="G5996" s="31"/>
      <c r="I5996" s="28"/>
      <c r="J5996" s="29"/>
      <c r="L5996" s="28"/>
      <c r="M5996" s="27"/>
    </row>
    <row r="5997" spans="2:13">
      <c r="B5997" s="28"/>
      <c r="C5997" s="28"/>
      <c r="E5997" s="28"/>
      <c r="F5997" s="30"/>
      <c r="G5997" s="31"/>
      <c r="I5997" s="28"/>
      <c r="J5997" s="29"/>
      <c r="L5997" s="28"/>
      <c r="M5997" s="27"/>
    </row>
    <row r="5998" spans="2:13">
      <c r="B5998" s="28"/>
      <c r="C5998" s="28"/>
      <c r="E5998" s="28"/>
      <c r="F5998" s="30"/>
      <c r="G5998" s="31"/>
      <c r="I5998" s="28"/>
      <c r="J5998" s="29"/>
      <c r="L5998" s="28"/>
      <c r="M5998" s="27"/>
    </row>
    <row r="5999" spans="2:13">
      <c r="B5999" s="28"/>
      <c r="C5999" s="28"/>
      <c r="E5999" s="28"/>
      <c r="F5999" s="30"/>
      <c r="G5999" s="31"/>
      <c r="I5999" s="28"/>
      <c r="J5999" s="29"/>
      <c r="L5999" s="28"/>
      <c r="M5999" s="27"/>
    </row>
    <row r="6000" spans="2:13">
      <c r="B6000" s="28"/>
      <c r="C6000" s="28"/>
      <c r="E6000" s="28"/>
      <c r="F6000" s="30"/>
      <c r="G6000" s="31"/>
      <c r="I6000" s="28"/>
      <c r="J6000" s="29"/>
      <c r="L6000" s="28"/>
      <c r="M6000" s="27"/>
    </row>
    <row r="6001" spans="2:13">
      <c r="B6001" s="28"/>
      <c r="C6001" s="28"/>
      <c r="E6001" s="28"/>
      <c r="F6001" s="30"/>
      <c r="G6001" s="31"/>
      <c r="I6001" s="28"/>
      <c r="J6001" s="29"/>
      <c r="L6001" s="28"/>
      <c r="M6001" s="27"/>
    </row>
    <row r="6002" spans="2:13">
      <c r="B6002" s="28"/>
      <c r="C6002" s="28"/>
      <c r="E6002" s="28"/>
      <c r="F6002" s="30"/>
      <c r="G6002" s="31"/>
      <c r="I6002" s="28"/>
      <c r="J6002" s="29"/>
      <c r="L6002" s="28"/>
      <c r="M6002" s="27"/>
    </row>
    <row r="6003" spans="2:13">
      <c r="B6003" s="28"/>
      <c r="C6003" s="28"/>
      <c r="E6003" s="28"/>
      <c r="F6003" s="30"/>
      <c r="G6003" s="31"/>
      <c r="I6003" s="28"/>
      <c r="J6003" s="29"/>
      <c r="L6003" s="28"/>
      <c r="M6003" s="27"/>
    </row>
    <row r="6004" spans="2:13">
      <c r="B6004" s="28"/>
      <c r="C6004" s="28"/>
      <c r="E6004" s="28"/>
      <c r="F6004" s="30"/>
      <c r="G6004" s="31"/>
      <c r="I6004" s="28"/>
      <c r="J6004" s="29"/>
      <c r="L6004" s="28"/>
      <c r="M6004" s="27"/>
    </row>
    <row r="6005" spans="2:13">
      <c r="B6005" s="28"/>
      <c r="C6005" s="28"/>
      <c r="E6005" s="28"/>
      <c r="F6005" s="30"/>
      <c r="G6005" s="31"/>
      <c r="I6005" s="28"/>
      <c r="J6005" s="29"/>
      <c r="L6005" s="28"/>
      <c r="M6005" s="27"/>
    </row>
    <row r="6006" spans="2:13">
      <c r="B6006" s="28"/>
      <c r="C6006" s="28"/>
      <c r="E6006" s="28"/>
      <c r="F6006" s="30"/>
      <c r="G6006" s="31"/>
      <c r="I6006" s="28"/>
      <c r="J6006" s="29"/>
      <c r="L6006" s="28"/>
      <c r="M6006" s="27"/>
    </row>
    <row r="6007" spans="2:13">
      <c r="B6007" s="28"/>
      <c r="C6007" s="28"/>
      <c r="E6007" s="28"/>
      <c r="F6007" s="30"/>
      <c r="G6007" s="31"/>
      <c r="I6007" s="28"/>
      <c r="J6007" s="29"/>
      <c r="L6007" s="28"/>
      <c r="M6007" s="27"/>
    </row>
    <row r="6008" spans="2:13">
      <c r="B6008" s="28"/>
      <c r="C6008" s="28"/>
      <c r="E6008" s="28"/>
      <c r="F6008" s="30"/>
      <c r="G6008" s="31"/>
      <c r="I6008" s="28"/>
      <c r="J6008" s="29"/>
      <c r="L6008" s="28"/>
      <c r="M6008" s="27"/>
    </row>
    <row r="6009" spans="2:13">
      <c r="B6009" s="28"/>
      <c r="C6009" s="28"/>
      <c r="E6009" s="28"/>
      <c r="F6009" s="30"/>
      <c r="G6009" s="31"/>
      <c r="I6009" s="28"/>
      <c r="J6009" s="29"/>
      <c r="L6009" s="28"/>
      <c r="M6009" s="27"/>
    </row>
    <row r="6010" spans="2:13">
      <c r="B6010" s="28"/>
      <c r="C6010" s="28"/>
      <c r="E6010" s="28"/>
      <c r="F6010" s="30"/>
      <c r="G6010" s="31"/>
      <c r="I6010" s="28"/>
      <c r="J6010" s="29"/>
      <c r="L6010" s="28"/>
      <c r="M6010" s="27"/>
    </row>
    <row r="6011" spans="2:13">
      <c r="B6011" s="28"/>
      <c r="C6011" s="28"/>
      <c r="E6011" s="28"/>
      <c r="F6011" s="30"/>
      <c r="G6011" s="31"/>
      <c r="I6011" s="28"/>
      <c r="J6011" s="29"/>
      <c r="L6011" s="28"/>
      <c r="M6011" s="27"/>
    </row>
    <row r="6012" spans="2:13">
      <c r="B6012" s="28"/>
      <c r="C6012" s="28"/>
      <c r="E6012" s="28"/>
      <c r="F6012" s="30"/>
      <c r="G6012" s="31"/>
      <c r="I6012" s="28"/>
      <c r="J6012" s="29"/>
      <c r="L6012" s="28"/>
      <c r="M6012" s="27"/>
    </row>
    <row r="6013" spans="2:13">
      <c r="B6013" s="28"/>
      <c r="C6013" s="28"/>
      <c r="E6013" s="28"/>
      <c r="F6013" s="30"/>
      <c r="G6013" s="31"/>
      <c r="I6013" s="28"/>
      <c r="J6013" s="29"/>
      <c r="L6013" s="28"/>
      <c r="M6013" s="27"/>
    </row>
    <row r="6014" spans="2:13">
      <c r="B6014" s="28"/>
      <c r="C6014" s="28"/>
      <c r="E6014" s="28"/>
      <c r="F6014" s="30"/>
      <c r="G6014" s="31"/>
      <c r="I6014" s="28"/>
      <c r="J6014" s="29"/>
      <c r="L6014" s="28"/>
      <c r="M6014" s="27"/>
    </row>
    <row r="6015" spans="2:13">
      <c r="B6015" s="28"/>
      <c r="C6015" s="28"/>
      <c r="E6015" s="28"/>
      <c r="F6015" s="30"/>
      <c r="G6015" s="31"/>
      <c r="I6015" s="28"/>
      <c r="J6015" s="29"/>
      <c r="L6015" s="28"/>
      <c r="M6015" s="27"/>
    </row>
    <row r="6016" spans="2:13">
      <c r="B6016" s="28"/>
      <c r="C6016" s="28"/>
      <c r="E6016" s="28"/>
      <c r="F6016" s="30"/>
      <c r="G6016" s="31"/>
      <c r="I6016" s="28"/>
      <c r="J6016" s="29"/>
      <c r="L6016" s="28"/>
      <c r="M6016" s="27"/>
    </row>
    <row r="6017" spans="2:13">
      <c r="B6017" s="28"/>
      <c r="C6017" s="28"/>
      <c r="E6017" s="28"/>
      <c r="F6017" s="30"/>
      <c r="G6017" s="31"/>
      <c r="I6017" s="28"/>
      <c r="J6017" s="29"/>
      <c r="L6017" s="28"/>
      <c r="M6017" s="27"/>
    </row>
    <row r="6018" spans="2:13">
      <c r="B6018" s="28"/>
      <c r="C6018" s="28"/>
      <c r="E6018" s="28"/>
      <c r="F6018" s="30"/>
      <c r="G6018" s="31"/>
      <c r="I6018" s="28"/>
      <c r="J6018" s="29"/>
      <c r="L6018" s="28"/>
      <c r="M6018" s="27"/>
    </row>
    <row r="6019" spans="2:13">
      <c r="B6019" s="28"/>
      <c r="C6019" s="28"/>
      <c r="E6019" s="28"/>
      <c r="F6019" s="30"/>
      <c r="G6019" s="31"/>
      <c r="I6019" s="28"/>
      <c r="J6019" s="29"/>
      <c r="L6019" s="28"/>
      <c r="M6019" s="27"/>
    </row>
    <row r="6020" spans="2:13">
      <c r="B6020" s="28"/>
      <c r="C6020" s="28"/>
      <c r="E6020" s="28"/>
      <c r="F6020" s="30"/>
      <c r="G6020" s="31"/>
      <c r="I6020" s="28"/>
      <c r="J6020" s="29"/>
      <c r="L6020" s="28"/>
      <c r="M6020" s="27"/>
    </row>
    <row r="6021" spans="2:13">
      <c r="B6021" s="28"/>
      <c r="C6021" s="28"/>
      <c r="E6021" s="28"/>
      <c r="F6021" s="30"/>
      <c r="G6021" s="31"/>
      <c r="I6021" s="28"/>
      <c r="J6021" s="29"/>
      <c r="L6021" s="28"/>
      <c r="M6021" s="27"/>
    </row>
    <row r="6022" spans="2:13">
      <c r="B6022" s="28"/>
      <c r="C6022" s="28"/>
      <c r="E6022" s="28"/>
      <c r="F6022" s="30"/>
      <c r="G6022" s="31"/>
      <c r="I6022" s="28"/>
      <c r="J6022" s="29"/>
      <c r="L6022" s="28"/>
      <c r="M6022" s="27"/>
    </row>
    <row r="6023" spans="2:13">
      <c r="B6023" s="28"/>
      <c r="C6023" s="28"/>
      <c r="E6023" s="28"/>
      <c r="F6023" s="30"/>
      <c r="G6023" s="31"/>
      <c r="I6023" s="28"/>
      <c r="J6023" s="29"/>
      <c r="L6023" s="28"/>
      <c r="M6023" s="27"/>
    </row>
    <row r="6024" spans="2:13">
      <c r="B6024" s="28"/>
      <c r="C6024" s="28"/>
      <c r="E6024" s="28"/>
      <c r="F6024" s="30"/>
      <c r="G6024" s="31"/>
      <c r="I6024" s="28"/>
      <c r="J6024" s="29"/>
      <c r="L6024" s="28"/>
      <c r="M6024" s="27"/>
    </row>
    <row r="6025" spans="2:13">
      <c r="B6025" s="28"/>
      <c r="C6025" s="28"/>
      <c r="E6025" s="28"/>
      <c r="F6025" s="30"/>
      <c r="G6025" s="31"/>
      <c r="I6025" s="28"/>
      <c r="J6025" s="29"/>
      <c r="L6025" s="28"/>
      <c r="M6025" s="27"/>
    </row>
    <row r="6026" spans="2:13">
      <c r="B6026" s="28"/>
      <c r="C6026" s="28"/>
      <c r="E6026" s="28"/>
      <c r="F6026" s="30"/>
      <c r="G6026" s="31"/>
      <c r="I6026" s="28"/>
      <c r="J6026" s="29"/>
      <c r="L6026" s="28"/>
      <c r="M6026" s="27"/>
    </row>
    <row r="6027" spans="2:13">
      <c r="B6027" s="28"/>
      <c r="C6027" s="28"/>
      <c r="E6027" s="28"/>
      <c r="F6027" s="30"/>
      <c r="G6027" s="31"/>
      <c r="I6027" s="28"/>
      <c r="J6027" s="29"/>
      <c r="L6027" s="28"/>
      <c r="M6027" s="27"/>
    </row>
    <row r="6028" spans="2:13">
      <c r="B6028" s="28"/>
      <c r="C6028" s="28"/>
      <c r="E6028" s="28"/>
      <c r="F6028" s="30"/>
      <c r="G6028" s="31"/>
      <c r="I6028" s="28"/>
      <c r="J6028" s="29"/>
      <c r="L6028" s="28"/>
      <c r="M6028" s="27"/>
    </row>
    <row r="6029" spans="2:13">
      <c r="B6029" s="28"/>
      <c r="C6029" s="28"/>
      <c r="E6029" s="28"/>
      <c r="F6029" s="30"/>
      <c r="G6029" s="31"/>
      <c r="I6029" s="28"/>
      <c r="J6029" s="29"/>
      <c r="L6029" s="28"/>
      <c r="M6029" s="27"/>
    </row>
    <row r="6030" spans="2:13">
      <c r="B6030" s="28"/>
      <c r="C6030" s="28"/>
      <c r="E6030" s="28"/>
      <c r="F6030" s="30"/>
      <c r="G6030" s="31"/>
      <c r="I6030" s="28"/>
      <c r="J6030" s="29"/>
      <c r="L6030" s="28"/>
      <c r="M6030" s="27"/>
    </row>
    <row r="6031" spans="2:13">
      <c r="B6031" s="28"/>
      <c r="C6031" s="28"/>
      <c r="E6031" s="28"/>
      <c r="F6031" s="30"/>
      <c r="G6031" s="31"/>
      <c r="I6031" s="28"/>
      <c r="J6031" s="29"/>
      <c r="L6031" s="28"/>
      <c r="M6031" s="27"/>
    </row>
    <row r="6032" spans="2:13">
      <c r="B6032" s="28"/>
      <c r="C6032" s="28"/>
      <c r="E6032" s="28"/>
      <c r="F6032" s="30"/>
      <c r="G6032" s="31"/>
      <c r="I6032" s="28"/>
      <c r="J6032" s="29"/>
      <c r="L6032" s="28"/>
      <c r="M6032" s="27"/>
    </row>
    <row r="6033" spans="2:13">
      <c r="B6033" s="28"/>
      <c r="C6033" s="28"/>
      <c r="E6033" s="28"/>
      <c r="F6033" s="30"/>
      <c r="G6033" s="31"/>
      <c r="I6033" s="28"/>
      <c r="J6033" s="29"/>
      <c r="L6033" s="28"/>
      <c r="M6033" s="27"/>
    </row>
    <row r="6034" spans="2:13">
      <c r="B6034" s="28"/>
      <c r="C6034" s="28"/>
      <c r="E6034" s="28"/>
      <c r="F6034" s="30"/>
      <c r="G6034" s="31"/>
      <c r="I6034" s="28"/>
      <c r="J6034" s="29"/>
      <c r="L6034" s="28"/>
      <c r="M6034" s="27"/>
    </row>
    <row r="6035" spans="2:13">
      <c r="B6035" s="28"/>
      <c r="C6035" s="28"/>
      <c r="E6035" s="28"/>
      <c r="F6035" s="30"/>
      <c r="G6035" s="31"/>
      <c r="I6035" s="28"/>
      <c r="J6035" s="29"/>
      <c r="L6035" s="28"/>
      <c r="M6035" s="27"/>
    </row>
    <row r="6036" spans="2:13">
      <c r="B6036" s="28"/>
      <c r="C6036" s="28"/>
      <c r="E6036" s="28"/>
      <c r="F6036" s="30"/>
      <c r="G6036" s="31"/>
      <c r="I6036" s="28"/>
      <c r="J6036" s="29"/>
      <c r="L6036" s="28"/>
      <c r="M6036" s="27"/>
    </row>
    <row r="6037" spans="2:13">
      <c r="B6037" s="28"/>
      <c r="C6037" s="28"/>
      <c r="E6037" s="28"/>
      <c r="F6037" s="30"/>
      <c r="G6037" s="31"/>
      <c r="I6037" s="28"/>
      <c r="J6037" s="29"/>
      <c r="L6037" s="28"/>
      <c r="M6037" s="27"/>
    </row>
    <row r="6038" spans="2:13">
      <c r="B6038" s="28"/>
      <c r="C6038" s="28"/>
      <c r="E6038" s="28"/>
      <c r="F6038" s="30"/>
      <c r="G6038" s="31"/>
      <c r="I6038" s="28"/>
      <c r="J6038" s="29"/>
      <c r="L6038" s="28"/>
      <c r="M6038" s="27"/>
    </row>
    <row r="6039" spans="2:13">
      <c r="B6039" s="28"/>
      <c r="C6039" s="28"/>
      <c r="E6039" s="28"/>
      <c r="F6039" s="30"/>
      <c r="G6039" s="31"/>
      <c r="I6039" s="28"/>
      <c r="J6039" s="29"/>
      <c r="L6039" s="28"/>
      <c r="M6039" s="27"/>
    </row>
    <row r="6040" spans="2:13">
      <c r="B6040" s="28"/>
      <c r="C6040" s="28"/>
      <c r="E6040" s="28"/>
      <c r="F6040" s="30"/>
      <c r="G6040" s="31"/>
      <c r="I6040" s="28"/>
      <c r="J6040" s="29"/>
      <c r="L6040" s="28"/>
      <c r="M6040" s="27"/>
    </row>
    <row r="6041" spans="2:13">
      <c r="B6041" s="28"/>
      <c r="C6041" s="28"/>
      <c r="E6041" s="28"/>
      <c r="F6041" s="30"/>
      <c r="G6041" s="31"/>
      <c r="I6041" s="28"/>
      <c r="J6041" s="29"/>
      <c r="L6041" s="28"/>
      <c r="M6041" s="27"/>
    </row>
    <row r="6042" spans="2:13">
      <c r="B6042" s="28"/>
      <c r="C6042" s="28"/>
      <c r="E6042" s="28"/>
      <c r="F6042" s="30"/>
      <c r="G6042" s="31"/>
      <c r="I6042" s="28"/>
      <c r="J6042" s="29"/>
      <c r="L6042" s="28"/>
      <c r="M6042" s="27"/>
    </row>
    <row r="6043" spans="2:13">
      <c r="B6043" s="28"/>
      <c r="C6043" s="28"/>
      <c r="E6043" s="28"/>
      <c r="F6043" s="30"/>
      <c r="G6043" s="31"/>
      <c r="I6043" s="28"/>
      <c r="J6043" s="29"/>
      <c r="L6043" s="28"/>
      <c r="M6043" s="27"/>
    </row>
    <row r="6044" spans="2:13">
      <c r="B6044" s="28"/>
      <c r="C6044" s="28"/>
      <c r="E6044" s="28"/>
      <c r="F6044" s="30"/>
      <c r="G6044" s="31"/>
      <c r="I6044" s="28"/>
      <c r="J6044" s="29"/>
      <c r="L6044" s="28"/>
      <c r="M6044" s="27"/>
    </row>
    <row r="6045" spans="2:13">
      <c r="B6045" s="28"/>
      <c r="C6045" s="28"/>
      <c r="E6045" s="28"/>
      <c r="F6045" s="30"/>
      <c r="G6045" s="31"/>
      <c r="I6045" s="28"/>
      <c r="J6045" s="29"/>
      <c r="L6045" s="28"/>
      <c r="M6045" s="27"/>
    </row>
    <row r="6046" spans="2:13">
      <c r="B6046" s="28"/>
      <c r="C6046" s="28"/>
      <c r="E6046" s="28"/>
      <c r="F6046" s="30"/>
      <c r="G6046" s="31"/>
      <c r="I6046" s="28"/>
      <c r="J6046" s="29"/>
      <c r="L6046" s="28"/>
      <c r="M6046" s="27"/>
    </row>
    <row r="6047" spans="2:13">
      <c r="B6047" s="28"/>
      <c r="C6047" s="28"/>
      <c r="E6047" s="28"/>
      <c r="F6047" s="30"/>
      <c r="G6047" s="31"/>
      <c r="I6047" s="28"/>
      <c r="J6047" s="29"/>
      <c r="L6047" s="28"/>
      <c r="M6047" s="27"/>
    </row>
    <row r="6048" spans="2:13">
      <c r="B6048" s="28"/>
      <c r="C6048" s="28"/>
      <c r="E6048" s="28"/>
      <c r="F6048" s="30"/>
      <c r="G6048" s="31"/>
      <c r="I6048" s="28"/>
      <c r="J6048" s="29"/>
      <c r="L6048" s="28"/>
      <c r="M6048" s="27"/>
    </row>
    <row r="6049" spans="2:13">
      <c r="B6049" s="28"/>
      <c r="C6049" s="28"/>
      <c r="E6049" s="28"/>
      <c r="F6049" s="30"/>
      <c r="G6049" s="31"/>
      <c r="I6049" s="28"/>
      <c r="J6049" s="29"/>
      <c r="L6049" s="28"/>
      <c r="M6049" s="27"/>
    </row>
    <row r="6050" spans="2:13">
      <c r="B6050" s="28"/>
      <c r="C6050" s="28"/>
      <c r="E6050" s="28"/>
      <c r="F6050" s="30"/>
      <c r="G6050" s="31"/>
      <c r="I6050" s="28"/>
      <c r="J6050" s="29"/>
      <c r="L6050" s="28"/>
      <c r="M6050" s="27"/>
    </row>
    <row r="6051" spans="2:13">
      <c r="B6051" s="28"/>
      <c r="C6051" s="28"/>
      <c r="E6051" s="28"/>
      <c r="F6051" s="30"/>
      <c r="G6051" s="31"/>
      <c r="I6051" s="28"/>
      <c r="J6051" s="29"/>
      <c r="L6051" s="28"/>
      <c r="M6051" s="27"/>
    </row>
    <row r="6052" spans="2:13">
      <c r="B6052" s="28"/>
      <c r="C6052" s="28"/>
      <c r="E6052" s="28"/>
      <c r="F6052" s="30"/>
      <c r="G6052" s="31"/>
      <c r="I6052" s="28"/>
      <c r="J6052" s="29"/>
      <c r="L6052" s="28"/>
      <c r="M6052" s="27"/>
    </row>
    <row r="6053" spans="2:13">
      <c r="B6053" s="28"/>
      <c r="C6053" s="28"/>
      <c r="E6053" s="28"/>
      <c r="F6053" s="30"/>
      <c r="G6053" s="31"/>
      <c r="I6053" s="28"/>
      <c r="J6053" s="29"/>
      <c r="L6053" s="28"/>
      <c r="M6053" s="27"/>
    </row>
    <row r="6054" spans="2:13">
      <c r="B6054" s="28"/>
      <c r="C6054" s="28"/>
      <c r="E6054" s="28"/>
      <c r="F6054" s="30"/>
      <c r="G6054" s="31"/>
      <c r="I6054" s="28"/>
      <c r="J6054" s="29"/>
      <c r="L6054" s="28"/>
      <c r="M6054" s="27"/>
    </row>
    <row r="6055" spans="2:13">
      <c r="B6055" s="28"/>
      <c r="C6055" s="28"/>
      <c r="E6055" s="28"/>
      <c r="F6055" s="30"/>
      <c r="G6055" s="31"/>
      <c r="I6055" s="28"/>
      <c r="J6055" s="29"/>
      <c r="L6055" s="28"/>
      <c r="M6055" s="27"/>
    </row>
    <row r="6056" spans="2:13">
      <c r="B6056" s="28"/>
      <c r="C6056" s="28"/>
      <c r="E6056" s="28"/>
      <c r="F6056" s="30"/>
      <c r="G6056" s="31"/>
      <c r="I6056" s="28"/>
      <c r="J6056" s="29"/>
      <c r="L6056" s="28"/>
      <c r="M6056" s="27"/>
    </row>
    <row r="6057" spans="2:13">
      <c r="B6057" s="28"/>
      <c r="C6057" s="28"/>
      <c r="E6057" s="28"/>
      <c r="F6057" s="30"/>
      <c r="G6057" s="31"/>
      <c r="I6057" s="28"/>
      <c r="J6057" s="29"/>
      <c r="L6057" s="28"/>
      <c r="M6057" s="27"/>
    </row>
    <row r="6058" spans="2:13">
      <c r="B6058" s="28"/>
      <c r="C6058" s="28"/>
      <c r="E6058" s="28"/>
      <c r="F6058" s="30"/>
      <c r="G6058" s="31"/>
      <c r="I6058" s="28"/>
      <c r="J6058" s="29"/>
      <c r="L6058" s="28"/>
      <c r="M6058" s="27"/>
    </row>
    <row r="6059" spans="2:13">
      <c r="B6059" s="28"/>
      <c r="C6059" s="28"/>
      <c r="E6059" s="28"/>
      <c r="F6059" s="30"/>
      <c r="G6059" s="31"/>
      <c r="I6059" s="28"/>
      <c r="J6059" s="29"/>
      <c r="L6059" s="28"/>
      <c r="M6059" s="27"/>
    </row>
    <row r="6060" spans="2:13">
      <c r="B6060" s="28"/>
      <c r="C6060" s="28"/>
      <c r="E6060" s="28"/>
      <c r="F6060" s="30"/>
      <c r="G6060" s="31"/>
      <c r="I6060" s="28"/>
      <c r="J6060" s="29"/>
      <c r="L6060" s="28"/>
      <c r="M6060" s="27"/>
    </row>
    <row r="6061" spans="2:13">
      <c r="B6061" s="28"/>
      <c r="C6061" s="28"/>
      <c r="E6061" s="28"/>
      <c r="F6061" s="30"/>
      <c r="G6061" s="31"/>
      <c r="I6061" s="28"/>
      <c r="J6061" s="29"/>
      <c r="L6061" s="28"/>
      <c r="M6061" s="27"/>
    </row>
    <row r="6062" spans="2:13">
      <c r="B6062" s="28"/>
      <c r="C6062" s="28"/>
      <c r="E6062" s="28"/>
      <c r="F6062" s="30"/>
      <c r="G6062" s="31"/>
      <c r="I6062" s="28"/>
      <c r="J6062" s="29"/>
      <c r="L6062" s="28"/>
      <c r="M6062" s="27"/>
    </row>
    <row r="6063" spans="2:13">
      <c r="B6063" s="28"/>
      <c r="C6063" s="28"/>
      <c r="E6063" s="28"/>
      <c r="F6063" s="30"/>
      <c r="G6063" s="31"/>
      <c r="I6063" s="28"/>
      <c r="J6063" s="29"/>
      <c r="L6063" s="28"/>
      <c r="M6063" s="27"/>
    </row>
    <row r="6064" spans="2:13">
      <c r="B6064" s="28"/>
      <c r="C6064" s="28"/>
      <c r="E6064" s="28"/>
      <c r="F6064" s="30"/>
      <c r="G6064" s="31"/>
      <c r="I6064" s="28"/>
      <c r="J6064" s="29"/>
      <c r="L6064" s="28"/>
      <c r="M6064" s="27"/>
    </row>
    <row r="6065" spans="2:13">
      <c r="B6065" s="28"/>
      <c r="C6065" s="28"/>
      <c r="E6065" s="28"/>
      <c r="F6065" s="30"/>
      <c r="G6065" s="31"/>
      <c r="I6065" s="28"/>
      <c r="J6065" s="29"/>
      <c r="L6065" s="28"/>
      <c r="M6065" s="27"/>
    </row>
    <row r="6066" spans="2:13">
      <c r="B6066" s="28"/>
      <c r="C6066" s="28"/>
      <c r="E6066" s="28"/>
      <c r="F6066" s="30"/>
      <c r="G6066" s="31"/>
      <c r="I6066" s="28"/>
      <c r="J6066" s="29"/>
      <c r="L6066" s="28"/>
      <c r="M6066" s="27"/>
    </row>
    <row r="6067" spans="2:13">
      <c r="B6067" s="28"/>
      <c r="C6067" s="28"/>
      <c r="E6067" s="28"/>
      <c r="F6067" s="30"/>
      <c r="G6067" s="31"/>
      <c r="I6067" s="28"/>
      <c r="J6067" s="29"/>
      <c r="L6067" s="28"/>
      <c r="M6067" s="27"/>
    </row>
    <row r="6068" spans="2:13">
      <c r="B6068" s="28"/>
      <c r="C6068" s="28"/>
      <c r="E6068" s="28"/>
      <c r="F6068" s="30"/>
      <c r="G6068" s="31"/>
      <c r="I6068" s="28"/>
      <c r="J6068" s="29"/>
      <c r="L6068" s="28"/>
      <c r="M6068" s="27"/>
    </row>
    <row r="6069" spans="2:13">
      <c r="B6069" s="28"/>
      <c r="C6069" s="28"/>
      <c r="E6069" s="28"/>
      <c r="F6069" s="30"/>
      <c r="G6069" s="31"/>
      <c r="I6069" s="28"/>
      <c r="J6069" s="29"/>
      <c r="L6069" s="28"/>
      <c r="M6069" s="27"/>
    </row>
    <row r="6070" spans="2:13">
      <c r="B6070" s="28"/>
      <c r="C6070" s="28"/>
      <c r="E6070" s="28"/>
      <c r="F6070" s="30"/>
      <c r="G6070" s="31"/>
      <c r="I6070" s="28"/>
      <c r="J6070" s="29"/>
      <c r="L6070" s="28"/>
      <c r="M6070" s="27"/>
    </row>
    <row r="6071" spans="2:13">
      <c r="B6071" s="28"/>
      <c r="C6071" s="28"/>
      <c r="E6071" s="28"/>
      <c r="F6071" s="30"/>
      <c r="G6071" s="31"/>
      <c r="I6071" s="28"/>
      <c r="J6071" s="29"/>
      <c r="L6071" s="28"/>
      <c r="M6071" s="27"/>
    </row>
    <row r="6072" spans="2:13">
      <c r="B6072" s="28"/>
      <c r="C6072" s="28"/>
      <c r="E6072" s="28"/>
      <c r="F6072" s="30"/>
      <c r="G6072" s="31"/>
      <c r="I6072" s="28"/>
      <c r="J6072" s="29"/>
      <c r="L6072" s="28"/>
      <c r="M6072" s="27"/>
    </row>
    <row r="6073" spans="2:13">
      <c r="B6073" s="28"/>
      <c r="C6073" s="28"/>
      <c r="E6073" s="28"/>
      <c r="F6073" s="30"/>
      <c r="G6073" s="31"/>
      <c r="I6073" s="28"/>
      <c r="J6073" s="29"/>
      <c r="L6073" s="28"/>
      <c r="M6073" s="27"/>
    </row>
    <row r="6074" spans="2:13">
      <c r="B6074" s="28"/>
      <c r="C6074" s="28"/>
      <c r="E6074" s="28"/>
      <c r="F6074" s="30"/>
      <c r="G6074" s="31"/>
      <c r="I6074" s="28"/>
      <c r="J6074" s="29"/>
      <c r="L6074" s="28"/>
      <c r="M6074" s="27"/>
    </row>
    <row r="6075" spans="2:13">
      <c r="B6075" s="28"/>
      <c r="C6075" s="28"/>
      <c r="E6075" s="28"/>
      <c r="F6075" s="30"/>
      <c r="G6075" s="31"/>
      <c r="I6075" s="28"/>
      <c r="J6075" s="29"/>
      <c r="L6075" s="28"/>
      <c r="M6075" s="27"/>
    </row>
    <row r="6076" spans="2:13">
      <c r="B6076" s="28"/>
      <c r="C6076" s="28"/>
      <c r="E6076" s="28"/>
      <c r="F6076" s="30"/>
      <c r="G6076" s="31"/>
      <c r="I6076" s="28"/>
      <c r="J6076" s="29"/>
      <c r="L6076" s="28"/>
      <c r="M6076" s="27"/>
    </row>
    <row r="6077" spans="2:13">
      <c r="B6077" s="28"/>
      <c r="C6077" s="28"/>
      <c r="E6077" s="28"/>
      <c r="F6077" s="30"/>
      <c r="G6077" s="31"/>
      <c r="I6077" s="28"/>
      <c r="J6077" s="29"/>
      <c r="L6077" s="28"/>
      <c r="M6077" s="27"/>
    </row>
    <row r="6078" spans="2:13">
      <c r="B6078" s="28"/>
      <c r="C6078" s="28"/>
      <c r="E6078" s="28"/>
      <c r="F6078" s="30"/>
      <c r="G6078" s="31"/>
      <c r="I6078" s="28"/>
      <c r="J6078" s="29"/>
      <c r="L6078" s="28"/>
      <c r="M6078" s="27"/>
    </row>
    <row r="6079" spans="2:13">
      <c r="B6079" s="28"/>
      <c r="C6079" s="28"/>
      <c r="E6079" s="28"/>
      <c r="F6079" s="30"/>
      <c r="G6079" s="31"/>
      <c r="I6079" s="28"/>
      <c r="J6079" s="29"/>
      <c r="L6079" s="28"/>
      <c r="M6079" s="27"/>
    </row>
    <row r="6080" spans="2:13">
      <c r="B6080" s="28"/>
      <c r="C6080" s="28"/>
      <c r="E6080" s="28"/>
      <c r="F6080" s="30"/>
      <c r="G6080" s="31"/>
      <c r="I6080" s="28"/>
      <c r="J6080" s="29"/>
      <c r="L6080" s="28"/>
      <c r="M6080" s="27"/>
    </row>
    <row r="6081" spans="2:13">
      <c r="B6081" s="28"/>
      <c r="C6081" s="28"/>
      <c r="E6081" s="28"/>
      <c r="F6081" s="30"/>
      <c r="G6081" s="31"/>
      <c r="I6081" s="28"/>
      <c r="J6081" s="29"/>
      <c r="L6081" s="28"/>
      <c r="M6081" s="27"/>
    </row>
    <row r="6082" spans="2:13">
      <c r="B6082" s="28"/>
      <c r="C6082" s="28"/>
      <c r="E6082" s="28"/>
      <c r="F6082" s="30"/>
      <c r="G6082" s="31"/>
      <c r="I6082" s="28"/>
      <c r="J6082" s="29"/>
      <c r="L6082" s="28"/>
      <c r="M6082" s="27"/>
    </row>
    <row r="6083" spans="2:13">
      <c r="B6083" s="28"/>
      <c r="C6083" s="28"/>
      <c r="E6083" s="28"/>
      <c r="F6083" s="30"/>
      <c r="G6083" s="31"/>
      <c r="I6083" s="28"/>
      <c r="J6083" s="29"/>
      <c r="L6083" s="28"/>
      <c r="M6083" s="27"/>
    </row>
    <row r="6084" spans="2:13">
      <c r="B6084" s="28"/>
      <c r="C6084" s="28"/>
      <c r="E6084" s="28"/>
      <c r="F6084" s="30"/>
      <c r="G6084" s="31"/>
      <c r="I6084" s="28"/>
      <c r="J6084" s="29"/>
      <c r="L6084" s="28"/>
      <c r="M6084" s="27"/>
    </row>
    <row r="6085" spans="2:13">
      <c r="B6085" s="28"/>
      <c r="C6085" s="28"/>
      <c r="E6085" s="28"/>
      <c r="F6085" s="30"/>
      <c r="G6085" s="31"/>
      <c r="I6085" s="28"/>
      <c r="J6085" s="29"/>
      <c r="L6085" s="28"/>
      <c r="M6085" s="27"/>
    </row>
    <row r="6086" spans="2:13">
      <c r="B6086" s="28"/>
      <c r="C6086" s="28"/>
      <c r="E6086" s="28"/>
      <c r="F6086" s="30"/>
      <c r="G6086" s="31"/>
      <c r="I6086" s="28"/>
      <c r="J6086" s="29"/>
      <c r="L6086" s="28"/>
      <c r="M6086" s="27"/>
    </row>
    <row r="6087" spans="2:13">
      <c r="B6087" s="28"/>
      <c r="C6087" s="28"/>
      <c r="E6087" s="28"/>
      <c r="F6087" s="30"/>
      <c r="G6087" s="31"/>
      <c r="I6087" s="28"/>
      <c r="J6087" s="29"/>
      <c r="L6087" s="28"/>
      <c r="M6087" s="27"/>
    </row>
    <row r="6088" spans="2:13">
      <c r="B6088" s="28"/>
      <c r="C6088" s="28"/>
      <c r="E6088" s="28"/>
      <c r="F6088" s="30"/>
      <c r="G6088" s="31"/>
      <c r="I6088" s="28"/>
      <c r="J6088" s="29"/>
      <c r="L6088" s="28"/>
      <c r="M6088" s="27"/>
    </row>
    <row r="6089" spans="2:13">
      <c r="B6089" s="28"/>
      <c r="C6089" s="28"/>
      <c r="E6089" s="28"/>
      <c r="F6089" s="30"/>
      <c r="G6089" s="31"/>
      <c r="I6089" s="28"/>
      <c r="J6089" s="29"/>
      <c r="L6089" s="28"/>
      <c r="M6089" s="27"/>
    </row>
    <row r="6090" spans="2:13">
      <c r="B6090" s="28"/>
      <c r="C6090" s="28"/>
      <c r="E6090" s="28"/>
      <c r="F6090" s="30"/>
      <c r="G6090" s="31"/>
      <c r="I6090" s="28"/>
      <c r="J6090" s="29"/>
      <c r="L6090" s="28"/>
      <c r="M6090" s="27"/>
    </row>
    <row r="6091" spans="2:13">
      <c r="B6091" s="28"/>
      <c r="C6091" s="28"/>
      <c r="E6091" s="28"/>
      <c r="F6091" s="30"/>
      <c r="G6091" s="31"/>
      <c r="I6091" s="28"/>
      <c r="J6091" s="29"/>
      <c r="L6091" s="28"/>
      <c r="M6091" s="27"/>
    </row>
    <row r="6092" spans="2:13">
      <c r="B6092" s="28"/>
      <c r="C6092" s="28"/>
      <c r="E6092" s="28"/>
      <c r="F6092" s="30"/>
      <c r="G6092" s="31"/>
      <c r="I6092" s="28"/>
      <c r="J6092" s="29"/>
      <c r="L6092" s="28"/>
      <c r="M6092" s="27"/>
    </row>
    <row r="6093" spans="2:13">
      <c r="B6093" s="28"/>
      <c r="C6093" s="28"/>
      <c r="E6093" s="28"/>
      <c r="F6093" s="30"/>
      <c r="G6093" s="31"/>
      <c r="I6093" s="28"/>
      <c r="J6093" s="29"/>
      <c r="L6093" s="28"/>
      <c r="M6093" s="27"/>
    </row>
    <row r="6094" spans="2:13">
      <c r="B6094" s="28"/>
      <c r="C6094" s="28"/>
      <c r="E6094" s="28"/>
      <c r="F6094" s="30"/>
      <c r="G6094" s="31"/>
      <c r="I6094" s="28"/>
      <c r="J6094" s="29"/>
      <c r="L6094" s="28"/>
      <c r="M6094" s="27"/>
    </row>
    <row r="6095" spans="2:13">
      <c r="B6095" s="28"/>
      <c r="C6095" s="28"/>
      <c r="E6095" s="28"/>
      <c r="F6095" s="30"/>
      <c r="G6095" s="31"/>
      <c r="I6095" s="28"/>
      <c r="J6095" s="29"/>
      <c r="L6095" s="28"/>
      <c r="M6095" s="27"/>
    </row>
    <row r="6096" spans="2:13">
      <c r="B6096" s="28"/>
      <c r="C6096" s="28"/>
      <c r="E6096" s="28"/>
      <c r="F6096" s="30"/>
      <c r="G6096" s="31"/>
      <c r="I6096" s="28"/>
      <c r="J6096" s="29"/>
      <c r="L6096" s="28"/>
      <c r="M6096" s="27"/>
    </row>
    <row r="6097" spans="2:13">
      <c r="B6097" s="28"/>
      <c r="C6097" s="28"/>
      <c r="E6097" s="28"/>
      <c r="F6097" s="30"/>
      <c r="G6097" s="31"/>
      <c r="I6097" s="28"/>
      <c r="J6097" s="29"/>
      <c r="L6097" s="28"/>
      <c r="M6097" s="27"/>
    </row>
    <row r="6098" spans="2:13">
      <c r="B6098" s="28"/>
      <c r="C6098" s="28"/>
      <c r="E6098" s="28"/>
      <c r="F6098" s="30"/>
      <c r="G6098" s="31"/>
      <c r="I6098" s="28"/>
      <c r="J6098" s="29"/>
      <c r="L6098" s="28"/>
      <c r="M6098" s="27"/>
    </row>
    <row r="6099" spans="2:13">
      <c r="B6099" s="28"/>
      <c r="C6099" s="28"/>
      <c r="E6099" s="28"/>
      <c r="F6099" s="30"/>
      <c r="G6099" s="31"/>
      <c r="I6099" s="28"/>
      <c r="J6099" s="29"/>
      <c r="L6099" s="28"/>
      <c r="M6099" s="27"/>
    </row>
    <row r="6100" spans="2:13">
      <c r="B6100" s="28"/>
      <c r="C6100" s="28"/>
      <c r="E6100" s="28"/>
      <c r="F6100" s="30"/>
      <c r="G6100" s="31"/>
      <c r="I6100" s="28"/>
      <c r="J6100" s="29"/>
      <c r="L6100" s="28"/>
      <c r="M6100" s="27"/>
    </row>
    <row r="6101" spans="2:13">
      <c r="B6101" s="28"/>
      <c r="C6101" s="28"/>
      <c r="E6101" s="28"/>
      <c r="F6101" s="30"/>
      <c r="G6101" s="31"/>
      <c r="I6101" s="28"/>
      <c r="J6101" s="29"/>
      <c r="L6101" s="28"/>
      <c r="M6101" s="27"/>
    </row>
    <row r="6102" spans="2:13">
      <c r="B6102" s="28"/>
      <c r="C6102" s="28"/>
      <c r="E6102" s="28"/>
      <c r="F6102" s="30"/>
      <c r="G6102" s="31"/>
      <c r="I6102" s="28"/>
      <c r="J6102" s="29"/>
      <c r="L6102" s="28"/>
      <c r="M6102" s="27"/>
    </row>
    <row r="6103" spans="2:13">
      <c r="B6103" s="28"/>
      <c r="C6103" s="28"/>
      <c r="E6103" s="28"/>
      <c r="F6103" s="30"/>
      <c r="G6103" s="31"/>
      <c r="I6103" s="28"/>
      <c r="J6103" s="29"/>
      <c r="L6103" s="28"/>
      <c r="M6103" s="27"/>
    </row>
    <row r="6104" spans="2:13">
      <c r="B6104" s="28"/>
      <c r="C6104" s="28"/>
      <c r="E6104" s="28"/>
      <c r="F6104" s="30"/>
      <c r="G6104" s="31"/>
      <c r="I6104" s="28"/>
      <c r="J6104" s="29"/>
      <c r="L6104" s="28"/>
      <c r="M6104" s="27"/>
    </row>
    <row r="6105" spans="2:13">
      <c r="B6105" s="28"/>
      <c r="C6105" s="28"/>
      <c r="E6105" s="28"/>
      <c r="F6105" s="30"/>
      <c r="G6105" s="31"/>
      <c r="I6105" s="28"/>
      <c r="J6105" s="29"/>
      <c r="L6105" s="28"/>
      <c r="M6105" s="27"/>
    </row>
    <row r="6106" spans="2:13">
      <c r="B6106" s="28"/>
      <c r="C6106" s="28"/>
      <c r="E6106" s="28"/>
      <c r="F6106" s="30"/>
      <c r="G6106" s="31"/>
      <c r="I6106" s="28"/>
      <c r="J6106" s="29"/>
      <c r="L6106" s="28"/>
      <c r="M6106" s="27"/>
    </row>
    <row r="6107" spans="2:13">
      <c r="B6107" s="28"/>
      <c r="C6107" s="28"/>
      <c r="E6107" s="28"/>
      <c r="F6107" s="30"/>
      <c r="G6107" s="31"/>
      <c r="I6107" s="28"/>
      <c r="J6107" s="29"/>
      <c r="L6107" s="28"/>
      <c r="M6107" s="27"/>
    </row>
    <row r="6108" spans="2:13">
      <c r="B6108" s="28"/>
      <c r="C6108" s="28"/>
      <c r="E6108" s="28"/>
      <c r="F6108" s="30"/>
      <c r="G6108" s="31"/>
      <c r="I6108" s="28"/>
      <c r="J6108" s="29"/>
      <c r="L6108" s="28"/>
      <c r="M6108" s="27"/>
    </row>
    <row r="6109" spans="2:13">
      <c r="B6109" s="28"/>
      <c r="C6109" s="28"/>
      <c r="E6109" s="28"/>
      <c r="F6109" s="30"/>
      <c r="G6109" s="31"/>
      <c r="I6109" s="28"/>
      <c r="J6109" s="29"/>
      <c r="L6109" s="28"/>
      <c r="M6109" s="27"/>
    </row>
    <row r="6110" spans="2:13">
      <c r="B6110" s="28"/>
      <c r="C6110" s="28"/>
      <c r="E6110" s="28"/>
      <c r="F6110" s="30"/>
      <c r="G6110" s="31"/>
      <c r="I6110" s="28"/>
      <c r="J6110" s="29"/>
      <c r="L6110" s="28"/>
      <c r="M6110" s="27"/>
    </row>
    <row r="6111" spans="2:13">
      <c r="B6111" s="28"/>
      <c r="C6111" s="28"/>
      <c r="E6111" s="28"/>
      <c r="F6111" s="30"/>
      <c r="G6111" s="31"/>
      <c r="I6111" s="28"/>
      <c r="J6111" s="29"/>
      <c r="L6111" s="28"/>
      <c r="M6111" s="27"/>
    </row>
    <row r="6112" spans="2:13">
      <c r="B6112" s="28"/>
      <c r="C6112" s="28"/>
      <c r="E6112" s="28"/>
      <c r="F6112" s="30"/>
      <c r="G6112" s="31"/>
      <c r="I6112" s="28"/>
      <c r="J6112" s="29"/>
      <c r="L6112" s="28"/>
      <c r="M6112" s="27"/>
    </row>
    <row r="6113" spans="2:13">
      <c r="B6113" s="28"/>
      <c r="C6113" s="28"/>
      <c r="E6113" s="28"/>
      <c r="F6113" s="30"/>
      <c r="G6113" s="31"/>
      <c r="I6113" s="28"/>
      <c r="J6113" s="29"/>
      <c r="L6113" s="28"/>
      <c r="M6113" s="27"/>
    </row>
    <row r="6114" spans="2:13">
      <c r="B6114" s="28"/>
      <c r="C6114" s="28"/>
      <c r="E6114" s="28"/>
      <c r="F6114" s="30"/>
      <c r="G6114" s="31"/>
      <c r="I6114" s="28"/>
      <c r="J6114" s="29"/>
      <c r="L6114" s="28"/>
      <c r="M6114" s="27"/>
    </row>
    <row r="6115" spans="2:13">
      <c r="B6115" s="28"/>
      <c r="C6115" s="28"/>
      <c r="E6115" s="28"/>
      <c r="F6115" s="30"/>
      <c r="G6115" s="31"/>
      <c r="I6115" s="28"/>
      <c r="J6115" s="29"/>
      <c r="L6115" s="28"/>
      <c r="M6115" s="27"/>
    </row>
    <row r="6116" spans="2:13">
      <c r="B6116" s="28"/>
      <c r="C6116" s="28"/>
      <c r="E6116" s="28"/>
      <c r="F6116" s="30"/>
      <c r="G6116" s="31"/>
      <c r="I6116" s="28"/>
      <c r="J6116" s="29"/>
      <c r="L6116" s="28"/>
      <c r="M6116" s="27"/>
    </row>
    <row r="6117" spans="2:13">
      <c r="B6117" s="28"/>
      <c r="C6117" s="28"/>
      <c r="E6117" s="28"/>
      <c r="F6117" s="30"/>
      <c r="G6117" s="31"/>
      <c r="I6117" s="28"/>
      <c r="J6117" s="29"/>
      <c r="L6117" s="28"/>
      <c r="M6117" s="27"/>
    </row>
    <row r="6118" spans="2:13">
      <c r="B6118" s="28"/>
      <c r="C6118" s="28"/>
      <c r="E6118" s="28"/>
      <c r="F6118" s="30"/>
      <c r="G6118" s="31"/>
      <c r="I6118" s="28"/>
      <c r="J6118" s="29"/>
      <c r="L6118" s="28"/>
      <c r="M6118" s="27"/>
    </row>
    <row r="6119" spans="2:13">
      <c r="B6119" s="28"/>
      <c r="C6119" s="28"/>
      <c r="E6119" s="28"/>
      <c r="F6119" s="30"/>
      <c r="G6119" s="31"/>
      <c r="I6119" s="28"/>
      <c r="J6119" s="29"/>
      <c r="L6119" s="28"/>
      <c r="M6119" s="27"/>
    </row>
    <row r="6120" spans="2:13">
      <c r="B6120" s="28"/>
      <c r="C6120" s="28"/>
      <c r="E6120" s="28"/>
      <c r="F6120" s="30"/>
      <c r="G6120" s="31"/>
      <c r="I6120" s="28"/>
      <c r="J6120" s="29"/>
      <c r="L6120" s="28"/>
      <c r="M6120" s="27"/>
    </row>
    <row r="6121" spans="2:13">
      <c r="B6121" s="28"/>
      <c r="C6121" s="28"/>
      <c r="E6121" s="28"/>
      <c r="F6121" s="30"/>
      <c r="G6121" s="31"/>
      <c r="I6121" s="28"/>
      <c r="J6121" s="29"/>
      <c r="L6121" s="28"/>
      <c r="M6121" s="27"/>
    </row>
    <row r="6122" spans="2:13">
      <c r="B6122" s="28"/>
      <c r="C6122" s="28"/>
      <c r="E6122" s="28"/>
      <c r="F6122" s="30"/>
      <c r="G6122" s="31"/>
      <c r="I6122" s="28"/>
      <c r="J6122" s="29"/>
      <c r="L6122" s="28"/>
      <c r="M6122" s="27"/>
    </row>
    <row r="6123" spans="2:13">
      <c r="B6123" s="28"/>
      <c r="C6123" s="28"/>
      <c r="E6123" s="28"/>
      <c r="F6123" s="30"/>
      <c r="G6123" s="31"/>
      <c r="I6123" s="28"/>
      <c r="J6123" s="29"/>
      <c r="L6123" s="28"/>
      <c r="M6123" s="27"/>
    </row>
    <row r="6124" spans="2:13">
      <c r="B6124" s="28"/>
      <c r="C6124" s="28"/>
      <c r="E6124" s="28"/>
      <c r="F6124" s="30"/>
      <c r="G6124" s="31"/>
      <c r="I6124" s="28"/>
      <c r="J6124" s="29"/>
      <c r="L6124" s="28"/>
      <c r="M6124" s="27"/>
    </row>
    <row r="6125" spans="2:13">
      <c r="B6125" s="28"/>
      <c r="C6125" s="28"/>
      <c r="E6125" s="28"/>
      <c r="F6125" s="30"/>
      <c r="G6125" s="31"/>
      <c r="I6125" s="28"/>
      <c r="J6125" s="29"/>
      <c r="L6125" s="28"/>
      <c r="M6125" s="27"/>
    </row>
    <row r="6126" spans="2:13">
      <c r="B6126" s="28"/>
      <c r="C6126" s="28"/>
      <c r="E6126" s="28"/>
      <c r="F6126" s="30"/>
      <c r="G6126" s="31"/>
      <c r="I6126" s="28"/>
      <c r="J6126" s="29"/>
      <c r="L6126" s="28"/>
      <c r="M6126" s="27"/>
    </row>
    <row r="6127" spans="2:13">
      <c r="B6127" s="28"/>
      <c r="C6127" s="28"/>
      <c r="E6127" s="28"/>
      <c r="F6127" s="30"/>
      <c r="G6127" s="31"/>
      <c r="I6127" s="28"/>
      <c r="J6127" s="29"/>
      <c r="L6127" s="28"/>
      <c r="M6127" s="27"/>
    </row>
    <row r="6128" spans="2:13">
      <c r="B6128" s="28"/>
      <c r="C6128" s="28"/>
      <c r="E6128" s="28"/>
      <c r="F6128" s="30"/>
      <c r="G6128" s="31"/>
      <c r="I6128" s="28"/>
      <c r="J6128" s="29"/>
      <c r="L6128" s="28"/>
      <c r="M6128" s="27"/>
    </row>
    <row r="6129" spans="2:13">
      <c r="B6129" s="28"/>
      <c r="C6129" s="28"/>
      <c r="E6129" s="28"/>
      <c r="F6129" s="30"/>
      <c r="G6129" s="31"/>
      <c r="I6129" s="28"/>
      <c r="J6129" s="29"/>
      <c r="L6129" s="28"/>
      <c r="M6129" s="27"/>
    </row>
    <row r="6130" spans="2:13">
      <c r="B6130" s="28"/>
      <c r="C6130" s="28"/>
      <c r="E6130" s="28"/>
      <c r="F6130" s="30"/>
      <c r="G6130" s="31"/>
      <c r="I6130" s="28"/>
      <c r="J6130" s="29"/>
      <c r="L6130" s="28"/>
      <c r="M6130" s="27"/>
    </row>
    <row r="6131" spans="2:13">
      <c r="B6131" s="28"/>
      <c r="C6131" s="28"/>
      <c r="E6131" s="28"/>
      <c r="F6131" s="30"/>
      <c r="G6131" s="31"/>
      <c r="I6131" s="28"/>
      <c r="J6131" s="29"/>
      <c r="L6131" s="28"/>
      <c r="M6131" s="27"/>
    </row>
    <row r="6132" spans="2:13">
      <c r="B6132" s="28"/>
      <c r="C6132" s="28"/>
      <c r="E6132" s="28"/>
      <c r="F6132" s="30"/>
      <c r="G6132" s="31"/>
      <c r="I6132" s="28"/>
      <c r="J6132" s="29"/>
      <c r="L6132" s="28"/>
      <c r="M6132" s="27"/>
    </row>
    <row r="6133" spans="2:13">
      <c r="B6133" s="28"/>
      <c r="C6133" s="28"/>
      <c r="E6133" s="28"/>
      <c r="F6133" s="30"/>
      <c r="G6133" s="31"/>
      <c r="I6133" s="28"/>
      <c r="J6133" s="29"/>
      <c r="L6133" s="28"/>
      <c r="M6133" s="27"/>
    </row>
    <row r="6134" spans="2:13">
      <c r="B6134" s="28"/>
      <c r="C6134" s="28"/>
      <c r="E6134" s="28"/>
      <c r="F6134" s="30"/>
      <c r="G6134" s="31"/>
      <c r="I6134" s="28"/>
      <c r="J6134" s="29"/>
      <c r="L6134" s="28"/>
      <c r="M6134" s="27"/>
    </row>
    <row r="6135" spans="2:13">
      <c r="B6135" s="28"/>
      <c r="C6135" s="28"/>
      <c r="E6135" s="28"/>
      <c r="F6135" s="30"/>
      <c r="G6135" s="31"/>
      <c r="I6135" s="28"/>
      <c r="J6135" s="29"/>
      <c r="L6135" s="28"/>
      <c r="M6135" s="27"/>
    </row>
    <row r="6136" spans="2:13">
      <c r="B6136" s="28"/>
      <c r="C6136" s="28"/>
      <c r="E6136" s="28"/>
      <c r="F6136" s="30"/>
      <c r="G6136" s="31"/>
      <c r="I6136" s="28"/>
      <c r="J6136" s="29"/>
      <c r="L6136" s="28"/>
      <c r="M6136" s="27"/>
    </row>
    <row r="6137" spans="2:13">
      <c r="B6137" s="28"/>
      <c r="C6137" s="28"/>
      <c r="E6137" s="28"/>
      <c r="F6137" s="30"/>
      <c r="G6137" s="31"/>
      <c r="I6137" s="28"/>
      <c r="J6137" s="29"/>
      <c r="L6137" s="28"/>
      <c r="M6137" s="27"/>
    </row>
    <row r="6138" spans="2:13">
      <c r="B6138" s="28"/>
      <c r="C6138" s="28"/>
      <c r="E6138" s="28"/>
      <c r="F6138" s="30"/>
      <c r="G6138" s="31"/>
      <c r="I6138" s="28"/>
      <c r="J6138" s="29"/>
      <c r="L6138" s="28"/>
      <c r="M6138" s="27"/>
    </row>
    <row r="6139" spans="2:13">
      <c r="B6139" s="28"/>
      <c r="C6139" s="28"/>
      <c r="E6139" s="28"/>
      <c r="F6139" s="30"/>
      <c r="G6139" s="31"/>
      <c r="I6139" s="28"/>
      <c r="J6139" s="29"/>
      <c r="L6139" s="28"/>
      <c r="M6139" s="27"/>
    </row>
    <row r="6140" spans="2:13">
      <c r="B6140" s="28"/>
      <c r="C6140" s="28"/>
      <c r="E6140" s="28"/>
      <c r="F6140" s="30"/>
      <c r="G6140" s="31"/>
      <c r="I6140" s="28"/>
      <c r="J6140" s="29"/>
      <c r="L6140" s="28"/>
      <c r="M6140" s="27"/>
    </row>
    <row r="6141" spans="2:13">
      <c r="B6141" s="28"/>
      <c r="C6141" s="28"/>
      <c r="E6141" s="28"/>
      <c r="F6141" s="30"/>
      <c r="G6141" s="31"/>
      <c r="I6141" s="28"/>
      <c r="J6141" s="29"/>
      <c r="L6141" s="28"/>
      <c r="M6141" s="27"/>
    </row>
    <row r="6142" spans="2:13">
      <c r="B6142" s="28"/>
      <c r="C6142" s="28"/>
      <c r="E6142" s="28"/>
      <c r="F6142" s="30"/>
      <c r="G6142" s="31"/>
      <c r="I6142" s="28"/>
      <c r="J6142" s="29"/>
      <c r="L6142" s="28"/>
      <c r="M6142" s="27"/>
    </row>
    <row r="6143" spans="2:13">
      <c r="B6143" s="28"/>
      <c r="C6143" s="28"/>
      <c r="E6143" s="28"/>
      <c r="F6143" s="30"/>
      <c r="G6143" s="31"/>
      <c r="I6143" s="28"/>
      <c r="J6143" s="29"/>
      <c r="L6143" s="28"/>
      <c r="M6143" s="27"/>
    </row>
    <row r="6144" spans="2:13">
      <c r="B6144" s="28"/>
      <c r="C6144" s="28"/>
      <c r="E6144" s="28"/>
      <c r="F6144" s="30"/>
      <c r="G6144" s="31"/>
      <c r="I6144" s="28"/>
      <c r="J6144" s="29"/>
      <c r="L6144" s="28"/>
      <c r="M6144" s="27"/>
    </row>
    <row r="6145" spans="2:13">
      <c r="B6145" s="28"/>
      <c r="C6145" s="28"/>
      <c r="E6145" s="28"/>
      <c r="F6145" s="30"/>
      <c r="G6145" s="31"/>
      <c r="I6145" s="28"/>
      <c r="J6145" s="29"/>
      <c r="L6145" s="28"/>
      <c r="M6145" s="27"/>
    </row>
    <row r="6146" spans="2:13">
      <c r="B6146" s="28"/>
      <c r="C6146" s="28"/>
      <c r="E6146" s="28"/>
      <c r="F6146" s="30"/>
      <c r="G6146" s="31"/>
      <c r="I6146" s="28"/>
      <c r="J6146" s="29"/>
      <c r="L6146" s="28"/>
      <c r="M6146" s="27"/>
    </row>
    <row r="6147" spans="2:13">
      <c r="B6147" s="28"/>
      <c r="C6147" s="28"/>
      <c r="E6147" s="28"/>
      <c r="F6147" s="30"/>
      <c r="G6147" s="31"/>
      <c r="I6147" s="28"/>
      <c r="J6147" s="29"/>
      <c r="L6147" s="28"/>
      <c r="M6147" s="27"/>
    </row>
    <row r="6148" spans="2:13">
      <c r="B6148" s="28"/>
      <c r="C6148" s="28"/>
      <c r="E6148" s="28"/>
      <c r="F6148" s="30"/>
      <c r="G6148" s="31"/>
      <c r="I6148" s="28"/>
      <c r="J6148" s="29"/>
      <c r="L6148" s="28"/>
      <c r="M6148" s="27"/>
    </row>
    <row r="6149" spans="2:13">
      <c r="B6149" s="28"/>
      <c r="C6149" s="28"/>
      <c r="E6149" s="28"/>
      <c r="F6149" s="30"/>
      <c r="G6149" s="31"/>
      <c r="I6149" s="28"/>
      <c r="J6149" s="29"/>
      <c r="L6149" s="28"/>
      <c r="M6149" s="27"/>
    </row>
    <row r="6150" spans="2:13">
      <c r="B6150" s="28"/>
      <c r="C6150" s="28"/>
      <c r="E6150" s="28"/>
      <c r="F6150" s="30"/>
      <c r="G6150" s="31"/>
      <c r="I6150" s="28"/>
      <c r="J6150" s="29"/>
      <c r="L6150" s="28"/>
      <c r="M6150" s="27"/>
    </row>
    <row r="6151" spans="2:13">
      <c r="B6151" s="28"/>
      <c r="C6151" s="28"/>
      <c r="E6151" s="28"/>
      <c r="F6151" s="30"/>
      <c r="G6151" s="31"/>
      <c r="I6151" s="28"/>
      <c r="J6151" s="29"/>
      <c r="L6151" s="28"/>
      <c r="M6151" s="27"/>
    </row>
    <row r="6152" spans="2:13">
      <c r="B6152" s="28"/>
      <c r="C6152" s="28"/>
      <c r="E6152" s="28"/>
      <c r="F6152" s="30"/>
      <c r="G6152" s="31"/>
      <c r="I6152" s="28"/>
      <c r="J6152" s="29"/>
      <c r="L6152" s="28"/>
      <c r="M6152" s="27"/>
    </row>
    <row r="6153" spans="2:13">
      <c r="B6153" s="28"/>
      <c r="C6153" s="28"/>
      <c r="E6153" s="28"/>
      <c r="F6153" s="30"/>
      <c r="G6153" s="31"/>
      <c r="I6153" s="28"/>
      <c r="J6153" s="29"/>
      <c r="L6153" s="28"/>
      <c r="M6153" s="27"/>
    </row>
    <row r="6154" spans="2:13">
      <c r="B6154" s="28"/>
      <c r="C6154" s="28"/>
      <c r="E6154" s="28"/>
      <c r="F6154" s="30"/>
      <c r="G6154" s="31"/>
      <c r="I6154" s="28"/>
      <c r="J6154" s="29"/>
      <c r="L6154" s="28"/>
      <c r="M6154" s="27"/>
    </row>
    <row r="6155" spans="2:13">
      <c r="B6155" s="28"/>
      <c r="C6155" s="28"/>
      <c r="E6155" s="28"/>
      <c r="F6155" s="30"/>
      <c r="G6155" s="31"/>
      <c r="I6155" s="28"/>
      <c r="J6155" s="29"/>
      <c r="L6155" s="28"/>
      <c r="M6155" s="27"/>
    </row>
    <row r="6156" spans="2:13">
      <c r="B6156" s="28"/>
      <c r="C6156" s="28"/>
      <c r="E6156" s="28"/>
      <c r="F6156" s="30"/>
      <c r="G6156" s="31"/>
      <c r="I6156" s="28"/>
      <c r="J6156" s="29"/>
      <c r="L6156" s="28"/>
      <c r="M6156" s="27"/>
    </row>
    <row r="6157" spans="2:13">
      <c r="B6157" s="28"/>
      <c r="C6157" s="28"/>
      <c r="E6157" s="28"/>
      <c r="F6157" s="30"/>
      <c r="G6157" s="31"/>
      <c r="I6157" s="28"/>
      <c r="J6157" s="29"/>
      <c r="L6157" s="28"/>
      <c r="M6157" s="27"/>
    </row>
    <row r="6158" spans="2:13">
      <c r="B6158" s="28"/>
      <c r="C6158" s="28"/>
      <c r="E6158" s="28"/>
      <c r="F6158" s="30"/>
      <c r="G6158" s="31"/>
      <c r="I6158" s="28"/>
      <c r="J6158" s="29"/>
      <c r="L6158" s="28"/>
      <c r="M6158" s="27"/>
    </row>
    <row r="6159" spans="2:13">
      <c r="B6159" s="28"/>
      <c r="C6159" s="28"/>
      <c r="E6159" s="28"/>
      <c r="F6159" s="30"/>
      <c r="G6159" s="31"/>
      <c r="I6159" s="28"/>
      <c r="J6159" s="29"/>
      <c r="L6159" s="28"/>
      <c r="M6159" s="27"/>
    </row>
    <row r="6160" spans="2:13">
      <c r="B6160" s="28"/>
      <c r="C6160" s="28"/>
      <c r="E6160" s="28"/>
      <c r="F6160" s="30"/>
      <c r="G6160" s="31"/>
      <c r="I6160" s="28"/>
      <c r="J6160" s="29"/>
      <c r="L6160" s="28"/>
      <c r="M6160" s="27"/>
    </row>
    <row r="6161" spans="2:13">
      <c r="B6161" s="28"/>
      <c r="C6161" s="28"/>
      <c r="E6161" s="28"/>
      <c r="F6161" s="30"/>
      <c r="G6161" s="31"/>
      <c r="I6161" s="28"/>
      <c r="J6161" s="29"/>
      <c r="L6161" s="28"/>
      <c r="M6161" s="27"/>
    </row>
    <row r="6162" spans="2:13">
      <c r="B6162" s="28"/>
      <c r="C6162" s="28"/>
      <c r="E6162" s="28"/>
      <c r="F6162" s="30"/>
      <c r="G6162" s="31"/>
      <c r="I6162" s="28"/>
      <c r="J6162" s="29"/>
      <c r="L6162" s="28"/>
      <c r="M6162" s="27"/>
    </row>
    <row r="6163" spans="2:13">
      <c r="B6163" s="28"/>
      <c r="C6163" s="28"/>
      <c r="E6163" s="28"/>
      <c r="F6163" s="30"/>
      <c r="G6163" s="31"/>
      <c r="I6163" s="28"/>
      <c r="J6163" s="29"/>
      <c r="L6163" s="28"/>
      <c r="M6163" s="27"/>
    </row>
    <row r="6164" spans="2:13">
      <c r="B6164" s="28"/>
      <c r="C6164" s="28"/>
      <c r="E6164" s="28"/>
      <c r="F6164" s="30"/>
      <c r="G6164" s="31"/>
      <c r="I6164" s="28"/>
      <c r="J6164" s="29"/>
      <c r="L6164" s="28"/>
      <c r="M6164" s="27"/>
    </row>
    <row r="6165" spans="2:13">
      <c r="B6165" s="28"/>
      <c r="C6165" s="28"/>
      <c r="E6165" s="28"/>
      <c r="F6165" s="30"/>
      <c r="G6165" s="31"/>
      <c r="I6165" s="28"/>
      <c r="J6165" s="29"/>
      <c r="L6165" s="28"/>
      <c r="M6165" s="27"/>
    </row>
    <row r="6166" spans="2:13">
      <c r="B6166" s="28"/>
      <c r="C6166" s="28"/>
      <c r="E6166" s="28"/>
      <c r="F6166" s="30"/>
      <c r="G6166" s="31"/>
      <c r="I6166" s="28"/>
      <c r="J6166" s="29"/>
      <c r="L6166" s="28"/>
      <c r="M6166" s="27"/>
    </row>
    <row r="6167" spans="2:13">
      <c r="B6167" s="28"/>
      <c r="C6167" s="28"/>
      <c r="E6167" s="28"/>
      <c r="F6167" s="30"/>
      <c r="G6167" s="31"/>
      <c r="I6167" s="28"/>
      <c r="J6167" s="29"/>
      <c r="L6167" s="28"/>
      <c r="M6167" s="27"/>
    </row>
    <row r="6168" spans="2:13">
      <c r="B6168" s="28"/>
      <c r="C6168" s="28"/>
      <c r="E6168" s="28"/>
      <c r="F6168" s="30"/>
      <c r="G6168" s="31"/>
      <c r="I6168" s="28"/>
      <c r="J6168" s="29"/>
      <c r="L6168" s="28"/>
      <c r="M6168" s="27"/>
    </row>
    <row r="6169" spans="2:13">
      <c r="B6169" s="28"/>
      <c r="C6169" s="28"/>
      <c r="E6169" s="28"/>
      <c r="F6169" s="30"/>
      <c r="G6169" s="31"/>
      <c r="I6169" s="28"/>
      <c r="J6169" s="29"/>
      <c r="L6169" s="28"/>
      <c r="M6169" s="27"/>
    </row>
    <row r="6170" spans="2:13">
      <c r="B6170" s="28"/>
      <c r="C6170" s="28"/>
      <c r="E6170" s="28"/>
      <c r="F6170" s="30"/>
      <c r="G6170" s="31"/>
      <c r="I6170" s="28"/>
      <c r="J6170" s="29"/>
      <c r="L6170" s="28"/>
      <c r="M6170" s="27"/>
    </row>
    <row r="6171" spans="2:13">
      <c r="B6171" s="28"/>
      <c r="C6171" s="28"/>
      <c r="E6171" s="28"/>
      <c r="F6171" s="30"/>
      <c r="G6171" s="31"/>
      <c r="I6171" s="28"/>
      <c r="J6171" s="29"/>
      <c r="L6171" s="28"/>
      <c r="M6171" s="27"/>
    </row>
    <row r="6172" spans="2:13">
      <c r="B6172" s="28"/>
      <c r="C6172" s="28"/>
      <c r="E6172" s="28"/>
      <c r="F6172" s="30"/>
      <c r="G6172" s="31"/>
      <c r="I6172" s="28"/>
      <c r="J6172" s="29"/>
      <c r="L6172" s="28"/>
      <c r="M6172" s="27"/>
    </row>
    <row r="6173" spans="2:13">
      <c r="B6173" s="28"/>
      <c r="C6173" s="28"/>
      <c r="E6173" s="28"/>
      <c r="F6173" s="30"/>
      <c r="G6173" s="31"/>
      <c r="I6173" s="28"/>
      <c r="J6173" s="29"/>
      <c r="L6173" s="28"/>
      <c r="M6173" s="27"/>
    </row>
    <row r="6174" spans="2:13">
      <c r="B6174" s="28"/>
      <c r="C6174" s="28"/>
      <c r="E6174" s="28"/>
      <c r="F6174" s="30"/>
      <c r="G6174" s="31"/>
      <c r="I6174" s="28"/>
      <c r="J6174" s="29"/>
      <c r="L6174" s="28"/>
      <c r="M6174" s="27"/>
    </row>
    <row r="6175" spans="2:13">
      <c r="B6175" s="28"/>
      <c r="C6175" s="28"/>
      <c r="E6175" s="28"/>
      <c r="F6175" s="30"/>
      <c r="G6175" s="31"/>
      <c r="I6175" s="28"/>
      <c r="J6175" s="29"/>
      <c r="L6175" s="28"/>
      <c r="M6175" s="27"/>
    </row>
    <row r="6176" spans="2:13">
      <c r="B6176" s="28"/>
      <c r="C6176" s="28"/>
      <c r="E6176" s="28"/>
      <c r="F6176" s="30"/>
      <c r="G6176" s="31"/>
      <c r="I6176" s="28"/>
      <c r="J6176" s="29"/>
      <c r="L6176" s="28"/>
      <c r="M6176" s="27"/>
    </row>
    <row r="6177" spans="2:13">
      <c r="B6177" s="28"/>
      <c r="C6177" s="28"/>
      <c r="E6177" s="28"/>
      <c r="F6177" s="30"/>
      <c r="G6177" s="31"/>
      <c r="I6177" s="28"/>
      <c r="J6177" s="29"/>
      <c r="L6177" s="28"/>
      <c r="M6177" s="27"/>
    </row>
    <row r="6178" spans="2:13">
      <c r="B6178" s="28"/>
      <c r="C6178" s="28"/>
      <c r="E6178" s="28"/>
      <c r="F6178" s="30"/>
      <c r="G6178" s="31"/>
      <c r="I6178" s="28"/>
      <c r="J6178" s="29"/>
      <c r="L6178" s="28"/>
      <c r="M6178" s="27"/>
    </row>
    <row r="6179" spans="2:13">
      <c r="B6179" s="28"/>
      <c r="C6179" s="28"/>
      <c r="E6179" s="28"/>
      <c r="F6179" s="30"/>
      <c r="G6179" s="31"/>
      <c r="I6179" s="28"/>
      <c r="J6179" s="29"/>
      <c r="L6179" s="28"/>
      <c r="M6179" s="27"/>
    </row>
    <row r="6180" spans="2:13">
      <c r="B6180" s="28"/>
      <c r="C6180" s="28"/>
      <c r="E6180" s="28"/>
      <c r="F6180" s="30"/>
      <c r="G6180" s="31"/>
      <c r="I6180" s="28"/>
      <c r="J6180" s="29"/>
      <c r="L6180" s="28"/>
      <c r="M6180" s="27"/>
    </row>
    <row r="6181" spans="2:13">
      <c r="B6181" s="28"/>
      <c r="C6181" s="28"/>
      <c r="E6181" s="28"/>
      <c r="F6181" s="30"/>
      <c r="G6181" s="31"/>
      <c r="I6181" s="28"/>
      <c r="J6181" s="29"/>
      <c r="L6181" s="28"/>
      <c r="M6181" s="27"/>
    </row>
    <row r="6182" spans="2:13">
      <c r="B6182" s="28"/>
      <c r="C6182" s="28"/>
      <c r="E6182" s="28"/>
      <c r="F6182" s="30"/>
      <c r="G6182" s="31"/>
      <c r="I6182" s="28"/>
      <c r="J6182" s="29"/>
      <c r="L6182" s="28"/>
      <c r="M6182" s="27"/>
    </row>
    <row r="6183" spans="2:13">
      <c r="B6183" s="28"/>
      <c r="C6183" s="28"/>
      <c r="E6183" s="28"/>
      <c r="F6183" s="30"/>
      <c r="G6183" s="31"/>
      <c r="I6183" s="28"/>
      <c r="J6183" s="29"/>
      <c r="L6183" s="28"/>
      <c r="M6183" s="27"/>
    </row>
    <row r="6184" spans="2:13">
      <c r="B6184" s="28"/>
      <c r="C6184" s="28"/>
      <c r="E6184" s="28"/>
      <c r="F6184" s="30"/>
      <c r="G6184" s="31"/>
      <c r="I6184" s="28"/>
      <c r="J6184" s="29"/>
      <c r="L6184" s="28"/>
      <c r="M6184" s="27"/>
    </row>
    <row r="6185" spans="2:13">
      <c r="B6185" s="28"/>
      <c r="C6185" s="28"/>
      <c r="E6185" s="28"/>
      <c r="F6185" s="30"/>
      <c r="G6185" s="31"/>
      <c r="I6185" s="28"/>
      <c r="J6185" s="29"/>
      <c r="L6185" s="28"/>
      <c r="M6185" s="27"/>
    </row>
    <row r="6186" spans="2:13">
      <c r="B6186" s="28"/>
      <c r="C6186" s="28"/>
      <c r="E6186" s="28"/>
      <c r="F6186" s="30"/>
      <c r="G6186" s="31"/>
      <c r="I6186" s="28"/>
      <c r="J6186" s="29"/>
      <c r="L6186" s="28"/>
      <c r="M6186" s="27"/>
    </row>
    <row r="6187" spans="2:13">
      <c r="B6187" s="28"/>
      <c r="C6187" s="28"/>
      <c r="E6187" s="28"/>
      <c r="F6187" s="30"/>
      <c r="G6187" s="31"/>
      <c r="I6187" s="28"/>
      <c r="J6187" s="29"/>
      <c r="L6187" s="28"/>
      <c r="M6187" s="27"/>
    </row>
    <row r="6188" spans="2:13">
      <c r="B6188" s="28"/>
      <c r="C6188" s="28"/>
      <c r="E6188" s="28"/>
      <c r="F6188" s="30"/>
      <c r="G6188" s="31"/>
      <c r="I6188" s="28"/>
      <c r="J6188" s="29"/>
      <c r="L6188" s="28"/>
      <c r="M6188" s="27"/>
    </row>
    <row r="6189" spans="2:13">
      <c r="B6189" s="28"/>
      <c r="C6189" s="28"/>
      <c r="E6189" s="28"/>
      <c r="F6189" s="30"/>
      <c r="G6189" s="31"/>
      <c r="I6189" s="28"/>
      <c r="J6189" s="29"/>
      <c r="L6189" s="28"/>
      <c r="M6189" s="27"/>
    </row>
    <row r="6190" spans="2:13">
      <c r="B6190" s="28"/>
      <c r="C6190" s="28"/>
      <c r="E6190" s="28"/>
      <c r="F6190" s="30"/>
      <c r="G6190" s="31"/>
      <c r="I6190" s="28"/>
      <c r="J6190" s="29"/>
      <c r="L6190" s="28"/>
      <c r="M6190" s="27"/>
    </row>
    <row r="6191" spans="2:13">
      <c r="B6191" s="28"/>
      <c r="C6191" s="28"/>
      <c r="E6191" s="28"/>
      <c r="F6191" s="30"/>
      <c r="G6191" s="31"/>
      <c r="I6191" s="28"/>
      <c r="J6191" s="29"/>
      <c r="L6191" s="28"/>
      <c r="M6191" s="27"/>
    </row>
    <row r="6192" spans="2:13">
      <c r="B6192" s="28"/>
      <c r="C6192" s="28"/>
      <c r="E6192" s="28"/>
      <c r="F6192" s="30"/>
      <c r="G6192" s="31"/>
      <c r="I6192" s="28"/>
      <c r="J6192" s="29"/>
      <c r="L6192" s="28"/>
      <c r="M6192" s="27"/>
    </row>
    <row r="6193" spans="2:13">
      <c r="B6193" s="28"/>
      <c r="C6193" s="28"/>
      <c r="E6193" s="28"/>
      <c r="F6193" s="30"/>
      <c r="G6193" s="31"/>
      <c r="I6193" s="28"/>
      <c r="J6193" s="29"/>
      <c r="L6193" s="28"/>
      <c r="M6193" s="27"/>
    </row>
    <row r="6194" spans="2:13">
      <c r="B6194" s="28"/>
      <c r="C6194" s="28"/>
      <c r="E6194" s="28"/>
      <c r="F6194" s="30"/>
      <c r="G6194" s="31"/>
      <c r="I6194" s="28"/>
      <c r="J6194" s="29"/>
      <c r="L6194" s="28"/>
      <c r="M6194" s="27"/>
    </row>
    <row r="6195" spans="2:13">
      <c r="B6195" s="28"/>
      <c r="C6195" s="28"/>
      <c r="E6195" s="28"/>
      <c r="F6195" s="30"/>
      <c r="G6195" s="31"/>
      <c r="I6195" s="28"/>
      <c r="J6195" s="29"/>
      <c r="L6195" s="28"/>
      <c r="M6195" s="27"/>
    </row>
    <row r="6196" spans="2:13">
      <c r="B6196" s="28"/>
      <c r="C6196" s="28"/>
      <c r="E6196" s="28"/>
      <c r="F6196" s="30"/>
      <c r="G6196" s="31"/>
      <c r="I6196" s="28"/>
      <c r="J6196" s="29"/>
      <c r="L6196" s="28"/>
      <c r="M6196" s="27"/>
    </row>
    <row r="6197" spans="2:13">
      <c r="B6197" s="28"/>
      <c r="C6197" s="28"/>
      <c r="E6197" s="28"/>
      <c r="F6197" s="30"/>
      <c r="G6197" s="31"/>
      <c r="I6197" s="28"/>
      <c r="J6197" s="29"/>
      <c r="L6197" s="28"/>
      <c r="M6197" s="27"/>
    </row>
    <row r="6198" spans="2:13">
      <c r="B6198" s="28"/>
      <c r="C6198" s="28"/>
      <c r="E6198" s="28"/>
      <c r="F6198" s="30"/>
      <c r="G6198" s="31"/>
      <c r="I6198" s="28"/>
      <c r="J6198" s="29"/>
      <c r="L6198" s="28"/>
      <c r="M6198" s="27"/>
    </row>
    <row r="6199" spans="2:13">
      <c r="B6199" s="28"/>
      <c r="C6199" s="28"/>
      <c r="E6199" s="28"/>
      <c r="F6199" s="30"/>
      <c r="G6199" s="31"/>
      <c r="I6199" s="28"/>
      <c r="J6199" s="29"/>
      <c r="L6199" s="28"/>
      <c r="M6199" s="27"/>
    </row>
    <row r="6200" spans="2:13">
      <c r="B6200" s="28"/>
      <c r="C6200" s="28"/>
      <c r="E6200" s="28"/>
      <c r="F6200" s="30"/>
      <c r="G6200" s="31"/>
      <c r="I6200" s="28"/>
      <c r="J6200" s="29"/>
      <c r="L6200" s="28"/>
      <c r="M6200" s="27"/>
    </row>
    <row r="6201" spans="2:13">
      <c r="B6201" s="28"/>
      <c r="C6201" s="28"/>
      <c r="E6201" s="28"/>
      <c r="F6201" s="30"/>
      <c r="G6201" s="31"/>
      <c r="I6201" s="28"/>
      <c r="J6201" s="29"/>
      <c r="L6201" s="28"/>
      <c r="M6201" s="27"/>
    </row>
    <row r="6202" spans="2:13">
      <c r="B6202" s="28"/>
      <c r="C6202" s="28"/>
      <c r="E6202" s="28"/>
      <c r="F6202" s="30"/>
      <c r="G6202" s="31"/>
      <c r="I6202" s="28"/>
      <c r="J6202" s="29"/>
      <c r="L6202" s="28"/>
      <c r="M6202" s="27"/>
    </row>
    <row r="6203" spans="2:13">
      <c r="B6203" s="28"/>
      <c r="C6203" s="28"/>
      <c r="E6203" s="28"/>
      <c r="F6203" s="30"/>
      <c r="G6203" s="31"/>
      <c r="I6203" s="28"/>
      <c r="J6203" s="29"/>
      <c r="L6203" s="28"/>
      <c r="M6203" s="27"/>
    </row>
    <row r="6204" spans="2:13">
      <c r="B6204" s="28"/>
      <c r="C6204" s="28"/>
      <c r="E6204" s="28"/>
      <c r="F6204" s="30"/>
      <c r="G6204" s="31"/>
      <c r="I6204" s="28"/>
      <c r="J6204" s="29"/>
      <c r="L6204" s="28"/>
      <c r="M6204" s="27"/>
    </row>
    <row r="6205" spans="2:13">
      <c r="B6205" s="28"/>
      <c r="C6205" s="28"/>
      <c r="E6205" s="28"/>
      <c r="F6205" s="30"/>
      <c r="G6205" s="31"/>
      <c r="I6205" s="28"/>
      <c r="J6205" s="29"/>
      <c r="L6205" s="28"/>
      <c r="M6205" s="27"/>
    </row>
    <row r="6206" spans="2:13">
      <c r="B6206" s="28"/>
      <c r="C6206" s="28"/>
      <c r="E6206" s="28"/>
      <c r="F6206" s="30"/>
      <c r="G6206" s="31"/>
      <c r="I6206" s="28"/>
      <c r="J6206" s="29"/>
      <c r="L6206" s="28"/>
      <c r="M6206" s="27"/>
    </row>
    <row r="6207" spans="2:13">
      <c r="B6207" s="28"/>
      <c r="C6207" s="28"/>
      <c r="E6207" s="28"/>
      <c r="F6207" s="30"/>
      <c r="G6207" s="31"/>
      <c r="I6207" s="28"/>
      <c r="J6207" s="29"/>
      <c r="L6207" s="28"/>
      <c r="M6207" s="27"/>
    </row>
    <row r="6208" spans="2:13">
      <c r="B6208" s="28"/>
      <c r="C6208" s="28"/>
      <c r="E6208" s="28"/>
      <c r="F6208" s="30"/>
      <c r="G6208" s="31"/>
      <c r="I6208" s="28"/>
      <c r="J6208" s="29"/>
      <c r="L6208" s="28"/>
      <c r="M6208" s="27"/>
    </row>
    <row r="6209" spans="2:13">
      <c r="B6209" s="28"/>
      <c r="C6209" s="28"/>
      <c r="E6209" s="28"/>
      <c r="F6209" s="30"/>
      <c r="G6209" s="31"/>
      <c r="I6209" s="28"/>
      <c r="J6209" s="29"/>
      <c r="L6209" s="28"/>
      <c r="M6209" s="27"/>
    </row>
    <row r="6210" spans="2:13">
      <c r="B6210" s="28"/>
      <c r="C6210" s="28"/>
      <c r="E6210" s="28"/>
      <c r="F6210" s="30"/>
      <c r="G6210" s="31"/>
      <c r="I6210" s="28"/>
      <c r="J6210" s="29"/>
      <c r="L6210" s="28"/>
      <c r="M6210" s="27"/>
    </row>
    <row r="6211" spans="2:13">
      <c r="B6211" s="28"/>
      <c r="C6211" s="28"/>
      <c r="E6211" s="28"/>
      <c r="F6211" s="30"/>
      <c r="G6211" s="31"/>
      <c r="I6211" s="28"/>
      <c r="J6211" s="29"/>
      <c r="L6211" s="28"/>
      <c r="M6211" s="27"/>
    </row>
    <row r="6212" spans="2:13">
      <c r="B6212" s="28"/>
      <c r="C6212" s="28"/>
      <c r="E6212" s="28"/>
      <c r="F6212" s="30"/>
      <c r="G6212" s="31"/>
      <c r="I6212" s="28"/>
      <c r="J6212" s="29"/>
      <c r="L6212" s="28"/>
      <c r="M6212" s="27"/>
    </row>
    <row r="6213" spans="2:13">
      <c r="B6213" s="28"/>
      <c r="C6213" s="28"/>
      <c r="E6213" s="28"/>
      <c r="F6213" s="30"/>
      <c r="G6213" s="31"/>
      <c r="I6213" s="28"/>
      <c r="J6213" s="29"/>
      <c r="L6213" s="28"/>
      <c r="M6213" s="27"/>
    </row>
    <row r="6214" spans="2:13">
      <c r="B6214" s="28"/>
      <c r="C6214" s="28"/>
      <c r="E6214" s="28"/>
      <c r="F6214" s="30"/>
      <c r="G6214" s="31"/>
      <c r="I6214" s="28"/>
      <c r="J6214" s="29"/>
      <c r="L6214" s="28"/>
      <c r="M6214" s="27"/>
    </row>
    <row r="6215" spans="2:13">
      <c r="B6215" s="28"/>
      <c r="C6215" s="28"/>
      <c r="E6215" s="28"/>
      <c r="F6215" s="30"/>
      <c r="G6215" s="31"/>
      <c r="I6215" s="28"/>
      <c r="J6215" s="29"/>
      <c r="L6215" s="28"/>
      <c r="M6215" s="27"/>
    </row>
    <row r="6216" spans="2:13">
      <c r="B6216" s="28"/>
      <c r="C6216" s="28"/>
      <c r="E6216" s="28"/>
      <c r="F6216" s="30"/>
      <c r="G6216" s="31"/>
      <c r="I6216" s="28"/>
      <c r="J6216" s="29"/>
      <c r="L6216" s="28"/>
      <c r="M6216" s="27"/>
    </row>
    <row r="6217" spans="2:13">
      <c r="B6217" s="28"/>
      <c r="C6217" s="28"/>
      <c r="E6217" s="28"/>
      <c r="F6217" s="30"/>
      <c r="G6217" s="31"/>
      <c r="I6217" s="28"/>
      <c r="J6217" s="29"/>
      <c r="L6217" s="28"/>
      <c r="M6217" s="27"/>
    </row>
    <row r="6218" spans="2:13">
      <c r="B6218" s="28"/>
      <c r="C6218" s="28"/>
      <c r="E6218" s="28"/>
      <c r="F6218" s="30"/>
      <c r="G6218" s="31"/>
      <c r="I6218" s="28"/>
      <c r="J6218" s="29"/>
      <c r="L6218" s="28"/>
      <c r="M6218" s="27"/>
    </row>
    <row r="6219" spans="2:13">
      <c r="B6219" s="28"/>
      <c r="C6219" s="28"/>
      <c r="E6219" s="28"/>
      <c r="F6219" s="30"/>
      <c r="G6219" s="31"/>
      <c r="I6219" s="28"/>
      <c r="J6219" s="29"/>
      <c r="L6219" s="28"/>
      <c r="M6219" s="27"/>
    </row>
    <row r="6220" spans="2:13">
      <c r="B6220" s="28"/>
      <c r="C6220" s="28"/>
      <c r="E6220" s="28"/>
      <c r="F6220" s="30"/>
      <c r="G6220" s="31"/>
      <c r="I6220" s="28"/>
      <c r="J6220" s="29"/>
      <c r="L6220" s="28"/>
      <c r="M6220" s="27"/>
    </row>
    <row r="6221" spans="2:13">
      <c r="B6221" s="28"/>
      <c r="C6221" s="28"/>
      <c r="E6221" s="28"/>
      <c r="F6221" s="30"/>
      <c r="G6221" s="31"/>
      <c r="I6221" s="28"/>
      <c r="J6221" s="29"/>
      <c r="L6221" s="28"/>
      <c r="M6221" s="27"/>
    </row>
    <row r="6222" spans="2:13">
      <c r="B6222" s="28"/>
      <c r="C6222" s="28"/>
      <c r="E6222" s="28"/>
      <c r="F6222" s="30"/>
      <c r="G6222" s="31"/>
      <c r="I6222" s="28"/>
      <c r="J6222" s="29"/>
      <c r="L6222" s="28"/>
      <c r="M6222" s="27"/>
    </row>
    <row r="6223" spans="2:13">
      <c r="B6223" s="28"/>
      <c r="C6223" s="28"/>
      <c r="E6223" s="28"/>
      <c r="F6223" s="30"/>
      <c r="G6223" s="31"/>
      <c r="I6223" s="28"/>
      <c r="J6223" s="29"/>
      <c r="L6223" s="28"/>
      <c r="M6223" s="27"/>
    </row>
    <row r="6224" spans="2:13">
      <c r="B6224" s="28"/>
      <c r="C6224" s="28"/>
      <c r="E6224" s="28"/>
      <c r="F6224" s="30"/>
      <c r="G6224" s="31"/>
      <c r="I6224" s="28"/>
      <c r="J6224" s="29"/>
      <c r="L6224" s="28"/>
      <c r="M6224" s="27"/>
    </row>
    <row r="6225" spans="2:13">
      <c r="B6225" s="28"/>
      <c r="C6225" s="28"/>
      <c r="E6225" s="28"/>
      <c r="F6225" s="30"/>
      <c r="G6225" s="31"/>
      <c r="I6225" s="28"/>
      <c r="J6225" s="29"/>
      <c r="L6225" s="28"/>
      <c r="M6225" s="27"/>
    </row>
    <row r="6226" spans="2:13">
      <c r="B6226" s="28"/>
      <c r="C6226" s="28"/>
      <c r="E6226" s="28"/>
      <c r="F6226" s="30"/>
      <c r="G6226" s="31"/>
      <c r="I6226" s="28"/>
      <c r="J6226" s="29"/>
      <c r="L6226" s="28"/>
      <c r="M6226" s="27"/>
    </row>
    <row r="6227" spans="2:13">
      <c r="B6227" s="28"/>
      <c r="C6227" s="28"/>
      <c r="E6227" s="28"/>
      <c r="F6227" s="30"/>
      <c r="G6227" s="31"/>
      <c r="I6227" s="28"/>
      <c r="J6227" s="29"/>
      <c r="L6227" s="28"/>
      <c r="M6227" s="27"/>
    </row>
    <row r="6228" spans="2:13">
      <c r="B6228" s="28"/>
      <c r="C6228" s="28"/>
      <c r="E6228" s="28"/>
      <c r="F6228" s="30"/>
      <c r="G6228" s="31"/>
      <c r="I6228" s="28"/>
      <c r="J6228" s="29"/>
      <c r="L6228" s="28"/>
      <c r="M6228" s="27"/>
    </row>
    <row r="6229" spans="2:13">
      <c r="B6229" s="28"/>
      <c r="C6229" s="28"/>
      <c r="E6229" s="28"/>
      <c r="F6229" s="30"/>
      <c r="G6229" s="31"/>
      <c r="I6229" s="28"/>
      <c r="J6229" s="29"/>
      <c r="L6229" s="28"/>
      <c r="M6229" s="27"/>
    </row>
    <row r="6230" spans="2:13">
      <c r="B6230" s="28"/>
      <c r="C6230" s="28"/>
      <c r="E6230" s="28"/>
      <c r="F6230" s="30"/>
      <c r="G6230" s="31"/>
      <c r="I6230" s="28"/>
      <c r="J6230" s="29"/>
      <c r="L6230" s="28"/>
      <c r="M6230" s="27"/>
    </row>
    <row r="6231" spans="2:13">
      <c r="B6231" s="28"/>
      <c r="C6231" s="28"/>
      <c r="E6231" s="28"/>
      <c r="F6231" s="30"/>
      <c r="G6231" s="31"/>
      <c r="I6231" s="28"/>
      <c r="J6231" s="29"/>
      <c r="L6231" s="28"/>
      <c r="M6231" s="27"/>
    </row>
    <row r="6232" spans="2:13">
      <c r="B6232" s="28"/>
      <c r="C6232" s="28"/>
      <c r="E6232" s="28"/>
      <c r="F6232" s="30"/>
      <c r="G6232" s="31"/>
      <c r="I6232" s="28"/>
      <c r="J6232" s="29"/>
      <c r="L6232" s="28"/>
      <c r="M6232" s="27"/>
    </row>
    <row r="6233" spans="2:13">
      <c r="B6233" s="28"/>
      <c r="C6233" s="28"/>
      <c r="E6233" s="28"/>
      <c r="F6233" s="30"/>
      <c r="G6233" s="31"/>
      <c r="I6233" s="28"/>
      <c r="J6233" s="29"/>
      <c r="L6233" s="28"/>
      <c r="M6233" s="27"/>
    </row>
    <row r="6234" spans="2:13">
      <c r="B6234" s="28"/>
      <c r="C6234" s="28"/>
      <c r="E6234" s="28"/>
      <c r="F6234" s="30"/>
      <c r="G6234" s="31"/>
      <c r="I6234" s="28"/>
      <c r="J6234" s="29"/>
      <c r="L6234" s="28"/>
      <c r="M6234" s="27"/>
    </row>
    <row r="6235" spans="2:13">
      <c r="B6235" s="28"/>
      <c r="C6235" s="28"/>
      <c r="E6235" s="28"/>
      <c r="F6235" s="30"/>
      <c r="G6235" s="31"/>
      <c r="I6235" s="28"/>
      <c r="J6235" s="29"/>
      <c r="L6235" s="28"/>
      <c r="M6235" s="27"/>
    </row>
    <row r="6236" spans="2:13">
      <c r="B6236" s="28"/>
      <c r="C6236" s="28"/>
      <c r="E6236" s="28"/>
      <c r="F6236" s="30"/>
      <c r="G6236" s="31"/>
      <c r="I6236" s="28"/>
      <c r="J6236" s="29"/>
      <c r="L6236" s="28"/>
      <c r="M6236" s="27"/>
    </row>
    <row r="6237" spans="2:13">
      <c r="B6237" s="28"/>
      <c r="C6237" s="28"/>
      <c r="E6237" s="28"/>
      <c r="F6237" s="30"/>
      <c r="G6237" s="31"/>
      <c r="I6237" s="28"/>
      <c r="J6237" s="29"/>
      <c r="L6237" s="28"/>
      <c r="M6237" s="27"/>
    </row>
    <row r="6238" spans="2:13">
      <c r="B6238" s="28"/>
      <c r="C6238" s="28"/>
      <c r="E6238" s="28"/>
      <c r="F6238" s="30"/>
      <c r="G6238" s="31"/>
      <c r="I6238" s="28"/>
      <c r="J6238" s="29"/>
      <c r="L6238" s="28"/>
      <c r="M6238" s="27"/>
    </row>
    <row r="6239" spans="2:13">
      <c r="B6239" s="28"/>
      <c r="C6239" s="28"/>
      <c r="E6239" s="28"/>
      <c r="F6239" s="30"/>
      <c r="G6239" s="31"/>
      <c r="I6239" s="28"/>
      <c r="J6239" s="29"/>
      <c r="L6239" s="28"/>
      <c r="M6239" s="27"/>
    </row>
    <row r="6240" spans="2:13">
      <c r="B6240" s="28"/>
      <c r="C6240" s="28"/>
      <c r="E6240" s="28"/>
      <c r="F6240" s="30"/>
      <c r="G6240" s="31"/>
      <c r="I6240" s="28"/>
      <c r="J6240" s="29"/>
      <c r="L6240" s="28"/>
      <c r="M6240" s="27"/>
    </row>
    <row r="6241" spans="2:13">
      <c r="B6241" s="28"/>
      <c r="C6241" s="28"/>
      <c r="E6241" s="28"/>
      <c r="F6241" s="30"/>
      <c r="G6241" s="31"/>
      <c r="I6241" s="28"/>
      <c r="J6241" s="29"/>
      <c r="L6241" s="28"/>
      <c r="M6241" s="27"/>
    </row>
    <row r="6242" spans="2:13">
      <c r="B6242" s="28"/>
      <c r="C6242" s="28"/>
      <c r="E6242" s="28"/>
      <c r="F6242" s="30"/>
      <c r="G6242" s="31"/>
      <c r="I6242" s="28"/>
      <c r="J6242" s="29"/>
      <c r="L6242" s="28"/>
      <c r="M6242" s="27"/>
    </row>
    <row r="6243" spans="2:13">
      <c r="B6243" s="28"/>
      <c r="C6243" s="28"/>
      <c r="E6243" s="28"/>
      <c r="F6243" s="30"/>
      <c r="G6243" s="31"/>
      <c r="I6243" s="28"/>
      <c r="J6243" s="29"/>
      <c r="L6243" s="28"/>
      <c r="M6243" s="27"/>
    </row>
    <row r="6244" spans="2:13">
      <c r="B6244" s="28"/>
      <c r="C6244" s="28"/>
      <c r="E6244" s="28"/>
      <c r="F6244" s="30"/>
      <c r="G6244" s="31"/>
      <c r="I6244" s="28"/>
      <c r="J6244" s="29"/>
      <c r="L6244" s="28"/>
      <c r="M6244" s="27"/>
    </row>
    <row r="6245" spans="2:13">
      <c r="B6245" s="28"/>
      <c r="C6245" s="28"/>
      <c r="E6245" s="28"/>
      <c r="F6245" s="30"/>
      <c r="G6245" s="31"/>
      <c r="I6245" s="28"/>
      <c r="J6245" s="29"/>
      <c r="L6245" s="28"/>
      <c r="M6245" s="27"/>
    </row>
    <row r="6246" spans="2:13">
      <c r="B6246" s="28"/>
      <c r="C6246" s="28"/>
      <c r="E6246" s="28"/>
      <c r="F6246" s="30"/>
      <c r="G6246" s="31"/>
      <c r="I6246" s="28"/>
      <c r="J6246" s="29"/>
      <c r="L6246" s="28"/>
      <c r="M6246" s="27"/>
    </row>
    <row r="6247" spans="2:13">
      <c r="B6247" s="28"/>
      <c r="C6247" s="28"/>
      <c r="E6247" s="28"/>
      <c r="F6247" s="30"/>
      <c r="G6247" s="31"/>
      <c r="I6247" s="28"/>
      <c r="J6247" s="29"/>
      <c r="L6247" s="28"/>
      <c r="M6247" s="27"/>
    </row>
    <row r="6248" spans="2:13">
      <c r="B6248" s="28"/>
      <c r="C6248" s="28"/>
      <c r="E6248" s="28"/>
      <c r="F6248" s="30"/>
      <c r="G6248" s="31"/>
      <c r="I6248" s="28"/>
      <c r="J6248" s="29"/>
      <c r="L6248" s="28"/>
      <c r="M6248" s="27"/>
    </row>
    <row r="6249" spans="2:13">
      <c r="B6249" s="28"/>
      <c r="C6249" s="28"/>
      <c r="E6249" s="28"/>
      <c r="F6249" s="30"/>
      <c r="G6249" s="31"/>
      <c r="I6249" s="28"/>
      <c r="J6249" s="29"/>
      <c r="L6249" s="28"/>
      <c r="M6249" s="27"/>
    </row>
    <row r="6250" spans="2:13">
      <c r="B6250" s="28"/>
      <c r="C6250" s="28"/>
      <c r="E6250" s="28"/>
      <c r="F6250" s="30"/>
      <c r="G6250" s="31"/>
      <c r="I6250" s="28"/>
      <c r="J6250" s="29"/>
      <c r="L6250" s="28"/>
      <c r="M6250" s="27"/>
    </row>
    <row r="6251" spans="2:13">
      <c r="B6251" s="28"/>
      <c r="C6251" s="28"/>
      <c r="E6251" s="28"/>
      <c r="F6251" s="30"/>
      <c r="G6251" s="31"/>
      <c r="I6251" s="28"/>
      <c r="J6251" s="29"/>
      <c r="L6251" s="28"/>
      <c r="M6251" s="27"/>
    </row>
    <row r="6252" spans="2:13">
      <c r="B6252" s="28"/>
      <c r="C6252" s="28"/>
      <c r="E6252" s="28"/>
      <c r="F6252" s="30"/>
      <c r="G6252" s="31"/>
      <c r="I6252" s="28"/>
      <c r="J6252" s="29"/>
      <c r="L6252" s="28"/>
      <c r="M6252" s="27"/>
    </row>
    <row r="6253" spans="2:13">
      <c r="B6253" s="28"/>
      <c r="C6253" s="28"/>
      <c r="E6253" s="28"/>
      <c r="F6253" s="30"/>
      <c r="G6253" s="31"/>
      <c r="I6253" s="28"/>
      <c r="J6253" s="29"/>
      <c r="L6253" s="28"/>
      <c r="M6253" s="27"/>
    </row>
    <row r="6254" spans="2:13">
      <c r="B6254" s="28"/>
      <c r="C6254" s="28"/>
      <c r="E6254" s="28"/>
      <c r="F6254" s="30"/>
      <c r="G6254" s="31"/>
      <c r="I6254" s="28"/>
      <c r="J6254" s="29"/>
      <c r="L6254" s="28"/>
      <c r="M6254" s="27"/>
    </row>
    <row r="6255" spans="2:13">
      <c r="B6255" s="28"/>
      <c r="C6255" s="28"/>
      <c r="E6255" s="28"/>
      <c r="F6255" s="30"/>
      <c r="G6255" s="31"/>
      <c r="I6255" s="28"/>
      <c r="J6255" s="29"/>
      <c r="L6255" s="28"/>
      <c r="M6255" s="27"/>
    </row>
    <row r="6256" spans="2:13">
      <c r="B6256" s="28"/>
      <c r="C6256" s="28"/>
      <c r="E6256" s="28"/>
      <c r="F6256" s="30"/>
      <c r="G6256" s="31"/>
      <c r="I6256" s="28"/>
      <c r="J6256" s="29"/>
      <c r="L6256" s="28"/>
      <c r="M6256" s="27"/>
    </row>
    <row r="6257" spans="2:13">
      <c r="B6257" s="28"/>
      <c r="C6257" s="28"/>
      <c r="E6257" s="28"/>
      <c r="F6257" s="30"/>
      <c r="G6257" s="31"/>
      <c r="I6257" s="28"/>
      <c r="J6257" s="29"/>
      <c r="L6257" s="28"/>
      <c r="M6257" s="27"/>
    </row>
    <row r="6258" spans="2:13">
      <c r="B6258" s="28"/>
      <c r="C6258" s="28"/>
      <c r="E6258" s="28"/>
      <c r="F6258" s="30"/>
      <c r="G6258" s="31"/>
      <c r="I6258" s="28"/>
      <c r="J6258" s="29"/>
      <c r="L6258" s="28"/>
      <c r="M6258" s="27"/>
    </row>
    <row r="6259" spans="2:13">
      <c r="B6259" s="28"/>
      <c r="C6259" s="28"/>
      <c r="E6259" s="28"/>
      <c r="F6259" s="30"/>
      <c r="G6259" s="31"/>
      <c r="I6259" s="28"/>
      <c r="J6259" s="29"/>
      <c r="L6259" s="28"/>
      <c r="M6259" s="27"/>
    </row>
    <row r="6260" spans="2:13">
      <c r="B6260" s="28"/>
      <c r="C6260" s="28"/>
      <c r="E6260" s="28"/>
      <c r="F6260" s="30"/>
      <c r="G6260" s="31"/>
      <c r="I6260" s="28"/>
      <c r="J6260" s="29"/>
      <c r="L6260" s="28"/>
      <c r="M6260" s="27"/>
    </row>
    <row r="6261" spans="2:13">
      <c r="B6261" s="28"/>
      <c r="C6261" s="28"/>
      <c r="E6261" s="28"/>
      <c r="F6261" s="30"/>
      <c r="G6261" s="31"/>
      <c r="I6261" s="28"/>
      <c r="J6261" s="29"/>
      <c r="L6261" s="28"/>
      <c r="M6261" s="27"/>
    </row>
    <row r="6262" spans="2:13">
      <c r="B6262" s="28"/>
      <c r="C6262" s="28"/>
      <c r="E6262" s="28"/>
      <c r="F6262" s="30"/>
      <c r="G6262" s="31"/>
      <c r="I6262" s="28"/>
      <c r="J6262" s="29"/>
      <c r="L6262" s="28"/>
      <c r="M6262" s="27"/>
    </row>
    <row r="6263" spans="2:13">
      <c r="B6263" s="28"/>
      <c r="C6263" s="28"/>
      <c r="E6263" s="28"/>
      <c r="F6263" s="30"/>
      <c r="G6263" s="31"/>
      <c r="I6263" s="28"/>
      <c r="J6263" s="29"/>
      <c r="L6263" s="28"/>
      <c r="M6263" s="27"/>
    </row>
    <row r="6264" spans="2:13">
      <c r="B6264" s="28"/>
      <c r="C6264" s="28"/>
      <c r="E6264" s="28"/>
      <c r="F6264" s="30"/>
      <c r="G6264" s="31"/>
      <c r="I6264" s="28"/>
      <c r="J6264" s="29"/>
      <c r="L6264" s="28"/>
      <c r="M6264" s="27"/>
    </row>
    <row r="6265" spans="2:13">
      <c r="B6265" s="28"/>
      <c r="C6265" s="28"/>
      <c r="E6265" s="28"/>
      <c r="F6265" s="30"/>
      <c r="G6265" s="31"/>
      <c r="I6265" s="28"/>
      <c r="J6265" s="29"/>
      <c r="L6265" s="28"/>
      <c r="M6265" s="27"/>
    </row>
    <row r="6266" spans="2:13">
      <c r="B6266" s="28"/>
      <c r="C6266" s="28"/>
      <c r="E6266" s="28"/>
      <c r="F6266" s="30"/>
      <c r="G6266" s="31"/>
      <c r="I6266" s="28"/>
      <c r="J6266" s="29"/>
      <c r="L6266" s="28"/>
      <c r="M6266" s="27"/>
    </row>
    <row r="6267" spans="2:13">
      <c r="B6267" s="28"/>
      <c r="C6267" s="28"/>
      <c r="E6267" s="28"/>
      <c r="F6267" s="30"/>
      <c r="G6267" s="31"/>
      <c r="I6267" s="28"/>
      <c r="J6267" s="29"/>
      <c r="L6267" s="28"/>
      <c r="M6267" s="27"/>
    </row>
    <row r="6268" spans="2:13">
      <c r="B6268" s="28"/>
      <c r="C6268" s="28"/>
      <c r="E6268" s="28"/>
      <c r="F6268" s="30"/>
      <c r="G6268" s="31"/>
      <c r="I6268" s="28"/>
      <c r="J6268" s="29"/>
      <c r="L6268" s="28"/>
      <c r="M6268" s="27"/>
    </row>
    <row r="6269" spans="2:13">
      <c r="B6269" s="28"/>
      <c r="C6269" s="28"/>
      <c r="E6269" s="28"/>
      <c r="F6269" s="30"/>
      <c r="G6269" s="31"/>
      <c r="I6269" s="28"/>
      <c r="J6269" s="29"/>
      <c r="L6269" s="28"/>
      <c r="M6269" s="27"/>
    </row>
    <row r="6270" spans="2:13">
      <c r="B6270" s="28"/>
      <c r="C6270" s="28"/>
      <c r="E6270" s="28"/>
      <c r="F6270" s="30"/>
      <c r="G6270" s="31"/>
      <c r="I6270" s="28"/>
      <c r="J6270" s="29"/>
      <c r="L6270" s="28"/>
      <c r="M6270" s="27"/>
    </row>
    <row r="6271" spans="2:13">
      <c r="B6271" s="28"/>
      <c r="C6271" s="28"/>
      <c r="E6271" s="28"/>
      <c r="F6271" s="30"/>
      <c r="G6271" s="31"/>
      <c r="I6271" s="28"/>
      <c r="J6271" s="29"/>
      <c r="L6271" s="28"/>
      <c r="M6271" s="27"/>
    </row>
    <row r="6272" spans="2:13">
      <c r="B6272" s="28"/>
      <c r="C6272" s="28"/>
      <c r="E6272" s="28"/>
      <c r="F6272" s="30"/>
      <c r="G6272" s="31"/>
      <c r="I6272" s="28"/>
      <c r="J6272" s="29"/>
      <c r="L6272" s="28"/>
      <c r="M6272" s="27"/>
    </row>
    <row r="6273" spans="2:13">
      <c r="B6273" s="28"/>
      <c r="C6273" s="28"/>
      <c r="E6273" s="28"/>
      <c r="F6273" s="30"/>
      <c r="G6273" s="31"/>
      <c r="I6273" s="28"/>
      <c r="J6273" s="29"/>
      <c r="L6273" s="28"/>
      <c r="M6273" s="27"/>
    </row>
    <row r="6274" spans="2:13">
      <c r="B6274" s="28"/>
      <c r="C6274" s="28"/>
      <c r="E6274" s="28"/>
      <c r="F6274" s="30"/>
      <c r="G6274" s="31"/>
      <c r="I6274" s="28"/>
      <c r="J6274" s="29"/>
      <c r="L6274" s="28"/>
      <c r="M6274" s="27"/>
    </row>
    <row r="6275" spans="2:13">
      <c r="B6275" s="28"/>
      <c r="C6275" s="28"/>
      <c r="E6275" s="28"/>
      <c r="F6275" s="30"/>
      <c r="G6275" s="31"/>
      <c r="I6275" s="28"/>
      <c r="J6275" s="29"/>
      <c r="L6275" s="28"/>
      <c r="M6275" s="27"/>
    </row>
    <row r="6276" spans="2:13">
      <c r="B6276" s="28"/>
      <c r="C6276" s="28"/>
      <c r="E6276" s="28"/>
      <c r="F6276" s="30"/>
      <c r="G6276" s="31"/>
      <c r="I6276" s="28"/>
      <c r="J6276" s="29"/>
      <c r="L6276" s="28"/>
      <c r="M6276" s="27"/>
    </row>
    <row r="6277" spans="2:13">
      <c r="B6277" s="28"/>
      <c r="C6277" s="28"/>
      <c r="E6277" s="28"/>
      <c r="F6277" s="30"/>
      <c r="G6277" s="31"/>
      <c r="I6277" s="28"/>
      <c r="J6277" s="29"/>
      <c r="L6277" s="28"/>
      <c r="M6277" s="27"/>
    </row>
    <row r="6278" spans="2:13">
      <c r="B6278" s="28"/>
      <c r="C6278" s="28"/>
      <c r="E6278" s="28"/>
      <c r="F6278" s="30"/>
      <c r="G6278" s="31"/>
      <c r="I6278" s="28"/>
      <c r="J6278" s="29"/>
      <c r="L6278" s="28"/>
      <c r="M6278" s="27"/>
    </row>
    <row r="6279" spans="2:13">
      <c r="B6279" s="28"/>
      <c r="C6279" s="28"/>
      <c r="E6279" s="28"/>
      <c r="F6279" s="30"/>
      <c r="G6279" s="31"/>
      <c r="I6279" s="28"/>
      <c r="J6279" s="29"/>
      <c r="L6279" s="28"/>
      <c r="M6279" s="27"/>
    </row>
    <row r="6280" spans="2:13">
      <c r="B6280" s="28"/>
      <c r="C6280" s="28"/>
      <c r="E6280" s="28"/>
      <c r="F6280" s="30"/>
      <c r="G6280" s="31"/>
      <c r="I6280" s="28"/>
      <c r="J6280" s="29"/>
      <c r="L6280" s="28"/>
      <c r="M6280" s="27"/>
    </row>
    <row r="6281" spans="2:13">
      <c r="B6281" s="28"/>
      <c r="C6281" s="28"/>
      <c r="E6281" s="28"/>
      <c r="F6281" s="30"/>
      <c r="G6281" s="31"/>
      <c r="I6281" s="28"/>
      <c r="J6281" s="29"/>
      <c r="L6281" s="28"/>
      <c r="M6281" s="27"/>
    </row>
    <row r="6282" spans="2:13">
      <c r="B6282" s="28"/>
      <c r="C6282" s="28"/>
      <c r="E6282" s="28"/>
      <c r="F6282" s="30"/>
      <c r="G6282" s="31"/>
      <c r="I6282" s="28"/>
      <c r="J6282" s="29"/>
      <c r="L6282" s="28"/>
      <c r="M6282" s="27"/>
    </row>
    <row r="6283" spans="2:13">
      <c r="B6283" s="28"/>
      <c r="C6283" s="28"/>
      <c r="E6283" s="28"/>
      <c r="F6283" s="30"/>
      <c r="G6283" s="31"/>
      <c r="I6283" s="28"/>
      <c r="J6283" s="29"/>
      <c r="L6283" s="28"/>
      <c r="M6283" s="27"/>
    </row>
    <row r="6284" spans="2:13">
      <c r="B6284" s="28"/>
      <c r="C6284" s="28"/>
      <c r="E6284" s="28"/>
      <c r="F6284" s="30"/>
      <c r="G6284" s="31"/>
      <c r="I6284" s="28"/>
      <c r="J6284" s="29"/>
      <c r="L6284" s="28"/>
      <c r="M6284" s="27"/>
    </row>
    <row r="6285" spans="2:13">
      <c r="B6285" s="28"/>
      <c r="C6285" s="28"/>
      <c r="E6285" s="28"/>
      <c r="F6285" s="30"/>
      <c r="G6285" s="31"/>
      <c r="I6285" s="28"/>
      <c r="J6285" s="29"/>
      <c r="L6285" s="28"/>
      <c r="M6285" s="27"/>
    </row>
    <row r="6286" spans="2:13">
      <c r="B6286" s="28"/>
      <c r="C6286" s="28"/>
      <c r="E6286" s="28"/>
      <c r="F6286" s="30"/>
      <c r="G6286" s="31"/>
      <c r="I6286" s="28"/>
      <c r="J6286" s="29"/>
      <c r="L6286" s="28"/>
      <c r="M6286" s="27"/>
    </row>
    <row r="6287" spans="2:13">
      <c r="B6287" s="28"/>
      <c r="C6287" s="28"/>
      <c r="E6287" s="28"/>
      <c r="F6287" s="30"/>
      <c r="G6287" s="31"/>
      <c r="I6287" s="28"/>
      <c r="J6287" s="29"/>
      <c r="L6287" s="28"/>
      <c r="M6287" s="27"/>
    </row>
    <row r="6288" spans="2:13">
      <c r="B6288" s="28"/>
      <c r="C6288" s="28"/>
      <c r="E6288" s="28"/>
      <c r="F6288" s="30"/>
      <c r="G6288" s="31"/>
      <c r="I6288" s="28"/>
      <c r="J6288" s="29"/>
      <c r="L6288" s="28"/>
      <c r="M6288" s="27"/>
    </row>
    <row r="6289" spans="2:13">
      <c r="B6289" s="28"/>
      <c r="C6289" s="28"/>
      <c r="E6289" s="28"/>
      <c r="F6289" s="30"/>
      <c r="G6289" s="31"/>
      <c r="I6289" s="28"/>
      <c r="J6289" s="29"/>
      <c r="L6289" s="28"/>
      <c r="M6289" s="27"/>
    </row>
    <row r="6290" spans="2:13">
      <c r="B6290" s="28"/>
      <c r="C6290" s="28"/>
      <c r="E6290" s="28"/>
      <c r="F6290" s="30"/>
      <c r="G6290" s="31"/>
      <c r="I6290" s="28"/>
      <c r="J6290" s="29"/>
      <c r="L6290" s="28"/>
      <c r="M6290" s="27"/>
    </row>
    <row r="6291" spans="2:13">
      <c r="B6291" s="28"/>
      <c r="C6291" s="28"/>
      <c r="E6291" s="28"/>
      <c r="F6291" s="30"/>
      <c r="G6291" s="31"/>
      <c r="I6291" s="28"/>
      <c r="J6291" s="29"/>
      <c r="L6291" s="28"/>
      <c r="M6291" s="27"/>
    </row>
    <row r="6292" spans="2:13">
      <c r="B6292" s="28"/>
      <c r="C6292" s="28"/>
      <c r="E6292" s="28"/>
      <c r="F6292" s="30"/>
      <c r="G6292" s="31"/>
      <c r="I6292" s="28"/>
      <c r="J6292" s="29"/>
      <c r="L6292" s="28"/>
      <c r="M6292" s="27"/>
    </row>
    <row r="6293" spans="2:13">
      <c r="B6293" s="28"/>
      <c r="C6293" s="28"/>
      <c r="E6293" s="28"/>
      <c r="F6293" s="30"/>
      <c r="G6293" s="31"/>
      <c r="I6293" s="28"/>
      <c r="J6293" s="29"/>
      <c r="L6293" s="28"/>
      <c r="M6293" s="27"/>
    </row>
    <row r="6294" spans="2:13">
      <c r="B6294" s="28"/>
      <c r="C6294" s="28"/>
      <c r="E6294" s="28"/>
      <c r="F6294" s="30"/>
      <c r="G6294" s="31"/>
      <c r="I6294" s="28"/>
      <c r="J6294" s="29"/>
      <c r="L6294" s="28"/>
      <c r="M6294" s="27"/>
    </row>
    <row r="6295" spans="2:13">
      <c r="B6295" s="28"/>
      <c r="C6295" s="28"/>
      <c r="E6295" s="28"/>
      <c r="F6295" s="30"/>
      <c r="G6295" s="31"/>
      <c r="I6295" s="28"/>
      <c r="J6295" s="29"/>
      <c r="L6295" s="28"/>
      <c r="M6295" s="27"/>
    </row>
    <row r="6296" spans="2:13">
      <c r="B6296" s="28"/>
      <c r="C6296" s="28"/>
      <c r="E6296" s="28"/>
      <c r="F6296" s="30"/>
      <c r="G6296" s="31"/>
      <c r="I6296" s="28"/>
      <c r="J6296" s="29"/>
      <c r="L6296" s="28"/>
      <c r="M6296" s="27"/>
    </row>
    <row r="6297" spans="2:13">
      <c r="B6297" s="28"/>
      <c r="C6297" s="28"/>
      <c r="E6297" s="28"/>
      <c r="F6297" s="30"/>
      <c r="G6297" s="31"/>
      <c r="I6297" s="28"/>
      <c r="J6297" s="29"/>
      <c r="L6297" s="28"/>
      <c r="M6297" s="27"/>
    </row>
    <row r="6298" spans="2:13">
      <c r="B6298" s="28"/>
      <c r="C6298" s="28"/>
      <c r="E6298" s="28"/>
      <c r="F6298" s="30"/>
      <c r="G6298" s="31"/>
      <c r="I6298" s="28"/>
      <c r="J6298" s="29"/>
      <c r="L6298" s="28"/>
      <c r="M6298" s="27"/>
    </row>
    <row r="6299" spans="2:13">
      <c r="B6299" s="28"/>
      <c r="C6299" s="28"/>
      <c r="E6299" s="28"/>
      <c r="F6299" s="30"/>
      <c r="G6299" s="31"/>
      <c r="I6299" s="28"/>
      <c r="J6299" s="29"/>
      <c r="L6299" s="28"/>
      <c r="M6299" s="27"/>
    </row>
    <row r="6300" spans="2:13">
      <c r="B6300" s="28"/>
      <c r="C6300" s="28"/>
      <c r="E6300" s="28"/>
      <c r="F6300" s="30"/>
      <c r="G6300" s="31"/>
      <c r="I6300" s="28"/>
      <c r="J6300" s="29"/>
      <c r="L6300" s="28"/>
      <c r="M6300" s="27"/>
    </row>
    <row r="6301" spans="2:13">
      <c r="B6301" s="28"/>
      <c r="C6301" s="28"/>
      <c r="E6301" s="28"/>
      <c r="F6301" s="30"/>
      <c r="G6301" s="31"/>
      <c r="I6301" s="28"/>
      <c r="J6301" s="29"/>
      <c r="L6301" s="28"/>
      <c r="M6301" s="27"/>
    </row>
    <row r="6302" spans="2:13">
      <c r="B6302" s="28"/>
      <c r="C6302" s="28"/>
      <c r="E6302" s="28"/>
      <c r="F6302" s="30"/>
      <c r="G6302" s="31"/>
      <c r="I6302" s="28"/>
      <c r="J6302" s="29"/>
      <c r="L6302" s="28"/>
      <c r="M6302" s="27"/>
    </row>
    <row r="6303" spans="2:13">
      <c r="B6303" s="28"/>
      <c r="C6303" s="28"/>
      <c r="E6303" s="28"/>
      <c r="F6303" s="30"/>
      <c r="G6303" s="31"/>
      <c r="I6303" s="28"/>
      <c r="J6303" s="29"/>
      <c r="L6303" s="28"/>
      <c r="M6303" s="27"/>
    </row>
    <row r="6304" spans="2:13">
      <c r="B6304" s="28"/>
      <c r="C6304" s="28"/>
      <c r="E6304" s="28"/>
      <c r="F6304" s="30"/>
      <c r="G6304" s="31"/>
      <c r="I6304" s="28"/>
      <c r="J6304" s="29"/>
      <c r="L6304" s="28"/>
      <c r="M6304" s="27"/>
    </row>
    <row r="6305" spans="2:13">
      <c r="B6305" s="28"/>
      <c r="C6305" s="28"/>
      <c r="E6305" s="28"/>
      <c r="F6305" s="30"/>
      <c r="G6305" s="31"/>
      <c r="I6305" s="28"/>
      <c r="J6305" s="29"/>
      <c r="L6305" s="28"/>
      <c r="M6305" s="27"/>
    </row>
    <row r="6306" spans="2:13">
      <c r="B6306" s="28"/>
      <c r="C6306" s="28"/>
      <c r="E6306" s="28"/>
      <c r="F6306" s="30"/>
      <c r="G6306" s="31"/>
      <c r="I6306" s="28"/>
      <c r="J6306" s="29"/>
      <c r="L6306" s="28"/>
      <c r="M6306" s="27"/>
    </row>
    <row r="6307" spans="2:13">
      <c r="B6307" s="28"/>
      <c r="C6307" s="28"/>
      <c r="E6307" s="28"/>
      <c r="F6307" s="30"/>
      <c r="G6307" s="31"/>
      <c r="I6307" s="28"/>
      <c r="J6307" s="29"/>
      <c r="L6307" s="28"/>
      <c r="M6307" s="27"/>
    </row>
    <row r="6308" spans="2:13">
      <c r="B6308" s="28"/>
      <c r="C6308" s="28"/>
      <c r="E6308" s="28"/>
      <c r="F6308" s="30"/>
      <c r="G6308" s="31"/>
      <c r="I6308" s="28"/>
      <c r="J6308" s="29"/>
      <c r="L6308" s="28"/>
      <c r="M6308" s="27"/>
    </row>
    <row r="6309" spans="2:13">
      <c r="B6309" s="28"/>
      <c r="C6309" s="28"/>
      <c r="E6309" s="28"/>
      <c r="F6309" s="30"/>
      <c r="G6309" s="31"/>
      <c r="I6309" s="28"/>
      <c r="J6309" s="29"/>
      <c r="L6309" s="28"/>
      <c r="M6309" s="27"/>
    </row>
    <row r="6310" spans="2:13">
      <c r="B6310" s="28"/>
      <c r="C6310" s="28"/>
      <c r="E6310" s="28"/>
      <c r="F6310" s="30"/>
      <c r="G6310" s="31"/>
      <c r="I6310" s="28"/>
      <c r="J6310" s="29"/>
      <c r="L6310" s="28"/>
      <c r="M6310" s="27"/>
    </row>
    <row r="6311" spans="2:13">
      <c r="B6311" s="28"/>
      <c r="C6311" s="28"/>
      <c r="E6311" s="28"/>
      <c r="F6311" s="30"/>
      <c r="G6311" s="31"/>
      <c r="I6311" s="28"/>
      <c r="J6311" s="29"/>
      <c r="L6311" s="28"/>
      <c r="M6311" s="27"/>
    </row>
    <row r="6312" spans="2:13">
      <c r="B6312" s="28"/>
      <c r="C6312" s="28"/>
      <c r="E6312" s="28"/>
      <c r="F6312" s="30"/>
      <c r="G6312" s="31"/>
      <c r="I6312" s="28"/>
      <c r="J6312" s="29"/>
      <c r="L6312" s="28"/>
      <c r="M6312" s="27"/>
    </row>
    <row r="6313" spans="2:13">
      <c r="B6313" s="28"/>
      <c r="C6313" s="28"/>
      <c r="E6313" s="28"/>
      <c r="F6313" s="30"/>
      <c r="G6313" s="31"/>
      <c r="I6313" s="28"/>
      <c r="J6313" s="29"/>
      <c r="L6313" s="28"/>
      <c r="M6313" s="27"/>
    </row>
    <row r="6314" spans="2:13">
      <c r="B6314" s="28"/>
      <c r="C6314" s="28"/>
      <c r="E6314" s="28"/>
      <c r="F6314" s="30"/>
      <c r="G6314" s="31"/>
      <c r="I6314" s="28"/>
      <c r="J6314" s="29"/>
      <c r="L6314" s="28"/>
      <c r="M6314" s="27"/>
    </row>
    <row r="6315" spans="2:13">
      <c r="B6315" s="28"/>
      <c r="C6315" s="28"/>
      <c r="E6315" s="28"/>
      <c r="F6315" s="30"/>
      <c r="G6315" s="31"/>
      <c r="I6315" s="28"/>
      <c r="J6315" s="29"/>
      <c r="L6315" s="28"/>
      <c r="M6315" s="27"/>
    </row>
    <row r="6316" spans="2:13">
      <c r="B6316" s="28"/>
      <c r="C6316" s="28"/>
      <c r="E6316" s="28"/>
      <c r="F6316" s="30"/>
      <c r="G6316" s="31"/>
      <c r="I6316" s="28"/>
      <c r="J6316" s="29"/>
      <c r="L6316" s="28"/>
      <c r="M6316" s="27"/>
    </row>
    <row r="6317" spans="2:13">
      <c r="B6317" s="28"/>
      <c r="C6317" s="28"/>
      <c r="E6317" s="28"/>
      <c r="F6317" s="30"/>
      <c r="G6317" s="31"/>
      <c r="I6317" s="28"/>
      <c r="J6317" s="29"/>
      <c r="L6317" s="28"/>
      <c r="M6317" s="27"/>
    </row>
    <row r="6318" spans="2:13">
      <c r="B6318" s="28"/>
      <c r="C6318" s="28"/>
      <c r="E6318" s="28"/>
      <c r="F6318" s="30"/>
      <c r="G6318" s="31"/>
      <c r="I6318" s="28"/>
      <c r="J6318" s="29"/>
      <c r="L6318" s="28"/>
      <c r="M6318" s="27"/>
    </row>
    <row r="6319" spans="2:13">
      <c r="B6319" s="28"/>
      <c r="C6319" s="28"/>
      <c r="E6319" s="28"/>
      <c r="F6319" s="30"/>
      <c r="G6319" s="31"/>
      <c r="I6319" s="28"/>
      <c r="J6319" s="29"/>
      <c r="L6319" s="28"/>
      <c r="M6319" s="27"/>
    </row>
    <row r="6320" spans="2:13">
      <c r="B6320" s="28"/>
      <c r="C6320" s="28"/>
      <c r="E6320" s="28"/>
      <c r="F6320" s="30"/>
      <c r="G6320" s="31"/>
      <c r="I6320" s="28"/>
      <c r="J6320" s="29"/>
      <c r="L6320" s="28"/>
      <c r="M6320" s="27"/>
    </row>
    <row r="6321" spans="2:13">
      <c r="B6321" s="28"/>
      <c r="C6321" s="28"/>
      <c r="E6321" s="28"/>
      <c r="F6321" s="30"/>
      <c r="G6321" s="31"/>
      <c r="I6321" s="28"/>
      <c r="J6321" s="29"/>
      <c r="L6321" s="28"/>
      <c r="M6321" s="27"/>
    </row>
    <row r="6322" spans="2:13">
      <c r="B6322" s="28"/>
      <c r="C6322" s="28"/>
      <c r="E6322" s="28"/>
      <c r="F6322" s="30"/>
      <c r="G6322" s="31"/>
      <c r="I6322" s="28"/>
      <c r="J6322" s="29"/>
      <c r="L6322" s="28"/>
      <c r="M6322" s="27"/>
    </row>
    <row r="6323" spans="2:13">
      <c r="B6323" s="28"/>
      <c r="C6323" s="28"/>
      <c r="E6323" s="28"/>
      <c r="F6323" s="30"/>
      <c r="G6323" s="31"/>
      <c r="I6323" s="28"/>
      <c r="J6323" s="29"/>
      <c r="L6323" s="28"/>
      <c r="M6323" s="27"/>
    </row>
    <row r="6324" spans="2:13">
      <c r="B6324" s="28"/>
      <c r="C6324" s="28"/>
      <c r="E6324" s="28"/>
      <c r="F6324" s="30"/>
      <c r="G6324" s="31"/>
      <c r="I6324" s="28"/>
      <c r="J6324" s="29"/>
      <c r="L6324" s="28"/>
      <c r="M6324" s="27"/>
    </row>
    <row r="6325" spans="2:13">
      <c r="B6325" s="28"/>
      <c r="C6325" s="28"/>
      <c r="E6325" s="28"/>
      <c r="F6325" s="30"/>
      <c r="G6325" s="31"/>
      <c r="I6325" s="28"/>
      <c r="J6325" s="29"/>
      <c r="L6325" s="28"/>
      <c r="M6325" s="27"/>
    </row>
    <row r="6326" spans="2:13">
      <c r="B6326" s="28"/>
      <c r="C6326" s="28"/>
      <c r="E6326" s="28"/>
      <c r="F6326" s="30"/>
      <c r="G6326" s="31"/>
      <c r="I6326" s="28"/>
      <c r="J6326" s="29"/>
      <c r="L6326" s="28"/>
      <c r="M6326" s="27"/>
    </row>
    <row r="6327" spans="2:13">
      <c r="B6327" s="28"/>
      <c r="C6327" s="28"/>
      <c r="E6327" s="28"/>
      <c r="F6327" s="30"/>
      <c r="G6327" s="31"/>
      <c r="I6327" s="28"/>
      <c r="J6327" s="29"/>
      <c r="L6327" s="28"/>
      <c r="M6327" s="27"/>
    </row>
    <row r="6328" spans="2:13">
      <c r="B6328" s="28"/>
      <c r="C6328" s="28"/>
      <c r="E6328" s="28"/>
      <c r="F6328" s="30"/>
      <c r="G6328" s="31"/>
      <c r="I6328" s="28"/>
      <c r="J6328" s="29"/>
      <c r="L6328" s="28"/>
      <c r="M6328" s="27"/>
    </row>
    <row r="6329" spans="2:13">
      <c r="B6329" s="28"/>
      <c r="C6329" s="28"/>
      <c r="E6329" s="28"/>
      <c r="F6329" s="30"/>
      <c r="G6329" s="31"/>
      <c r="I6329" s="28"/>
      <c r="J6329" s="29"/>
      <c r="L6329" s="28"/>
      <c r="M6329" s="27"/>
    </row>
    <row r="6330" spans="2:13">
      <c r="B6330" s="28"/>
      <c r="C6330" s="28"/>
      <c r="E6330" s="28"/>
      <c r="F6330" s="30"/>
      <c r="G6330" s="31"/>
      <c r="I6330" s="28"/>
      <c r="J6330" s="29"/>
      <c r="L6330" s="28"/>
      <c r="M6330" s="27"/>
    </row>
    <row r="6331" spans="2:13">
      <c r="B6331" s="28"/>
      <c r="C6331" s="28"/>
      <c r="E6331" s="28"/>
      <c r="F6331" s="30"/>
      <c r="G6331" s="31"/>
      <c r="I6331" s="28"/>
      <c r="J6331" s="29"/>
      <c r="L6331" s="28"/>
      <c r="M6331" s="27"/>
    </row>
    <row r="6332" spans="2:13">
      <c r="B6332" s="28"/>
      <c r="C6332" s="28"/>
      <c r="E6332" s="28"/>
      <c r="F6332" s="30"/>
      <c r="G6332" s="31"/>
      <c r="I6332" s="28"/>
      <c r="J6332" s="29"/>
      <c r="L6332" s="28"/>
      <c r="M6332" s="27"/>
    </row>
    <row r="6333" spans="2:13">
      <c r="B6333" s="28"/>
      <c r="C6333" s="28"/>
      <c r="E6333" s="28"/>
      <c r="F6333" s="30"/>
      <c r="G6333" s="31"/>
      <c r="I6333" s="28"/>
      <c r="J6333" s="29"/>
      <c r="L6333" s="28"/>
      <c r="M6333" s="27"/>
    </row>
    <row r="6334" spans="2:13">
      <c r="B6334" s="28"/>
      <c r="C6334" s="28"/>
      <c r="E6334" s="28"/>
      <c r="F6334" s="30"/>
      <c r="G6334" s="31"/>
      <c r="I6334" s="28"/>
      <c r="J6334" s="29"/>
      <c r="L6334" s="28"/>
      <c r="M6334" s="27"/>
    </row>
    <row r="6335" spans="2:13">
      <c r="B6335" s="28"/>
      <c r="C6335" s="28"/>
      <c r="E6335" s="28"/>
      <c r="F6335" s="30"/>
      <c r="G6335" s="31"/>
      <c r="I6335" s="28"/>
      <c r="J6335" s="29"/>
      <c r="L6335" s="28"/>
      <c r="M6335" s="27"/>
    </row>
    <row r="6336" spans="2:13">
      <c r="B6336" s="28"/>
      <c r="C6336" s="28"/>
      <c r="E6336" s="28"/>
      <c r="F6336" s="30"/>
      <c r="G6336" s="31"/>
      <c r="I6336" s="28"/>
      <c r="J6336" s="29"/>
      <c r="L6336" s="28"/>
      <c r="M6336" s="27"/>
    </row>
    <row r="6337" spans="2:13">
      <c r="B6337" s="28"/>
      <c r="C6337" s="28"/>
      <c r="E6337" s="28"/>
      <c r="F6337" s="30"/>
      <c r="G6337" s="31"/>
      <c r="I6337" s="28"/>
      <c r="J6337" s="29"/>
      <c r="L6337" s="28"/>
      <c r="M6337" s="27"/>
    </row>
    <row r="6338" spans="2:13">
      <c r="B6338" s="28"/>
      <c r="C6338" s="28"/>
      <c r="E6338" s="28"/>
      <c r="F6338" s="30"/>
      <c r="G6338" s="31"/>
      <c r="I6338" s="28"/>
      <c r="J6338" s="29"/>
      <c r="L6338" s="28"/>
      <c r="M6338" s="27"/>
    </row>
    <row r="6339" spans="2:13">
      <c r="B6339" s="28"/>
      <c r="C6339" s="28"/>
      <c r="E6339" s="28"/>
      <c r="F6339" s="30"/>
      <c r="G6339" s="31"/>
      <c r="I6339" s="28"/>
      <c r="J6339" s="29"/>
      <c r="L6339" s="28"/>
      <c r="M6339" s="27"/>
    </row>
    <row r="6340" spans="2:13">
      <c r="B6340" s="28"/>
      <c r="C6340" s="28"/>
      <c r="E6340" s="28"/>
      <c r="F6340" s="30"/>
      <c r="G6340" s="31"/>
      <c r="I6340" s="28"/>
      <c r="J6340" s="29"/>
      <c r="L6340" s="28"/>
      <c r="M6340" s="27"/>
    </row>
    <row r="6341" spans="2:13">
      <c r="B6341" s="28"/>
      <c r="C6341" s="28"/>
      <c r="E6341" s="28"/>
      <c r="F6341" s="30"/>
      <c r="G6341" s="31"/>
      <c r="I6341" s="28"/>
      <c r="J6341" s="29"/>
      <c r="L6341" s="28"/>
      <c r="M6341" s="27"/>
    </row>
    <row r="6342" spans="2:13">
      <c r="B6342" s="28"/>
      <c r="C6342" s="28"/>
      <c r="E6342" s="28"/>
      <c r="F6342" s="30"/>
      <c r="G6342" s="31"/>
      <c r="I6342" s="28"/>
      <c r="J6342" s="29"/>
      <c r="L6342" s="28"/>
      <c r="M6342" s="27"/>
    </row>
    <row r="6343" spans="2:13">
      <c r="B6343" s="28"/>
      <c r="C6343" s="28"/>
      <c r="E6343" s="28"/>
      <c r="F6343" s="30"/>
      <c r="G6343" s="31"/>
      <c r="I6343" s="28"/>
      <c r="J6343" s="29"/>
      <c r="L6343" s="28"/>
      <c r="M6343" s="27"/>
    </row>
    <row r="6344" spans="2:13">
      <c r="B6344" s="28"/>
      <c r="C6344" s="28"/>
      <c r="E6344" s="28"/>
      <c r="F6344" s="30"/>
      <c r="G6344" s="31"/>
      <c r="I6344" s="28"/>
      <c r="J6344" s="29"/>
      <c r="L6344" s="28"/>
      <c r="M6344" s="27"/>
    </row>
    <row r="6345" spans="2:13">
      <c r="B6345" s="28"/>
      <c r="C6345" s="28"/>
      <c r="E6345" s="28"/>
      <c r="F6345" s="30"/>
      <c r="G6345" s="31"/>
      <c r="I6345" s="28"/>
      <c r="J6345" s="29"/>
      <c r="L6345" s="28"/>
      <c r="M6345" s="27"/>
    </row>
    <row r="6346" spans="2:13">
      <c r="B6346" s="28"/>
      <c r="C6346" s="28"/>
      <c r="E6346" s="28"/>
      <c r="F6346" s="30"/>
      <c r="G6346" s="31"/>
      <c r="I6346" s="28"/>
      <c r="J6346" s="29"/>
      <c r="L6346" s="28"/>
      <c r="M6346" s="27"/>
    </row>
    <row r="6347" spans="2:13">
      <c r="B6347" s="28"/>
      <c r="C6347" s="28"/>
      <c r="E6347" s="28"/>
      <c r="F6347" s="30"/>
      <c r="G6347" s="31"/>
      <c r="I6347" s="28"/>
      <c r="J6347" s="29"/>
      <c r="L6347" s="28"/>
      <c r="M6347" s="27"/>
    </row>
    <row r="6348" spans="2:13">
      <c r="B6348" s="28"/>
      <c r="C6348" s="28"/>
      <c r="E6348" s="28"/>
      <c r="F6348" s="30"/>
      <c r="G6348" s="31"/>
      <c r="I6348" s="28"/>
      <c r="J6348" s="29"/>
      <c r="L6348" s="28"/>
      <c r="M6348" s="27"/>
    </row>
    <row r="6349" spans="2:13">
      <c r="B6349" s="28"/>
      <c r="C6349" s="28"/>
      <c r="E6349" s="28"/>
      <c r="F6349" s="30"/>
      <c r="G6349" s="31"/>
      <c r="I6349" s="28"/>
      <c r="J6349" s="29"/>
      <c r="L6349" s="28"/>
      <c r="M6349" s="27"/>
    </row>
    <row r="6350" spans="2:13">
      <c r="B6350" s="28"/>
      <c r="C6350" s="28"/>
      <c r="E6350" s="28"/>
      <c r="F6350" s="30"/>
      <c r="G6350" s="31"/>
      <c r="I6350" s="28"/>
      <c r="J6350" s="29"/>
      <c r="L6350" s="28"/>
      <c r="M6350" s="27"/>
    </row>
    <row r="6351" spans="2:13">
      <c r="B6351" s="28"/>
      <c r="C6351" s="28"/>
      <c r="E6351" s="28"/>
      <c r="F6351" s="30"/>
      <c r="G6351" s="31"/>
      <c r="I6351" s="28"/>
      <c r="J6351" s="29"/>
      <c r="L6351" s="28"/>
      <c r="M6351" s="27"/>
    </row>
    <row r="6352" spans="2:13">
      <c r="B6352" s="28"/>
      <c r="C6352" s="28"/>
      <c r="E6352" s="28"/>
      <c r="F6352" s="30"/>
      <c r="G6352" s="31"/>
      <c r="I6352" s="28"/>
      <c r="J6352" s="29"/>
      <c r="L6352" s="28"/>
      <c r="M6352" s="27"/>
    </row>
    <row r="6353" spans="2:13">
      <c r="B6353" s="28"/>
      <c r="C6353" s="28"/>
      <c r="E6353" s="28"/>
      <c r="F6353" s="30"/>
      <c r="G6353" s="31"/>
      <c r="I6353" s="28"/>
      <c r="J6353" s="29"/>
      <c r="L6353" s="28"/>
      <c r="M6353" s="27"/>
    </row>
    <row r="6354" spans="2:13">
      <c r="B6354" s="28"/>
      <c r="C6354" s="28"/>
      <c r="E6354" s="28"/>
      <c r="F6354" s="30"/>
      <c r="G6354" s="31"/>
      <c r="I6354" s="28"/>
      <c r="J6354" s="29"/>
      <c r="L6354" s="28"/>
      <c r="M6354" s="27"/>
    </row>
    <row r="6355" spans="2:13">
      <c r="B6355" s="28"/>
      <c r="C6355" s="28"/>
      <c r="E6355" s="28"/>
      <c r="F6355" s="30"/>
      <c r="G6355" s="31"/>
      <c r="I6355" s="28"/>
      <c r="J6355" s="29"/>
      <c r="L6355" s="28"/>
      <c r="M6355" s="27"/>
    </row>
    <row r="6356" spans="2:13">
      <c r="B6356" s="28"/>
      <c r="C6356" s="28"/>
      <c r="E6356" s="28"/>
      <c r="F6356" s="30"/>
      <c r="G6356" s="31"/>
      <c r="I6356" s="28"/>
      <c r="J6356" s="29"/>
      <c r="L6356" s="28"/>
      <c r="M6356" s="27"/>
    </row>
    <row r="6357" spans="2:13">
      <c r="B6357" s="28"/>
      <c r="C6357" s="28"/>
      <c r="E6357" s="28"/>
      <c r="F6357" s="30"/>
      <c r="G6357" s="31"/>
      <c r="I6357" s="28"/>
      <c r="J6357" s="29"/>
      <c r="L6357" s="28"/>
      <c r="M6357" s="27"/>
    </row>
    <row r="6358" spans="2:13">
      <c r="B6358" s="28"/>
      <c r="C6358" s="28"/>
      <c r="E6358" s="28"/>
      <c r="F6358" s="30"/>
      <c r="G6358" s="31"/>
      <c r="I6358" s="28"/>
      <c r="J6358" s="29"/>
      <c r="L6358" s="28"/>
      <c r="M6358" s="27"/>
    </row>
    <row r="6359" spans="2:13">
      <c r="B6359" s="28"/>
      <c r="C6359" s="28"/>
      <c r="E6359" s="28"/>
      <c r="F6359" s="30"/>
      <c r="G6359" s="31"/>
      <c r="I6359" s="28"/>
      <c r="J6359" s="29"/>
      <c r="L6359" s="28"/>
      <c r="M6359" s="27"/>
    </row>
    <row r="6360" spans="2:13">
      <c r="B6360" s="28"/>
      <c r="C6360" s="28"/>
      <c r="E6360" s="28"/>
      <c r="F6360" s="30"/>
      <c r="G6360" s="31"/>
      <c r="I6360" s="28"/>
      <c r="J6360" s="29"/>
      <c r="L6360" s="28"/>
      <c r="M6360" s="27"/>
    </row>
    <row r="6361" spans="2:13">
      <c r="B6361" s="28"/>
      <c r="C6361" s="28"/>
      <c r="E6361" s="28"/>
      <c r="F6361" s="30"/>
      <c r="G6361" s="31"/>
      <c r="I6361" s="28"/>
      <c r="J6361" s="29"/>
      <c r="L6361" s="28"/>
      <c r="M6361" s="27"/>
    </row>
    <row r="6362" spans="2:13">
      <c r="B6362" s="28"/>
      <c r="C6362" s="28"/>
      <c r="E6362" s="28"/>
      <c r="F6362" s="30"/>
      <c r="G6362" s="31"/>
      <c r="I6362" s="28"/>
      <c r="J6362" s="29"/>
      <c r="L6362" s="28"/>
      <c r="M6362" s="27"/>
    </row>
    <row r="6363" spans="2:13">
      <c r="B6363" s="28"/>
      <c r="C6363" s="28"/>
      <c r="E6363" s="28"/>
      <c r="F6363" s="30"/>
      <c r="G6363" s="31"/>
      <c r="I6363" s="28"/>
      <c r="J6363" s="29"/>
      <c r="L6363" s="28"/>
      <c r="M6363" s="27"/>
    </row>
    <row r="6364" spans="2:13">
      <c r="B6364" s="28"/>
      <c r="C6364" s="28"/>
      <c r="E6364" s="28"/>
      <c r="F6364" s="30"/>
      <c r="G6364" s="31"/>
      <c r="I6364" s="28"/>
      <c r="J6364" s="29"/>
      <c r="L6364" s="28"/>
      <c r="M6364" s="27"/>
    </row>
    <row r="6365" spans="2:13">
      <c r="B6365" s="28"/>
      <c r="C6365" s="28"/>
      <c r="E6365" s="28"/>
      <c r="F6365" s="30"/>
      <c r="G6365" s="31"/>
      <c r="I6365" s="28"/>
      <c r="J6365" s="29"/>
      <c r="L6365" s="28"/>
      <c r="M6365" s="27"/>
    </row>
    <row r="6366" spans="2:13">
      <c r="B6366" s="28"/>
      <c r="C6366" s="28"/>
      <c r="E6366" s="28"/>
      <c r="F6366" s="30"/>
      <c r="G6366" s="31"/>
      <c r="I6366" s="28"/>
      <c r="J6366" s="29"/>
      <c r="L6366" s="28"/>
      <c r="M6366" s="27"/>
    </row>
    <row r="6367" spans="2:13">
      <c r="B6367" s="28"/>
      <c r="C6367" s="28"/>
      <c r="E6367" s="28"/>
      <c r="F6367" s="30"/>
      <c r="G6367" s="31"/>
      <c r="I6367" s="28"/>
      <c r="J6367" s="29"/>
      <c r="L6367" s="28"/>
      <c r="M6367" s="27"/>
    </row>
    <row r="6368" spans="2:13">
      <c r="B6368" s="28"/>
      <c r="C6368" s="28"/>
      <c r="E6368" s="28"/>
      <c r="F6368" s="30"/>
      <c r="G6368" s="31"/>
      <c r="I6368" s="28"/>
      <c r="J6368" s="29"/>
      <c r="L6368" s="28"/>
      <c r="M6368" s="27"/>
    </row>
    <row r="6369" spans="2:13">
      <c r="B6369" s="28"/>
      <c r="C6369" s="28"/>
      <c r="E6369" s="28"/>
      <c r="F6369" s="30"/>
      <c r="G6369" s="31"/>
      <c r="I6369" s="28"/>
      <c r="J6369" s="29"/>
      <c r="L6369" s="28"/>
      <c r="M6369" s="27"/>
    </row>
    <row r="6370" spans="2:13">
      <c r="B6370" s="28"/>
      <c r="C6370" s="28"/>
      <c r="E6370" s="28"/>
      <c r="F6370" s="30"/>
      <c r="G6370" s="31"/>
      <c r="I6370" s="28"/>
      <c r="J6370" s="29"/>
      <c r="L6370" s="28"/>
      <c r="M6370" s="27"/>
    </row>
    <row r="6371" spans="2:13">
      <c r="B6371" s="28"/>
      <c r="C6371" s="28"/>
      <c r="E6371" s="28"/>
      <c r="F6371" s="30"/>
      <c r="G6371" s="31"/>
      <c r="I6371" s="28"/>
      <c r="J6371" s="29"/>
      <c r="L6371" s="28"/>
      <c r="M6371" s="27"/>
    </row>
    <row r="6372" spans="2:13">
      <c r="B6372" s="28"/>
      <c r="C6372" s="28"/>
      <c r="E6372" s="28"/>
      <c r="F6372" s="30"/>
      <c r="G6372" s="31"/>
      <c r="I6372" s="28"/>
      <c r="J6372" s="29"/>
      <c r="L6372" s="28"/>
      <c r="M6372" s="27"/>
    </row>
    <row r="6373" spans="2:13">
      <c r="B6373" s="28"/>
      <c r="C6373" s="28"/>
      <c r="E6373" s="28"/>
      <c r="F6373" s="30"/>
      <c r="G6373" s="31"/>
      <c r="I6373" s="28"/>
      <c r="J6373" s="29"/>
      <c r="L6373" s="28"/>
      <c r="M6373" s="27"/>
    </row>
    <row r="6374" spans="2:13">
      <c r="B6374" s="28"/>
      <c r="C6374" s="28"/>
      <c r="E6374" s="28"/>
      <c r="F6374" s="30"/>
      <c r="G6374" s="31"/>
      <c r="I6374" s="28"/>
      <c r="J6374" s="29"/>
      <c r="L6374" s="28"/>
      <c r="M6374" s="27"/>
    </row>
    <row r="6375" spans="2:13">
      <c r="B6375" s="28"/>
      <c r="C6375" s="28"/>
      <c r="E6375" s="28"/>
      <c r="F6375" s="30"/>
      <c r="G6375" s="31"/>
      <c r="I6375" s="28"/>
      <c r="J6375" s="29"/>
      <c r="L6375" s="28"/>
      <c r="M6375" s="27"/>
    </row>
    <row r="6376" spans="2:13">
      <c r="B6376" s="28"/>
      <c r="C6376" s="28"/>
      <c r="E6376" s="28"/>
      <c r="F6376" s="30"/>
      <c r="G6376" s="31"/>
      <c r="I6376" s="28"/>
      <c r="J6376" s="29"/>
      <c r="L6376" s="28"/>
      <c r="M6376" s="27"/>
    </row>
    <row r="6377" spans="2:13">
      <c r="B6377" s="28"/>
      <c r="C6377" s="28"/>
      <c r="E6377" s="28"/>
      <c r="F6377" s="30"/>
      <c r="G6377" s="31"/>
      <c r="I6377" s="28"/>
      <c r="J6377" s="29"/>
      <c r="L6377" s="28"/>
      <c r="M6377" s="27"/>
    </row>
    <row r="6378" spans="2:13">
      <c r="B6378" s="28"/>
      <c r="C6378" s="28"/>
      <c r="E6378" s="28"/>
      <c r="F6378" s="30"/>
      <c r="G6378" s="31"/>
      <c r="I6378" s="28"/>
      <c r="J6378" s="29"/>
      <c r="L6378" s="28"/>
      <c r="M6378" s="27"/>
    </row>
    <row r="6379" spans="2:13">
      <c r="B6379" s="28"/>
      <c r="C6379" s="28"/>
      <c r="E6379" s="28"/>
      <c r="F6379" s="30"/>
      <c r="G6379" s="31"/>
      <c r="I6379" s="28"/>
      <c r="J6379" s="29"/>
      <c r="L6379" s="28"/>
      <c r="M6379" s="27"/>
    </row>
    <row r="6380" spans="2:13">
      <c r="B6380" s="28"/>
      <c r="C6380" s="28"/>
      <c r="E6380" s="28"/>
      <c r="F6380" s="30"/>
      <c r="G6380" s="31"/>
      <c r="I6380" s="28"/>
      <c r="J6380" s="29"/>
      <c r="L6380" s="28"/>
      <c r="M6380" s="27"/>
    </row>
    <row r="6381" spans="2:13">
      <c r="B6381" s="28"/>
      <c r="C6381" s="28"/>
      <c r="E6381" s="28"/>
      <c r="F6381" s="30"/>
      <c r="G6381" s="31"/>
      <c r="I6381" s="28"/>
      <c r="J6381" s="29"/>
      <c r="L6381" s="28"/>
      <c r="M6381" s="27"/>
    </row>
    <row r="6382" spans="2:13">
      <c r="B6382" s="28"/>
      <c r="C6382" s="28"/>
      <c r="E6382" s="28"/>
      <c r="F6382" s="30"/>
      <c r="G6382" s="31"/>
      <c r="I6382" s="28"/>
      <c r="J6382" s="29"/>
      <c r="L6382" s="28"/>
      <c r="M6382" s="27"/>
    </row>
    <row r="6383" spans="2:13">
      <c r="B6383" s="28"/>
      <c r="C6383" s="28"/>
      <c r="E6383" s="28"/>
      <c r="F6383" s="30"/>
      <c r="G6383" s="31"/>
      <c r="I6383" s="28"/>
      <c r="J6383" s="29"/>
      <c r="L6383" s="28"/>
      <c r="M6383" s="27"/>
    </row>
    <row r="6384" spans="2:13">
      <c r="B6384" s="28"/>
      <c r="C6384" s="28"/>
      <c r="E6384" s="28"/>
      <c r="F6384" s="30"/>
      <c r="G6384" s="31"/>
      <c r="I6384" s="28"/>
      <c r="J6384" s="29"/>
      <c r="L6384" s="28"/>
      <c r="M6384" s="27"/>
    </row>
    <row r="6385" spans="2:13">
      <c r="B6385" s="28"/>
      <c r="C6385" s="28"/>
      <c r="E6385" s="28"/>
      <c r="F6385" s="30"/>
      <c r="G6385" s="31"/>
      <c r="I6385" s="28"/>
      <c r="J6385" s="29"/>
      <c r="L6385" s="28"/>
      <c r="M6385" s="27"/>
    </row>
    <row r="6386" spans="2:13">
      <c r="B6386" s="28"/>
      <c r="C6386" s="28"/>
      <c r="E6386" s="28"/>
      <c r="F6386" s="30"/>
      <c r="G6386" s="31"/>
      <c r="I6386" s="28"/>
      <c r="J6386" s="29"/>
      <c r="L6386" s="28"/>
      <c r="M6386" s="27"/>
    </row>
    <row r="6387" spans="2:13">
      <c r="B6387" s="28"/>
      <c r="C6387" s="28"/>
      <c r="E6387" s="28"/>
      <c r="F6387" s="30"/>
      <c r="G6387" s="31"/>
      <c r="I6387" s="28"/>
      <c r="J6387" s="29"/>
      <c r="L6387" s="28"/>
      <c r="M6387" s="27"/>
    </row>
    <row r="6388" spans="2:13">
      <c r="B6388" s="28"/>
      <c r="C6388" s="28"/>
      <c r="E6388" s="28"/>
      <c r="F6388" s="30"/>
      <c r="G6388" s="31"/>
      <c r="I6388" s="28"/>
      <c r="J6388" s="29"/>
      <c r="L6388" s="28"/>
      <c r="M6388" s="27"/>
    </row>
    <row r="6389" spans="2:13">
      <c r="B6389" s="28"/>
      <c r="C6389" s="28"/>
      <c r="E6389" s="28"/>
      <c r="F6389" s="30"/>
      <c r="G6389" s="31"/>
      <c r="I6389" s="28"/>
      <c r="J6389" s="29"/>
      <c r="L6389" s="28"/>
      <c r="M6389" s="27"/>
    </row>
    <row r="6390" spans="2:13">
      <c r="B6390" s="28"/>
      <c r="C6390" s="28"/>
      <c r="E6390" s="28"/>
      <c r="F6390" s="30"/>
      <c r="G6390" s="31"/>
      <c r="I6390" s="28"/>
      <c r="J6390" s="29"/>
      <c r="L6390" s="28"/>
      <c r="M6390" s="27"/>
    </row>
    <row r="6391" spans="2:13">
      <c r="B6391" s="28"/>
      <c r="C6391" s="28"/>
      <c r="E6391" s="28"/>
      <c r="F6391" s="30"/>
      <c r="G6391" s="31"/>
      <c r="I6391" s="28"/>
      <c r="J6391" s="29"/>
      <c r="L6391" s="28"/>
      <c r="M6391" s="27"/>
    </row>
    <row r="6392" spans="2:13">
      <c r="B6392" s="28"/>
      <c r="C6392" s="28"/>
      <c r="E6392" s="28"/>
      <c r="F6392" s="30"/>
      <c r="G6392" s="31"/>
      <c r="I6392" s="28"/>
      <c r="J6392" s="29"/>
      <c r="L6392" s="28"/>
      <c r="M6392" s="27"/>
    </row>
    <row r="6393" spans="2:13">
      <c r="B6393" s="28"/>
      <c r="C6393" s="28"/>
      <c r="E6393" s="28"/>
      <c r="F6393" s="30"/>
      <c r="G6393" s="31"/>
      <c r="I6393" s="28"/>
      <c r="J6393" s="29"/>
      <c r="L6393" s="28"/>
      <c r="M6393" s="27"/>
    </row>
    <row r="6394" spans="2:13">
      <c r="B6394" s="28"/>
      <c r="C6394" s="28"/>
      <c r="E6394" s="28"/>
      <c r="F6394" s="30"/>
      <c r="G6394" s="31"/>
      <c r="I6394" s="28"/>
      <c r="J6394" s="29"/>
      <c r="L6394" s="28"/>
      <c r="M6394" s="27"/>
    </row>
    <row r="6395" spans="2:13">
      <c r="B6395" s="28"/>
      <c r="C6395" s="28"/>
      <c r="E6395" s="28"/>
      <c r="F6395" s="30"/>
      <c r="G6395" s="31"/>
      <c r="I6395" s="28"/>
      <c r="J6395" s="29"/>
      <c r="L6395" s="28"/>
      <c r="M6395" s="27"/>
    </row>
    <row r="6396" spans="2:13">
      <c r="B6396" s="28"/>
      <c r="C6396" s="28"/>
      <c r="E6396" s="28"/>
      <c r="F6396" s="30"/>
      <c r="G6396" s="31"/>
      <c r="I6396" s="28"/>
      <c r="J6396" s="29"/>
      <c r="L6396" s="28"/>
      <c r="M6396" s="27"/>
    </row>
    <row r="6397" spans="2:13">
      <c r="B6397" s="28"/>
      <c r="C6397" s="28"/>
      <c r="E6397" s="28"/>
      <c r="F6397" s="30"/>
      <c r="G6397" s="31"/>
      <c r="I6397" s="28"/>
      <c r="J6397" s="29"/>
      <c r="L6397" s="28"/>
      <c r="M6397" s="27"/>
    </row>
    <row r="6398" spans="2:13">
      <c r="B6398" s="28"/>
      <c r="C6398" s="28"/>
      <c r="E6398" s="28"/>
      <c r="F6398" s="30"/>
      <c r="G6398" s="31"/>
      <c r="I6398" s="28"/>
      <c r="J6398" s="29"/>
      <c r="L6398" s="28"/>
      <c r="M6398" s="27"/>
    </row>
    <row r="6399" spans="2:13">
      <c r="B6399" s="28"/>
      <c r="C6399" s="28"/>
      <c r="E6399" s="28"/>
      <c r="F6399" s="30"/>
      <c r="G6399" s="31"/>
      <c r="I6399" s="28"/>
      <c r="J6399" s="29"/>
      <c r="L6399" s="28"/>
      <c r="M6399" s="27"/>
    </row>
    <row r="6400" spans="2:13">
      <c r="B6400" s="28"/>
      <c r="C6400" s="28"/>
      <c r="E6400" s="28"/>
      <c r="F6400" s="30"/>
      <c r="G6400" s="31"/>
      <c r="I6400" s="28"/>
      <c r="J6400" s="29"/>
      <c r="L6400" s="28"/>
      <c r="M6400" s="27"/>
    </row>
    <row r="6401" spans="2:13">
      <c r="B6401" s="28"/>
      <c r="C6401" s="28"/>
      <c r="E6401" s="28"/>
      <c r="F6401" s="30"/>
      <c r="G6401" s="31"/>
      <c r="I6401" s="28"/>
      <c r="J6401" s="29"/>
      <c r="L6401" s="28"/>
      <c r="M6401" s="27"/>
    </row>
    <row r="6402" spans="2:13">
      <c r="B6402" s="28"/>
      <c r="C6402" s="28"/>
      <c r="E6402" s="28"/>
      <c r="F6402" s="30"/>
      <c r="G6402" s="31"/>
      <c r="I6402" s="28"/>
      <c r="J6402" s="29"/>
      <c r="L6402" s="28"/>
      <c r="M6402" s="27"/>
    </row>
    <row r="6403" spans="2:13">
      <c r="B6403" s="28"/>
      <c r="C6403" s="28"/>
      <c r="E6403" s="28"/>
      <c r="F6403" s="30"/>
      <c r="G6403" s="31"/>
      <c r="I6403" s="28"/>
      <c r="J6403" s="29"/>
      <c r="L6403" s="28"/>
      <c r="M6403" s="27"/>
    </row>
    <row r="6404" spans="2:13">
      <c r="B6404" s="28"/>
      <c r="C6404" s="28"/>
      <c r="E6404" s="28"/>
      <c r="F6404" s="30"/>
      <c r="G6404" s="31"/>
      <c r="I6404" s="28"/>
      <c r="J6404" s="29"/>
      <c r="L6404" s="28"/>
      <c r="M6404" s="27"/>
    </row>
    <row r="6405" spans="2:13">
      <c r="B6405" s="28"/>
      <c r="C6405" s="28"/>
      <c r="E6405" s="28"/>
      <c r="F6405" s="30"/>
      <c r="G6405" s="31"/>
      <c r="I6405" s="28"/>
      <c r="J6405" s="29"/>
      <c r="L6405" s="28"/>
      <c r="M6405" s="27"/>
    </row>
    <row r="6406" spans="2:13">
      <c r="B6406" s="28"/>
      <c r="C6406" s="28"/>
      <c r="E6406" s="28"/>
      <c r="F6406" s="30"/>
      <c r="G6406" s="31"/>
      <c r="I6406" s="28"/>
      <c r="J6406" s="29"/>
      <c r="L6406" s="28"/>
      <c r="M6406" s="27"/>
    </row>
    <row r="6407" spans="2:13">
      <c r="B6407" s="28"/>
      <c r="C6407" s="28"/>
      <c r="E6407" s="28"/>
      <c r="F6407" s="30"/>
      <c r="G6407" s="31"/>
      <c r="I6407" s="28"/>
      <c r="J6407" s="29"/>
      <c r="L6407" s="28"/>
      <c r="M6407" s="27"/>
    </row>
    <row r="6408" spans="2:13">
      <c r="B6408" s="28"/>
      <c r="C6408" s="28"/>
      <c r="E6408" s="28"/>
      <c r="F6408" s="30"/>
      <c r="G6408" s="31"/>
      <c r="I6408" s="28"/>
      <c r="J6408" s="29"/>
      <c r="L6408" s="28"/>
      <c r="M6408" s="27"/>
    </row>
    <row r="6409" spans="2:13">
      <c r="B6409" s="28"/>
      <c r="C6409" s="28"/>
      <c r="E6409" s="28"/>
      <c r="F6409" s="30"/>
      <c r="G6409" s="31"/>
      <c r="I6409" s="28"/>
      <c r="J6409" s="29"/>
      <c r="L6409" s="28"/>
      <c r="M6409" s="27"/>
    </row>
    <row r="6410" spans="2:13">
      <c r="B6410" s="28"/>
      <c r="C6410" s="28"/>
      <c r="E6410" s="28"/>
      <c r="F6410" s="30"/>
      <c r="G6410" s="31"/>
      <c r="I6410" s="28"/>
      <c r="J6410" s="29"/>
      <c r="L6410" s="28"/>
      <c r="M6410" s="27"/>
    </row>
    <row r="6411" spans="2:13">
      <c r="B6411" s="28"/>
      <c r="C6411" s="28"/>
      <c r="E6411" s="28"/>
      <c r="F6411" s="30"/>
      <c r="G6411" s="31"/>
      <c r="I6411" s="28"/>
      <c r="J6411" s="29"/>
      <c r="L6411" s="28"/>
      <c r="M6411" s="27"/>
    </row>
    <row r="6412" spans="2:13">
      <c r="B6412" s="28"/>
      <c r="C6412" s="28"/>
      <c r="E6412" s="28"/>
      <c r="F6412" s="30"/>
      <c r="G6412" s="31"/>
      <c r="I6412" s="28"/>
      <c r="J6412" s="29"/>
      <c r="L6412" s="28"/>
      <c r="M6412" s="27"/>
    </row>
    <row r="6413" spans="2:13">
      <c r="B6413" s="28"/>
      <c r="C6413" s="28"/>
      <c r="E6413" s="28"/>
      <c r="F6413" s="30"/>
      <c r="G6413" s="31"/>
      <c r="I6413" s="28"/>
      <c r="J6413" s="29"/>
      <c r="L6413" s="28"/>
      <c r="M6413" s="27"/>
    </row>
    <row r="6414" spans="2:13">
      <c r="B6414" s="28"/>
      <c r="C6414" s="28"/>
      <c r="E6414" s="28"/>
      <c r="F6414" s="30"/>
      <c r="G6414" s="31"/>
      <c r="I6414" s="28"/>
      <c r="J6414" s="29"/>
      <c r="L6414" s="28"/>
      <c r="M6414" s="27"/>
    </row>
    <row r="6415" spans="2:13">
      <c r="B6415" s="28"/>
      <c r="C6415" s="28"/>
      <c r="E6415" s="28"/>
      <c r="F6415" s="30"/>
      <c r="G6415" s="31"/>
      <c r="I6415" s="28"/>
      <c r="J6415" s="29"/>
      <c r="L6415" s="28"/>
      <c r="M6415" s="27"/>
    </row>
    <row r="6416" spans="2:13">
      <c r="B6416" s="28"/>
      <c r="C6416" s="28"/>
      <c r="E6416" s="28"/>
      <c r="F6416" s="30"/>
      <c r="G6416" s="31"/>
      <c r="I6416" s="28"/>
      <c r="J6416" s="29"/>
      <c r="L6416" s="28"/>
      <c r="M6416" s="27"/>
    </row>
    <row r="6417" spans="2:13">
      <c r="B6417" s="28"/>
      <c r="C6417" s="28"/>
      <c r="E6417" s="28"/>
      <c r="F6417" s="30"/>
      <c r="G6417" s="31"/>
      <c r="I6417" s="28"/>
      <c r="J6417" s="29"/>
      <c r="L6417" s="28"/>
      <c r="M6417" s="27"/>
    </row>
    <row r="6418" spans="2:13">
      <c r="B6418" s="28"/>
      <c r="C6418" s="28"/>
      <c r="E6418" s="28"/>
      <c r="F6418" s="30"/>
      <c r="G6418" s="31"/>
      <c r="I6418" s="28"/>
      <c r="J6418" s="29"/>
      <c r="L6418" s="28"/>
      <c r="M6418" s="27"/>
    </row>
    <row r="6419" spans="2:13">
      <c r="B6419" s="28"/>
      <c r="C6419" s="28"/>
      <c r="E6419" s="28"/>
      <c r="F6419" s="30"/>
      <c r="G6419" s="31"/>
      <c r="I6419" s="28"/>
      <c r="J6419" s="29"/>
      <c r="L6419" s="28"/>
      <c r="M6419" s="27"/>
    </row>
    <row r="6420" spans="2:13">
      <c r="B6420" s="28"/>
      <c r="C6420" s="28"/>
      <c r="E6420" s="28"/>
      <c r="F6420" s="30"/>
      <c r="G6420" s="31"/>
      <c r="I6420" s="28"/>
      <c r="J6420" s="29"/>
      <c r="L6420" s="28"/>
      <c r="M6420" s="27"/>
    </row>
    <row r="6421" spans="2:13">
      <c r="B6421" s="28"/>
      <c r="C6421" s="28"/>
      <c r="E6421" s="28"/>
      <c r="F6421" s="30"/>
      <c r="G6421" s="31"/>
      <c r="I6421" s="28"/>
      <c r="J6421" s="29"/>
      <c r="L6421" s="28"/>
      <c r="M6421" s="27"/>
    </row>
    <row r="6422" spans="2:13">
      <c r="B6422" s="28"/>
      <c r="C6422" s="28"/>
      <c r="E6422" s="28"/>
      <c r="F6422" s="30"/>
      <c r="G6422" s="31"/>
      <c r="I6422" s="28"/>
      <c r="J6422" s="29"/>
      <c r="L6422" s="28"/>
      <c r="M6422" s="27"/>
    </row>
    <row r="6423" spans="2:13">
      <c r="B6423" s="28"/>
      <c r="C6423" s="28"/>
      <c r="E6423" s="28"/>
      <c r="F6423" s="30"/>
      <c r="G6423" s="31"/>
      <c r="I6423" s="28"/>
      <c r="J6423" s="29"/>
      <c r="L6423" s="28"/>
      <c r="M6423" s="27"/>
    </row>
    <row r="6424" spans="2:13">
      <c r="B6424" s="28"/>
      <c r="C6424" s="28"/>
      <c r="E6424" s="28"/>
      <c r="F6424" s="30"/>
      <c r="G6424" s="31"/>
      <c r="I6424" s="28"/>
      <c r="J6424" s="29"/>
      <c r="L6424" s="28"/>
      <c r="M6424" s="27"/>
    </row>
    <row r="6425" spans="2:13">
      <c r="B6425" s="28"/>
      <c r="C6425" s="28"/>
      <c r="E6425" s="28"/>
      <c r="F6425" s="30"/>
      <c r="G6425" s="31"/>
      <c r="I6425" s="28"/>
      <c r="J6425" s="29"/>
      <c r="L6425" s="28"/>
      <c r="M6425" s="27"/>
    </row>
    <row r="6426" spans="2:13">
      <c r="B6426" s="28"/>
      <c r="C6426" s="28"/>
      <c r="E6426" s="28"/>
      <c r="F6426" s="30"/>
      <c r="G6426" s="31"/>
      <c r="I6426" s="28"/>
      <c r="J6426" s="29"/>
      <c r="L6426" s="28"/>
      <c r="M6426" s="27"/>
    </row>
    <row r="6427" spans="2:13">
      <c r="B6427" s="28"/>
      <c r="C6427" s="28"/>
      <c r="E6427" s="28"/>
      <c r="F6427" s="30"/>
      <c r="G6427" s="31"/>
      <c r="I6427" s="28"/>
      <c r="J6427" s="29"/>
      <c r="L6427" s="28"/>
      <c r="M6427" s="27"/>
    </row>
    <row r="6428" spans="2:13">
      <c r="B6428" s="28"/>
      <c r="C6428" s="28"/>
      <c r="E6428" s="28"/>
      <c r="F6428" s="30"/>
      <c r="G6428" s="31"/>
      <c r="I6428" s="28"/>
      <c r="J6428" s="29"/>
      <c r="L6428" s="28"/>
      <c r="M6428" s="27"/>
    </row>
    <row r="6429" spans="2:13">
      <c r="B6429" s="28"/>
      <c r="C6429" s="28"/>
      <c r="E6429" s="28"/>
      <c r="F6429" s="30"/>
      <c r="G6429" s="31"/>
      <c r="I6429" s="28"/>
      <c r="J6429" s="29"/>
      <c r="L6429" s="28"/>
      <c r="M6429" s="27"/>
    </row>
    <row r="6430" spans="2:13">
      <c r="B6430" s="28"/>
      <c r="C6430" s="28"/>
      <c r="E6430" s="28"/>
      <c r="F6430" s="30"/>
      <c r="G6430" s="31"/>
      <c r="I6430" s="28"/>
      <c r="J6430" s="29"/>
      <c r="L6430" s="28"/>
      <c r="M6430" s="27"/>
    </row>
    <row r="6431" spans="2:13">
      <c r="B6431" s="28"/>
      <c r="C6431" s="28"/>
      <c r="E6431" s="28"/>
      <c r="F6431" s="30"/>
      <c r="G6431" s="31"/>
      <c r="I6431" s="28"/>
      <c r="J6431" s="29"/>
      <c r="L6431" s="28"/>
      <c r="M6431" s="27"/>
    </row>
    <row r="6432" spans="2:13">
      <c r="B6432" s="28"/>
      <c r="C6432" s="28"/>
      <c r="E6432" s="28"/>
      <c r="F6432" s="30"/>
      <c r="G6432" s="31"/>
      <c r="I6432" s="28"/>
      <c r="J6432" s="29"/>
      <c r="L6432" s="28"/>
      <c r="M6432" s="27"/>
    </row>
    <row r="6433" spans="2:13">
      <c r="B6433" s="28"/>
      <c r="C6433" s="28"/>
      <c r="E6433" s="28"/>
      <c r="F6433" s="30"/>
      <c r="G6433" s="31"/>
      <c r="I6433" s="28"/>
      <c r="J6433" s="29"/>
      <c r="L6433" s="28"/>
      <c r="M6433" s="27"/>
    </row>
    <row r="6434" spans="2:13">
      <c r="B6434" s="28"/>
      <c r="C6434" s="28"/>
      <c r="E6434" s="28"/>
      <c r="F6434" s="30"/>
      <c r="G6434" s="31"/>
      <c r="I6434" s="28"/>
      <c r="J6434" s="29"/>
      <c r="L6434" s="28"/>
      <c r="M6434" s="27"/>
    </row>
    <row r="6435" spans="2:13">
      <c r="B6435" s="28"/>
      <c r="C6435" s="28"/>
      <c r="E6435" s="28"/>
      <c r="F6435" s="30"/>
      <c r="G6435" s="31"/>
      <c r="I6435" s="28"/>
      <c r="J6435" s="29"/>
      <c r="L6435" s="28"/>
      <c r="M6435" s="27"/>
    </row>
    <row r="6436" spans="2:13">
      <c r="B6436" s="28"/>
      <c r="C6436" s="28"/>
      <c r="E6436" s="28"/>
      <c r="F6436" s="30"/>
      <c r="G6436" s="31"/>
      <c r="I6436" s="28"/>
      <c r="J6436" s="29"/>
      <c r="L6436" s="28"/>
      <c r="M6436" s="27"/>
    </row>
    <row r="6437" spans="2:13">
      <c r="B6437" s="28"/>
      <c r="C6437" s="28"/>
      <c r="E6437" s="28"/>
      <c r="F6437" s="30"/>
      <c r="G6437" s="31"/>
      <c r="I6437" s="28"/>
      <c r="J6437" s="29"/>
      <c r="L6437" s="28"/>
      <c r="M6437" s="27"/>
    </row>
    <row r="6438" spans="2:13">
      <c r="B6438" s="28"/>
      <c r="C6438" s="28"/>
      <c r="E6438" s="28"/>
      <c r="F6438" s="30"/>
      <c r="G6438" s="31"/>
      <c r="I6438" s="28"/>
      <c r="J6438" s="29"/>
      <c r="L6438" s="28"/>
      <c r="M6438" s="27"/>
    </row>
    <row r="6439" spans="2:13">
      <c r="B6439" s="28"/>
      <c r="C6439" s="28"/>
      <c r="E6439" s="28"/>
      <c r="F6439" s="30"/>
      <c r="G6439" s="31"/>
      <c r="I6439" s="28"/>
      <c r="J6439" s="29"/>
      <c r="L6439" s="28"/>
      <c r="M6439" s="27"/>
    </row>
    <row r="6440" spans="2:13">
      <c r="B6440" s="28"/>
      <c r="C6440" s="28"/>
      <c r="E6440" s="28"/>
      <c r="F6440" s="30"/>
      <c r="G6440" s="31"/>
      <c r="I6440" s="28"/>
      <c r="J6440" s="29"/>
      <c r="L6440" s="28"/>
      <c r="M6440" s="27"/>
    </row>
    <row r="6441" spans="2:13">
      <c r="B6441" s="28"/>
      <c r="C6441" s="28"/>
      <c r="E6441" s="28"/>
      <c r="F6441" s="30"/>
      <c r="G6441" s="31"/>
      <c r="I6441" s="28"/>
      <c r="J6441" s="29"/>
      <c r="L6441" s="28"/>
      <c r="M6441" s="27"/>
    </row>
    <row r="6442" spans="2:13">
      <c r="B6442" s="28"/>
      <c r="C6442" s="28"/>
      <c r="E6442" s="28"/>
      <c r="F6442" s="30"/>
      <c r="G6442" s="31"/>
      <c r="I6442" s="28"/>
      <c r="J6442" s="29"/>
      <c r="L6442" s="28"/>
      <c r="M6442" s="27"/>
    </row>
    <row r="6443" spans="2:13">
      <c r="B6443" s="28"/>
      <c r="C6443" s="28"/>
      <c r="E6443" s="28"/>
      <c r="F6443" s="30"/>
      <c r="G6443" s="31"/>
      <c r="I6443" s="28"/>
      <c r="J6443" s="29"/>
      <c r="L6443" s="28"/>
      <c r="M6443" s="27"/>
    </row>
    <row r="6444" spans="2:13">
      <c r="B6444" s="28"/>
      <c r="C6444" s="28"/>
      <c r="E6444" s="28"/>
      <c r="F6444" s="30"/>
      <c r="G6444" s="31"/>
      <c r="I6444" s="28"/>
      <c r="J6444" s="29"/>
      <c r="L6444" s="28"/>
      <c r="M6444" s="27"/>
    </row>
    <row r="6445" spans="2:13">
      <c r="B6445" s="28"/>
      <c r="C6445" s="28"/>
      <c r="E6445" s="28"/>
      <c r="F6445" s="30"/>
      <c r="G6445" s="31"/>
      <c r="I6445" s="28"/>
      <c r="J6445" s="29"/>
      <c r="L6445" s="28"/>
      <c r="M6445" s="27"/>
    </row>
    <row r="6446" spans="2:13">
      <c r="B6446" s="28"/>
      <c r="C6446" s="28"/>
      <c r="E6446" s="28"/>
      <c r="F6446" s="30"/>
      <c r="G6446" s="31"/>
      <c r="I6446" s="28"/>
      <c r="J6446" s="29"/>
      <c r="L6446" s="28"/>
      <c r="M6446" s="27"/>
    </row>
    <row r="6447" spans="2:13">
      <c r="B6447" s="28"/>
      <c r="C6447" s="28"/>
      <c r="E6447" s="28"/>
      <c r="F6447" s="30"/>
      <c r="G6447" s="31"/>
      <c r="I6447" s="28"/>
      <c r="J6447" s="29"/>
      <c r="L6447" s="28"/>
      <c r="M6447" s="27"/>
    </row>
    <row r="6448" spans="2:13">
      <c r="B6448" s="28"/>
      <c r="C6448" s="28"/>
      <c r="E6448" s="28"/>
      <c r="F6448" s="30"/>
      <c r="G6448" s="31"/>
      <c r="I6448" s="28"/>
      <c r="J6448" s="29"/>
      <c r="L6448" s="28"/>
      <c r="M6448" s="27"/>
    </row>
    <row r="6449" spans="2:13">
      <c r="B6449" s="28"/>
      <c r="C6449" s="28"/>
      <c r="E6449" s="28"/>
      <c r="F6449" s="30"/>
      <c r="G6449" s="31"/>
      <c r="I6449" s="28"/>
      <c r="J6449" s="29"/>
      <c r="L6449" s="28"/>
      <c r="M6449" s="27"/>
    </row>
    <row r="6450" spans="2:13">
      <c r="B6450" s="28"/>
      <c r="C6450" s="28"/>
      <c r="E6450" s="28"/>
      <c r="F6450" s="30"/>
      <c r="G6450" s="31"/>
      <c r="I6450" s="28"/>
      <c r="J6450" s="29"/>
      <c r="L6450" s="28"/>
      <c r="M6450" s="27"/>
    </row>
    <row r="6451" spans="2:13">
      <c r="B6451" s="28"/>
      <c r="C6451" s="28"/>
      <c r="E6451" s="28"/>
      <c r="F6451" s="30"/>
      <c r="G6451" s="31"/>
      <c r="I6451" s="28"/>
      <c r="J6451" s="29"/>
      <c r="L6451" s="28"/>
      <c r="M6451" s="27"/>
    </row>
    <row r="6452" spans="2:13">
      <c r="B6452" s="28"/>
      <c r="C6452" s="28"/>
      <c r="E6452" s="28"/>
      <c r="F6452" s="30"/>
      <c r="G6452" s="31"/>
      <c r="I6452" s="28"/>
      <c r="J6452" s="29"/>
      <c r="L6452" s="28"/>
      <c r="M6452" s="27"/>
    </row>
    <row r="6453" spans="2:13">
      <c r="B6453" s="28"/>
      <c r="C6453" s="28"/>
      <c r="E6453" s="28"/>
      <c r="F6453" s="30"/>
      <c r="G6453" s="31"/>
      <c r="I6453" s="28"/>
      <c r="J6453" s="29"/>
      <c r="L6453" s="28"/>
      <c r="M6453" s="27"/>
    </row>
    <row r="6454" spans="2:13">
      <c r="B6454" s="28"/>
      <c r="C6454" s="28"/>
      <c r="E6454" s="28"/>
      <c r="F6454" s="30"/>
      <c r="G6454" s="31"/>
      <c r="I6454" s="28"/>
      <c r="J6454" s="29"/>
      <c r="L6454" s="28"/>
      <c r="M6454" s="27"/>
    </row>
    <row r="6455" spans="2:13">
      <c r="B6455" s="28"/>
      <c r="C6455" s="28"/>
      <c r="E6455" s="28"/>
      <c r="F6455" s="30"/>
      <c r="G6455" s="31"/>
      <c r="I6455" s="28"/>
      <c r="J6455" s="29"/>
      <c r="L6455" s="28"/>
      <c r="M6455" s="27"/>
    </row>
    <row r="6456" spans="2:13">
      <c r="B6456" s="28"/>
      <c r="C6456" s="28"/>
      <c r="E6456" s="28"/>
      <c r="F6456" s="30"/>
      <c r="G6456" s="31"/>
      <c r="I6456" s="28"/>
      <c r="J6456" s="29"/>
      <c r="L6456" s="28"/>
      <c r="M6456" s="27"/>
    </row>
    <row r="6457" spans="2:13">
      <c r="B6457" s="28"/>
      <c r="C6457" s="28"/>
      <c r="E6457" s="28"/>
      <c r="F6457" s="30"/>
      <c r="G6457" s="31"/>
      <c r="I6457" s="28"/>
      <c r="J6457" s="29"/>
      <c r="L6457" s="28"/>
      <c r="M6457" s="27"/>
    </row>
    <row r="6458" spans="2:13">
      <c r="B6458" s="28"/>
      <c r="C6458" s="28"/>
      <c r="E6458" s="28"/>
      <c r="F6458" s="30"/>
      <c r="G6458" s="31"/>
      <c r="I6458" s="28"/>
      <c r="J6458" s="29"/>
      <c r="L6458" s="28"/>
      <c r="M6458" s="27"/>
    </row>
    <row r="6459" spans="2:13">
      <c r="B6459" s="28"/>
      <c r="C6459" s="28"/>
      <c r="E6459" s="28"/>
      <c r="F6459" s="30"/>
      <c r="G6459" s="31"/>
      <c r="I6459" s="28"/>
      <c r="J6459" s="29"/>
      <c r="L6459" s="28"/>
      <c r="M6459" s="27"/>
    </row>
    <row r="6460" spans="2:13">
      <c r="B6460" s="28"/>
      <c r="C6460" s="28"/>
      <c r="E6460" s="28"/>
      <c r="F6460" s="30"/>
      <c r="G6460" s="31"/>
      <c r="I6460" s="28"/>
      <c r="J6460" s="29"/>
      <c r="L6460" s="28"/>
      <c r="M6460" s="27"/>
    </row>
    <row r="6461" spans="2:13">
      <c r="B6461" s="28"/>
      <c r="C6461" s="28"/>
      <c r="E6461" s="28"/>
      <c r="F6461" s="30"/>
      <c r="G6461" s="31"/>
      <c r="I6461" s="28"/>
      <c r="J6461" s="29"/>
      <c r="L6461" s="28"/>
      <c r="M6461" s="27"/>
    </row>
    <row r="6462" spans="2:13">
      <c r="B6462" s="28"/>
      <c r="C6462" s="28"/>
      <c r="E6462" s="28"/>
      <c r="F6462" s="30"/>
      <c r="G6462" s="31"/>
      <c r="I6462" s="28"/>
      <c r="J6462" s="29"/>
      <c r="L6462" s="28"/>
      <c r="M6462" s="27"/>
    </row>
    <row r="6463" spans="2:13">
      <c r="B6463" s="28"/>
      <c r="C6463" s="28"/>
      <c r="E6463" s="28"/>
      <c r="F6463" s="30"/>
      <c r="G6463" s="31"/>
      <c r="I6463" s="28"/>
      <c r="J6463" s="29"/>
      <c r="L6463" s="28"/>
      <c r="M6463" s="27"/>
    </row>
    <row r="6464" spans="2:13">
      <c r="B6464" s="28"/>
      <c r="C6464" s="28"/>
      <c r="E6464" s="28"/>
      <c r="F6464" s="30"/>
      <c r="G6464" s="31"/>
      <c r="I6464" s="28"/>
      <c r="J6464" s="29"/>
      <c r="L6464" s="28"/>
      <c r="M6464" s="27"/>
    </row>
    <row r="6465" spans="2:13">
      <c r="B6465" s="28"/>
      <c r="C6465" s="28"/>
      <c r="E6465" s="28"/>
      <c r="F6465" s="30"/>
      <c r="G6465" s="31"/>
      <c r="I6465" s="28"/>
      <c r="J6465" s="29"/>
      <c r="L6465" s="28"/>
      <c r="M6465" s="27"/>
    </row>
    <row r="6466" spans="2:13">
      <c r="B6466" s="28"/>
      <c r="C6466" s="28"/>
      <c r="E6466" s="28"/>
      <c r="F6466" s="30"/>
      <c r="G6466" s="31"/>
      <c r="I6466" s="28"/>
      <c r="J6466" s="29"/>
      <c r="L6466" s="28"/>
      <c r="M6466" s="27"/>
    </row>
    <row r="6467" spans="2:13">
      <c r="B6467" s="28"/>
      <c r="C6467" s="28"/>
      <c r="E6467" s="28"/>
      <c r="F6467" s="30"/>
      <c r="G6467" s="31"/>
      <c r="I6467" s="28"/>
      <c r="J6467" s="29"/>
      <c r="L6467" s="28"/>
      <c r="M6467" s="27"/>
    </row>
    <row r="6468" spans="2:13">
      <c r="B6468" s="28"/>
      <c r="C6468" s="28"/>
      <c r="E6468" s="28"/>
      <c r="F6468" s="30"/>
      <c r="G6468" s="31"/>
      <c r="I6468" s="28"/>
      <c r="J6468" s="29"/>
      <c r="L6468" s="28"/>
      <c r="M6468" s="27"/>
    </row>
    <row r="6469" spans="2:13">
      <c r="B6469" s="28"/>
      <c r="C6469" s="28"/>
      <c r="E6469" s="28"/>
      <c r="F6469" s="30"/>
      <c r="G6469" s="31"/>
      <c r="I6469" s="28"/>
      <c r="J6469" s="29"/>
      <c r="L6469" s="28"/>
      <c r="M6469" s="27"/>
    </row>
    <row r="6470" spans="2:13">
      <c r="B6470" s="28"/>
      <c r="C6470" s="28"/>
      <c r="E6470" s="28"/>
      <c r="F6470" s="30"/>
      <c r="G6470" s="31"/>
      <c r="I6470" s="28"/>
      <c r="J6470" s="29"/>
      <c r="L6470" s="28"/>
      <c r="M6470" s="27"/>
    </row>
    <row r="6471" spans="2:13">
      <c r="B6471" s="28"/>
      <c r="C6471" s="28"/>
      <c r="E6471" s="28"/>
      <c r="F6471" s="30"/>
      <c r="G6471" s="31"/>
      <c r="I6471" s="28"/>
      <c r="J6471" s="29"/>
      <c r="L6471" s="28"/>
      <c r="M6471" s="27"/>
    </row>
    <row r="6472" spans="2:13">
      <c r="B6472" s="28"/>
      <c r="C6472" s="28"/>
      <c r="E6472" s="28"/>
      <c r="F6472" s="30"/>
      <c r="G6472" s="31"/>
      <c r="I6472" s="28"/>
      <c r="J6472" s="29"/>
      <c r="L6472" s="28"/>
      <c r="M6472" s="27"/>
    </row>
    <row r="6473" spans="2:13">
      <c r="B6473" s="28"/>
      <c r="C6473" s="28"/>
      <c r="E6473" s="28"/>
      <c r="F6473" s="30"/>
      <c r="G6473" s="31"/>
      <c r="I6473" s="28"/>
      <c r="J6473" s="29"/>
      <c r="L6473" s="28"/>
      <c r="M6473" s="27"/>
    </row>
    <row r="6474" spans="2:13">
      <c r="B6474" s="28"/>
      <c r="C6474" s="28"/>
      <c r="E6474" s="28"/>
      <c r="F6474" s="30"/>
      <c r="G6474" s="31"/>
      <c r="I6474" s="28"/>
      <c r="J6474" s="29"/>
      <c r="L6474" s="28"/>
      <c r="M6474" s="27"/>
    </row>
    <row r="6475" spans="2:13">
      <c r="B6475" s="28"/>
      <c r="C6475" s="28"/>
      <c r="E6475" s="28"/>
      <c r="F6475" s="30"/>
      <c r="G6475" s="31"/>
      <c r="I6475" s="28"/>
      <c r="J6475" s="29"/>
      <c r="L6475" s="28"/>
      <c r="M6475" s="27"/>
    </row>
    <row r="6476" spans="2:13">
      <c r="B6476" s="28"/>
      <c r="C6476" s="28"/>
      <c r="E6476" s="28"/>
      <c r="F6476" s="30"/>
      <c r="G6476" s="31"/>
      <c r="I6476" s="28"/>
      <c r="J6476" s="29"/>
      <c r="L6476" s="28"/>
      <c r="M6476" s="27"/>
    </row>
    <row r="6477" spans="2:13">
      <c r="B6477" s="28"/>
      <c r="C6477" s="28"/>
      <c r="E6477" s="28"/>
      <c r="F6477" s="30"/>
      <c r="G6477" s="31"/>
      <c r="I6477" s="28"/>
      <c r="J6477" s="29"/>
      <c r="L6477" s="28"/>
      <c r="M6477" s="27"/>
    </row>
    <row r="6478" spans="2:13">
      <c r="B6478" s="28"/>
      <c r="C6478" s="28"/>
      <c r="E6478" s="28"/>
      <c r="F6478" s="30"/>
      <c r="G6478" s="31"/>
      <c r="I6478" s="28"/>
      <c r="J6478" s="29"/>
      <c r="L6478" s="28"/>
      <c r="M6478" s="27"/>
    </row>
    <row r="6479" spans="2:13">
      <c r="B6479" s="28"/>
      <c r="C6479" s="28"/>
      <c r="E6479" s="28"/>
      <c r="F6479" s="30"/>
      <c r="G6479" s="31"/>
      <c r="I6479" s="28"/>
      <c r="J6479" s="29"/>
      <c r="L6479" s="28"/>
      <c r="M6479" s="27"/>
    </row>
    <row r="6480" spans="2:13">
      <c r="B6480" s="28"/>
      <c r="C6480" s="28"/>
      <c r="E6480" s="28"/>
      <c r="F6480" s="30"/>
      <c r="G6480" s="31"/>
      <c r="I6480" s="28"/>
      <c r="J6480" s="29"/>
      <c r="L6480" s="28"/>
      <c r="M6480" s="27"/>
    </row>
    <row r="6481" spans="2:13">
      <c r="B6481" s="28"/>
      <c r="C6481" s="28"/>
      <c r="E6481" s="28"/>
      <c r="F6481" s="30"/>
      <c r="G6481" s="31"/>
      <c r="I6481" s="28"/>
      <c r="J6481" s="29"/>
      <c r="L6481" s="28"/>
      <c r="M6481" s="27"/>
    </row>
    <row r="6482" spans="2:13">
      <c r="B6482" s="28"/>
      <c r="C6482" s="28"/>
      <c r="E6482" s="28"/>
      <c r="F6482" s="30"/>
      <c r="G6482" s="31"/>
      <c r="I6482" s="28"/>
      <c r="J6482" s="29"/>
      <c r="L6482" s="28"/>
      <c r="M6482" s="27"/>
    </row>
    <row r="6483" spans="2:13">
      <c r="B6483" s="28"/>
      <c r="C6483" s="28"/>
      <c r="E6483" s="28"/>
      <c r="F6483" s="30"/>
      <c r="G6483" s="31"/>
      <c r="I6483" s="28"/>
      <c r="J6483" s="29"/>
      <c r="L6483" s="28"/>
      <c r="M6483" s="27"/>
    </row>
    <row r="6484" spans="2:13">
      <c r="B6484" s="28"/>
      <c r="C6484" s="28"/>
      <c r="E6484" s="28"/>
      <c r="F6484" s="30"/>
      <c r="G6484" s="31"/>
      <c r="I6484" s="28"/>
      <c r="J6484" s="29"/>
      <c r="L6484" s="28"/>
      <c r="M6484" s="27"/>
    </row>
    <row r="6485" spans="2:13">
      <c r="B6485" s="28"/>
      <c r="C6485" s="28"/>
      <c r="E6485" s="28"/>
      <c r="F6485" s="30"/>
      <c r="G6485" s="31"/>
      <c r="I6485" s="28"/>
      <c r="J6485" s="29"/>
      <c r="L6485" s="28"/>
      <c r="M6485" s="27"/>
    </row>
    <row r="6486" spans="2:13">
      <c r="B6486" s="28"/>
      <c r="C6486" s="28"/>
      <c r="E6486" s="28"/>
      <c r="F6486" s="30"/>
      <c r="G6486" s="31"/>
      <c r="I6486" s="28"/>
      <c r="J6486" s="29"/>
      <c r="L6486" s="28"/>
      <c r="M6486" s="27"/>
    </row>
    <row r="6487" spans="2:13">
      <c r="B6487" s="28"/>
      <c r="C6487" s="28"/>
      <c r="E6487" s="28"/>
      <c r="F6487" s="30"/>
      <c r="G6487" s="31"/>
      <c r="I6487" s="28"/>
      <c r="J6487" s="29"/>
      <c r="L6487" s="28"/>
      <c r="M6487" s="27"/>
    </row>
    <row r="6488" spans="2:13">
      <c r="B6488" s="28"/>
      <c r="C6488" s="28"/>
      <c r="E6488" s="28"/>
      <c r="F6488" s="30"/>
      <c r="G6488" s="31"/>
      <c r="I6488" s="28"/>
      <c r="J6488" s="29"/>
      <c r="L6488" s="28"/>
      <c r="M6488" s="27"/>
    </row>
    <row r="6489" spans="2:13">
      <c r="B6489" s="28"/>
      <c r="C6489" s="28"/>
      <c r="E6489" s="28"/>
      <c r="F6489" s="30"/>
      <c r="G6489" s="31"/>
      <c r="I6489" s="28"/>
      <c r="J6489" s="29"/>
      <c r="L6489" s="28"/>
      <c r="M6489" s="27"/>
    </row>
    <row r="6490" spans="2:13">
      <c r="B6490" s="28"/>
      <c r="C6490" s="28"/>
      <c r="E6490" s="28"/>
      <c r="F6490" s="30"/>
      <c r="G6490" s="31"/>
      <c r="I6490" s="28"/>
      <c r="J6490" s="29"/>
      <c r="L6490" s="28"/>
      <c r="M6490" s="27"/>
    </row>
    <row r="6491" spans="2:13">
      <c r="B6491" s="28"/>
      <c r="C6491" s="28"/>
      <c r="E6491" s="28"/>
      <c r="F6491" s="30"/>
      <c r="G6491" s="31"/>
      <c r="I6491" s="28"/>
      <c r="J6491" s="29"/>
      <c r="L6491" s="28"/>
      <c r="M6491" s="27"/>
    </row>
    <row r="6492" spans="2:13">
      <c r="B6492" s="28"/>
      <c r="C6492" s="28"/>
      <c r="E6492" s="28"/>
      <c r="F6492" s="30"/>
      <c r="G6492" s="31"/>
      <c r="I6492" s="28"/>
      <c r="J6492" s="29"/>
      <c r="L6492" s="28"/>
      <c r="M6492" s="27"/>
    </row>
    <row r="6493" spans="2:13">
      <c r="B6493" s="28"/>
      <c r="C6493" s="28"/>
      <c r="E6493" s="28"/>
      <c r="F6493" s="30"/>
      <c r="G6493" s="31"/>
      <c r="I6493" s="28"/>
      <c r="J6493" s="29"/>
      <c r="L6493" s="28"/>
      <c r="M6493" s="27"/>
    </row>
    <row r="6494" spans="2:13">
      <c r="B6494" s="28"/>
      <c r="C6494" s="28"/>
      <c r="E6494" s="28"/>
      <c r="F6494" s="30"/>
      <c r="G6494" s="31"/>
      <c r="I6494" s="28"/>
      <c r="J6494" s="29"/>
      <c r="L6494" s="28"/>
      <c r="M6494" s="27"/>
    </row>
    <row r="6495" spans="2:13">
      <c r="B6495" s="28"/>
      <c r="C6495" s="28"/>
      <c r="E6495" s="28"/>
      <c r="F6495" s="30"/>
      <c r="G6495" s="31"/>
      <c r="I6495" s="28"/>
      <c r="J6495" s="29"/>
      <c r="L6495" s="28"/>
      <c r="M6495" s="27"/>
    </row>
    <row r="6496" spans="2:13">
      <c r="B6496" s="28"/>
      <c r="C6496" s="28"/>
      <c r="E6496" s="28"/>
      <c r="F6496" s="30"/>
      <c r="G6496" s="31"/>
      <c r="I6496" s="28"/>
      <c r="J6496" s="29"/>
      <c r="L6496" s="28"/>
      <c r="M6496" s="27"/>
    </row>
    <row r="6497" spans="2:13">
      <c r="B6497" s="28"/>
      <c r="C6497" s="28"/>
      <c r="E6497" s="28"/>
      <c r="F6497" s="30"/>
      <c r="G6497" s="31"/>
      <c r="I6497" s="28"/>
      <c r="J6497" s="29"/>
      <c r="L6497" s="28"/>
      <c r="M6497" s="27"/>
    </row>
    <row r="6498" spans="2:13">
      <c r="B6498" s="28"/>
      <c r="C6498" s="28"/>
      <c r="E6498" s="28"/>
      <c r="F6498" s="30"/>
      <c r="G6498" s="31"/>
      <c r="I6498" s="28"/>
      <c r="J6498" s="29"/>
      <c r="L6498" s="28"/>
      <c r="M6498" s="27"/>
    </row>
    <row r="6499" spans="2:13">
      <c r="B6499" s="28"/>
      <c r="C6499" s="28"/>
      <c r="E6499" s="28"/>
      <c r="F6499" s="30"/>
      <c r="G6499" s="31"/>
      <c r="I6499" s="28"/>
      <c r="J6499" s="29"/>
      <c r="L6499" s="28"/>
      <c r="M6499" s="27"/>
    </row>
    <row r="6500" spans="2:13">
      <c r="B6500" s="28"/>
      <c r="C6500" s="28"/>
      <c r="E6500" s="28"/>
      <c r="F6500" s="30"/>
      <c r="G6500" s="31"/>
      <c r="I6500" s="28"/>
      <c r="J6500" s="29"/>
      <c r="L6500" s="28"/>
      <c r="M6500" s="27"/>
    </row>
    <row r="6501" spans="2:13">
      <c r="B6501" s="28"/>
      <c r="C6501" s="28"/>
      <c r="E6501" s="28"/>
      <c r="F6501" s="30"/>
      <c r="G6501" s="31"/>
      <c r="I6501" s="28"/>
      <c r="J6501" s="29"/>
      <c r="L6501" s="28"/>
      <c r="M6501" s="27"/>
    </row>
    <row r="6502" spans="2:13">
      <c r="B6502" s="28"/>
      <c r="C6502" s="28"/>
      <c r="E6502" s="28"/>
      <c r="F6502" s="30"/>
      <c r="G6502" s="31"/>
      <c r="I6502" s="28"/>
      <c r="J6502" s="29"/>
      <c r="L6502" s="28"/>
      <c r="M6502" s="27"/>
    </row>
    <row r="6503" spans="2:13">
      <c r="B6503" s="28"/>
      <c r="C6503" s="28"/>
      <c r="E6503" s="28"/>
      <c r="F6503" s="30"/>
      <c r="G6503" s="31"/>
      <c r="I6503" s="28"/>
      <c r="J6503" s="29"/>
      <c r="L6503" s="28"/>
      <c r="M6503" s="27"/>
    </row>
    <row r="6504" spans="2:13">
      <c r="B6504" s="28"/>
      <c r="C6504" s="28"/>
      <c r="E6504" s="28"/>
      <c r="F6504" s="30"/>
      <c r="G6504" s="31"/>
      <c r="I6504" s="28"/>
      <c r="J6504" s="29"/>
      <c r="L6504" s="28"/>
      <c r="M6504" s="27"/>
    </row>
    <row r="6505" spans="2:13">
      <c r="B6505" s="28"/>
      <c r="C6505" s="28"/>
      <c r="E6505" s="28"/>
      <c r="F6505" s="30"/>
      <c r="G6505" s="31"/>
      <c r="I6505" s="28"/>
      <c r="J6505" s="29"/>
      <c r="L6505" s="28"/>
      <c r="M6505" s="27"/>
    </row>
    <row r="6506" spans="2:13">
      <c r="B6506" s="28"/>
      <c r="C6506" s="28"/>
      <c r="E6506" s="28"/>
      <c r="F6506" s="30"/>
      <c r="G6506" s="31"/>
      <c r="I6506" s="28"/>
      <c r="J6506" s="29"/>
      <c r="L6506" s="28"/>
      <c r="M6506" s="27"/>
    </row>
    <row r="6507" spans="2:13">
      <c r="B6507" s="28"/>
      <c r="C6507" s="28"/>
      <c r="E6507" s="28"/>
      <c r="F6507" s="30"/>
      <c r="G6507" s="31"/>
      <c r="I6507" s="28"/>
      <c r="J6507" s="29"/>
      <c r="L6507" s="28"/>
      <c r="M6507" s="27"/>
    </row>
    <row r="6508" spans="2:13">
      <c r="B6508" s="28"/>
      <c r="C6508" s="28"/>
      <c r="E6508" s="28"/>
      <c r="F6508" s="30"/>
      <c r="G6508" s="31"/>
      <c r="I6508" s="28"/>
      <c r="J6508" s="29"/>
      <c r="L6508" s="28"/>
      <c r="M6508" s="27"/>
    </row>
    <row r="6509" spans="2:13">
      <c r="B6509" s="28"/>
      <c r="C6509" s="28"/>
      <c r="E6509" s="28"/>
      <c r="F6509" s="30"/>
      <c r="G6509" s="31"/>
      <c r="I6509" s="28"/>
      <c r="J6509" s="29"/>
      <c r="L6509" s="28"/>
      <c r="M6509" s="27"/>
    </row>
    <row r="6510" spans="2:13">
      <c r="B6510" s="28"/>
      <c r="C6510" s="28"/>
      <c r="E6510" s="28"/>
      <c r="F6510" s="30"/>
      <c r="G6510" s="31"/>
      <c r="I6510" s="28"/>
      <c r="J6510" s="29"/>
      <c r="L6510" s="28"/>
      <c r="M6510" s="27"/>
    </row>
    <row r="6511" spans="2:13">
      <c r="B6511" s="28"/>
      <c r="C6511" s="28"/>
      <c r="E6511" s="28"/>
      <c r="F6511" s="30"/>
      <c r="G6511" s="31"/>
      <c r="I6511" s="28"/>
      <c r="J6511" s="29"/>
      <c r="L6511" s="28"/>
      <c r="M6511" s="27"/>
    </row>
    <row r="6512" spans="2:13">
      <c r="B6512" s="28"/>
      <c r="C6512" s="28"/>
      <c r="E6512" s="28"/>
      <c r="F6512" s="30"/>
      <c r="G6512" s="31"/>
      <c r="I6512" s="28"/>
      <c r="J6512" s="29"/>
      <c r="L6512" s="28"/>
      <c r="M6512" s="27"/>
    </row>
    <row r="6513" spans="2:13">
      <c r="B6513" s="28"/>
      <c r="C6513" s="28"/>
      <c r="E6513" s="28"/>
      <c r="F6513" s="30"/>
      <c r="G6513" s="31"/>
      <c r="I6513" s="28"/>
      <c r="J6513" s="29"/>
      <c r="L6513" s="28"/>
      <c r="M6513" s="27"/>
    </row>
    <row r="6514" spans="2:13">
      <c r="B6514" s="28"/>
      <c r="C6514" s="28"/>
      <c r="E6514" s="28"/>
      <c r="F6514" s="30"/>
      <c r="G6514" s="31"/>
      <c r="I6514" s="28"/>
      <c r="J6514" s="29"/>
      <c r="L6514" s="28"/>
      <c r="M6514" s="27"/>
    </row>
    <row r="6515" spans="2:13">
      <c r="B6515" s="28"/>
      <c r="C6515" s="28"/>
      <c r="E6515" s="28"/>
      <c r="F6515" s="30"/>
      <c r="G6515" s="31"/>
      <c r="I6515" s="28"/>
      <c r="J6515" s="29"/>
      <c r="L6515" s="28"/>
      <c r="M6515" s="27"/>
    </row>
    <row r="6516" spans="2:13">
      <c r="B6516" s="28"/>
      <c r="C6516" s="28"/>
      <c r="E6516" s="28"/>
      <c r="F6516" s="30"/>
      <c r="G6516" s="31"/>
      <c r="I6516" s="28"/>
      <c r="J6516" s="29"/>
      <c r="L6516" s="28"/>
      <c r="M6516" s="27"/>
    </row>
    <row r="6517" spans="2:13">
      <c r="B6517" s="28"/>
      <c r="C6517" s="28"/>
      <c r="E6517" s="28"/>
      <c r="F6517" s="30"/>
      <c r="G6517" s="31"/>
      <c r="I6517" s="28"/>
      <c r="J6517" s="29"/>
      <c r="L6517" s="28"/>
      <c r="M6517" s="27"/>
    </row>
    <row r="6518" spans="2:13">
      <c r="B6518" s="28"/>
      <c r="C6518" s="28"/>
      <c r="E6518" s="28"/>
      <c r="F6518" s="30"/>
      <c r="G6518" s="31"/>
      <c r="I6518" s="28"/>
      <c r="J6518" s="29"/>
      <c r="L6518" s="28"/>
      <c r="M6518" s="27"/>
    </row>
    <row r="6519" spans="2:13">
      <c r="B6519" s="28"/>
      <c r="C6519" s="28"/>
      <c r="E6519" s="28"/>
      <c r="F6519" s="30"/>
      <c r="G6519" s="31"/>
      <c r="I6519" s="28"/>
      <c r="J6519" s="29"/>
      <c r="L6519" s="28"/>
      <c r="M6519" s="27"/>
    </row>
    <row r="6520" spans="2:13">
      <c r="B6520" s="28"/>
      <c r="C6520" s="28"/>
      <c r="E6520" s="28"/>
      <c r="F6520" s="30"/>
      <c r="G6520" s="31"/>
      <c r="I6520" s="28"/>
      <c r="J6520" s="29"/>
      <c r="L6520" s="28"/>
      <c r="M6520" s="27"/>
    </row>
    <row r="6521" spans="2:13">
      <c r="B6521" s="28"/>
      <c r="C6521" s="28"/>
      <c r="E6521" s="28"/>
      <c r="F6521" s="30"/>
      <c r="G6521" s="31"/>
      <c r="I6521" s="28"/>
      <c r="J6521" s="29"/>
      <c r="L6521" s="28"/>
      <c r="M6521" s="27"/>
    </row>
    <row r="6522" spans="2:13">
      <c r="B6522" s="28"/>
      <c r="C6522" s="28"/>
      <c r="E6522" s="28"/>
      <c r="F6522" s="30"/>
      <c r="G6522" s="31"/>
      <c r="I6522" s="28"/>
      <c r="J6522" s="29"/>
      <c r="L6522" s="28"/>
      <c r="M6522" s="27"/>
    </row>
    <row r="6523" spans="2:13">
      <c r="B6523" s="28"/>
      <c r="C6523" s="28"/>
      <c r="E6523" s="28"/>
      <c r="F6523" s="30"/>
      <c r="G6523" s="31"/>
      <c r="I6523" s="28"/>
      <c r="J6523" s="29"/>
      <c r="L6523" s="28"/>
      <c r="M6523" s="27"/>
    </row>
    <row r="6524" spans="2:13">
      <c r="B6524" s="28"/>
      <c r="C6524" s="28"/>
      <c r="E6524" s="28"/>
      <c r="F6524" s="30"/>
      <c r="G6524" s="31"/>
      <c r="I6524" s="28"/>
      <c r="J6524" s="29"/>
      <c r="L6524" s="28"/>
      <c r="M6524" s="27"/>
    </row>
    <row r="6525" spans="2:13">
      <c r="B6525" s="28"/>
      <c r="C6525" s="28"/>
      <c r="E6525" s="28"/>
      <c r="F6525" s="30"/>
      <c r="G6525" s="31"/>
      <c r="I6525" s="28"/>
      <c r="J6525" s="29"/>
      <c r="L6525" s="28"/>
      <c r="M6525" s="27"/>
    </row>
    <row r="6526" spans="2:13">
      <c r="B6526" s="28"/>
      <c r="C6526" s="28"/>
      <c r="E6526" s="28"/>
      <c r="F6526" s="30"/>
      <c r="G6526" s="31"/>
      <c r="I6526" s="28"/>
      <c r="J6526" s="29"/>
      <c r="L6526" s="28"/>
      <c r="M6526" s="27"/>
    </row>
    <row r="6527" spans="2:13">
      <c r="B6527" s="28"/>
      <c r="C6527" s="28"/>
      <c r="E6527" s="28"/>
      <c r="F6527" s="30"/>
      <c r="G6527" s="31"/>
      <c r="I6527" s="28"/>
      <c r="J6527" s="29"/>
      <c r="L6527" s="28"/>
      <c r="M6527" s="27"/>
    </row>
    <row r="6528" spans="2:13">
      <c r="B6528" s="28"/>
      <c r="C6528" s="28"/>
      <c r="E6528" s="28"/>
      <c r="F6528" s="30"/>
      <c r="G6528" s="31"/>
      <c r="I6528" s="28"/>
      <c r="J6528" s="29"/>
      <c r="L6528" s="28"/>
      <c r="M6528" s="27"/>
    </row>
    <row r="6529" spans="2:13">
      <c r="B6529" s="28"/>
      <c r="C6529" s="28"/>
      <c r="E6529" s="28"/>
      <c r="F6529" s="30"/>
      <c r="G6529" s="31"/>
      <c r="I6529" s="28"/>
      <c r="J6529" s="29"/>
      <c r="L6529" s="28"/>
      <c r="M6529" s="27"/>
    </row>
    <row r="6530" spans="2:13">
      <c r="B6530" s="28"/>
      <c r="C6530" s="28"/>
      <c r="E6530" s="28"/>
      <c r="F6530" s="30"/>
      <c r="G6530" s="31"/>
      <c r="I6530" s="28"/>
      <c r="J6530" s="29"/>
      <c r="L6530" s="28"/>
      <c r="M6530" s="27"/>
    </row>
    <row r="6531" spans="2:13">
      <c r="B6531" s="28"/>
      <c r="C6531" s="28"/>
      <c r="E6531" s="28"/>
      <c r="F6531" s="30"/>
      <c r="G6531" s="31"/>
      <c r="I6531" s="28"/>
      <c r="J6531" s="29"/>
      <c r="L6531" s="28"/>
      <c r="M6531" s="27"/>
    </row>
    <row r="6532" spans="2:13">
      <c r="B6532" s="28"/>
      <c r="C6532" s="28"/>
      <c r="E6532" s="28"/>
      <c r="F6532" s="30"/>
      <c r="G6532" s="31"/>
      <c r="I6532" s="28"/>
      <c r="J6532" s="29"/>
      <c r="L6532" s="28"/>
      <c r="M6532" s="27"/>
    </row>
    <row r="6533" spans="2:13">
      <c r="B6533" s="28"/>
      <c r="C6533" s="28"/>
      <c r="E6533" s="28"/>
      <c r="F6533" s="30"/>
      <c r="G6533" s="31"/>
      <c r="I6533" s="28"/>
      <c r="J6533" s="29"/>
      <c r="L6533" s="28"/>
      <c r="M6533" s="27"/>
    </row>
    <row r="6534" spans="2:13">
      <c r="B6534" s="28"/>
      <c r="C6534" s="28"/>
      <c r="E6534" s="28"/>
      <c r="F6534" s="30"/>
      <c r="G6534" s="31"/>
      <c r="I6534" s="28"/>
      <c r="J6534" s="29"/>
      <c r="L6534" s="28"/>
      <c r="M6534" s="27"/>
    </row>
    <row r="6535" spans="2:13">
      <c r="B6535" s="28"/>
      <c r="C6535" s="28"/>
      <c r="E6535" s="28"/>
      <c r="F6535" s="30"/>
      <c r="G6535" s="31"/>
      <c r="I6535" s="28"/>
      <c r="J6535" s="29"/>
      <c r="L6535" s="28"/>
      <c r="M6535" s="27"/>
    </row>
    <row r="6536" spans="2:13">
      <c r="B6536" s="28"/>
      <c r="C6536" s="28"/>
      <c r="E6536" s="28"/>
      <c r="F6536" s="30"/>
      <c r="G6536" s="31"/>
      <c r="I6536" s="28"/>
      <c r="J6536" s="29"/>
      <c r="L6536" s="28"/>
      <c r="M6536" s="27"/>
    </row>
    <row r="6537" spans="2:13">
      <c r="B6537" s="28"/>
      <c r="C6537" s="28"/>
      <c r="E6537" s="28"/>
      <c r="F6537" s="30"/>
      <c r="G6537" s="31"/>
      <c r="I6537" s="28"/>
      <c r="J6537" s="29"/>
      <c r="L6537" s="28"/>
      <c r="M6537" s="27"/>
    </row>
    <row r="6538" spans="2:13">
      <c r="B6538" s="28"/>
      <c r="C6538" s="28"/>
      <c r="E6538" s="28"/>
      <c r="F6538" s="30"/>
      <c r="G6538" s="31"/>
      <c r="I6538" s="28"/>
      <c r="J6538" s="29"/>
      <c r="L6538" s="28"/>
      <c r="M6538" s="27"/>
    </row>
    <row r="6539" spans="2:13">
      <c r="B6539" s="28"/>
      <c r="C6539" s="28"/>
      <c r="E6539" s="28"/>
      <c r="F6539" s="30"/>
      <c r="G6539" s="31"/>
      <c r="I6539" s="28"/>
      <c r="J6539" s="29"/>
      <c r="L6539" s="28"/>
      <c r="M6539" s="27"/>
    </row>
    <row r="6540" spans="2:13">
      <c r="B6540" s="28"/>
      <c r="C6540" s="28"/>
      <c r="E6540" s="28"/>
      <c r="F6540" s="30"/>
      <c r="G6540" s="31"/>
      <c r="I6540" s="28"/>
      <c r="J6540" s="29"/>
      <c r="L6540" s="28"/>
      <c r="M6540" s="27"/>
    </row>
    <row r="6541" spans="2:13">
      <c r="B6541" s="28"/>
      <c r="C6541" s="28"/>
      <c r="E6541" s="28"/>
      <c r="F6541" s="30"/>
      <c r="G6541" s="31"/>
      <c r="I6541" s="28"/>
      <c r="J6541" s="29"/>
      <c r="L6541" s="28"/>
      <c r="M6541" s="27"/>
    </row>
    <row r="6542" spans="2:13">
      <c r="B6542" s="28"/>
      <c r="C6542" s="28"/>
      <c r="E6542" s="28"/>
      <c r="F6542" s="30"/>
      <c r="G6542" s="31"/>
      <c r="I6542" s="28"/>
      <c r="J6542" s="29"/>
      <c r="L6542" s="28"/>
      <c r="M6542" s="27"/>
    </row>
    <row r="6543" spans="2:13">
      <c r="B6543" s="28"/>
      <c r="C6543" s="28"/>
      <c r="E6543" s="28"/>
      <c r="F6543" s="30"/>
      <c r="G6543" s="31"/>
      <c r="I6543" s="28"/>
      <c r="J6543" s="29"/>
      <c r="L6543" s="28"/>
      <c r="M6543" s="27"/>
    </row>
    <row r="6544" spans="2:13">
      <c r="B6544" s="28"/>
      <c r="C6544" s="28"/>
      <c r="E6544" s="28"/>
      <c r="F6544" s="30"/>
      <c r="G6544" s="31"/>
      <c r="I6544" s="28"/>
      <c r="J6544" s="29"/>
      <c r="L6544" s="28"/>
      <c r="M6544" s="27"/>
    </row>
    <row r="6545" spans="2:13">
      <c r="B6545" s="28"/>
      <c r="C6545" s="28"/>
      <c r="E6545" s="28"/>
      <c r="F6545" s="30"/>
      <c r="G6545" s="31"/>
      <c r="I6545" s="28"/>
      <c r="J6545" s="29"/>
      <c r="L6545" s="28"/>
      <c r="M6545" s="27"/>
    </row>
    <row r="6546" spans="2:13">
      <c r="B6546" s="28"/>
      <c r="C6546" s="28"/>
      <c r="E6546" s="28"/>
      <c r="F6546" s="30"/>
      <c r="G6546" s="31"/>
      <c r="I6546" s="28"/>
      <c r="J6546" s="29"/>
      <c r="L6546" s="28"/>
      <c r="M6546" s="27"/>
    </row>
    <row r="6547" spans="2:13">
      <c r="B6547" s="28"/>
      <c r="C6547" s="28"/>
      <c r="E6547" s="28"/>
      <c r="F6547" s="30"/>
      <c r="G6547" s="31"/>
      <c r="I6547" s="28"/>
      <c r="J6547" s="29"/>
      <c r="L6547" s="28"/>
      <c r="M6547" s="27"/>
    </row>
    <row r="6548" spans="2:13">
      <c r="B6548" s="28"/>
      <c r="C6548" s="28"/>
      <c r="E6548" s="28"/>
      <c r="F6548" s="30"/>
      <c r="G6548" s="31"/>
      <c r="I6548" s="28"/>
      <c r="J6548" s="29"/>
      <c r="L6548" s="28"/>
      <c r="M6548" s="27"/>
    </row>
    <row r="6549" spans="2:13">
      <c r="B6549" s="28"/>
      <c r="C6549" s="28"/>
      <c r="E6549" s="28"/>
      <c r="F6549" s="30"/>
      <c r="G6549" s="31"/>
      <c r="I6549" s="28"/>
      <c r="J6549" s="29"/>
      <c r="L6549" s="28"/>
      <c r="M6549" s="27"/>
    </row>
    <row r="6550" spans="2:13">
      <c r="B6550" s="28"/>
      <c r="C6550" s="28"/>
      <c r="E6550" s="28"/>
      <c r="F6550" s="30"/>
      <c r="G6550" s="31"/>
      <c r="I6550" s="28"/>
      <c r="J6550" s="29"/>
      <c r="L6550" s="28"/>
      <c r="M6550" s="27"/>
    </row>
    <row r="6551" spans="2:13">
      <c r="B6551" s="28"/>
      <c r="C6551" s="28"/>
      <c r="E6551" s="28"/>
      <c r="F6551" s="30"/>
      <c r="G6551" s="31"/>
      <c r="I6551" s="28"/>
      <c r="J6551" s="29"/>
      <c r="L6551" s="28"/>
      <c r="M6551" s="27"/>
    </row>
    <row r="6552" spans="2:13">
      <c r="B6552" s="28"/>
      <c r="C6552" s="28"/>
      <c r="E6552" s="28"/>
      <c r="F6552" s="30"/>
      <c r="G6552" s="31"/>
      <c r="I6552" s="28"/>
      <c r="J6552" s="29"/>
      <c r="L6552" s="28"/>
      <c r="M6552" s="27"/>
    </row>
    <row r="6553" spans="2:13">
      <c r="B6553" s="28"/>
      <c r="C6553" s="28"/>
      <c r="E6553" s="28"/>
      <c r="F6553" s="30"/>
      <c r="G6553" s="31"/>
      <c r="I6553" s="28"/>
      <c r="J6553" s="29"/>
      <c r="L6553" s="28"/>
      <c r="M6553" s="27"/>
    </row>
    <row r="6554" spans="2:13">
      <c r="B6554" s="28"/>
      <c r="C6554" s="28"/>
      <c r="E6554" s="28"/>
      <c r="F6554" s="30"/>
      <c r="G6554" s="31"/>
      <c r="I6554" s="28"/>
      <c r="J6554" s="29"/>
      <c r="L6554" s="28"/>
      <c r="M6554" s="27"/>
    </row>
    <row r="6555" spans="2:13">
      <c r="B6555" s="28"/>
      <c r="C6555" s="28"/>
      <c r="E6555" s="28"/>
      <c r="F6555" s="30"/>
      <c r="G6555" s="31"/>
      <c r="I6555" s="28"/>
      <c r="J6555" s="29"/>
      <c r="L6555" s="28"/>
      <c r="M6555" s="27"/>
    </row>
    <row r="6556" spans="2:13">
      <c r="B6556" s="28"/>
      <c r="C6556" s="28"/>
      <c r="E6556" s="28"/>
      <c r="F6556" s="30"/>
      <c r="G6556" s="31"/>
      <c r="I6556" s="28"/>
      <c r="J6556" s="29"/>
      <c r="L6556" s="28"/>
      <c r="M6556" s="27"/>
    </row>
    <row r="6557" spans="2:13">
      <c r="B6557" s="28"/>
      <c r="C6557" s="28"/>
      <c r="E6557" s="28"/>
      <c r="F6557" s="30"/>
      <c r="G6557" s="31"/>
      <c r="I6557" s="28"/>
      <c r="J6557" s="29"/>
      <c r="L6557" s="28"/>
      <c r="M6557" s="27"/>
    </row>
    <row r="6558" spans="2:13">
      <c r="B6558" s="28"/>
      <c r="C6558" s="28"/>
      <c r="E6558" s="28"/>
      <c r="F6558" s="30"/>
      <c r="G6558" s="31"/>
      <c r="I6558" s="28"/>
      <c r="J6558" s="29"/>
      <c r="L6558" s="28"/>
      <c r="M6558" s="27"/>
    </row>
    <row r="6559" spans="2:13">
      <c r="B6559" s="28"/>
      <c r="C6559" s="28"/>
      <c r="E6559" s="28"/>
      <c r="F6559" s="30"/>
      <c r="G6559" s="31"/>
      <c r="I6559" s="28"/>
      <c r="J6559" s="29"/>
      <c r="L6559" s="28"/>
      <c r="M6559" s="27"/>
    </row>
    <row r="6560" spans="2:13">
      <c r="B6560" s="28"/>
      <c r="C6560" s="28"/>
      <c r="E6560" s="28"/>
      <c r="F6560" s="30"/>
      <c r="G6560" s="31"/>
      <c r="I6560" s="28"/>
      <c r="J6560" s="29"/>
      <c r="L6560" s="28"/>
      <c r="M6560" s="27"/>
    </row>
    <row r="6561" spans="2:13">
      <c r="B6561" s="28"/>
      <c r="C6561" s="28"/>
      <c r="E6561" s="28"/>
      <c r="F6561" s="30"/>
      <c r="G6561" s="31"/>
      <c r="I6561" s="28"/>
      <c r="J6561" s="29"/>
      <c r="L6561" s="28"/>
      <c r="M6561" s="27"/>
    </row>
    <row r="6562" spans="2:13">
      <c r="B6562" s="28"/>
      <c r="C6562" s="28"/>
      <c r="E6562" s="28"/>
      <c r="F6562" s="30"/>
      <c r="G6562" s="31"/>
      <c r="I6562" s="28"/>
      <c r="J6562" s="29"/>
      <c r="L6562" s="28"/>
      <c r="M6562" s="27"/>
    </row>
    <row r="6563" spans="2:13">
      <c r="B6563" s="28"/>
      <c r="C6563" s="28"/>
      <c r="E6563" s="28"/>
      <c r="F6563" s="30"/>
      <c r="G6563" s="31"/>
      <c r="I6563" s="28"/>
      <c r="J6563" s="29"/>
      <c r="L6563" s="28"/>
      <c r="M6563" s="27"/>
    </row>
    <row r="6564" spans="2:13">
      <c r="B6564" s="28"/>
      <c r="C6564" s="28"/>
      <c r="E6564" s="28"/>
      <c r="F6564" s="30"/>
      <c r="G6564" s="31"/>
      <c r="I6564" s="28"/>
      <c r="J6564" s="29"/>
      <c r="L6564" s="28"/>
      <c r="M6564" s="27"/>
    </row>
    <row r="6565" spans="2:13">
      <c r="B6565" s="28"/>
      <c r="C6565" s="28"/>
      <c r="E6565" s="28"/>
      <c r="F6565" s="30"/>
      <c r="G6565" s="31"/>
      <c r="I6565" s="28"/>
      <c r="J6565" s="29"/>
      <c r="L6565" s="28"/>
      <c r="M6565" s="27"/>
    </row>
    <row r="6566" spans="2:13">
      <c r="B6566" s="28"/>
      <c r="C6566" s="28"/>
      <c r="E6566" s="28"/>
      <c r="F6566" s="30"/>
      <c r="G6566" s="31"/>
      <c r="I6566" s="28"/>
      <c r="J6566" s="29"/>
      <c r="L6566" s="28"/>
      <c r="M6566" s="27"/>
    </row>
    <row r="6567" spans="2:13">
      <c r="B6567" s="28"/>
      <c r="C6567" s="28"/>
      <c r="E6567" s="28"/>
      <c r="F6567" s="30"/>
      <c r="G6567" s="31"/>
      <c r="I6567" s="28"/>
      <c r="J6567" s="29"/>
      <c r="L6567" s="28"/>
      <c r="M6567" s="27"/>
    </row>
    <row r="6568" spans="2:13">
      <c r="B6568" s="28"/>
      <c r="C6568" s="28"/>
      <c r="E6568" s="28"/>
      <c r="F6568" s="30"/>
      <c r="G6568" s="31"/>
      <c r="I6568" s="28"/>
      <c r="J6568" s="29"/>
      <c r="L6568" s="28"/>
      <c r="M6568" s="27"/>
    </row>
    <row r="6569" spans="2:13">
      <c r="B6569" s="28"/>
      <c r="C6569" s="28"/>
      <c r="E6569" s="28"/>
      <c r="F6569" s="30"/>
      <c r="G6569" s="31"/>
      <c r="I6569" s="28"/>
      <c r="J6569" s="29"/>
      <c r="L6569" s="28"/>
      <c r="M6569" s="27"/>
    </row>
    <row r="6570" spans="2:13">
      <c r="B6570" s="28"/>
      <c r="C6570" s="28"/>
      <c r="E6570" s="28"/>
      <c r="F6570" s="30"/>
      <c r="G6570" s="31"/>
      <c r="I6570" s="28"/>
      <c r="J6570" s="29"/>
      <c r="L6570" s="28"/>
      <c r="M6570" s="27"/>
    </row>
    <row r="6571" spans="2:13">
      <c r="B6571" s="28"/>
      <c r="C6571" s="28"/>
      <c r="E6571" s="28"/>
      <c r="F6571" s="30"/>
      <c r="G6571" s="31"/>
      <c r="I6571" s="28"/>
      <c r="J6571" s="29"/>
      <c r="L6571" s="28"/>
      <c r="M6571" s="27"/>
    </row>
    <row r="6572" spans="2:13">
      <c r="B6572" s="28"/>
      <c r="C6572" s="28"/>
      <c r="E6572" s="28"/>
      <c r="F6572" s="30"/>
      <c r="G6572" s="31"/>
      <c r="I6572" s="28"/>
      <c r="J6572" s="29"/>
      <c r="L6572" s="28"/>
      <c r="M6572" s="27"/>
    </row>
    <row r="6573" spans="2:13">
      <c r="B6573" s="28"/>
      <c r="C6573" s="28"/>
      <c r="E6573" s="28"/>
      <c r="F6573" s="30"/>
      <c r="G6573" s="31"/>
      <c r="I6573" s="28"/>
      <c r="J6573" s="29"/>
      <c r="L6573" s="28"/>
      <c r="M6573" s="27"/>
    </row>
    <row r="6574" spans="2:13">
      <c r="B6574" s="28"/>
      <c r="C6574" s="28"/>
      <c r="E6574" s="28"/>
      <c r="F6574" s="30"/>
      <c r="G6574" s="31"/>
      <c r="I6574" s="28"/>
      <c r="J6574" s="29"/>
      <c r="L6574" s="28"/>
      <c r="M6574" s="27"/>
    </row>
    <row r="6575" spans="2:13">
      <c r="B6575" s="28"/>
      <c r="C6575" s="28"/>
      <c r="E6575" s="28"/>
      <c r="F6575" s="30"/>
      <c r="G6575" s="31"/>
      <c r="I6575" s="28"/>
      <c r="J6575" s="29"/>
      <c r="L6575" s="28"/>
      <c r="M6575" s="27"/>
    </row>
    <row r="6576" spans="2:13">
      <c r="B6576" s="28"/>
      <c r="C6576" s="28"/>
      <c r="E6576" s="28"/>
      <c r="F6576" s="30"/>
      <c r="G6576" s="31"/>
      <c r="I6576" s="28"/>
      <c r="J6576" s="29"/>
      <c r="L6576" s="28"/>
      <c r="M6576" s="27"/>
    </row>
    <row r="6577" spans="2:13">
      <c r="B6577" s="28"/>
      <c r="C6577" s="28"/>
      <c r="E6577" s="28"/>
      <c r="F6577" s="30"/>
      <c r="G6577" s="31"/>
      <c r="I6577" s="28"/>
      <c r="J6577" s="29"/>
      <c r="L6577" s="28"/>
      <c r="M6577" s="27"/>
    </row>
    <row r="6578" spans="2:13">
      <c r="B6578" s="28"/>
      <c r="C6578" s="28"/>
      <c r="E6578" s="28"/>
      <c r="F6578" s="30"/>
      <c r="G6578" s="31"/>
      <c r="I6578" s="28"/>
      <c r="J6578" s="29"/>
      <c r="L6578" s="28"/>
      <c r="M6578" s="27"/>
    </row>
    <row r="6579" spans="2:13">
      <c r="B6579" s="28"/>
      <c r="C6579" s="28"/>
      <c r="E6579" s="28"/>
      <c r="F6579" s="30"/>
      <c r="G6579" s="31"/>
      <c r="I6579" s="28"/>
      <c r="J6579" s="29"/>
      <c r="L6579" s="28"/>
      <c r="M6579" s="27"/>
    </row>
    <row r="6580" spans="2:13">
      <c r="B6580" s="28"/>
      <c r="C6580" s="28"/>
      <c r="E6580" s="28"/>
      <c r="F6580" s="30"/>
      <c r="G6580" s="31"/>
      <c r="I6580" s="28"/>
      <c r="J6580" s="29"/>
      <c r="L6580" s="28"/>
      <c r="M6580" s="27"/>
    </row>
    <row r="6581" spans="2:13">
      <c r="B6581" s="28"/>
      <c r="C6581" s="28"/>
      <c r="E6581" s="28"/>
      <c r="F6581" s="30"/>
      <c r="G6581" s="31"/>
      <c r="I6581" s="28"/>
      <c r="J6581" s="29"/>
      <c r="L6581" s="28"/>
      <c r="M6581" s="27"/>
    </row>
    <row r="6582" spans="2:13">
      <c r="B6582" s="28"/>
      <c r="C6582" s="28"/>
      <c r="E6582" s="28"/>
      <c r="F6582" s="30"/>
      <c r="G6582" s="31"/>
      <c r="I6582" s="28"/>
      <c r="J6582" s="29"/>
      <c r="L6582" s="28"/>
      <c r="M6582" s="27"/>
    </row>
    <row r="6583" spans="2:13">
      <c r="B6583" s="28"/>
      <c r="C6583" s="28"/>
      <c r="E6583" s="28"/>
      <c r="F6583" s="30"/>
      <c r="G6583" s="31"/>
      <c r="I6583" s="28"/>
      <c r="J6583" s="29"/>
      <c r="L6583" s="28"/>
      <c r="M6583" s="27"/>
    </row>
    <row r="6584" spans="2:13">
      <c r="B6584" s="28"/>
      <c r="C6584" s="28"/>
      <c r="E6584" s="28"/>
      <c r="F6584" s="30"/>
      <c r="G6584" s="31"/>
      <c r="I6584" s="28"/>
      <c r="J6584" s="29"/>
      <c r="L6584" s="28"/>
      <c r="M6584" s="27"/>
    </row>
    <row r="6585" spans="2:13">
      <c r="B6585" s="28"/>
      <c r="C6585" s="28"/>
      <c r="E6585" s="28"/>
      <c r="F6585" s="30"/>
      <c r="G6585" s="31"/>
      <c r="I6585" s="28"/>
      <c r="J6585" s="29"/>
      <c r="L6585" s="28"/>
      <c r="M6585" s="27"/>
    </row>
    <row r="6586" spans="2:13">
      <c r="B6586" s="28"/>
      <c r="C6586" s="28"/>
      <c r="E6586" s="28"/>
      <c r="F6586" s="30"/>
      <c r="G6586" s="31"/>
      <c r="I6586" s="28"/>
      <c r="J6586" s="29"/>
      <c r="L6586" s="28"/>
      <c r="M6586" s="27"/>
    </row>
    <row r="6587" spans="2:13">
      <c r="B6587" s="28"/>
      <c r="C6587" s="28"/>
      <c r="E6587" s="28"/>
      <c r="F6587" s="30"/>
      <c r="G6587" s="31"/>
      <c r="I6587" s="28"/>
      <c r="J6587" s="29"/>
      <c r="L6587" s="28"/>
      <c r="M6587" s="27"/>
    </row>
    <row r="6588" spans="2:13">
      <c r="B6588" s="28"/>
      <c r="C6588" s="28"/>
      <c r="E6588" s="28"/>
      <c r="F6588" s="30"/>
      <c r="G6588" s="31"/>
      <c r="I6588" s="28"/>
      <c r="J6588" s="29"/>
      <c r="L6588" s="28"/>
      <c r="M6588" s="27"/>
    </row>
    <row r="6589" spans="2:13">
      <c r="B6589" s="28"/>
      <c r="C6589" s="28"/>
      <c r="E6589" s="28"/>
      <c r="F6589" s="30"/>
      <c r="G6589" s="31"/>
      <c r="I6589" s="28"/>
      <c r="J6589" s="29"/>
      <c r="L6589" s="28"/>
      <c r="M6589" s="27"/>
    </row>
    <row r="6590" spans="2:13">
      <c r="B6590" s="28"/>
      <c r="C6590" s="28"/>
      <c r="E6590" s="28"/>
      <c r="F6590" s="30"/>
      <c r="G6590" s="31"/>
      <c r="I6590" s="28"/>
      <c r="J6590" s="29"/>
      <c r="L6590" s="28"/>
      <c r="M6590" s="27"/>
    </row>
    <row r="6591" spans="2:13">
      <c r="B6591" s="28"/>
      <c r="C6591" s="28"/>
      <c r="E6591" s="28"/>
      <c r="F6591" s="30"/>
      <c r="G6591" s="31"/>
      <c r="I6591" s="28"/>
      <c r="J6591" s="29"/>
      <c r="L6591" s="28"/>
      <c r="M6591" s="27"/>
    </row>
    <row r="6592" spans="2:13">
      <c r="B6592" s="28"/>
      <c r="C6592" s="28"/>
      <c r="E6592" s="28"/>
      <c r="F6592" s="30"/>
      <c r="G6592" s="31"/>
      <c r="I6592" s="28"/>
      <c r="J6592" s="29"/>
      <c r="L6592" s="28"/>
      <c r="M6592" s="27"/>
    </row>
    <row r="6593" spans="2:13">
      <c r="B6593" s="28"/>
      <c r="C6593" s="28"/>
      <c r="E6593" s="28"/>
      <c r="F6593" s="30"/>
      <c r="G6593" s="31"/>
      <c r="I6593" s="28"/>
      <c r="J6593" s="29"/>
      <c r="L6593" s="28"/>
      <c r="M6593" s="27"/>
    </row>
    <row r="6594" spans="2:13">
      <c r="B6594" s="28"/>
      <c r="C6594" s="28"/>
      <c r="E6594" s="28"/>
      <c r="F6594" s="30"/>
      <c r="G6594" s="31"/>
      <c r="I6594" s="28"/>
      <c r="J6594" s="29"/>
      <c r="L6594" s="28"/>
      <c r="M6594" s="27"/>
    </row>
    <row r="6595" spans="2:13">
      <c r="B6595" s="28"/>
      <c r="C6595" s="28"/>
      <c r="E6595" s="28"/>
      <c r="F6595" s="30"/>
      <c r="G6595" s="31"/>
      <c r="I6595" s="28"/>
      <c r="J6595" s="29"/>
      <c r="L6595" s="28"/>
      <c r="M6595" s="27"/>
    </row>
    <row r="6596" spans="2:13">
      <c r="B6596" s="28"/>
      <c r="C6596" s="28"/>
      <c r="E6596" s="28"/>
      <c r="F6596" s="30"/>
      <c r="G6596" s="31"/>
      <c r="I6596" s="28"/>
      <c r="J6596" s="29"/>
      <c r="L6596" s="28"/>
      <c r="M6596" s="27"/>
    </row>
    <row r="6597" spans="2:13">
      <c r="B6597" s="28"/>
      <c r="C6597" s="28"/>
      <c r="E6597" s="28"/>
      <c r="F6597" s="30"/>
      <c r="G6597" s="31"/>
      <c r="I6597" s="28"/>
      <c r="J6597" s="29"/>
      <c r="L6597" s="28"/>
      <c r="M6597" s="27"/>
    </row>
    <row r="6598" spans="2:13">
      <c r="B6598" s="28"/>
      <c r="C6598" s="28"/>
      <c r="E6598" s="28"/>
      <c r="F6598" s="30"/>
      <c r="G6598" s="31"/>
      <c r="I6598" s="28"/>
      <c r="J6598" s="29"/>
      <c r="L6598" s="28"/>
      <c r="M6598" s="27"/>
    </row>
    <row r="6599" spans="2:13">
      <c r="B6599" s="28"/>
      <c r="C6599" s="28"/>
      <c r="E6599" s="28"/>
      <c r="F6599" s="30"/>
      <c r="G6599" s="31"/>
      <c r="I6599" s="28"/>
      <c r="J6599" s="29"/>
      <c r="L6599" s="28"/>
      <c r="M6599" s="27"/>
    </row>
    <row r="6600" spans="2:13">
      <c r="B6600" s="28"/>
      <c r="C6600" s="28"/>
      <c r="E6600" s="28"/>
      <c r="F6600" s="30"/>
      <c r="G6600" s="31"/>
      <c r="I6600" s="28"/>
      <c r="J6600" s="29"/>
      <c r="L6600" s="28"/>
      <c r="M6600" s="27"/>
    </row>
    <row r="6601" spans="2:13">
      <c r="B6601" s="28"/>
      <c r="C6601" s="28"/>
      <c r="E6601" s="28"/>
      <c r="F6601" s="30"/>
      <c r="G6601" s="31"/>
      <c r="I6601" s="28"/>
      <c r="J6601" s="29"/>
      <c r="L6601" s="28"/>
      <c r="M6601" s="27"/>
    </row>
    <row r="6602" spans="2:13">
      <c r="B6602" s="28"/>
      <c r="C6602" s="28"/>
      <c r="E6602" s="28"/>
      <c r="F6602" s="30"/>
      <c r="G6602" s="31"/>
      <c r="I6602" s="28"/>
      <c r="J6602" s="29"/>
      <c r="L6602" s="28"/>
      <c r="M6602" s="27"/>
    </row>
    <row r="6603" spans="2:13">
      <c r="B6603" s="28"/>
      <c r="C6603" s="28"/>
      <c r="E6603" s="28"/>
      <c r="F6603" s="30"/>
      <c r="G6603" s="31"/>
      <c r="I6603" s="28"/>
      <c r="J6603" s="29"/>
      <c r="L6603" s="28"/>
      <c r="M6603" s="27"/>
    </row>
    <row r="6604" spans="2:13">
      <c r="B6604" s="28"/>
      <c r="C6604" s="28"/>
      <c r="E6604" s="28"/>
      <c r="F6604" s="30"/>
      <c r="G6604" s="31"/>
      <c r="I6604" s="28"/>
      <c r="J6604" s="29"/>
      <c r="L6604" s="28"/>
      <c r="M6604" s="27"/>
    </row>
    <row r="6605" spans="2:13">
      <c r="B6605" s="28"/>
      <c r="C6605" s="28"/>
      <c r="E6605" s="28"/>
      <c r="F6605" s="30"/>
      <c r="G6605" s="31"/>
      <c r="I6605" s="28"/>
      <c r="J6605" s="29"/>
      <c r="L6605" s="28"/>
      <c r="M6605" s="27"/>
    </row>
    <row r="6606" spans="2:13">
      <c r="B6606" s="28"/>
      <c r="C6606" s="28"/>
      <c r="E6606" s="28"/>
      <c r="F6606" s="30"/>
      <c r="G6606" s="31"/>
      <c r="I6606" s="28"/>
      <c r="J6606" s="29"/>
      <c r="L6606" s="28"/>
      <c r="M6606" s="27"/>
    </row>
    <row r="6607" spans="2:13">
      <c r="B6607" s="28"/>
      <c r="C6607" s="28"/>
      <c r="E6607" s="28"/>
      <c r="F6607" s="30"/>
      <c r="G6607" s="31"/>
      <c r="I6607" s="28"/>
      <c r="J6607" s="29"/>
      <c r="L6607" s="28"/>
      <c r="M6607" s="27"/>
    </row>
    <row r="6608" spans="2:13">
      <c r="B6608" s="28"/>
      <c r="C6608" s="28"/>
      <c r="E6608" s="28"/>
      <c r="F6608" s="30"/>
      <c r="G6608" s="31"/>
      <c r="I6608" s="28"/>
      <c r="J6608" s="29"/>
      <c r="L6608" s="28"/>
      <c r="M6608" s="27"/>
    </row>
    <row r="6609" spans="2:13">
      <c r="B6609" s="28"/>
      <c r="C6609" s="28"/>
      <c r="E6609" s="28"/>
      <c r="F6609" s="30"/>
      <c r="G6609" s="31"/>
      <c r="I6609" s="28"/>
      <c r="J6609" s="29"/>
      <c r="L6609" s="28"/>
      <c r="M6609" s="27"/>
    </row>
    <row r="6610" spans="2:13">
      <c r="B6610" s="28"/>
      <c r="C6610" s="28"/>
      <c r="E6610" s="28"/>
      <c r="F6610" s="30"/>
      <c r="G6610" s="31"/>
      <c r="I6610" s="28"/>
      <c r="J6610" s="29"/>
      <c r="L6610" s="28"/>
      <c r="M6610" s="27"/>
    </row>
    <row r="6611" spans="2:13">
      <c r="B6611" s="28"/>
      <c r="C6611" s="28"/>
      <c r="E6611" s="28"/>
      <c r="F6611" s="30"/>
      <c r="G6611" s="31"/>
      <c r="I6611" s="28"/>
      <c r="J6611" s="29"/>
      <c r="L6611" s="28"/>
      <c r="M6611" s="27"/>
    </row>
    <row r="6612" spans="2:13">
      <c r="B6612" s="28"/>
      <c r="C6612" s="28"/>
      <c r="E6612" s="28"/>
      <c r="F6612" s="30"/>
      <c r="G6612" s="31"/>
      <c r="I6612" s="28"/>
      <c r="J6612" s="29"/>
      <c r="L6612" s="28"/>
      <c r="M6612" s="27"/>
    </row>
    <row r="6613" spans="2:13">
      <c r="B6613" s="28"/>
      <c r="C6613" s="28"/>
      <c r="E6613" s="28"/>
      <c r="F6613" s="30"/>
      <c r="G6613" s="31"/>
      <c r="I6613" s="28"/>
      <c r="J6613" s="29"/>
      <c r="L6613" s="28"/>
      <c r="M6613" s="27"/>
    </row>
    <row r="6614" spans="2:13">
      <c r="B6614" s="28"/>
      <c r="C6614" s="28"/>
      <c r="E6614" s="28"/>
      <c r="F6614" s="30"/>
      <c r="G6614" s="31"/>
      <c r="I6614" s="28"/>
      <c r="J6614" s="29"/>
      <c r="L6614" s="28"/>
      <c r="M6614" s="27"/>
    </row>
    <row r="6615" spans="2:13">
      <c r="B6615" s="28"/>
      <c r="C6615" s="28"/>
      <c r="E6615" s="28"/>
      <c r="F6615" s="30"/>
      <c r="G6615" s="31"/>
      <c r="I6615" s="28"/>
      <c r="J6615" s="29"/>
      <c r="L6615" s="28"/>
      <c r="M6615" s="27"/>
    </row>
    <row r="6616" spans="2:13">
      <c r="B6616" s="28"/>
      <c r="C6616" s="28"/>
      <c r="E6616" s="28"/>
      <c r="F6616" s="30"/>
      <c r="G6616" s="31"/>
      <c r="I6616" s="28"/>
      <c r="J6616" s="29"/>
      <c r="L6616" s="28"/>
      <c r="M6616" s="27"/>
    </row>
    <row r="6617" spans="2:13">
      <c r="B6617" s="28"/>
      <c r="C6617" s="28"/>
      <c r="E6617" s="28"/>
      <c r="F6617" s="30"/>
      <c r="G6617" s="31"/>
      <c r="I6617" s="28"/>
      <c r="J6617" s="29"/>
      <c r="L6617" s="28"/>
      <c r="M6617" s="27"/>
    </row>
    <row r="6618" spans="2:13">
      <c r="B6618" s="28"/>
      <c r="C6618" s="28"/>
      <c r="E6618" s="28"/>
      <c r="F6618" s="30"/>
      <c r="G6618" s="31"/>
      <c r="I6618" s="28"/>
      <c r="J6618" s="29"/>
      <c r="L6618" s="28"/>
      <c r="M6618" s="27"/>
    </row>
    <row r="6619" spans="2:13">
      <c r="B6619" s="28"/>
      <c r="C6619" s="28"/>
      <c r="E6619" s="28"/>
      <c r="F6619" s="30"/>
      <c r="G6619" s="31"/>
      <c r="I6619" s="28"/>
      <c r="J6619" s="29"/>
      <c r="L6619" s="28"/>
      <c r="M6619" s="27"/>
    </row>
    <row r="6620" spans="2:13">
      <c r="B6620" s="28"/>
      <c r="C6620" s="28"/>
      <c r="E6620" s="28"/>
      <c r="F6620" s="30"/>
      <c r="G6620" s="31"/>
      <c r="I6620" s="28"/>
      <c r="J6620" s="29"/>
      <c r="L6620" s="28"/>
      <c r="M6620" s="27"/>
    </row>
    <row r="6621" spans="2:13">
      <c r="B6621" s="28"/>
      <c r="C6621" s="28"/>
      <c r="E6621" s="28"/>
      <c r="F6621" s="30"/>
      <c r="G6621" s="31"/>
      <c r="I6621" s="28"/>
      <c r="J6621" s="29"/>
      <c r="L6621" s="28"/>
      <c r="M6621" s="27"/>
    </row>
    <row r="6622" spans="2:13">
      <c r="B6622" s="28"/>
      <c r="C6622" s="28"/>
      <c r="E6622" s="28"/>
      <c r="F6622" s="30"/>
      <c r="G6622" s="31"/>
      <c r="I6622" s="28"/>
      <c r="J6622" s="29"/>
      <c r="L6622" s="28"/>
      <c r="M6622" s="27"/>
    </row>
    <row r="6623" spans="2:13">
      <c r="B6623" s="28"/>
      <c r="C6623" s="28"/>
      <c r="E6623" s="28"/>
      <c r="F6623" s="30"/>
      <c r="G6623" s="31"/>
      <c r="I6623" s="28"/>
      <c r="J6623" s="29"/>
      <c r="L6623" s="28"/>
      <c r="M6623" s="27"/>
    </row>
    <row r="6624" spans="2:13">
      <c r="B6624" s="28"/>
      <c r="C6624" s="28"/>
      <c r="E6624" s="28"/>
      <c r="F6624" s="30"/>
      <c r="G6624" s="31"/>
      <c r="I6624" s="28"/>
      <c r="J6624" s="29"/>
      <c r="L6624" s="28"/>
      <c r="M6624" s="27"/>
    </row>
    <row r="6625" spans="2:13">
      <c r="B6625" s="28"/>
      <c r="C6625" s="28"/>
      <c r="E6625" s="28"/>
      <c r="F6625" s="30"/>
      <c r="G6625" s="31"/>
      <c r="I6625" s="28"/>
      <c r="J6625" s="29"/>
      <c r="L6625" s="28"/>
      <c r="M6625" s="27"/>
    </row>
    <row r="6626" spans="2:13">
      <c r="B6626" s="28"/>
      <c r="C6626" s="28"/>
      <c r="E6626" s="28"/>
      <c r="F6626" s="30"/>
      <c r="G6626" s="31"/>
      <c r="I6626" s="28"/>
      <c r="J6626" s="29"/>
      <c r="L6626" s="28"/>
      <c r="M6626" s="27"/>
    </row>
    <row r="6627" spans="2:13">
      <c r="B6627" s="28"/>
      <c r="C6627" s="28"/>
      <c r="E6627" s="28"/>
      <c r="F6627" s="30"/>
      <c r="G6627" s="31"/>
      <c r="I6627" s="28"/>
      <c r="J6627" s="29"/>
      <c r="L6627" s="28"/>
      <c r="M6627" s="27"/>
    </row>
    <row r="6628" spans="2:13">
      <c r="B6628" s="28"/>
      <c r="C6628" s="28"/>
      <c r="E6628" s="28"/>
      <c r="F6628" s="30"/>
      <c r="G6628" s="31"/>
      <c r="I6628" s="28"/>
      <c r="J6628" s="29"/>
      <c r="L6628" s="28"/>
      <c r="M6628" s="27"/>
    </row>
    <row r="6629" spans="2:13">
      <c r="B6629" s="28"/>
      <c r="C6629" s="28"/>
      <c r="E6629" s="28"/>
      <c r="F6629" s="30"/>
      <c r="G6629" s="31"/>
      <c r="I6629" s="28"/>
      <c r="J6629" s="29"/>
      <c r="L6629" s="28"/>
      <c r="M6629" s="27"/>
    </row>
    <row r="6630" spans="2:13">
      <c r="B6630" s="28"/>
      <c r="C6630" s="28"/>
      <c r="E6630" s="28"/>
      <c r="F6630" s="30"/>
      <c r="G6630" s="31"/>
      <c r="I6630" s="28"/>
      <c r="J6630" s="29"/>
      <c r="L6630" s="28"/>
      <c r="M6630" s="27"/>
    </row>
    <row r="6631" spans="2:13">
      <c r="B6631" s="28"/>
      <c r="C6631" s="28"/>
      <c r="E6631" s="28"/>
      <c r="F6631" s="30"/>
      <c r="G6631" s="31"/>
      <c r="I6631" s="28"/>
      <c r="J6631" s="29"/>
      <c r="L6631" s="28"/>
      <c r="M6631" s="27"/>
    </row>
    <row r="6632" spans="2:13">
      <c r="B6632" s="28"/>
      <c r="C6632" s="28"/>
      <c r="E6632" s="28"/>
      <c r="F6632" s="30"/>
      <c r="G6632" s="31"/>
      <c r="I6632" s="28"/>
      <c r="J6632" s="29"/>
      <c r="L6632" s="28"/>
      <c r="M6632" s="27"/>
    </row>
    <row r="6633" spans="2:13">
      <c r="B6633" s="28"/>
      <c r="C6633" s="28"/>
      <c r="E6633" s="28"/>
      <c r="F6633" s="30"/>
      <c r="G6633" s="31"/>
      <c r="I6633" s="28"/>
      <c r="J6633" s="29"/>
      <c r="L6633" s="28"/>
      <c r="M6633" s="27"/>
    </row>
    <row r="6634" spans="2:13">
      <c r="B6634" s="28"/>
      <c r="C6634" s="28"/>
      <c r="E6634" s="28"/>
      <c r="F6634" s="30"/>
      <c r="G6634" s="31"/>
      <c r="I6634" s="28"/>
      <c r="J6634" s="29"/>
      <c r="L6634" s="28"/>
      <c r="M6634" s="27"/>
    </row>
    <row r="6635" spans="2:13">
      <c r="B6635" s="28"/>
      <c r="C6635" s="28"/>
      <c r="E6635" s="28"/>
      <c r="F6635" s="30"/>
      <c r="G6635" s="31"/>
      <c r="I6635" s="28"/>
      <c r="J6635" s="29"/>
      <c r="L6635" s="28"/>
      <c r="M6635" s="27"/>
    </row>
    <row r="6636" spans="2:13">
      <c r="B6636" s="28"/>
      <c r="C6636" s="28"/>
      <c r="E6636" s="28"/>
      <c r="F6636" s="30"/>
      <c r="G6636" s="31"/>
      <c r="I6636" s="28"/>
      <c r="J6636" s="29"/>
      <c r="L6636" s="28"/>
      <c r="M6636" s="27"/>
    </row>
    <row r="6637" spans="2:13">
      <c r="B6637" s="28"/>
      <c r="C6637" s="28"/>
      <c r="E6637" s="28"/>
      <c r="F6637" s="30"/>
      <c r="G6637" s="31"/>
      <c r="I6637" s="28"/>
      <c r="J6637" s="29"/>
      <c r="L6637" s="28"/>
      <c r="M6637" s="27"/>
    </row>
    <row r="6638" spans="2:13">
      <c r="B6638" s="28"/>
      <c r="C6638" s="28"/>
      <c r="E6638" s="28"/>
      <c r="F6638" s="30"/>
      <c r="G6638" s="31"/>
      <c r="I6638" s="28"/>
      <c r="J6638" s="29"/>
      <c r="L6638" s="28"/>
      <c r="M6638" s="27"/>
    </row>
    <row r="6639" spans="2:13">
      <c r="B6639" s="28"/>
      <c r="C6639" s="28"/>
      <c r="E6639" s="28"/>
      <c r="F6639" s="30"/>
      <c r="G6639" s="31"/>
      <c r="I6639" s="28"/>
      <c r="J6639" s="29"/>
      <c r="L6639" s="28"/>
      <c r="M6639" s="27"/>
    </row>
    <row r="6640" spans="2:13">
      <c r="B6640" s="28"/>
      <c r="C6640" s="28"/>
      <c r="E6640" s="28"/>
      <c r="F6640" s="30"/>
      <c r="G6640" s="31"/>
      <c r="I6640" s="28"/>
      <c r="J6640" s="29"/>
      <c r="L6640" s="28"/>
      <c r="M6640" s="27"/>
    </row>
    <row r="6641" spans="2:13">
      <c r="B6641" s="28"/>
      <c r="C6641" s="28"/>
      <c r="E6641" s="28"/>
      <c r="F6641" s="30"/>
      <c r="G6641" s="31"/>
      <c r="I6641" s="28"/>
      <c r="J6641" s="29"/>
      <c r="L6641" s="28"/>
      <c r="M6641" s="27"/>
    </row>
    <row r="6642" spans="2:13">
      <c r="B6642" s="28"/>
      <c r="C6642" s="28"/>
      <c r="E6642" s="28"/>
      <c r="F6642" s="30"/>
      <c r="G6642" s="31"/>
      <c r="I6642" s="28"/>
      <c r="J6642" s="29"/>
      <c r="L6642" s="28"/>
      <c r="M6642" s="27"/>
    </row>
    <row r="6643" spans="2:13">
      <c r="B6643" s="28"/>
      <c r="C6643" s="28"/>
      <c r="E6643" s="28"/>
      <c r="F6643" s="30"/>
      <c r="G6643" s="31"/>
      <c r="I6643" s="28"/>
      <c r="J6643" s="29"/>
      <c r="L6643" s="28"/>
      <c r="M6643" s="27"/>
    </row>
    <row r="6644" spans="2:13">
      <c r="B6644" s="28"/>
      <c r="C6644" s="28"/>
      <c r="E6644" s="28"/>
      <c r="F6644" s="30"/>
      <c r="G6644" s="31"/>
      <c r="I6644" s="28"/>
      <c r="J6644" s="29"/>
      <c r="L6644" s="28"/>
      <c r="M6644" s="27"/>
    </row>
    <row r="6645" spans="2:13">
      <c r="B6645" s="28"/>
      <c r="C6645" s="28"/>
      <c r="E6645" s="28"/>
      <c r="F6645" s="30"/>
      <c r="G6645" s="31"/>
      <c r="I6645" s="28"/>
      <c r="J6645" s="29"/>
      <c r="L6645" s="28"/>
      <c r="M6645" s="27"/>
    </row>
    <row r="6646" spans="2:13">
      <c r="B6646" s="28"/>
      <c r="C6646" s="28"/>
      <c r="E6646" s="28"/>
      <c r="F6646" s="30"/>
      <c r="G6646" s="31"/>
      <c r="I6646" s="28"/>
      <c r="J6646" s="29"/>
      <c r="L6646" s="28"/>
      <c r="M6646" s="27"/>
    </row>
    <row r="6647" spans="2:13">
      <c r="B6647" s="28"/>
      <c r="C6647" s="28"/>
      <c r="E6647" s="28"/>
      <c r="F6647" s="30"/>
      <c r="G6647" s="31"/>
      <c r="I6647" s="28"/>
      <c r="J6647" s="29"/>
      <c r="L6647" s="28"/>
      <c r="M6647" s="27"/>
    </row>
    <row r="6648" spans="2:13">
      <c r="B6648" s="28"/>
      <c r="C6648" s="28"/>
      <c r="E6648" s="28"/>
      <c r="F6648" s="30"/>
      <c r="G6648" s="31"/>
      <c r="I6648" s="28"/>
      <c r="J6648" s="29"/>
      <c r="L6648" s="28"/>
      <c r="M6648" s="27"/>
    </row>
    <row r="6649" spans="2:13">
      <c r="B6649" s="28"/>
      <c r="C6649" s="28"/>
      <c r="E6649" s="28"/>
      <c r="F6649" s="30"/>
      <c r="G6649" s="31"/>
      <c r="I6649" s="28"/>
      <c r="J6649" s="29"/>
      <c r="L6649" s="28"/>
      <c r="M6649" s="27"/>
    </row>
    <row r="6650" spans="2:13">
      <c r="B6650" s="28"/>
      <c r="C6650" s="28"/>
      <c r="E6650" s="28"/>
      <c r="F6650" s="30"/>
      <c r="G6650" s="31"/>
      <c r="I6650" s="28"/>
      <c r="J6650" s="29"/>
      <c r="L6650" s="28"/>
      <c r="M6650" s="27"/>
    </row>
    <row r="6651" spans="2:13">
      <c r="B6651" s="28"/>
      <c r="C6651" s="28"/>
      <c r="E6651" s="28"/>
      <c r="F6651" s="30"/>
      <c r="G6651" s="31"/>
      <c r="I6651" s="28"/>
      <c r="J6651" s="29"/>
      <c r="L6651" s="28"/>
      <c r="M6651" s="27"/>
    </row>
    <row r="6652" spans="2:13">
      <c r="B6652" s="28"/>
      <c r="C6652" s="28"/>
      <c r="E6652" s="28"/>
      <c r="F6652" s="30"/>
      <c r="G6652" s="31"/>
      <c r="I6652" s="28"/>
      <c r="J6652" s="29"/>
      <c r="L6652" s="28"/>
      <c r="M6652" s="27"/>
    </row>
    <row r="6653" spans="2:13">
      <c r="B6653" s="28"/>
      <c r="C6653" s="28"/>
      <c r="E6653" s="28"/>
      <c r="F6653" s="30"/>
      <c r="G6653" s="31"/>
      <c r="I6653" s="28"/>
      <c r="J6653" s="29"/>
      <c r="L6653" s="28"/>
      <c r="M6653" s="27"/>
    </row>
    <row r="6654" spans="2:13">
      <c r="B6654" s="28"/>
      <c r="C6654" s="28"/>
      <c r="E6654" s="28"/>
      <c r="F6654" s="30"/>
      <c r="G6654" s="31"/>
      <c r="I6654" s="28"/>
      <c r="J6654" s="29"/>
      <c r="L6654" s="28"/>
      <c r="M6654" s="27"/>
    </row>
    <row r="6655" spans="2:13">
      <c r="B6655" s="28"/>
      <c r="C6655" s="28"/>
      <c r="E6655" s="28"/>
      <c r="F6655" s="30"/>
      <c r="G6655" s="31"/>
      <c r="I6655" s="28"/>
      <c r="J6655" s="29"/>
      <c r="L6655" s="28"/>
      <c r="M6655" s="27"/>
    </row>
    <row r="6656" spans="2:13">
      <c r="B6656" s="28"/>
      <c r="C6656" s="28"/>
      <c r="E6656" s="28"/>
      <c r="F6656" s="30"/>
      <c r="G6656" s="31"/>
      <c r="I6656" s="28"/>
      <c r="J6656" s="29"/>
      <c r="L6656" s="28"/>
      <c r="M6656" s="27"/>
    </row>
    <row r="6657" spans="2:13">
      <c r="B6657" s="28"/>
      <c r="C6657" s="28"/>
      <c r="E6657" s="28"/>
      <c r="F6657" s="30"/>
      <c r="G6657" s="31"/>
      <c r="I6657" s="28"/>
      <c r="J6657" s="29"/>
      <c r="L6657" s="28"/>
      <c r="M6657" s="27"/>
    </row>
    <row r="6658" spans="2:13">
      <c r="B6658" s="28"/>
      <c r="C6658" s="28"/>
      <c r="E6658" s="28"/>
      <c r="F6658" s="30"/>
      <c r="G6658" s="31"/>
      <c r="I6658" s="28"/>
      <c r="J6658" s="29"/>
      <c r="L6658" s="28"/>
      <c r="M6658" s="27"/>
    </row>
    <row r="6659" spans="2:13">
      <c r="B6659" s="28"/>
      <c r="C6659" s="28"/>
      <c r="E6659" s="28"/>
      <c r="F6659" s="30"/>
      <c r="G6659" s="31"/>
      <c r="I6659" s="28"/>
      <c r="J6659" s="29"/>
      <c r="L6659" s="28"/>
      <c r="M6659" s="27"/>
    </row>
    <row r="6660" spans="2:13">
      <c r="B6660" s="28"/>
      <c r="C6660" s="28"/>
      <c r="E6660" s="28"/>
      <c r="F6660" s="30"/>
      <c r="G6660" s="31"/>
      <c r="I6660" s="28"/>
      <c r="J6660" s="29"/>
      <c r="L6660" s="28"/>
      <c r="M6660" s="27"/>
    </row>
    <row r="6661" spans="2:13">
      <c r="B6661" s="28"/>
      <c r="C6661" s="28"/>
      <c r="E6661" s="28"/>
      <c r="F6661" s="30"/>
      <c r="G6661" s="31"/>
      <c r="I6661" s="28"/>
      <c r="J6661" s="29"/>
      <c r="L6661" s="28"/>
      <c r="M6661" s="27"/>
    </row>
    <row r="6662" spans="2:13">
      <c r="B6662" s="28"/>
      <c r="C6662" s="28"/>
      <c r="E6662" s="28"/>
      <c r="F6662" s="30"/>
      <c r="G6662" s="31"/>
      <c r="I6662" s="28"/>
      <c r="J6662" s="29"/>
      <c r="L6662" s="28"/>
      <c r="M6662" s="27"/>
    </row>
    <row r="6663" spans="2:13">
      <c r="B6663" s="28"/>
      <c r="C6663" s="28"/>
      <c r="E6663" s="28"/>
      <c r="F6663" s="30"/>
      <c r="G6663" s="31"/>
      <c r="I6663" s="28"/>
      <c r="J6663" s="29"/>
      <c r="L6663" s="28"/>
      <c r="M6663" s="27"/>
    </row>
    <row r="6664" spans="2:13">
      <c r="B6664" s="28"/>
      <c r="C6664" s="28"/>
      <c r="E6664" s="28"/>
      <c r="F6664" s="30"/>
      <c r="G6664" s="31"/>
      <c r="I6664" s="28"/>
      <c r="J6664" s="29"/>
      <c r="L6664" s="28"/>
      <c r="M6664" s="27"/>
    </row>
    <row r="6665" spans="2:13">
      <c r="B6665" s="28"/>
      <c r="C6665" s="28"/>
      <c r="E6665" s="28"/>
      <c r="F6665" s="30"/>
      <c r="G6665" s="31"/>
      <c r="I6665" s="28"/>
      <c r="J6665" s="29"/>
      <c r="L6665" s="28"/>
      <c r="M6665" s="27"/>
    </row>
    <row r="6666" spans="2:13">
      <c r="B6666" s="28"/>
      <c r="C6666" s="28"/>
      <c r="E6666" s="28"/>
      <c r="F6666" s="30"/>
      <c r="G6666" s="31"/>
      <c r="I6666" s="28"/>
      <c r="J6666" s="29"/>
      <c r="L6666" s="28"/>
      <c r="M6666" s="27"/>
    </row>
    <row r="6667" spans="2:13">
      <c r="B6667" s="28"/>
      <c r="C6667" s="28"/>
      <c r="E6667" s="28"/>
      <c r="F6667" s="30"/>
      <c r="G6667" s="31"/>
      <c r="I6667" s="28"/>
      <c r="J6667" s="29"/>
      <c r="L6667" s="28"/>
      <c r="M6667" s="27"/>
    </row>
    <row r="6668" spans="2:13">
      <c r="B6668" s="28"/>
      <c r="C6668" s="28"/>
      <c r="E6668" s="28"/>
      <c r="F6668" s="30"/>
      <c r="G6668" s="31"/>
      <c r="I6668" s="28"/>
      <c r="J6668" s="29"/>
      <c r="L6668" s="28"/>
      <c r="M6668" s="27"/>
    </row>
    <row r="6669" spans="2:13">
      <c r="B6669" s="28"/>
      <c r="C6669" s="28"/>
      <c r="E6669" s="28"/>
      <c r="F6669" s="30"/>
      <c r="G6669" s="31"/>
      <c r="I6669" s="28"/>
      <c r="J6669" s="29"/>
      <c r="L6669" s="28"/>
      <c r="M6669" s="27"/>
    </row>
    <row r="6670" spans="2:13">
      <c r="B6670" s="28"/>
      <c r="C6670" s="28"/>
      <c r="E6670" s="28"/>
      <c r="F6670" s="30"/>
      <c r="G6670" s="31"/>
      <c r="I6670" s="28"/>
      <c r="J6670" s="29"/>
      <c r="L6670" s="28"/>
      <c r="M6670" s="27"/>
    </row>
    <row r="6671" spans="2:13">
      <c r="B6671" s="28"/>
      <c r="C6671" s="28"/>
      <c r="E6671" s="28"/>
      <c r="F6671" s="30"/>
      <c r="G6671" s="31"/>
      <c r="I6671" s="28"/>
      <c r="J6671" s="29"/>
      <c r="L6671" s="28"/>
      <c r="M6671" s="27"/>
    </row>
    <row r="6672" spans="2:13">
      <c r="B6672" s="28"/>
      <c r="C6672" s="28"/>
      <c r="E6672" s="28"/>
      <c r="F6672" s="30"/>
      <c r="G6672" s="31"/>
      <c r="I6672" s="28"/>
      <c r="J6672" s="29"/>
      <c r="L6672" s="28"/>
      <c r="M6672" s="27"/>
    </row>
    <row r="6673" spans="2:13">
      <c r="B6673" s="28"/>
      <c r="C6673" s="28"/>
      <c r="E6673" s="28"/>
      <c r="F6673" s="30"/>
      <c r="G6673" s="31"/>
      <c r="I6673" s="28"/>
      <c r="J6673" s="29"/>
      <c r="L6673" s="28"/>
      <c r="M6673" s="27"/>
    </row>
    <row r="6674" spans="2:13">
      <c r="B6674" s="28"/>
      <c r="C6674" s="28"/>
      <c r="E6674" s="28"/>
      <c r="F6674" s="30"/>
      <c r="G6674" s="31"/>
      <c r="I6674" s="28"/>
      <c r="J6674" s="29"/>
      <c r="L6674" s="28"/>
      <c r="M6674" s="27"/>
    </row>
    <row r="6675" spans="2:13">
      <c r="B6675" s="28"/>
      <c r="C6675" s="28"/>
      <c r="E6675" s="28"/>
      <c r="F6675" s="30"/>
      <c r="G6675" s="31"/>
      <c r="I6675" s="28"/>
      <c r="J6675" s="29"/>
      <c r="L6675" s="28"/>
      <c r="M6675" s="27"/>
    </row>
    <row r="6676" spans="2:13">
      <c r="B6676" s="28"/>
      <c r="C6676" s="28"/>
      <c r="E6676" s="28"/>
      <c r="F6676" s="30"/>
      <c r="G6676" s="31"/>
      <c r="I6676" s="28"/>
      <c r="J6676" s="29"/>
      <c r="L6676" s="28"/>
      <c r="M6676" s="27"/>
    </row>
    <row r="6677" spans="2:13">
      <c r="B6677" s="28"/>
      <c r="C6677" s="28"/>
      <c r="E6677" s="28"/>
      <c r="F6677" s="30"/>
      <c r="G6677" s="31"/>
      <c r="I6677" s="28"/>
      <c r="J6677" s="29"/>
      <c r="L6677" s="28"/>
      <c r="M6677" s="27"/>
    </row>
    <row r="6678" spans="2:13">
      <c r="B6678" s="28"/>
      <c r="C6678" s="28"/>
      <c r="E6678" s="28"/>
      <c r="F6678" s="30"/>
      <c r="G6678" s="31"/>
      <c r="I6678" s="28"/>
      <c r="J6678" s="29"/>
      <c r="L6678" s="28"/>
      <c r="M6678" s="27"/>
    </row>
    <row r="6679" spans="2:13">
      <c r="B6679" s="28"/>
      <c r="C6679" s="28"/>
      <c r="E6679" s="28"/>
      <c r="F6679" s="30"/>
      <c r="G6679" s="31"/>
      <c r="I6679" s="28"/>
      <c r="J6679" s="29"/>
      <c r="L6679" s="28"/>
      <c r="M6679" s="27"/>
    </row>
    <row r="6680" spans="2:13">
      <c r="B6680" s="28"/>
      <c r="C6680" s="28"/>
      <c r="E6680" s="28"/>
      <c r="F6680" s="30"/>
      <c r="G6680" s="31"/>
      <c r="I6680" s="28"/>
      <c r="J6680" s="29"/>
      <c r="L6680" s="28"/>
      <c r="M6680" s="27"/>
    </row>
    <row r="6681" spans="2:13">
      <c r="B6681" s="28"/>
      <c r="C6681" s="28"/>
      <c r="E6681" s="28"/>
      <c r="F6681" s="30"/>
      <c r="G6681" s="31"/>
      <c r="I6681" s="28"/>
      <c r="J6681" s="29"/>
      <c r="L6681" s="28"/>
      <c r="M6681" s="27"/>
    </row>
    <row r="6682" spans="2:13">
      <c r="B6682" s="28"/>
      <c r="C6682" s="28"/>
      <c r="E6682" s="28"/>
      <c r="F6682" s="30"/>
      <c r="G6682" s="31"/>
      <c r="I6682" s="28"/>
      <c r="J6682" s="29"/>
      <c r="L6682" s="28"/>
      <c r="M6682" s="27"/>
    </row>
    <row r="6683" spans="2:13">
      <c r="B6683" s="28"/>
      <c r="C6683" s="28"/>
      <c r="E6683" s="28"/>
      <c r="F6683" s="30"/>
      <c r="G6683" s="31"/>
      <c r="I6683" s="28"/>
      <c r="J6683" s="29"/>
      <c r="L6683" s="28"/>
      <c r="M6683" s="27"/>
    </row>
    <row r="6684" spans="2:13">
      <c r="B6684" s="28"/>
      <c r="C6684" s="28"/>
      <c r="E6684" s="28"/>
      <c r="F6684" s="30"/>
      <c r="G6684" s="31"/>
      <c r="I6684" s="28"/>
      <c r="J6684" s="29"/>
      <c r="L6684" s="28"/>
      <c r="M6684" s="27"/>
    </row>
    <row r="6685" spans="2:13">
      <c r="B6685" s="28"/>
      <c r="C6685" s="28"/>
      <c r="E6685" s="28"/>
      <c r="F6685" s="30"/>
      <c r="G6685" s="31"/>
      <c r="I6685" s="28"/>
      <c r="J6685" s="29"/>
      <c r="L6685" s="28"/>
      <c r="M6685" s="27"/>
    </row>
    <row r="6686" spans="2:13">
      <c r="B6686" s="28"/>
      <c r="C6686" s="28"/>
      <c r="E6686" s="28"/>
      <c r="F6686" s="30"/>
      <c r="G6686" s="31"/>
      <c r="I6686" s="28"/>
      <c r="J6686" s="29"/>
      <c r="L6686" s="28"/>
      <c r="M6686" s="27"/>
    </row>
    <row r="6687" spans="2:13">
      <c r="B6687" s="28"/>
      <c r="C6687" s="28"/>
      <c r="E6687" s="28"/>
      <c r="F6687" s="30"/>
      <c r="G6687" s="31"/>
      <c r="I6687" s="28"/>
      <c r="J6687" s="29"/>
      <c r="L6687" s="28"/>
      <c r="M6687" s="27"/>
    </row>
    <row r="6688" spans="2:13">
      <c r="B6688" s="28"/>
      <c r="C6688" s="28"/>
      <c r="E6688" s="28"/>
      <c r="F6688" s="30"/>
      <c r="G6688" s="31"/>
      <c r="I6688" s="28"/>
      <c r="J6688" s="29"/>
      <c r="L6688" s="28"/>
      <c r="M6688" s="27"/>
    </row>
    <row r="6689" spans="2:13">
      <c r="B6689" s="28"/>
      <c r="C6689" s="28"/>
      <c r="E6689" s="28"/>
      <c r="F6689" s="30"/>
      <c r="G6689" s="31"/>
      <c r="I6689" s="28"/>
      <c r="J6689" s="29"/>
      <c r="L6689" s="28"/>
      <c r="M6689" s="27"/>
    </row>
    <row r="6690" spans="2:13">
      <c r="B6690" s="28"/>
      <c r="C6690" s="28"/>
      <c r="E6690" s="28"/>
      <c r="F6690" s="30"/>
      <c r="G6690" s="31"/>
      <c r="I6690" s="28"/>
      <c r="J6690" s="29"/>
      <c r="L6690" s="28"/>
      <c r="M6690" s="27"/>
    </row>
    <row r="6691" spans="2:13">
      <c r="B6691" s="28"/>
      <c r="C6691" s="28"/>
      <c r="E6691" s="28"/>
      <c r="F6691" s="30"/>
      <c r="G6691" s="31"/>
      <c r="I6691" s="28"/>
      <c r="J6691" s="29"/>
      <c r="L6691" s="28"/>
      <c r="M6691" s="27"/>
    </row>
    <row r="6692" spans="2:13">
      <c r="B6692" s="28"/>
      <c r="C6692" s="28"/>
      <c r="E6692" s="28"/>
      <c r="F6692" s="30"/>
      <c r="G6692" s="31"/>
      <c r="I6692" s="28"/>
      <c r="J6692" s="29"/>
      <c r="L6692" s="28"/>
      <c r="M6692" s="27"/>
    </row>
    <row r="6693" spans="2:13">
      <c r="B6693" s="28"/>
      <c r="C6693" s="28"/>
      <c r="E6693" s="28"/>
      <c r="F6693" s="30"/>
      <c r="G6693" s="31"/>
      <c r="I6693" s="28"/>
      <c r="J6693" s="29"/>
      <c r="L6693" s="28"/>
      <c r="M6693" s="27"/>
    </row>
    <row r="6694" spans="2:13">
      <c r="B6694" s="28"/>
      <c r="C6694" s="28"/>
      <c r="E6694" s="28"/>
      <c r="F6694" s="30"/>
      <c r="G6694" s="31"/>
      <c r="I6694" s="28"/>
      <c r="J6694" s="29"/>
      <c r="L6694" s="28"/>
      <c r="M6694" s="27"/>
    </row>
    <row r="6695" spans="2:13">
      <c r="B6695" s="28"/>
      <c r="C6695" s="28"/>
      <c r="E6695" s="28"/>
      <c r="F6695" s="30"/>
      <c r="G6695" s="31"/>
      <c r="I6695" s="28"/>
      <c r="J6695" s="29"/>
      <c r="L6695" s="28"/>
      <c r="M6695" s="27"/>
    </row>
    <row r="6696" spans="2:13">
      <c r="B6696" s="28"/>
      <c r="C6696" s="28"/>
      <c r="E6696" s="28"/>
      <c r="F6696" s="30"/>
      <c r="G6696" s="31"/>
      <c r="I6696" s="28"/>
      <c r="J6696" s="29"/>
      <c r="L6696" s="28"/>
      <c r="M6696" s="27"/>
    </row>
    <row r="6697" spans="2:13">
      <c r="B6697" s="28"/>
      <c r="C6697" s="28"/>
      <c r="E6697" s="28"/>
      <c r="F6697" s="30"/>
      <c r="G6697" s="31"/>
      <c r="I6697" s="28"/>
      <c r="J6697" s="29"/>
      <c r="L6697" s="28"/>
      <c r="M6697" s="27"/>
    </row>
    <row r="6698" spans="2:13">
      <c r="B6698" s="28"/>
      <c r="C6698" s="28"/>
      <c r="E6698" s="28"/>
      <c r="F6698" s="30"/>
      <c r="G6698" s="31"/>
      <c r="I6698" s="28"/>
      <c r="J6698" s="29"/>
      <c r="L6698" s="28"/>
      <c r="M6698" s="27"/>
    </row>
    <row r="6699" spans="2:13">
      <c r="B6699" s="28"/>
      <c r="C6699" s="28"/>
      <c r="E6699" s="28"/>
      <c r="F6699" s="30"/>
      <c r="G6699" s="31"/>
      <c r="I6699" s="28"/>
      <c r="J6699" s="29"/>
      <c r="L6699" s="28"/>
      <c r="M6699" s="27"/>
    </row>
    <row r="6700" spans="2:13">
      <c r="B6700" s="28"/>
      <c r="C6700" s="28"/>
      <c r="E6700" s="28"/>
      <c r="F6700" s="30"/>
      <c r="G6700" s="31"/>
      <c r="I6700" s="28"/>
      <c r="J6700" s="29"/>
      <c r="L6700" s="28"/>
      <c r="M6700" s="27"/>
    </row>
    <row r="6701" spans="2:13">
      <c r="B6701" s="28"/>
      <c r="C6701" s="28"/>
      <c r="E6701" s="28"/>
      <c r="F6701" s="30"/>
      <c r="G6701" s="31"/>
      <c r="I6701" s="28"/>
      <c r="J6701" s="29"/>
      <c r="L6701" s="28"/>
      <c r="M6701" s="27"/>
    </row>
    <row r="6702" spans="2:13">
      <c r="B6702" s="28"/>
      <c r="C6702" s="28"/>
      <c r="E6702" s="28"/>
      <c r="F6702" s="30"/>
      <c r="G6702" s="31"/>
      <c r="I6702" s="28"/>
      <c r="J6702" s="29"/>
      <c r="L6702" s="28"/>
      <c r="M6702" s="27"/>
    </row>
    <row r="6703" spans="2:13">
      <c r="B6703" s="28"/>
      <c r="C6703" s="28"/>
      <c r="E6703" s="28"/>
      <c r="F6703" s="30"/>
      <c r="G6703" s="31"/>
      <c r="I6703" s="28"/>
      <c r="J6703" s="29"/>
      <c r="L6703" s="28"/>
      <c r="M6703" s="27"/>
    </row>
    <row r="6704" spans="2:13">
      <c r="B6704" s="28"/>
      <c r="C6704" s="28"/>
      <c r="E6704" s="28"/>
      <c r="F6704" s="30"/>
      <c r="G6704" s="31"/>
      <c r="I6704" s="28"/>
      <c r="J6704" s="29"/>
      <c r="L6704" s="28"/>
      <c r="M6704" s="27"/>
    </row>
    <row r="6705" spans="2:13">
      <c r="B6705" s="28"/>
      <c r="C6705" s="28"/>
      <c r="E6705" s="28"/>
      <c r="F6705" s="30"/>
      <c r="G6705" s="31"/>
      <c r="I6705" s="28"/>
      <c r="J6705" s="29"/>
      <c r="L6705" s="28"/>
      <c r="M6705" s="27"/>
    </row>
    <row r="6706" spans="2:13">
      <c r="B6706" s="28"/>
      <c r="C6706" s="28"/>
      <c r="E6706" s="28"/>
      <c r="F6706" s="30"/>
      <c r="G6706" s="31"/>
      <c r="I6706" s="28"/>
      <c r="J6706" s="29"/>
      <c r="L6706" s="28"/>
      <c r="M6706" s="27"/>
    </row>
    <row r="6707" spans="2:13">
      <c r="B6707" s="28"/>
      <c r="C6707" s="28"/>
      <c r="E6707" s="28"/>
      <c r="F6707" s="30"/>
      <c r="G6707" s="31"/>
      <c r="I6707" s="28"/>
      <c r="J6707" s="29"/>
      <c r="L6707" s="28"/>
      <c r="M6707" s="27"/>
    </row>
    <row r="6708" spans="2:13">
      <c r="B6708" s="28"/>
      <c r="C6708" s="28"/>
      <c r="E6708" s="28"/>
      <c r="F6708" s="30"/>
      <c r="G6708" s="31"/>
      <c r="I6708" s="28"/>
      <c r="J6708" s="29"/>
      <c r="L6708" s="28"/>
      <c r="M6708" s="27"/>
    </row>
    <row r="6709" spans="2:13">
      <c r="B6709" s="28"/>
      <c r="C6709" s="28"/>
      <c r="E6709" s="28"/>
      <c r="F6709" s="30"/>
      <c r="G6709" s="31"/>
      <c r="I6709" s="28"/>
      <c r="J6709" s="29"/>
      <c r="L6709" s="28"/>
      <c r="M6709" s="27"/>
    </row>
    <row r="6710" spans="2:13">
      <c r="B6710" s="28"/>
      <c r="C6710" s="28"/>
      <c r="E6710" s="28"/>
      <c r="F6710" s="30"/>
      <c r="G6710" s="31"/>
      <c r="I6710" s="28"/>
      <c r="J6710" s="29"/>
      <c r="L6710" s="28"/>
      <c r="M6710" s="27"/>
    </row>
    <row r="6711" spans="2:13">
      <c r="B6711" s="28"/>
      <c r="C6711" s="28"/>
      <c r="E6711" s="28"/>
      <c r="F6711" s="30"/>
      <c r="G6711" s="31"/>
      <c r="I6711" s="28"/>
      <c r="J6711" s="29"/>
      <c r="L6711" s="28"/>
      <c r="M6711" s="27"/>
    </row>
    <row r="6712" spans="2:13">
      <c r="B6712" s="28"/>
      <c r="C6712" s="28"/>
      <c r="E6712" s="28"/>
      <c r="F6712" s="30"/>
      <c r="G6712" s="31"/>
      <c r="I6712" s="28"/>
      <c r="J6712" s="29"/>
      <c r="L6712" s="28"/>
      <c r="M6712" s="27"/>
    </row>
    <row r="6713" spans="2:13">
      <c r="B6713" s="28"/>
      <c r="C6713" s="28"/>
      <c r="E6713" s="28"/>
      <c r="F6713" s="30"/>
      <c r="G6713" s="31"/>
      <c r="I6713" s="28"/>
      <c r="J6713" s="29"/>
      <c r="L6713" s="28"/>
      <c r="M6713" s="27"/>
    </row>
    <row r="6714" spans="2:13">
      <c r="B6714" s="28"/>
      <c r="C6714" s="28"/>
      <c r="E6714" s="28"/>
      <c r="F6714" s="30"/>
      <c r="G6714" s="31"/>
      <c r="I6714" s="28"/>
      <c r="J6714" s="29"/>
      <c r="L6714" s="28"/>
      <c r="M6714" s="27"/>
    </row>
    <row r="6715" spans="2:13">
      <c r="B6715" s="28"/>
      <c r="C6715" s="28"/>
      <c r="E6715" s="28"/>
      <c r="F6715" s="30"/>
      <c r="G6715" s="31"/>
      <c r="I6715" s="28"/>
      <c r="J6715" s="29"/>
      <c r="L6715" s="28"/>
      <c r="M6715" s="27"/>
    </row>
    <row r="6716" spans="2:13">
      <c r="B6716" s="28"/>
      <c r="C6716" s="28"/>
      <c r="E6716" s="28"/>
      <c r="F6716" s="30"/>
      <c r="G6716" s="31"/>
      <c r="I6716" s="28"/>
      <c r="J6716" s="29"/>
      <c r="L6716" s="28"/>
      <c r="M6716" s="27"/>
    </row>
    <row r="6717" spans="2:13">
      <c r="B6717" s="28"/>
      <c r="C6717" s="28"/>
      <c r="E6717" s="28"/>
      <c r="F6717" s="30"/>
      <c r="G6717" s="31"/>
      <c r="I6717" s="28"/>
      <c r="J6717" s="29"/>
      <c r="L6717" s="28"/>
      <c r="M6717" s="27"/>
    </row>
    <row r="6718" spans="2:13">
      <c r="B6718" s="28"/>
      <c r="C6718" s="28"/>
      <c r="E6718" s="28"/>
      <c r="F6718" s="30"/>
      <c r="G6718" s="31"/>
      <c r="I6718" s="28"/>
      <c r="J6718" s="29"/>
      <c r="L6718" s="28"/>
      <c r="M6718" s="27"/>
    </row>
    <row r="6719" spans="2:13">
      <c r="B6719" s="28"/>
      <c r="C6719" s="28"/>
      <c r="E6719" s="28"/>
      <c r="F6719" s="30"/>
      <c r="G6719" s="31"/>
      <c r="I6719" s="28"/>
      <c r="J6719" s="29"/>
      <c r="L6719" s="28"/>
      <c r="M6719" s="27"/>
    </row>
    <row r="6720" spans="2:13">
      <c r="B6720" s="28"/>
      <c r="C6720" s="28"/>
      <c r="E6720" s="28"/>
      <c r="F6720" s="30"/>
      <c r="G6720" s="31"/>
      <c r="I6720" s="28"/>
      <c r="J6720" s="29"/>
      <c r="L6720" s="28"/>
      <c r="M6720" s="27"/>
    </row>
    <row r="6721" spans="2:13">
      <c r="B6721" s="28"/>
      <c r="C6721" s="28"/>
      <c r="E6721" s="28"/>
      <c r="F6721" s="30"/>
      <c r="G6721" s="31"/>
      <c r="I6721" s="28"/>
      <c r="J6721" s="29"/>
      <c r="L6721" s="28"/>
      <c r="M6721" s="27"/>
    </row>
    <row r="6722" spans="2:13">
      <c r="B6722" s="28"/>
      <c r="C6722" s="28"/>
      <c r="E6722" s="28"/>
      <c r="F6722" s="30"/>
      <c r="G6722" s="31"/>
      <c r="I6722" s="28"/>
      <c r="J6722" s="29"/>
      <c r="L6722" s="28"/>
      <c r="M6722" s="27"/>
    </row>
    <row r="6723" spans="2:13">
      <c r="B6723" s="28"/>
      <c r="C6723" s="28"/>
      <c r="E6723" s="28"/>
      <c r="F6723" s="30"/>
      <c r="G6723" s="31"/>
      <c r="I6723" s="28"/>
      <c r="J6723" s="29"/>
      <c r="L6723" s="28"/>
      <c r="M6723" s="27"/>
    </row>
    <row r="6724" spans="2:13">
      <c r="B6724" s="28"/>
      <c r="C6724" s="28"/>
      <c r="E6724" s="28"/>
      <c r="F6724" s="30"/>
      <c r="G6724" s="31"/>
      <c r="I6724" s="28"/>
      <c r="J6724" s="29"/>
      <c r="L6724" s="28"/>
      <c r="M6724" s="27"/>
    </row>
    <row r="6725" spans="2:13">
      <c r="B6725" s="28"/>
      <c r="C6725" s="28"/>
      <c r="E6725" s="28"/>
      <c r="F6725" s="30"/>
      <c r="G6725" s="31"/>
      <c r="I6725" s="28"/>
      <c r="J6725" s="29"/>
      <c r="L6725" s="28"/>
      <c r="M6725" s="27"/>
    </row>
    <row r="6726" spans="2:13">
      <c r="B6726" s="28"/>
      <c r="C6726" s="28"/>
      <c r="E6726" s="28"/>
      <c r="F6726" s="30"/>
      <c r="G6726" s="31"/>
      <c r="I6726" s="28"/>
      <c r="J6726" s="29"/>
      <c r="L6726" s="28"/>
      <c r="M6726" s="27"/>
    </row>
    <row r="6727" spans="2:13">
      <c r="B6727" s="28"/>
      <c r="C6727" s="28"/>
      <c r="E6727" s="28"/>
      <c r="F6727" s="30"/>
      <c r="G6727" s="31"/>
      <c r="I6727" s="28"/>
      <c r="J6727" s="29"/>
      <c r="L6727" s="28"/>
      <c r="M6727" s="27"/>
    </row>
    <row r="6728" spans="2:13">
      <c r="B6728" s="28"/>
      <c r="C6728" s="28"/>
      <c r="E6728" s="28"/>
      <c r="F6728" s="30"/>
      <c r="G6728" s="31"/>
      <c r="I6728" s="28"/>
      <c r="J6728" s="29"/>
      <c r="L6728" s="28"/>
      <c r="M6728" s="27"/>
    </row>
    <row r="6729" spans="2:13">
      <c r="B6729" s="28"/>
      <c r="C6729" s="28"/>
      <c r="E6729" s="28"/>
      <c r="F6729" s="30"/>
      <c r="G6729" s="31"/>
      <c r="I6729" s="28"/>
      <c r="J6729" s="29"/>
      <c r="L6729" s="28"/>
      <c r="M6729" s="27"/>
    </row>
    <row r="6730" spans="2:13">
      <c r="B6730" s="28"/>
      <c r="C6730" s="28"/>
      <c r="E6730" s="28"/>
      <c r="F6730" s="30"/>
      <c r="G6730" s="31"/>
      <c r="I6730" s="28"/>
      <c r="J6730" s="29"/>
      <c r="L6730" s="28"/>
      <c r="M6730" s="27"/>
    </row>
    <row r="6731" spans="2:13">
      <c r="B6731" s="28"/>
      <c r="C6731" s="28"/>
      <c r="E6731" s="28"/>
      <c r="F6731" s="30"/>
      <c r="G6731" s="31"/>
      <c r="I6731" s="28"/>
      <c r="J6731" s="29"/>
      <c r="L6731" s="28"/>
      <c r="M6731" s="27"/>
    </row>
    <row r="6732" spans="2:13">
      <c r="B6732" s="28"/>
      <c r="C6732" s="28"/>
      <c r="E6732" s="28"/>
      <c r="F6732" s="30"/>
      <c r="G6732" s="31"/>
      <c r="I6732" s="28"/>
      <c r="J6732" s="29"/>
      <c r="L6732" s="28"/>
      <c r="M6732" s="27"/>
    </row>
    <row r="6733" spans="2:13">
      <c r="B6733" s="28"/>
      <c r="C6733" s="28"/>
      <c r="E6733" s="28"/>
      <c r="F6733" s="30"/>
      <c r="G6733" s="31"/>
      <c r="I6733" s="28"/>
      <c r="J6733" s="29"/>
      <c r="L6733" s="28"/>
      <c r="M6733" s="27"/>
    </row>
    <row r="6734" spans="2:13">
      <c r="B6734" s="28"/>
      <c r="C6734" s="28"/>
      <c r="E6734" s="28"/>
      <c r="F6734" s="30"/>
      <c r="G6734" s="31"/>
      <c r="I6734" s="28"/>
      <c r="J6734" s="29"/>
      <c r="L6734" s="28"/>
      <c r="M6734" s="27"/>
    </row>
    <row r="6735" spans="2:13">
      <c r="B6735" s="28"/>
      <c r="C6735" s="28"/>
      <c r="E6735" s="28"/>
      <c r="F6735" s="30"/>
      <c r="G6735" s="31"/>
      <c r="I6735" s="28"/>
      <c r="J6735" s="29"/>
      <c r="L6735" s="28"/>
      <c r="M6735" s="27"/>
    </row>
    <row r="6736" spans="2:13">
      <c r="B6736" s="28"/>
      <c r="C6736" s="28"/>
      <c r="E6736" s="28"/>
      <c r="F6736" s="30"/>
      <c r="G6736" s="31"/>
      <c r="I6736" s="28"/>
      <c r="J6736" s="29"/>
      <c r="L6736" s="28"/>
      <c r="M6736" s="27"/>
    </row>
    <row r="6737" spans="2:13">
      <c r="B6737" s="28"/>
      <c r="C6737" s="28"/>
      <c r="E6737" s="28"/>
      <c r="F6737" s="30"/>
      <c r="G6737" s="31"/>
      <c r="I6737" s="28"/>
      <c r="J6737" s="29"/>
      <c r="L6737" s="28"/>
      <c r="M6737" s="27"/>
    </row>
    <row r="6738" spans="2:13">
      <c r="B6738" s="28"/>
      <c r="C6738" s="28"/>
      <c r="E6738" s="28"/>
      <c r="F6738" s="30"/>
      <c r="G6738" s="31"/>
      <c r="I6738" s="28"/>
      <c r="J6738" s="29"/>
      <c r="L6738" s="28"/>
      <c r="M6738" s="27"/>
    </row>
    <row r="6739" spans="2:13">
      <c r="B6739" s="28"/>
      <c r="C6739" s="28"/>
      <c r="E6739" s="28"/>
      <c r="F6739" s="30"/>
      <c r="G6739" s="31"/>
      <c r="I6739" s="28"/>
      <c r="J6739" s="29"/>
      <c r="L6739" s="28"/>
      <c r="M6739" s="27"/>
    </row>
    <row r="6740" spans="2:13">
      <c r="B6740" s="28"/>
      <c r="C6740" s="28"/>
      <c r="E6740" s="28"/>
      <c r="F6740" s="30"/>
      <c r="G6740" s="31"/>
      <c r="I6740" s="28"/>
      <c r="J6740" s="29"/>
      <c r="L6740" s="28"/>
      <c r="M6740" s="27"/>
    </row>
    <row r="6741" spans="2:13">
      <c r="B6741" s="28"/>
      <c r="C6741" s="28"/>
      <c r="E6741" s="28"/>
      <c r="F6741" s="30"/>
      <c r="G6741" s="31"/>
      <c r="I6741" s="28"/>
      <c r="J6741" s="29"/>
      <c r="L6741" s="28"/>
      <c r="M6741" s="27"/>
    </row>
    <row r="6742" spans="2:13">
      <c r="B6742" s="28"/>
      <c r="C6742" s="28"/>
      <c r="E6742" s="28"/>
      <c r="F6742" s="30"/>
      <c r="G6742" s="31"/>
      <c r="I6742" s="28"/>
      <c r="J6742" s="29"/>
      <c r="L6742" s="28"/>
      <c r="M6742" s="27"/>
    </row>
    <row r="6743" spans="2:13">
      <c r="B6743" s="28"/>
      <c r="C6743" s="28"/>
      <c r="E6743" s="28"/>
      <c r="F6743" s="30"/>
      <c r="G6743" s="31"/>
      <c r="I6743" s="28"/>
      <c r="J6743" s="29"/>
      <c r="L6743" s="28"/>
      <c r="M6743" s="27"/>
    </row>
    <row r="6744" spans="2:13">
      <c r="B6744" s="28"/>
      <c r="C6744" s="28"/>
      <c r="E6744" s="28"/>
      <c r="F6744" s="30"/>
      <c r="G6744" s="31"/>
      <c r="I6744" s="28"/>
      <c r="J6744" s="29"/>
      <c r="L6744" s="28"/>
      <c r="M6744" s="27"/>
    </row>
    <row r="6745" spans="2:13">
      <c r="B6745" s="28"/>
      <c r="C6745" s="28"/>
      <c r="E6745" s="28"/>
      <c r="F6745" s="30"/>
      <c r="G6745" s="31"/>
      <c r="I6745" s="28"/>
      <c r="J6745" s="29"/>
      <c r="L6745" s="28"/>
      <c r="M6745" s="27"/>
    </row>
    <row r="6746" spans="2:13">
      <c r="B6746" s="28"/>
      <c r="C6746" s="28"/>
      <c r="E6746" s="28"/>
      <c r="F6746" s="30"/>
      <c r="G6746" s="31"/>
      <c r="I6746" s="28"/>
      <c r="J6746" s="29"/>
      <c r="L6746" s="28"/>
      <c r="M6746" s="27"/>
    </row>
    <row r="6747" spans="2:13">
      <c r="B6747" s="28"/>
      <c r="C6747" s="28"/>
      <c r="E6747" s="28"/>
      <c r="F6747" s="30"/>
      <c r="G6747" s="31"/>
      <c r="I6747" s="28"/>
      <c r="J6747" s="29"/>
      <c r="L6747" s="28"/>
      <c r="M6747" s="27"/>
    </row>
    <row r="6748" spans="2:13">
      <c r="B6748" s="28"/>
      <c r="C6748" s="28"/>
      <c r="E6748" s="28"/>
      <c r="F6748" s="30"/>
      <c r="G6748" s="31"/>
      <c r="I6748" s="28"/>
      <c r="J6748" s="29"/>
      <c r="L6748" s="28"/>
      <c r="M6748" s="27"/>
    </row>
    <row r="6749" spans="2:13">
      <c r="B6749" s="28"/>
      <c r="C6749" s="28"/>
      <c r="E6749" s="28"/>
      <c r="F6749" s="30"/>
      <c r="G6749" s="31"/>
      <c r="I6749" s="28"/>
      <c r="J6749" s="29"/>
      <c r="L6749" s="28"/>
      <c r="M6749" s="27"/>
    </row>
    <row r="6750" spans="2:13">
      <c r="B6750" s="28"/>
      <c r="C6750" s="28"/>
      <c r="E6750" s="28"/>
      <c r="F6750" s="30"/>
      <c r="G6750" s="31"/>
      <c r="I6750" s="28"/>
      <c r="J6750" s="29"/>
      <c r="L6750" s="28"/>
      <c r="M6750" s="27"/>
    </row>
    <row r="6751" spans="2:13">
      <c r="B6751" s="28"/>
      <c r="C6751" s="28"/>
      <c r="E6751" s="28"/>
      <c r="F6751" s="30"/>
      <c r="G6751" s="31"/>
      <c r="I6751" s="28"/>
      <c r="J6751" s="29"/>
      <c r="L6751" s="28"/>
      <c r="M6751" s="27"/>
    </row>
    <row r="6752" spans="2:13">
      <c r="B6752" s="28"/>
      <c r="C6752" s="28"/>
      <c r="E6752" s="28"/>
      <c r="F6752" s="30"/>
      <c r="G6752" s="31"/>
      <c r="I6752" s="28"/>
      <c r="J6752" s="29"/>
      <c r="L6752" s="28"/>
      <c r="M6752" s="27"/>
    </row>
    <row r="6753" spans="2:13">
      <c r="B6753" s="28"/>
      <c r="C6753" s="28"/>
      <c r="E6753" s="28"/>
      <c r="F6753" s="30"/>
      <c r="G6753" s="31"/>
      <c r="I6753" s="28"/>
      <c r="J6753" s="29"/>
      <c r="L6753" s="28"/>
      <c r="M6753" s="27"/>
    </row>
    <row r="6754" spans="2:13">
      <c r="B6754" s="28"/>
      <c r="C6754" s="28"/>
      <c r="E6754" s="28"/>
      <c r="F6754" s="30"/>
      <c r="G6754" s="31"/>
      <c r="I6754" s="28"/>
      <c r="J6754" s="29"/>
      <c r="L6754" s="28"/>
      <c r="M6754" s="27"/>
    </row>
    <row r="6755" spans="2:13">
      <c r="B6755" s="28"/>
      <c r="C6755" s="28"/>
      <c r="E6755" s="28"/>
      <c r="F6755" s="30"/>
      <c r="G6755" s="31"/>
      <c r="I6755" s="28"/>
      <c r="J6755" s="29"/>
      <c r="L6755" s="28"/>
      <c r="M6755" s="27"/>
    </row>
    <row r="6756" spans="2:13">
      <c r="B6756" s="28"/>
      <c r="C6756" s="28"/>
      <c r="E6756" s="28"/>
      <c r="F6756" s="30"/>
      <c r="G6756" s="31"/>
      <c r="I6756" s="28"/>
      <c r="J6756" s="29"/>
      <c r="L6756" s="28"/>
      <c r="M6756" s="27"/>
    </row>
    <row r="6757" spans="2:13">
      <c r="B6757" s="28"/>
      <c r="C6757" s="28"/>
      <c r="E6757" s="28"/>
      <c r="F6757" s="30"/>
      <c r="G6757" s="31"/>
      <c r="I6757" s="28"/>
      <c r="J6757" s="29"/>
      <c r="L6757" s="28"/>
      <c r="M6757" s="27"/>
    </row>
    <row r="6758" spans="2:13">
      <c r="B6758" s="28"/>
      <c r="C6758" s="28"/>
      <c r="E6758" s="28"/>
      <c r="F6758" s="30"/>
      <c r="G6758" s="31"/>
      <c r="I6758" s="28"/>
      <c r="J6758" s="29"/>
      <c r="L6758" s="28"/>
      <c r="M6758" s="27"/>
    </row>
    <row r="6759" spans="2:13">
      <c r="B6759" s="28"/>
      <c r="C6759" s="28"/>
      <c r="E6759" s="28"/>
      <c r="F6759" s="30"/>
      <c r="G6759" s="31"/>
      <c r="I6759" s="28"/>
      <c r="J6759" s="29"/>
      <c r="L6759" s="28"/>
      <c r="M6759" s="27"/>
    </row>
    <row r="6760" spans="2:13">
      <c r="B6760" s="28"/>
      <c r="C6760" s="28"/>
      <c r="E6760" s="28"/>
      <c r="F6760" s="30"/>
      <c r="G6760" s="31"/>
      <c r="I6760" s="28"/>
      <c r="J6760" s="29"/>
      <c r="L6760" s="28"/>
      <c r="M6760" s="27"/>
    </row>
    <row r="6761" spans="2:13">
      <c r="B6761" s="28"/>
      <c r="C6761" s="28"/>
      <c r="E6761" s="28"/>
      <c r="F6761" s="30"/>
      <c r="G6761" s="31"/>
      <c r="I6761" s="28"/>
      <c r="J6761" s="29"/>
      <c r="L6761" s="28"/>
      <c r="M6761" s="27"/>
    </row>
    <row r="6762" spans="2:13">
      <c r="B6762" s="28"/>
      <c r="C6762" s="28"/>
      <c r="E6762" s="28"/>
      <c r="F6762" s="30"/>
      <c r="G6762" s="31"/>
      <c r="I6762" s="28"/>
      <c r="J6762" s="29"/>
      <c r="L6762" s="28"/>
      <c r="M6762" s="27"/>
    </row>
    <row r="6763" spans="2:13">
      <c r="B6763" s="28"/>
      <c r="C6763" s="28"/>
      <c r="E6763" s="28"/>
      <c r="F6763" s="30"/>
      <c r="G6763" s="31"/>
      <c r="I6763" s="28"/>
      <c r="J6763" s="29"/>
      <c r="L6763" s="28"/>
      <c r="M6763" s="27"/>
    </row>
    <row r="6764" spans="2:13">
      <c r="B6764" s="28"/>
      <c r="C6764" s="28"/>
      <c r="E6764" s="28"/>
      <c r="F6764" s="30"/>
      <c r="G6764" s="31"/>
      <c r="I6764" s="28"/>
      <c r="J6764" s="29"/>
      <c r="L6764" s="28"/>
      <c r="M6764" s="27"/>
    </row>
    <row r="6765" spans="2:13">
      <c r="B6765" s="28"/>
      <c r="C6765" s="28"/>
      <c r="E6765" s="28"/>
      <c r="F6765" s="30"/>
      <c r="G6765" s="31"/>
      <c r="I6765" s="28"/>
      <c r="J6765" s="29"/>
      <c r="L6765" s="28"/>
      <c r="M6765" s="27"/>
    </row>
    <row r="6766" spans="2:13">
      <c r="B6766" s="28"/>
      <c r="C6766" s="28"/>
      <c r="E6766" s="28"/>
      <c r="F6766" s="30"/>
      <c r="G6766" s="31"/>
      <c r="I6766" s="28"/>
      <c r="J6766" s="29"/>
      <c r="L6766" s="28"/>
      <c r="M6766" s="27"/>
    </row>
    <row r="6767" spans="2:13">
      <c r="B6767" s="28"/>
      <c r="C6767" s="28"/>
      <c r="E6767" s="28"/>
      <c r="F6767" s="30"/>
      <c r="G6767" s="31"/>
      <c r="I6767" s="28"/>
      <c r="J6767" s="29"/>
      <c r="L6767" s="28"/>
      <c r="M6767" s="27"/>
    </row>
    <row r="6768" spans="2:13">
      <c r="B6768" s="28"/>
      <c r="C6768" s="28"/>
      <c r="E6768" s="28"/>
      <c r="F6768" s="30"/>
      <c r="G6768" s="31"/>
      <c r="I6768" s="28"/>
      <c r="J6768" s="29"/>
      <c r="L6768" s="28"/>
      <c r="M6768" s="27"/>
    </row>
    <row r="6769" spans="2:13">
      <c r="B6769" s="28"/>
      <c r="C6769" s="28"/>
      <c r="E6769" s="28"/>
      <c r="F6769" s="30"/>
      <c r="G6769" s="31"/>
      <c r="I6769" s="28"/>
      <c r="J6769" s="29"/>
      <c r="L6769" s="28"/>
      <c r="M6769" s="27"/>
    </row>
    <row r="6770" spans="2:13">
      <c r="B6770" s="28"/>
      <c r="C6770" s="28"/>
      <c r="E6770" s="28"/>
      <c r="F6770" s="30"/>
      <c r="G6770" s="31"/>
      <c r="I6770" s="28"/>
      <c r="J6770" s="29"/>
      <c r="L6770" s="28"/>
      <c r="M6770" s="27"/>
    </row>
    <row r="6771" spans="2:13">
      <c r="B6771" s="28"/>
      <c r="C6771" s="28"/>
      <c r="E6771" s="28"/>
      <c r="F6771" s="30"/>
      <c r="G6771" s="31"/>
      <c r="I6771" s="28"/>
      <c r="J6771" s="29"/>
      <c r="L6771" s="28"/>
      <c r="M6771" s="27"/>
    </row>
    <row r="6772" spans="2:13">
      <c r="B6772" s="28"/>
      <c r="C6772" s="28"/>
      <c r="E6772" s="28"/>
      <c r="F6772" s="30"/>
      <c r="G6772" s="31"/>
      <c r="I6772" s="28"/>
      <c r="J6772" s="29"/>
      <c r="L6772" s="28"/>
      <c r="M6772" s="27"/>
    </row>
    <row r="6773" spans="2:13">
      <c r="B6773" s="28"/>
      <c r="C6773" s="28"/>
      <c r="E6773" s="28"/>
      <c r="F6773" s="30"/>
      <c r="G6773" s="31"/>
      <c r="I6773" s="28"/>
      <c r="J6773" s="29"/>
      <c r="L6773" s="28"/>
      <c r="M6773" s="27"/>
    </row>
    <row r="6774" spans="2:13">
      <c r="B6774" s="28"/>
      <c r="C6774" s="28"/>
      <c r="E6774" s="28"/>
      <c r="F6774" s="30"/>
      <c r="G6774" s="31"/>
      <c r="I6774" s="28"/>
      <c r="J6774" s="29"/>
      <c r="L6774" s="28"/>
      <c r="M6774" s="27"/>
    </row>
    <row r="6775" spans="2:13">
      <c r="B6775" s="28"/>
      <c r="C6775" s="28"/>
      <c r="E6775" s="28"/>
      <c r="F6775" s="30"/>
      <c r="G6775" s="31"/>
      <c r="I6775" s="28"/>
      <c r="J6775" s="29"/>
      <c r="L6775" s="28"/>
      <c r="M6775" s="27"/>
    </row>
    <row r="6776" spans="2:13">
      <c r="B6776" s="28"/>
      <c r="C6776" s="28"/>
      <c r="E6776" s="28"/>
      <c r="F6776" s="30"/>
      <c r="G6776" s="31"/>
      <c r="I6776" s="28"/>
      <c r="J6776" s="29"/>
      <c r="L6776" s="28"/>
      <c r="M6776" s="27"/>
    </row>
    <row r="6777" spans="2:13">
      <c r="B6777" s="28"/>
      <c r="C6777" s="28"/>
      <c r="E6777" s="28"/>
      <c r="F6777" s="30"/>
      <c r="G6777" s="31"/>
      <c r="I6777" s="28"/>
      <c r="J6777" s="29"/>
      <c r="L6777" s="28"/>
      <c r="M6777" s="27"/>
    </row>
    <row r="6778" spans="2:13">
      <c r="B6778" s="28"/>
      <c r="C6778" s="28"/>
      <c r="E6778" s="28"/>
      <c r="F6778" s="30"/>
      <c r="G6778" s="31"/>
      <c r="I6778" s="28"/>
      <c r="J6778" s="29"/>
      <c r="L6778" s="28"/>
      <c r="M6778" s="27"/>
    </row>
    <row r="6779" spans="2:13">
      <c r="B6779" s="28"/>
      <c r="C6779" s="28"/>
      <c r="E6779" s="28"/>
      <c r="F6779" s="30"/>
      <c r="G6779" s="31"/>
      <c r="I6779" s="28"/>
      <c r="J6779" s="29"/>
      <c r="L6779" s="28"/>
      <c r="M6779" s="27"/>
    </row>
    <row r="6780" spans="2:13">
      <c r="B6780" s="28"/>
      <c r="C6780" s="28"/>
      <c r="E6780" s="28"/>
      <c r="F6780" s="30"/>
      <c r="G6780" s="31"/>
      <c r="I6780" s="28"/>
      <c r="J6780" s="29"/>
      <c r="L6780" s="28"/>
      <c r="M6780" s="27"/>
    </row>
    <row r="6781" spans="2:13">
      <c r="B6781" s="28"/>
      <c r="C6781" s="28"/>
      <c r="E6781" s="28"/>
      <c r="F6781" s="30"/>
      <c r="G6781" s="31"/>
      <c r="I6781" s="28"/>
      <c r="J6781" s="29"/>
      <c r="L6781" s="28"/>
      <c r="M6781" s="27"/>
    </row>
    <row r="6782" spans="2:13">
      <c r="B6782" s="28"/>
      <c r="C6782" s="28"/>
      <c r="E6782" s="28"/>
      <c r="F6782" s="30"/>
      <c r="G6782" s="31"/>
      <c r="I6782" s="28"/>
      <c r="J6782" s="29"/>
      <c r="L6782" s="28"/>
      <c r="M6782" s="27"/>
    </row>
    <row r="6783" spans="2:13">
      <c r="B6783" s="28"/>
      <c r="C6783" s="28"/>
      <c r="E6783" s="28"/>
      <c r="F6783" s="30"/>
      <c r="G6783" s="31"/>
      <c r="I6783" s="28"/>
      <c r="J6783" s="29"/>
      <c r="L6783" s="28"/>
      <c r="M6783" s="27"/>
    </row>
    <row r="6784" spans="2:13">
      <c r="B6784" s="28"/>
      <c r="C6784" s="28"/>
      <c r="E6784" s="28"/>
      <c r="F6784" s="30"/>
      <c r="G6784" s="31"/>
      <c r="I6784" s="28"/>
      <c r="J6784" s="29"/>
      <c r="L6784" s="28"/>
      <c r="M6784" s="27"/>
    </row>
    <row r="6785" spans="2:13">
      <c r="B6785" s="28"/>
      <c r="C6785" s="28"/>
      <c r="E6785" s="28"/>
      <c r="F6785" s="30"/>
      <c r="G6785" s="31"/>
      <c r="I6785" s="28"/>
      <c r="J6785" s="29"/>
      <c r="L6785" s="28"/>
      <c r="M6785" s="27"/>
    </row>
    <row r="6786" spans="2:13">
      <c r="B6786" s="28"/>
      <c r="C6786" s="28"/>
      <c r="E6786" s="28"/>
      <c r="F6786" s="30"/>
      <c r="G6786" s="31"/>
      <c r="I6786" s="28"/>
      <c r="J6786" s="29"/>
      <c r="L6786" s="28"/>
      <c r="M6786" s="27"/>
    </row>
    <row r="6787" spans="2:13">
      <c r="B6787" s="28"/>
      <c r="C6787" s="28"/>
      <c r="E6787" s="28"/>
      <c r="F6787" s="30"/>
      <c r="G6787" s="31"/>
      <c r="I6787" s="28"/>
      <c r="J6787" s="29"/>
      <c r="L6787" s="28"/>
      <c r="M6787" s="27"/>
    </row>
    <row r="6788" spans="2:13">
      <c r="B6788" s="28"/>
      <c r="C6788" s="28"/>
      <c r="E6788" s="28"/>
      <c r="F6788" s="30"/>
      <c r="G6788" s="31"/>
      <c r="I6788" s="28"/>
      <c r="J6788" s="29"/>
      <c r="L6788" s="28"/>
      <c r="M6788" s="27"/>
    </row>
    <row r="6789" spans="2:13">
      <c r="B6789" s="28"/>
      <c r="C6789" s="28"/>
      <c r="E6789" s="28"/>
      <c r="F6789" s="30"/>
      <c r="G6789" s="31"/>
      <c r="I6789" s="28"/>
      <c r="J6789" s="29"/>
      <c r="L6789" s="28"/>
      <c r="M6789" s="27"/>
    </row>
    <row r="6790" spans="2:13">
      <c r="B6790" s="28"/>
      <c r="C6790" s="28"/>
      <c r="E6790" s="28"/>
      <c r="F6790" s="30"/>
      <c r="G6790" s="31"/>
      <c r="I6790" s="28"/>
      <c r="J6790" s="29"/>
      <c r="L6790" s="28"/>
      <c r="M6790" s="27"/>
    </row>
    <row r="6791" spans="2:13">
      <c r="B6791" s="28"/>
      <c r="C6791" s="28"/>
      <c r="E6791" s="28"/>
      <c r="F6791" s="30"/>
      <c r="G6791" s="31"/>
      <c r="I6791" s="28"/>
      <c r="J6791" s="29"/>
      <c r="L6791" s="28"/>
      <c r="M6791" s="27"/>
    </row>
    <row r="6792" spans="2:13">
      <c r="B6792" s="28"/>
      <c r="C6792" s="28"/>
      <c r="E6792" s="28"/>
      <c r="F6792" s="30"/>
      <c r="G6792" s="31"/>
      <c r="I6792" s="28"/>
      <c r="J6792" s="29"/>
      <c r="L6792" s="28"/>
      <c r="M6792" s="27"/>
    </row>
    <row r="6793" spans="2:13">
      <c r="B6793" s="28"/>
      <c r="C6793" s="28"/>
      <c r="E6793" s="28"/>
      <c r="F6793" s="30"/>
      <c r="G6793" s="31"/>
      <c r="I6793" s="28"/>
      <c r="J6793" s="29"/>
      <c r="L6793" s="28"/>
      <c r="M6793" s="27"/>
    </row>
    <row r="6794" spans="2:13">
      <c r="B6794" s="28"/>
      <c r="C6794" s="28"/>
      <c r="E6794" s="28"/>
      <c r="F6794" s="30"/>
      <c r="G6794" s="31"/>
      <c r="I6794" s="28"/>
      <c r="J6794" s="29"/>
      <c r="L6794" s="28"/>
      <c r="M6794" s="27"/>
    </row>
    <row r="6795" spans="2:13">
      <c r="B6795" s="28"/>
      <c r="C6795" s="28"/>
      <c r="E6795" s="28"/>
      <c r="F6795" s="30"/>
      <c r="G6795" s="31"/>
      <c r="I6795" s="28"/>
      <c r="J6795" s="29"/>
      <c r="L6795" s="28"/>
      <c r="M6795" s="27"/>
    </row>
    <row r="6796" spans="2:13">
      <c r="B6796" s="28"/>
      <c r="C6796" s="28"/>
      <c r="E6796" s="28"/>
      <c r="F6796" s="30"/>
      <c r="G6796" s="31"/>
      <c r="I6796" s="28"/>
      <c r="J6796" s="29"/>
      <c r="L6796" s="28"/>
      <c r="M6796" s="27"/>
    </row>
    <row r="6797" spans="2:13">
      <c r="B6797" s="28"/>
      <c r="C6797" s="28"/>
      <c r="E6797" s="28"/>
      <c r="F6797" s="30"/>
      <c r="G6797" s="31"/>
      <c r="I6797" s="28"/>
      <c r="J6797" s="29"/>
      <c r="L6797" s="28"/>
      <c r="M6797" s="27"/>
    </row>
    <row r="6798" spans="2:13">
      <c r="B6798" s="28"/>
      <c r="C6798" s="28"/>
      <c r="E6798" s="28"/>
      <c r="F6798" s="30"/>
      <c r="G6798" s="31"/>
      <c r="I6798" s="28"/>
      <c r="J6798" s="29"/>
      <c r="L6798" s="28"/>
      <c r="M6798" s="27"/>
    </row>
    <row r="6799" spans="2:13">
      <c r="B6799" s="28"/>
      <c r="C6799" s="28"/>
      <c r="E6799" s="28"/>
      <c r="F6799" s="30"/>
      <c r="G6799" s="31"/>
      <c r="I6799" s="28"/>
      <c r="J6799" s="29"/>
      <c r="L6799" s="28"/>
      <c r="M6799" s="27"/>
    </row>
    <row r="6800" spans="2:13">
      <c r="B6800" s="28"/>
      <c r="C6800" s="28"/>
      <c r="E6800" s="28"/>
      <c r="F6800" s="30"/>
      <c r="G6800" s="31"/>
      <c r="I6800" s="28"/>
      <c r="J6800" s="29"/>
      <c r="L6800" s="28"/>
      <c r="M6800" s="27"/>
    </row>
    <row r="6801" spans="2:13">
      <c r="B6801" s="28"/>
      <c r="C6801" s="28"/>
      <c r="E6801" s="28"/>
      <c r="F6801" s="30"/>
      <c r="G6801" s="31"/>
      <c r="I6801" s="28"/>
      <c r="J6801" s="29"/>
      <c r="L6801" s="28"/>
      <c r="M6801" s="27"/>
    </row>
    <row r="6802" spans="2:13">
      <c r="B6802" s="28"/>
      <c r="C6802" s="28"/>
      <c r="E6802" s="28"/>
      <c r="F6802" s="30"/>
      <c r="G6802" s="31"/>
      <c r="I6802" s="28"/>
      <c r="J6802" s="29"/>
      <c r="L6802" s="28"/>
      <c r="M6802" s="27"/>
    </row>
    <row r="6803" spans="2:13">
      <c r="B6803" s="28"/>
      <c r="C6803" s="28"/>
      <c r="E6803" s="28"/>
      <c r="F6803" s="30"/>
      <c r="G6803" s="31"/>
      <c r="I6803" s="28"/>
      <c r="J6803" s="29"/>
      <c r="L6803" s="28"/>
      <c r="M6803" s="27"/>
    </row>
    <row r="6804" spans="2:13">
      <c r="B6804" s="28"/>
      <c r="C6804" s="28"/>
      <c r="E6804" s="28"/>
      <c r="F6804" s="30"/>
      <c r="G6804" s="31"/>
      <c r="I6804" s="28"/>
      <c r="J6804" s="29"/>
      <c r="L6804" s="28"/>
      <c r="M6804" s="27"/>
    </row>
    <row r="6805" spans="2:13">
      <c r="B6805" s="28"/>
      <c r="C6805" s="28"/>
      <c r="E6805" s="28"/>
      <c r="F6805" s="30"/>
      <c r="G6805" s="31"/>
      <c r="I6805" s="28"/>
      <c r="J6805" s="29"/>
      <c r="L6805" s="28"/>
      <c r="M6805" s="27"/>
    </row>
    <row r="6806" spans="2:13">
      <c r="B6806" s="28"/>
      <c r="C6806" s="28"/>
      <c r="E6806" s="28"/>
      <c r="F6806" s="30"/>
      <c r="G6806" s="31"/>
      <c r="I6806" s="28"/>
      <c r="J6806" s="29"/>
      <c r="L6806" s="28"/>
      <c r="M6806" s="27"/>
    </row>
    <row r="6807" spans="2:13">
      <c r="B6807" s="28"/>
      <c r="C6807" s="28"/>
      <c r="E6807" s="28"/>
      <c r="F6807" s="30"/>
      <c r="G6807" s="31"/>
      <c r="I6807" s="28"/>
      <c r="J6807" s="29"/>
      <c r="L6807" s="28"/>
      <c r="M6807" s="27"/>
    </row>
    <row r="6808" spans="2:13">
      <c r="B6808" s="28"/>
      <c r="C6808" s="28"/>
      <c r="E6808" s="28"/>
      <c r="F6808" s="30"/>
      <c r="G6808" s="31"/>
      <c r="I6808" s="28"/>
      <c r="J6808" s="29"/>
      <c r="L6808" s="28"/>
      <c r="M6808" s="27"/>
    </row>
    <row r="6809" spans="2:13">
      <c r="B6809" s="28"/>
      <c r="C6809" s="28"/>
      <c r="E6809" s="28"/>
      <c r="F6809" s="30"/>
      <c r="G6809" s="31"/>
      <c r="I6809" s="28"/>
      <c r="J6809" s="29"/>
      <c r="L6809" s="28"/>
      <c r="M6809" s="27"/>
    </row>
    <row r="6810" spans="2:13">
      <c r="B6810" s="28"/>
      <c r="C6810" s="28"/>
      <c r="E6810" s="28"/>
      <c r="F6810" s="30"/>
      <c r="G6810" s="31"/>
      <c r="I6810" s="28"/>
      <c r="J6810" s="29"/>
      <c r="L6810" s="28"/>
      <c r="M6810" s="27"/>
    </row>
    <row r="6811" spans="2:13">
      <c r="B6811" s="28"/>
      <c r="C6811" s="28"/>
      <c r="E6811" s="28"/>
      <c r="F6811" s="30"/>
      <c r="G6811" s="31"/>
      <c r="I6811" s="28"/>
      <c r="J6811" s="29"/>
      <c r="L6811" s="28"/>
      <c r="M6811" s="27"/>
    </row>
    <row r="6812" spans="2:13">
      <c r="B6812" s="28"/>
      <c r="C6812" s="28"/>
      <c r="E6812" s="28"/>
      <c r="F6812" s="30"/>
      <c r="G6812" s="31"/>
      <c r="I6812" s="28"/>
      <c r="J6812" s="29"/>
      <c r="L6812" s="28"/>
      <c r="M6812" s="27"/>
    </row>
    <row r="6813" spans="2:13">
      <c r="B6813" s="28"/>
      <c r="C6813" s="28"/>
      <c r="E6813" s="28"/>
      <c r="F6813" s="30"/>
      <c r="G6813" s="31"/>
      <c r="I6813" s="28"/>
      <c r="J6813" s="29"/>
      <c r="L6813" s="28"/>
      <c r="M6813" s="27"/>
    </row>
    <row r="6814" spans="2:13">
      <c r="B6814" s="28"/>
      <c r="C6814" s="28"/>
      <c r="E6814" s="28"/>
      <c r="F6814" s="30"/>
      <c r="G6814" s="31"/>
      <c r="I6814" s="28"/>
      <c r="J6814" s="29"/>
      <c r="L6814" s="28"/>
      <c r="M6814" s="27"/>
    </row>
    <row r="6815" spans="2:13">
      <c r="B6815" s="28"/>
      <c r="C6815" s="28"/>
      <c r="E6815" s="28"/>
      <c r="F6815" s="30"/>
      <c r="G6815" s="31"/>
      <c r="I6815" s="28"/>
      <c r="J6815" s="29"/>
      <c r="L6815" s="28"/>
      <c r="M6815" s="27"/>
    </row>
    <row r="6816" spans="2:13">
      <c r="B6816" s="28"/>
      <c r="C6816" s="28"/>
      <c r="E6816" s="28"/>
      <c r="F6816" s="30"/>
      <c r="G6816" s="31"/>
      <c r="I6816" s="28"/>
      <c r="J6816" s="29"/>
      <c r="L6816" s="28"/>
      <c r="M6816" s="27"/>
    </row>
    <row r="6817" spans="2:13">
      <c r="B6817" s="28"/>
      <c r="C6817" s="28"/>
      <c r="E6817" s="28"/>
      <c r="F6817" s="30"/>
      <c r="G6817" s="31"/>
      <c r="I6817" s="28"/>
      <c r="J6817" s="29"/>
      <c r="L6817" s="28"/>
      <c r="M6817" s="27"/>
    </row>
    <row r="6818" spans="2:13">
      <c r="B6818" s="28"/>
      <c r="C6818" s="28"/>
      <c r="E6818" s="28"/>
      <c r="F6818" s="30"/>
      <c r="G6818" s="31"/>
      <c r="I6818" s="28"/>
      <c r="J6818" s="29"/>
      <c r="L6818" s="28"/>
      <c r="M6818" s="27"/>
    </row>
    <row r="6819" spans="2:13">
      <c r="B6819" s="28"/>
      <c r="C6819" s="28"/>
      <c r="E6819" s="28"/>
      <c r="F6819" s="30"/>
      <c r="G6819" s="31"/>
      <c r="I6819" s="28"/>
      <c r="J6819" s="29"/>
      <c r="L6819" s="28"/>
      <c r="M6819" s="27"/>
    </row>
    <row r="6820" spans="2:13">
      <c r="B6820" s="28"/>
      <c r="C6820" s="28"/>
      <c r="E6820" s="28"/>
      <c r="F6820" s="30"/>
      <c r="G6820" s="31"/>
      <c r="I6820" s="28"/>
      <c r="J6820" s="29"/>
      <c r="L6820" s="28"/>
      <c r="M6820" s="27"/>
    </row>
    <row r="6821" spans="2:13">
      <c r="B6821" s="28"/>
      <c r="C6821" s="28"/>
      <c r="E6821" s="28"/>
      <c r="F6821" s="30"/>
      <c r="G6821" s="31"/>
      <c r="I6821" s="28"/>
      <c r="J6821" s="29"/>
      <c r="L6821" s="28"/>
      <c r="M6821" s="27"/>
    </row>
    <row r="6822" spans="2:13">
      <c r="B6822" s="28"/>
      <c r="C6822" s="28"/>
      <c r="E6822" s="28"/>
      <c r="F6822" s="30"/>
      <c r="G6822" s="31"/>
      <c r="I6822" s="28"/>
      <c r="J6822" s="29"/>
      <c r="L6822" s="28"/>
      <c r="M6822" s="27"/>
    </row>
    <row r="6823" spans="2:13">
      <c r="B6823" s="28"/>
      <c r="C6823" s="28"/>
      <c r="E6823" s="28"/>
      <c r="F6823" s="30"/>
      <c r="G6823" s="31"/>
      <c r="I6823" s="28"/>
      <c r="J6823" s="29"/>
      <c r="L6823" s="28"/>
      <c r="M6823" s="27"/>
    </row>
    <row r="6824" spans="2:13">
      <c r="B6824" s="28"/>
      <c r="C6824" s="28"/>
      <c r="E6824" s="28"/>
      <c r="F6824" s="30"/>
      <c r="G6824" s="31"/>
      <c r="I6824" s="28"/>
      <c r="J6824" s="29"/>
      <c r="L6824" s="28"/>
      <c r="M6824" s="27"/>
    </row>
    <row r="6825" spans="2:13">
      <c r="B6825" s="28"/>
      <c r="C6825" s="28"/>
      <c r="E6825" s="28"/>
      <c r="F6825" s="30"/>
      <c r="G6825" s="31"/>
      <c r="I6825" s="28"/>
      <c r="J6825" s="29"/>
      <c r="L6825" s="28"/>
      <c r="M6825" s="27"/>
    </row>
    <row r="6826" spans="2:13">
      <c r="B6826" s="28"/>
      <c r="C6826" s="28"/>
      <c r="E6826" s="28"/>
      <c r="F6826" s="30"/>
      <c r="G6826" s="31"/>
      <c r="I6826" s="28"/>
      <c r="J6826" s="29"/>
      <c r="L6826" s="28"/>
      <c r="M6826" s="27"/>
    </row>
    <row r="6827" spans="2:13">
      <c r="B6827" s="28"/>
      <c r="C6827" s="28"/>
      <c r="E6827" s="28"/>
      <c r="F6827" s="30"/>
      <c r="G6827" s="31"/>
      <c r="I6827" s="28"/>
      <c r="J6827" s="29"/>
      <c r="L6827" s="28"/>
      <c r="M6827" s="27"/>
    </row>
    <row r="6828" spans="2:13">
      <c r="B6828" s="28"/>
      <c r="C6828" s="28"/>
      <c r="E6828" s="28"/>
      <c r="F6828" s="30"/>
      <c r="G6828" s="31"/>
      <c r="I6828" s="28"/>
      <c r="J6828" s="29"/>
      <c r="L6828" s="28"/>
      <c r="M6828" s="27"/>
    </row>
    <row r="6829" spans="2:13">
      <c r="B6829" s="28"/>
      <c r="C6829" s="28"/>
      <c r="E6829" s="28"/>
      <c r="F6829" s="30"/>
      <c r="G6829" s="31"/>
      <c r="I6829" s="28"/>
      <c r="J6829" s="29"/>
      <c r="L6829" s="28"/>
      <c r="M6829" s="27"/>
    </row>
    <row r="6830" spans="2:13">
      <c r="B6830" s="28"/>
      <c r="C6830" s="28"/>
      <c r="E6830" s="28"/>
      <c r="F6830" s="30"/>
      <c r="G6830" s="31"/>
      <c r="I6830" s="28"/>
      <c r="J6830" s="29"/>
      <c r="L6830" s="28"/>
      <c r="M6830" s="27"/>
    </row>
    <row r="6831" spans="2:13">
      <c r="B6831" s="28"/>
      <c r="C6831" s="28"/>
      <c r="E6831" s="28"/>
      <c r="F6831" s="30"/>
      <c r="G6831" s="31"/>
      <c r="I6831" s="28"/>
      <c r="J6831" s="29"/>
      <c r="L6831" s="28"/>
      <c r="M6831" s="27"/>
    </row>
    <row r="6832" spans="2:13">
      <c r="B6832" s="28"/>
      <c r="C6832" s="28"/>
      <c r="E6832" s="28"/>
      <c r="F6832" s="30"/>
      <c r="G6832" s="31"/>
      <c r="I6832" s="28"/>
      <c r="J6832" s="29"/>
      <c r="L6832" s="28"/>
      <c r="M6832" s="27"/>
    </row>
    <row r="6833" spans="2:13">
      <c r="B6833" s="28"/>
      <c r="C6833" s="28"/>
      <c r="E6833" s="28"/>
      <c r="F6833" s="30"/>
      <c r="G6833" s="31"/>
      <c r="I6833" s="28"/>
      <c r="J6833" s="29"/>
      <c r="L6833" s="28"/>
      <c r="M6833" s="27"/>
    </row>
    <row r="6834" spans="2:13">
      <c r="B6834" s="28"/>
      <c r="C6834" s="28"/>
      <c r="E6834" s="28"/>
      <c r="F6834" s="30"/>
      <c r="G6834" s="31"/>
      <c r="I6834" s="28"/>
      <c r="J6834" s="29"/>
      <c r="L6834" s="28"/>
      <c r="M6834" s="27"/>
    </row>
    <row r="6835" spans="2:13">
      <c r="B6835" s="28"/>
      <c r="C6835" s="28"/>
      <c r="E6835" s="28"/>
      <c r="F6835" s="30"/>
      <c r="G6835" s="31"/>
      <c r="I6835" s="28"/>
      <c r="J6835" s="29"/>
      <c r="L6835" s="28"/>
      <c r="M6835" s="27"/>
    </row>
    <row r="6836" spans="2:13">
      <c r="B6836" s="28"/>
      <c r="C6836" s="28"/>
      <c r="E6836" s="28"/>
      <c r="F6836" s="30"/>
      <c r="G6836" s="31"/>
      <c r="I6836" s="28"/>
      <c r="J6836" s="29"/>
      <c r="L6836" s="28"/>
      <c r="M6836" s="27"/>
    </row>
    <row r="6837" spans="2:13">
      <c r="B6837" s="28"/>
      <c r="C6837" s="28"/>
      <c r="E6837" s="28"/>
      <c r="F6837" s="30"/>
      <c r="G6837" s="31"/>
      <c r="I6837" s="28"/>
      <c r="J6837" s="29"/>
      <c r="L6837" s="28"/>
      <c r="M6837" s="27"/>
    </row>
    <row r="6838" spans="2:13">
      <c r="B6838" s="28"/>
      <c r="C6838" s="28"/>
      <c r="E6838" s="28"/>
      <c r="F6838" s="30"/>
      <c r="G6838" s="31"/>
      <c r="I6838" s="28"/>
      <c r="J6838" s="29"/>
      <c r="L6838" s="28"/>
      <c r="M6838" s="27"/>
    </row>
    <row r="6839" spans="2:13">
      <c r="B6839" s="28"/>
      <c r="C6839" s="28"/>
      <c r="E6839" s="28"/>
      <c r="F6839" s="30"/>
      <c r="G6839" s="31"/>
      <c r="I6839" s="28"/>
      <c r="J6839" s="29"/>
      <c r="L6839" s="28"/>
      <c r="M6839" s="27"/>
    </row>
    <row r="6840" spans="2:13">
      <c r="B6840" s="28"/>
      <c r="C6840" s="28"/>
      <c r="E6840" s="28"/>
      <c r="F6840" s="30"/>
      <c r="G6840" s="31"/>
      <c r="I6840" s="28"/>
      <c r="J6840" s="29"/>
      <c r="L6840" s="28"/>
      <c r="M6840" s="27"/>
    </row>
    <row r="6841" spans="2:13">
      <c r="B6841" s="28"/>
      <c r="C6841" s="28"/>
      <c r="E6841" s="28"/>
      <c r="F6841" s="30"/>
      <c r="G6841" s="31"/>
      <c r="I6841" s="28"/>
      <c r="J6841" s="29"/>
      <c r="L6841" s="28"/>
      <c r="M6841" s="27"/>
    </row>
    <row r="6842" spans="2:13">
      <c r="B6842" s="28"/>
      <c r="C6842" s="28"/>
      <c r="E6842" s="28"/>
      <c r="F6842" s="30"/>
      <c r="G6842" s="31"/>
      <c r="I6842" s="28"/>
      <c r="J6842" s="29"/>
      <c r="L6842" s="28"/>
      <c r="M6842" s="27"/>
    </row>
    <row r="6843" spans="2:13">
      <c r="B6843" s="28"/>
      <c r="C6843" s="28"/>
      <c r="E6843" s="28"/>
      <c r="F6843" s="30"/>
      <c r="G6843" s="31"/>
      <c r="I6843" s="28"/>
      <c r="J6843" s="29"/>
      <c r="L6843" s="28"/>
      <c r="M6843" s="27"/>
    </row>
    <row r="6844" spans="2:13">
      <c r="B6844" s="28"/>
      <c r="C6844" s="28"/>
      <c r="E6844" s="28"/>
      <c r="F6844" s="30"/>
      <c r="G6844" s="31"/>
      <c r="I6844" s="28"/>
      <c r="J6844" s="29"/>
      <c r="L6844" s="28"/>
      <c r="M6844" s="27"/>
    </row>
    <row r="6845" spans="2:13">
      <c r="B6845" s="28"/>
      <c r="C6845" s="28"/>
      <c r="E6845" s="28"/>
      <c r="F6845" s="30"/>
      <c r="G6845" s="31"/>
      <c r="I6845" s="28"/>
      <c r="J6845" s="29"/>
      <c r="L6845" s="28"/>
      <c r="M6845" s="27"/>
    </row>
    <row r="6846" spans="2:13">
      <c r="B6846" s="28"/>
      <c r="C6846" s="28"/>
      <c r="E6846" s="28"/>
      <c r="F6846" s="30"/>
      <c r="G6846" s="31"/>
      <c r="I6846" s="28"/>
      <c r="J6846" s="29"/>
      <c r="L6846" s="28"/>
      <c r="M6846" s="27"/>
    </row>
    <row r="6847" spans="2:13">
      <c r="B6847" s="28"/>
      <c r="C6847" s="28"/>
      <c r="E6847" s="28"/>
      <c r="F6847" s="30"/>
      <c r="G6847" s="31"/>
      <c r="I6847" s="28"/>
      <c r="J6847" s="29"/>
      <c r="L6847" s="28"/>
      <c r="M6847" s="27"/>
    </row>
    <row r="6848" spans="2:13">
      <c r="B6848" s="28"/>
      <c r="C6848" s="28"/>
      <c r="E6848" s="28"/>
      <c r="F6848" s="30"/>
      <c r="G6848" s="31"/>
      <c r="I6848" s="28"/>
      <c r="J6848" s="29"/>
      <c r="L6848" s="28"/>
      <c r="M6848" s="27"/>
    </row>
    <row r="6849" spans="2:13">
      <c r="B6849" s="28"/>
      <c r="C6849" s="28"/>
      <c r="E6849" s="28"/>
      <c r="F6849" s="30"/>
      <c r="G6849" s="31"/>
      <c r="I6849" s="28"/>
      <c r="J6849" s="29"/>
      <c r="L6849" s="28"/>
      <c r="M6849" s="27"/>
    </row>
    <row r="6850" spans="2:13">
      <c r="B6850" s="28"/>
      <c r="C6850" s="28"/>
      <c r="E6850" s="28"/>
      <c r="F6850" s="30"/>
      <c r="G6850" s="31"/>
      <c r="I6850" s="28"/>
      <c r="J6850" s="29"/>
      <c r="L6850" s="28"/>
      <c r="M6850" s="27"/>
    </row>
    <row r="6851" spans="2:13">
      <c r="B6851" s="28"/>
      <c r="C6851" s="28"/>
      <c r="E6851" s="28"/>
      <c r="F6851" s="30"/>
      <c r="G6851" s="31"/>
      <c r="I6851" s="28"/>
      <c r="J6851" s="29"/>
      <c r="L6851" s="28"/>
      <c r="M6851" s="27"/>
    </row>
    <row r="6852" spans="2:13">
      <c r="B6852" s="28"/>
      <c r="C6852" s="28"/>
      <c r="E6852" s="28"/>
      <c r="F6852" s="30"/>
      <c r="G6852" s="31"/>
      <c r="I6852" s="28"/>
      <c r="J6852" s="29"/>
      <c r="L6852" s="28"/>
      <c r="M6852" s="27"/>
    </row>
    <row r="6853" spans="2:13">
      <c r="B6853" s="28"/>
      <c r="C6853" s="28"/>
      <c r="E6853" s="28"/>
      <c r="F6853" s="30"/>
      <c r="G6853" s="31"/>
      <c r="I6853" s="28"/>
      <c r="J6853" s="29"/>
      <c r="L6853" s="28"/>
      <c r="M6853" s="27"/>
    </row>
    <row r="6854" spans="2:13">
      <c r="B6854" s="28"/>
      <c r="C6854" s="28"/>
      <c r="E6854" s="28"/>
      <c r="F6854" s="30"/>
      <c r="G6854" s="31"/>
      <c r="I6854" s="28"/>
      <c r="J6854" s="29"/>
      <c r="L6854" s="28"/>
      <c r="M6854" s="27"/>
    </row>
    <row r="6855" spans="2:13">
      <c r="B6855" s="28"/>
      <c r="C6855" s="28"/>
      <c r="E6855" s="28"/>
      <c r="F6855" s="30"/>
      <c r="G6855" s="31"/>
      <c r="I6855" s="28"/>
      <c r="J6855" s="29"/>
      <c r="L6855" s="28"/>
      <c r="M6855" s="27"/>
    </row>
    <row r="6856" spans="2:13">
      <c r="B6856" s="28"/>
      <c r="C6856" s="28"/>
      <c r="E6856" s="28"/>
      <c r="F6856" s="30"/>
      <c r="G6856" s="31"/>
      <c r="I6856" s="28"/>
      <c r="J6856" s="29"/>
      <c r="L6856" s="28"/>
      <c r="M6856" s="27"/>
    </row>
    <row r="6857" spans="2:13">
      <c r="B6857" s="28"/>
      <c r="C6857" s="28"/>
      <c r="E6857" s="28"/>
      <c r="F6857" s="30"/>
      <c r="G6857" s="31"/>
      <c r="I6857" s="28"/>
      <c r="J6857" s="29"/>
      <c r="L6857" s="28"/>
      <c r="M6857" s="27"/>
    </row>
    <row r="6858" spans="2:13">
      <c r="B6858" s="28"/>
      <c r="C6858" s="28"/>
      <c r="E6858" s="28"/>
      <c r="F6858" s="30"/>
      <c r="G6858" s="31"/>
      <c r="I6858" s="28"/>
      <c r="J6858" s="29"/>
      <c r="L6858" s="28"/>
      <c r="M6858" s="27"/>
    </row>
    <row r="6859" spans="2:13">
      <c r="B6859" s="28"/>
      <c r="C6859" s="28"/>
      <c r="E6859" s="28"/>
      <c r="F6859" s="30"/>
      <c r="G6859" s="31"/>
      <c r="I6859" s="28"/>
      <c r="J6859" s="29"/>
      <c r="L6859" s="28"/>
      <c r="M6859" s="27"/>
    </row>
    <row r="6860" spans="2:13">
      <c r="B6860" s="28"/>
      <c r="C6860" s="28"/>
      <c r="E6860" s="28"/>
      <c r="F6860" s="30"/>
      <c r="G6860" s="31"/>
      <c r="I6860" s="28"/>
      <c r="J6860" s="29"/>
      <c r="L6860" s="28"/>
      <c r="M6860" s="27"/>
    </row>
    <row r="6861" spans="2:13">
      <c r="B6861" s="28"/>
      <c r="C6861" s="28"/>
      <c r="E6861" s="28"/>
      <c r="F6861" s="30"/>
      <c r="G6861" s="31"/>
      <c r="I6861" s="28"/>
      <c r="J6861" s="29"/>
      <c r="L6861" s="28"/>
      <c r="M6861" s="27"/>
    </row>
    <row r="6862" spans="2:13">
      <c r="B6862" s="28"/>
      <c r="C6862" s="28"/>
      <c r="E6862" s="28"/>
      <c r="F6862" s="30"/>
      <c r="G6862" s="31"/>
      <c r="I6862" s="28"/>
      <c r="J6862" s="29"/>
      <c r="L6862" s="28"/>
      <c r="M6862" s="27"/>
    </row>
    <row r="6863" spans="2:13">
      <c r="B6863" s="28"/>
      <c r="C6863" s="28"/>
      <c r="E6863" s="28"/>
      <c r="F6863" s="30"/>
      <c r="G6863" s="31"/>
      <c r="I6863" s="28"/>
      <c r="J6863" s="29"/>
      <c r="L6863" s="28"/>
      <c r="M6863" s="27"/>
    </row>
    <row r="6864" spans="2:13">
      <c r="B6864" s="28"/>
      <c r="C6864" s="28"/>
      <c r="E6864" s="28"/>
      <c r="F6864" s="30"/>
      <c r="G6864" s="31"/>
      <c r="I6864" s="28"/>
      <c r="J6864" s="29"/>
      <c r="L6864" s="28"/>
      <c r="M6864" s="27"/>
    </row>
    <row r="6865" spans="2:13">
      <c r="B6865" s="28"/>
      <c r="C6865" s="28"/>
      <c r="E6865" s="28"/>
      <c r="F6865" s="30"/>
      <c r="G6865" s="31"/>
      <c r="I6865" s="28"/>
      <c r="J6865" s="29"/>
      <c r="L6865" s="28"/>
      <c r="M6865" s="27"/>
    </row>
    <row r="6866" spans="2:13">
      <c r="B6866" s="28"/>
      <c r="C6866" s="28"/>
      <c r="E6866" s="28"/>
      <c r="F6866" s="30"/>
      <c r="G6866" s="31"/>
      <c r="I6866" s="28"/>
      <c r="J6866" s="29"/>
      <c r="L6866" s="28"/>
      <c r="M6866" s="27"/>
    </row>
    <row r="6867" spans="2:13">
      <c r="B6867" s="28"/>
      <c r="C6867" s="28"/>
      <c r="E6867" s="28"/>
      <c r="F6867" s="30"/>
      <c r="G6867" s="31"/>
      <c r="I6867" s="28"/>
      <c r="J6867" s="29"/>
      <c r="L6867" s="28"/>
      <c r="M6867" s="27"/>
    </row>
    <row r="6868" spans="2:13">
      <c r="B6868" s="28"/>
      <c r="C6868" s="28"/>
      <c r="E6868" s="28"/>
      <c r="F6868" s="30"/>
      <c r="G6868" s="31"/>
      <c r="I6868" s="28"/>
      <c r="J6868" s="29"/>
      <c r="L6868" s="28"/>
      <c r="M6868" s="27"/>
    </row>
    <row r="6869" spans="2:13">
      <c r="B6869" s="28"/>
      <c r="C6869" s="28"/>
      <c r="E6869" s="28"/>
      <c r="F6869" s="30"/>
      <c r="G6869" s="31"/>
      <c r="I6869" s="28"/>
      <c r="J6869" s="29"/>
      <c r="L6869" s="28"/>
      <c r="M6869" s="27"/>
    </row>
    <row r="6870" spans="2:13">
      <c r="B6870" s="28"/>
      <c r="C6870" s="28"/>
      <c r="E6870" s="28"/>
      <c r="F6870" s="30"/>
      <c r="G6870" s="31"/>
      <c r="I6870" s="28"/>
      <c r="J6870" s="29"/>
      <c r="L6870" s="28"/>
      <c r="M6870" s="27"/>
    </row>
    <row r="6871" spans="2:13">
      <c r="B6871" s="28"/>
      <c r="C6871" s="28"/>
      <c r="E6871" s="28"/>
      <c r="F6871" s="30"/>
      <c r="G6871" s="31"/>
      <c r="I6871" s="28"/>
      <c r="J6871" s="29"/>
      <c r="L6871" s="28"/>
      <c r="M6871" s="27"/>
    </row>
    <row r="6872" spans="2:13">
      <c r="B6872" s="28"/>
      <c r="C6872" s="28"/>
      <c r="E6872" s="28"/>
      <c r="F6872" s="30"/>
      <c r="G6872" s="31"/>
      <c r="I6872" s="28"/>
      <c r="J6872" s="29"/>
      <c r="L6872" s="28"/>
      <c r="M6872" s="27"/>
    </row>
    <row r="6873" spans="2:13">
      <c r="B6873" s="28"/>
      <c r="C6873" s="28"/>
      <c r="E6873" s="28"/>
      <c r="F6873" s="30"/>
      <c r="G6873" s="31"/>
      <c r="I6873" s="28"/>
      <c r="J6873" s="29"/>
      <c r="L6873" s="28"/>
      <c r="M6873" s="27"/>
    </row>
    <row r="6874" spans="2:13">
      <c r="B6874" s="28"/>
      <c r="C6874" s="28"/>
      <c r="E6874" s="28"/>
      <c r="F6874" s="30"/>
      <c r="G6874" s="31"/>
      <c r="I6874" s="28"/>
      <c r="J6874" s="29"/>
      <c r="L6874" s="28"/>
      <c r="M6874" s="27"/>
    </row>
    <row r="6875" spans="2:13">
      <c r="B6875" s="28"/>
      <c r="C6875" s="28"/>
      <c r="E6875" s="28"/>
      <c r="F6875" s="30"/>
      <c r="G6875" s="31"/>
      <c r="I6875" s="28"/>
      <c r="J6875" s="29"/>
      <c r="L6875" s="28"/>
      <c r="M6875" s="27"/>
    </row>
    <row r="6876" spans="2:13">
      <c r="B6876" s="28"/>
      <c r="C6876" s="28"/>
      <c r="E6876" s="28"/>
      <c r="F6876" s="30"/>
      <c r="G6876" s="31"/>
      <c r="I6876" s="28"/>
      <c r="J6876" s="29"/>
      <c r="L6876" s="28"/>
      <c r="M6876" s="27"/>
    </row>
    <row r="6877" spans="2:13">
      <c r="B6877" s="28"/>
      <c r="C6877" s="28"/>
      <c r="E6877" s="28"/>
      <c r="F6877" s="30"/>
      <c r="G6877" s="31"/>
      <c r="I6877" s="28"/>
      <c r="J6877" s="29"/>
      <c r="L6877" s="28"/>
      <c r="M6877" s="27"/>
    </row>
    <row r="6878" spans="2:13">
      <c r="B6878" s="28"/>
      <c r="C6878" s="28"/>
      <c r="E6878" s="28"/>
      <c r="F6878" s="30"/>
      <c r="G6878" s="31"/>
      <c r="I6878" s="28"/>
      <c r="J6878" s="29"/>
      <c r="L6878" s="28"/>
      <c r="M6878" s="27"/>
    </row>
    <row r="6879" spans="2:13">
      <c r="B6879" s="28"/>
      <c r="C6879" s="28"/>
      <c r="E6879" s="28"/>
      <c r="F6879" s="30"/>
      <c r="G6879" s="31"/>
      <c r="I6879" s="28"/>
      <c r="J6879" s="29"/>
      <c r="L6879" s="28"/>
      <c r="M6879" s="27"/>
    </row>
    <row r="6880" spans="2:13">
      <c r="B6880" s="28"/>
      <c r="C6880" s="28"/>
      <c r="E6880" s="28"/>
      <c r="F6880" s="30"/>
      <c r="G6880" s="31"/>
      <c r="I6880" s="28"/>
      <c r="J6880" s="29"/>
      <c r="L6880" s="28"/>
      <c r="M6880" s="27"/>
    </row>
    <row r="6881" spans="2:13">
      <c r="B6881" s="28"/>
      <c r="C6881" s="28"/>
      <c r="E6881" s="28"/>
      <c r="F6881" s="30"/>
      <c r="G6881" s="31"/>
      <c r="I6881" s="28"/>
      <c r="J6881" s="29"/>
      <c r="L6881" s="28"/>
      <c r="M6881" s="27"/>
    </row>
    <row r="6882" spans="2:13">
      <c r="B6882" s="28"/>
      <c r="C6882" s="28"/>
      <c r="E6882" s="28"/>
      <c r="F6882" s="30"/>
      <c r="G6882" s="31"/>
      <c r="I6882" s="28"/>
      <c r="J6882" s="29"/>
      <c r="L6882" s="28"/>
      <c r="M6882" s="27"/>
    </row>
    <row r="6883" spans="2:13">
      <c r="B6883" s="28"/>
      <c r="C6883" s="28"/>
      <c r="E6883" s="28"/>
      <c r="F6883" s="30"/>
      <c r="G6883" s="31"/>
      <c r="I6883" s="28"/>
      <c r="J6883" s="29"/>
      <c r="L6883" s="28"/>
      <c r="M6883" s="27"/>
    </row>
    <row r="6884" spans="2:13">
      <c r="B6884" s="28"/>
      <c r="C6884" s="28"/>
      <c r="E6884" s="28"/>
      <c r="F6884" s="30"/>
      <c r="G6884" s="31"/>
      <c r="I6884" s="28"/>
      <c r="J6884" s="29"/>
      <c r="L6884" s="28"/>
      <c r="M6884" s="27"/>
    </row>
    <row r="6885" spans="2:13">
      <c r="B6885" s="28"/>
      <c r="C6885" s="28"/>
      <c r="E6885" s="28"/>
      <c r="F6885" s="30"/>
      <c r="G6885" s="31"/>
      <c r="I6885" s="28"/>
      <c r="J6885" s="29"/>
      <c r="L6885" s="28"/>
      <c r="M6885" s="27"/>
    </row>
    <row r="6886" spans="2:13">
      <c r="B6886" s="28"/>
      <c r="C6886" s="28"/>
      <c r="E6886" s="28"/>
      <c r="F6886" s="30"/>
      <c r="G6886" s="31"/>
      <c r="I6886" s="28"/>
      <c r="J6886" s="29"/>
      <c r="L6886" s="28"/>
      <c r="M6886" s="27"/>
    </row>
    <row r="6887" spans="2:13">
      <c r="B6887" s="28"/>
      <c r="C6887" s="28"/>
      <c r="E6887" s="28"/>
      <c r="F6887" s="30"/>
      <c r="G6887" s="31"/>
      <c r="I6887" s="28"/>
      <c r="J6887" s="29"/>
      <c r="L6887" s="28"/>
      <c r="M6887" s="27"/>
    </row>
    <row r="6888" spans="2:13">
      <c r="B6888" s="28"/>
      <c r="C6888" s="28"/>
      <c r="E6888" s="28"/>
      <c r="F6888" s="30"/>
      <c r="G6888" s="31"/>
      <c r="I6888" s="28"/>
      <c r="J6888" s="29"/>
      <c r="L6888" s="28"/>
      <c r="M6888" s="27"/>
    </row>
    <row r="6889" spans="2:13">
      <c r="B6889" s="28"/>
      <c r="C6889" s="28"/>
      <c r="E6889" s="28"/>
      <c r="F6889" s="30"/>
      <c r="G6889" s="31"/>
      <c r="I6889" s="28"/>
      <c r="J6889" s="29"/>
      <c r="L6889" s="28"/>
      <c r="M6889" s="27"/>
    </row>
    <row r="6890" spans="2:13">
      <c r="B6890" s="28"/>
      <c r="C6890" s="28"/>
      <c r="E6890" s="28"/>
      <c r="F6890" s="30"/>
      <c r="G6890" s="31"/>
      <c r="I6890" s="28"/>
      <c r="J6890" s="29"/>
      <c r="L6890" s="28"/>
      <c r="M6890" s="27"/>
    </row>
    <row r="6891" spans="2:13">
      <c r="B6891" s="28"/>
      <c r="C6891" s="28"/>
      <c r="E6891" s="28"/>
      <c r="F6891" s="30"/>
      <c r="G6891" s="31"/>
      <c r="I6891" s="28"/>
      <c r="J6891" s="29"/>
      <c r="L6891" s="28"/>
      <c r="M6891" s="27"/>
    </row>
    <row r="6892" spans="2:13">
      <c r="B6892" s="28"/>
      <c r="C6892" s="28"/>
      <c r="E6892" s="28"/>
      <c r="F6892" s="30"/>
      <c r="G6892" s="31"/>
      <c r="I6892" s="28"/>
      <c r="J6892" s="29"/>
      <c r="L6892" s="28"/>
      <c r="M6892" s="27"/>
    </row>
    <row r="6893" spans="2:13">
      <c r="B6893" s="28"/>
      <c r="C6893" s="28"/>
      <c r="E6893" s="28"/>
      <c r="F6893" s="30"/>
      <c r="G6893" s="31"/>
      <c r="I6893" s="28"/>
      <c r="J6893" s="29"/>
      <c r="L6893" s="28"/>
      <c r="M6893" s="27"/>
    </row>
    <row r="6894" spans="2:13">
      <c r="B6894" s="28"/>
      <c r="C6894" s="28"/>
      <c r="E6894" s="28"/>
      <c r="F6894" s="30"/>
      <c r="G6894" s="31"/>
      <c r="I6894" s="28"/>
      <c r="J6894" s="29"/>
      <c r="L6894" s="28"/>
      <c r="M6894" s="27"/>
    </row>
    <row r="6895" spans="2:13">
      <c r="B6895" s="28"/>
      <c r="C6895" s="28"/>
      <c r="E6895" s="28"/>
      <c r="F6895" s="30"/>
      <c r="G6895" s="31"/>
      <c r="I6895" s="28"/>
      <c r="J6895" s="29"/>
      <c r="L6895" s="28"/>
      <c r="M6895" s="27"/>
    </row>
    <row r="6896" spans="2:13">
      <c r="B6896" s="28"/>
      <c r="C6896" s="28"/>
      <c r="E6896" s="28"/>
      <c r="F6896" s="30"/>
      <c r="G6896" s="31"/>
      <c r="I6896" s="28"/>
      <c r="J6896" s="29"/>
      <c r="L6896" s="28"/>
      <c r="M6896" s="27"/>
    </row>
    <row r="6897" spans="2:13">
      <c r="B6897" s="28"/>
      <c r="C6897" s="28"/>
      <c r="E6897" s="28"/>
      <c r="F6897" s="30"/>
      <c r="G6897" s="31"/>
      <c r="I6897" s="28"/>
      <c r="J6897" s="29"/>
      <c r="L6897" s="28"/>
      <c r="M6897" s="27"/>
    </row>
    <row r="6898" spans="2:13">
      <c r="B6898" s="28"/>
      <c r="C6898" s="28"/>
      <c r="E6898" s="28"/>
      <c r="F6898" s="30"/>
      <c r="G6898" s="31"/>
      <c r="I6898" s="28"/>
      <c r="J6898" s="29"/>
      <c r="L6898" s="28"/>
      <c r="M6898" s="27"/>
    </row>
    <row r="6899" spans="2:13">
      <c r="B6899" s="28"/>
      <c r="C6899" s="28"/>
      <c r="E6899" s="28"/>
      <c r="F6899" s="30"/>
      <c r="G6899" s="31"/>
      <c r="I6899" s="28"/>
      <c r="J6899" s="29"/>
      <c r="L6899" s="28"/>
      <c r="M6899" s="27"/>
    </row>
    <row r="6900" spans="2:13">
      <c r="B6900" s="28"/>
      <c r="C6900" s="28"/>
      <c r="E6900" s="28"/>
      <c r="F6900" s="30"/>
      <c r="G6900" s="31"/>
      <c r="I6900" s="28"/>
      <c r="J6900" s="29"/>
      <c r="L6900" s="28"/>
      <c r="M6900" s="27"/>
    </row>
    <row r="6901" spans="2:13">
      <c r="B6901" s="28"/>
      <c r="C6901" s="28"/>
      <c r="E6901" s="28"/>
      <c r="F6901" s="30"/>
      <c r="G6901" s="31"/>
      <c r="I6901" s="28"/>
      <c r="J6901" s="29"/>
      <c r="L6901" s="28"/>
      <c r="M6901" s="27"/>
    </row>
    <row r="6902" spans="2:13">
      <c r="B6902" s="28"/>
      <c r="C6902" s="28"/>
      <c r="E6902" s="28"/>
      <c r="F6902" s="30"/>
      <c r="G6902" s="31"/>
      <c r="I6902" s="28"/>
      <c r="J6902" s="29"/>
      <c r="L6902" s="28"/>
      <c r="M6902" s="27"/>
    </row>
    <row r="6903" spans="2:13">
      <c r="B6903" s="28"/>
      <c r="C6903" s="28"/>
      <c r="E6903" s="28"/>
      <c r="F6903" s="30"/>
      <c r="G6903" s="31"/>
      <c r="I6903" s="28"/>
      <c r="J6903" s="29"/>
      <c r="L6903" s="28"/>
      <c r="M6903" s="27"/>
    </row>
    <row r="6904" spans="2:13">
      <c r="B6904" s="28"/>
      <c r="C6904" s="28"/>
      <c r="E6904" s="28"/>
      <c r="F6904" s="30"/>
      <c r="G6904" s="31"/>
      <c r="I6904" s="28"/>
      <c r="J6904" s="29"/>
      <c r="L6904" s="28"/>
      <c r="M6904" s="27"/>
    </row>
    <row r="6905" spans="2:13">
      <c r="B6905" s="28"/>
      <c r="C6905" s="28"/>
      <c r="E6905" s="28"/>
      <c r="F6905" s="30"/>
      <c r="G6905" s="31"/>
      <c r="I6905" s="28"/>
      <c r="J6905" s="29"/>
      <c r="L6905" s="28"/>
      <c r="M6905" s="27"/>
    </row>
    <row r="6906" spans="2:13">
      <c r="B6906" s="28"/>
      <c r="C6906" s="28"/>
      <c r="E6906" s="28"/>
      <c r="F6906" s="30"/>
      <c r="G6906" s="31"/>
      <c r="I6906" s="28"/>
      <c r="J6906" s="29"/>
      <c r="L6906" s="28"/>
      <c r="M6906" s="27"/>
    </row>
    <row r="6907" spans="2:13">
      <c r="B6907" s="28"/>
      <c r="C6907" s="28"/>
      <c r="E6907" s="28"/>
      <c r="F6907" s="30"/>
      <c r="G6907" s="31"/>
      <c r="I6907" s="28"/>
      <c r="J6907" s="29"/>
      <c r="L6907" s="28"/>
      <c r="M6907" s="27"/>
    </row>
    <row r="6908" spans="2:13">
      <c r="B6908" s="28"/>
      <c r="C6908" s="28"/>
      <c r="E6908" s="28"/>
      <c r="F6908" s="30"/>
      <c r="G6908" s="31"/>
      <c r="I6908" s="28"/>
      <c r="J6908" s="29"/>
      <c r="L6908" s="28"/>
      <c r="M6908" s="27"/>
    </row>
    <row r="6909" spans="2:13">
      <c r="B6909" s="28"/>
      <c r="C6909" s="28"/>
      <c r="E6909" s="28"/>
      <c r="F6909" s="30"/>
      <c r="G6909" s="31"/>
      <c r="I6909" s="28"/>
      <c r="J6909" s="29"/>
      <c r="L6909" s="28"/>
      <c r="M6909" s="27"/>
    </row>
    <row r="6910" spans="2:13">
      <c r="B6910" s="28"/>
      <c r="C6910" s="28"/>
      <c r="E6910" s="28"/>
      <c r="F6910" s="30"/>
      <c r="G6910" s="31"/>
      <c r="I6910" s="28"/>
      <c r="J6910" s="29"/>
      <c r="L6910" s="28"/>
      <c r="M6910" s="27"/>
    </row>
    <row r="6911" spans="2:13">
      <c r="B6911" s="28"/>
      <c r="C6911" s="28"/>
      <c r="E6911" s="28"/>
      <c r="F6911" s="30"/>
      <c r="G6911" s="31"/>
      <c r="I6911" s="28"/>
      <c r="J6911" s="29"/>
      <c r="L6911" s="28"/>
      <c r="M6911" s="27"/>
    </row>
    <row r="6912" spans="2:13">
      <c r="B6912" s="28"/>
      <c r="C6912" s="28"/>
      <c r="E6912" s="28"/>
      <c r="F6912" s="30"/>
      <c r="G6912" s="31"/>
      <c r="I6912" s="28"/>
      <c r="J6912" s="29"/>
      <c r="L6912" s="28"/>
      <c r="M6912" s="27"/>
    </row>
    <row r="6913" spans="2:13">
      <c r="B6913" s="28"/>
      <c r="C6913" s="28"/>
      <c r="E6913" s="28"/>
      <c r="F6913" s="30"/>
      <c r="G6913" s="31"/>
      <c r="I6913" s="28"/>
      <c r="J6913" s="29"/>
      <c r="L6913" s="28"/>
      <c r="M6913" s="27"/>
    </row>
    <row r="6914" spans="2:13">
      <c r="B6914" s="28"/>
      <c r="C6914" s="28"/>
      <c r="E6914" s="28"/>
      <c r="F6914" s="30"/>
      <c r="G6914" s="31"/>
      <c r="I6914" s="28"/>
      <c r="J6914" s="29"/>
      <c r="L6914" s="28"/>
      <c r="M6914" s="27"/>
    </row>
    <row r="6915" spans="2:13">
      <c r="B6915" s="28"/>
      <c r="C6915" s="28"/>
      <c r="E6915" s="28"/>
      <c r="F6915" s="30"/>
      <c r="G6915" s="31"/>
      <c r="I6915" s="28"/>
      <c r="J6915" s="29"/>
      <c r="L6915" s="28"/>
      <c r="M6915" s="27"/>
    </row>
    <row r="6916" spans="2:13">
      <c r="B6916" s="28"/>
      <c r="C6916" s="28"/>
      <c r="E6916" s="28"/>
      <c r="F6916" s="30"/>
      <c r="G6916" s="31"/>
      <c r="I6916" s="28"/>
      <c r="J6916" s="29"/>
      <c r="L6916" s="28"/>
      <c r="M6916" s="27"/>
    </row>
    <row r="6917" spans="2:13">
      <c r="B6917" s="28"/>
      <c r="C6917" s="28"/>
      <c r="E6917" s="28"/>
      <c r="F6917" s="30"/>
      <c r="G6917" s="31"/>
      <c r="I6917" s="28"/>
      <c r="J6917" s="29"/>
      <c r="L6917" s="28"/>
      <c r="M6917" s="27"/>
    </row>
    <row r="6918" spans="2:13">
      <c r="B6918" s="28"/>
      <c r="C6918" s="28"/>
      <c r="E6918" s="28"/>
      <c r="F6918" s="30"/>
      <c r="G6918" s="31"/>
      <c r="I6918" s="28"/>
      <c r="J6918" s="29"/>
      <c r="L6918" s="28"/>
      <c r="M6918" s="27"/>
    </row>
    <row r="6919" spans="2:13">
      <c r="B6919" s="28"/>
      <c r="C6919" s="28"/>
      <c r="E6919" s="28"/>
      <c r="F6919" s="30"/>
      <c r="G6919" s="31"/>
      <c r="I6919" s="28"/>
      <c r="J6919" s="29"/>
      <c r="L6919" s="28"/>
      <c r="M6919" s="27"/>
    </row>
    <row r="6920" spans="2:13">
      <c r="B6920" s="28"/>
      <c r="C6920" s="28"/>
      <c r="E6920" s="28"/>
      <c r="F6920" s="30"/>
      <c r="G6920" s="31"/>
      <c r="I6920" s="28"/>
      <c r="J6920" s="29"/>
      <c r="L6920" s="28"/>
      <c r="M6920" s="27"/>
    </row>
    <row r="6921" spans="2:13">
      <c r="B6921" s="28"/>
      <c r="C6921" s="28"/>
      <c r="E6921" s="28"/>
      <c r="F6921" s="30"/>
      <c r="G6921" s="31"/>
      <c r="I6921" s="28"/>
      <c r="J6921" s="29"/>
      <c r="L6921" s="28"/>
      <c r="M6921" s="27"/>
    </row>
    <row r="6922" spans="2:13">
      <c r="B6922" s="28"/>
      <c r="C6922" s="28"/>
      <c r="E6922" s="28"/>
      <c r="F6922" s="30"/>
      <c r="G6922" s="31"/>
      <c r="I6922" s="28"/>
      <c r="J6922" s="29"/>
      <c r="L6922" s="28"/>
      <c r="M6922" s="27"/>
    </row>
    <row r="6923" spans="2:13">
      <c r="B6923" s="28"/>
      <c r="C6923" s="28"/>
      <c r="E6923" s="28"/>
      <c r="F6923" s="30"/>
      <c r="G6923" s="31"/>
      <c r="I6923" s="28"/>
      <c r="J6923" s="29"/>
      <c r="L6923" s="28"/>
      <c r="M6923" s="27"/>
    </row>
    <row r="6924" spans="2:13">
      <c r="B6924" s="28"/>
      <c r="C6924" s="28"/>
      <c r="E6924" s="28"/>
      <c r="F6924" s="30"/>
      <c r="G6924" s="31"/>
      <c r="I6924" s="28"/>
      <c r="J6924" s="29"/>
      <c r="L6924" s="28"/>
      <c r="M6924" s="27"/>
    </row>
    <row r="6925" spans="2:13">
      <c r="B6925" s="28"/>
      <c r="C6925" s="28"/>
      <c r="E6925" s="28"/>
      <c r="F6925" s="30"/>
      <c r="G6925" s="31"/>
      <c r="I6925" s="28"/>
      <c r="J6925" s="29"/>
      <c r="L6925" s="28"/>
      <c r="M6925" s="27"/>
    </row>
    <row r="6926" spans="2:13">
      <c r="B6926" s="28"/>
      <c r="C6926" s="28"/>
      <c r="E6926" s="28"/>
      <c r="F6926" s="30"/>
      <c r="G6926" s="31"/>
      <c r="I6926" s="28"/>
      <c r="J6926" s="29"/>
      <c r="L6926" s="28"/>
      <c r="M6926" s="27"/>
    </row>
    <row r="6927" spans="2:13">
      <c r="B6927" s="28"/>
      <c r="C6927" s="28"/>
      <c r="E6927" s="28"/>
      <c r="F6927" s="30"/>
      <c r="G6927" s="31"/>
      <c r="I6927" s="28"/>
      <c r="J6927" s="29"/>
      <c r="L6927" s="28"/>
      <c r="M6927" s="27"/>
    </row>
    <row r="6928" spans="2:13">
      <c r="B6928" s="28"/>
      <c r="C6928" s="28"/>
      <c r="E6928" s="28"/>
      <c r="F6928" s="30"/>
      <c r="G6928" s="31"/>
      <c r="I6928" s="28"/>
      <c r="J6928" s="29"/>
      <c r="L6928" s="28"/>
      <c r="M6928" s="27"/>
    </row>
    <row r="6929" spans="2:13">
      <c r="B6929" s="28"/>
      <c r="C6929" s="28"/>
      <c r="E6929" s="28"/>
      <c r="F6929" s="30"/>
      <c r="G6929" s="31"/>
      <c r="I6929" s="28"/>
      <c r="J6929" s="29"/>
      <c r="L6929" s="28"/>
      <c r="M6929" s="27"/>
    </row>
    <row r="6930" spans="2:13">
      <c r="B6930" s="28"/>
      <c r="C6930" s="28"/>
      <c r="E6930" s="28"/>
      <c r="F6930" s="30"/>
      <c r="G6930" s="31"/>
      <c r="I6930" s="28"/>
      <c r="J6930" s="29"/>
      <c r="L6930" s="28"/>
      <c r="M6930" s="27"/>
    </row>
    <row r="6931" spans="2:13">
      <c r="B6931" s="28"/>
      <c r="C6931" s="28"/>
      <c r="E6931" s="28"/>
      <c r="F6931" s="30"/>
      <c r="G6931" s="31"/>
      <c r="I6931" s="28"/>
      <c r="J6931" s="29"/>
      <c r="L6931" s="28"/>
      <c r="M6931" s="27"/>
    </row>
    <row r="6932" spans="2:13">
      <c r="B6932" s="28"/>
      <c r="C6932" s="28"/>
      <c r="E6932" s="28"/>
      <c r="F6932" s="30"/>
      <c r="G6932" s="31"/>
      <c r="I6932" s="28"/>
      <c r="J6932" s="29"/>
      <c r="L6932" s="28"/>
      <c r="M6932" s="27"/>
    </row>
    <row r="6933" spans="2:13">
      <c r="B6933" s="28"/>
      <c r="C6933" s="28"/>
      <c r="E6933" s="28"/>
      <c r="F6933" s="30"/>
      <c r="G6933" s="31"/>
      <c r="I6933" s="28"/>
      <c r="J6933" s="29"/>
      <c r="L6933" s="28"/>
      <c r="M6933" s="27"/>
    </row>
    <row r="6934" spans="2:13">
      <c r="B6934" s="28"/>
      <c r="C6934" s="28"/>
      <c r="E6934" s="28"/>
      <c r="F6934" s="30"/>
      <c r="G6934" s="31"/>
      <c r="I6934" s="28"/>
      <c r="J6934" s="29"/>
      <c r="L6934" s="28"/>
      <c r="M6934" s="27"/>
    </row>
    <row r="6935" spans="2:13">
      <c r="B6935" s="28"/>
      <c r="C6935" s="28"/>
      <c r="E6935" s="28"/>
      <c r="F6935" s="30"/>
      <c r="G6935" s="31"/>
      <c r="I6935" s="28"/>
      <c r="J6935" s="29"/>
      <c r="L6935" s="28"/>
      <c r="M6935" s="27"/>
    </row>
    <row r="6936" spans="2:13">
      <c r="B6936" s="28"/>
      <c r="C6936" s="28"/>
      <c r="E6936" s="28"/>
      <c r="F6936" s="30"/>
      <c r="G6936" s="31"/>
      <c r="I6936" s="28"/>
      <c r="J6936" s="29"/>
      <c r="L6936" s="28"/>
      <c r="M6936" s="27"/>
    </row>
    <row r="6937" spans="2:13">
      <c r="B6937" s="28"/>
      <c r="C6937" s="28"/>
      <c r="E6937" s="28"/>
      <c r="F6937" s="30"/>
      <c r="G6937" s="31"/>
      <c r="I6937" s="28"/>
      <c r="J6937" s="29"/>
      <c r="L6937" s="28"/>
      <c r="M6937" s="27"/>
    </row>
    <row r="6938" spans="2:13">
      <c r="B6938" s="28"/>
      <c r="C6938" s="28"/>
      <c r="E6938" s="28"/>
      <c r="F6938" s="30"/>
      <c r="G6938" s="31"/>
      <c r="I6938" s="28"/>
      <c r="J6938" s="29"/>
      <c r="L6938" s="28"/>
      <c r="M6938" s="27"/>
    </row>
    <row r="6939" spans="2:13">
      <c r="B6939" s="28"/>
      <c r="C6939" s="28"/>
      <c r="E6939" s="28"/>
      <c r="F6939" s="30"/>
      <c r="G6939" s="31"/>
      <c r="I6939" s="28"/>
      <c r="J6939" s="29"/>
      <c r="L6939" s="28"/>
      <c r="M6939" s="27"/>
    </row>
    <row r="6940" spans="2:13">
      <c r="B6940" s="28"/>
      <c r="C6940" s="28"/>
      <c r="E6940" s="28"/>
      <c r="F6940" s="30"/>
      <c r="G6940" s="31"/>
      <c r="I6940" s="28"/>
      <c r="J6940" s="29"/>
      <c r="L6940" s="28"/>
      <c r="M6940" s="27"/>
    </row>
    <row r="6941" spans="2:13">
      <c r="B6941" s="28"/>
      <c r="C6941" s="28"/>
      <c r="E6941" s="28"/>
      <c r="F6941" s="30"/>
      <c r="G6941" s="31"/>
      <c r="I6941" s="28"/>
      <c r="J6941" s="29"/>
      <c r="L6941" s="28"/>
      <c r="M6941" s="27"/>
    </row>
    <row r="6942" spans="2:13">
      <c r="B6942" s="28"/>
      <c r="C6942" s="28"/>
      <c r="E6942" s="28"/>
      <c r="F6942" s="30"/>
      <c r="G6942" s="31"/>
      <c r="I6942" s="28"/>
      <c r="J6942" s="29"/>
      <c r="L6942" s="28"/>
      <c r="M6942" s="27"/>
    </row>
    <row r="6943" spans="2:13">
      <c r="B6943" s="28"/>
      <c r="C6943" s="28"/>
      <c r="E6943" s="28"/>
      <c r="F6943" s="30"/>
      <c r="G6943" s="31"/>
      <c r="I6943" s="28"/>
      <c r="J6943" s="29"/>
      <c r="L6943" s="28"/>
      <c r="M6943" s="27"/>
    </row>
    <row r="6944" spans="2:13">
      <c r="B6944" s="28"/>
      <c r="C6944" s="28"/>
      <c r="E6944" s="28"/>
      <c r="F6944" s="30"/>
      <c r="G6944" s="31"/>
      <c r="I6944" s="28"/>
      <c r="J6944" s="29"/>
      <c r="L6944" s="28"/>
      <c r="M6944" s="27"/>
    </row>
    <row r="6945" spans="2:13">
      <c r="B6945" s="28"/>
      <c r="C6945" s="28"/>
      <c r="E6945" s="28"/>
      <c r="F6945" s="30"/>
      <c r="G6945" s="31"/>
      <c r="I6945" s="28"/>
      <c r="J6945" s="29"/>
      <c r="L6945" s="28"/>
      <c r="M6945" s="27"/>
    </row>
    <row r="6946" spans="2:13">
      <c r="B6946" s="28"/>
      <c r="C6946" s="28"/>
      <c r="E6946" s="28"/>
      <c r="F6946" s="30"/>
      <c r="G6946" s="31"/>
      <c r="I6946" s="28"/>
      <c r="J6946" s="29"/>
      <c r="L6946" s="28"/>
      <c r="M6946" s="27"/>
    </row>
    <row r="6947" spans="2:13">
      <c r="B6947" s="28"/>
      <c r="C6947" s="28"/>
      <c r="E6947" s="28"/>
      <c r="F6947" s="30"/>
      <c r="G6947" s="31"/>
      <c r="I6947" s="28"/>
      <c r="J6947" s="29"/>
      <c r="L6947" s="28"/>
      <c r="M6947" s="27"/>
    </row>
    <row r="6948" spans="2:13">
      <c r="B6948" s="28"/>
      <c r="C6948" s="28"/>
      <c r="E6948" s="28"/>
      <c r="F6948" s="30"/>
      <c r="G6948" s="31"/>
      <c r="I6948" s="28"/>
      <c r="J6948" s="29"/>
      <c r="L6948" s="28"/>
      <c r="M6948" s="27"/>
    </row>
    <row r="6949" spans="2:13">
      <c r="B6949" s="28"/>
      <c r="C6949" s="28"/>
      <c r="E6949" s="28"/>
      <c r="F6949" s="30"/>
      <c r="G6949" s="31"/>
      <c r="I6949" s="28"/>
      <c r="J6949" s="29"/>
      <c r="L6949" s="28"/>
      <c r="M6949" s="27"/>
    </row>
    <row r="6950" spans="2:13">
      <c r="B6950" s="28"/>
      <c r="C6950" s="28"/>
      <c r="E6950" s="28"/>
      <c r="F6950" s="30"/>
      <c r="G6950" s="31"/>
      <c r="I6950" s="28"/>
      <c r="J6950" s="29"/>
      <c r="L6950" s="28"/>
      <c r="M6950" s="27"/>
    </row>
    <row r="6951" spans="2:13">
      <c r="B6951" s="28"/>
      <c r="C6951" s="28"/>
      <c r="E6951" s="28"/>
      <c r="F6951" s="30"/>
      <c r="G6951" s="31"/>
      <c r="I6951" s="28"/>
      <c r="J6951" s="29"/>
      <c r="L6951" s="28"/>
      <c r="M6951" s="27"/>
    </row>
    <row r="6952" spans="2:13">
      <c r="B6952" s="28"/>
      <c r="C6952" s="28"/>
      <c r="E6952" s="28"/>
      <c r="F6952" s="30"/>
      <c r="G6952" s="31"/>
      <c r="I6952" s="28"/>
      <c r="J6952" s="29"/>
      <c r="L6952" s="28"/>
      <c r="M6952" s="27"/>
    </row>
    <row r="6953" spans="2:13">
      <c r="B6953" s="28"/>
      <c r="C6953" s="28"/>
      <c r="E6953" s="28"/>
      <c r="F6953" s="30"/>
      <c r="G6953" s="31"/>
      <c r="I6953" s="28"/>
      <c r="J6953" s="29"/>
      <c r="L6953" s="28"/>
      <c r="M6953" s="27"/>
    </row>
    <row r="6954" spans="2:13">
      <c r="B6954" s="28"/>
      <c r="C6954" s="28"/>
      <c r="E6954" s="28"/>
      <c r="F6954" s="30"/>
      <c r="G6954" s="31"/>
      <c r="I6954" s="28"/>
      <c r="J6954" s="29"/>
      <c r="L6954" s="28"/>
      <c r="M6954" s="27"/>
    </row>
    <row r="6955" spans="2:13">
      <c r="B6955" s="28"/>
      <c r="C6955" s="28"/>
      <c r="E6955" s="28"/>
      <c r="F6955" s="30"/>
      <c r="G6955" s="31"/>
      <c r="I6955" s="28"/>
      <c r="J6955" s="29"/>
      <c r="L6955" s="28"/>
      <c r="M6955" s="27"/>
    </row>
    <row r="6956" spans="2:13">
      <c r="B6956" s="28"/>
      <c r="C6956" s="28"/>
      <c r="E6956" s="28"/>
      <c r="F6956" s="30"/>
      <c r="G6956" s="31"/>
      <c r="I6956" s="28"/>
      <c r="J6956" s="29"/>
      <c r="L6956" s="28"/>
      <c r="M6956" s="27"/>
    </row>
    <row r="6957" spans="2:13">
      <c r="B6957" s="28"/>
      <c r="C6957" s="28"/>
      <c r="E6957" s="28"/>
      <c r="F6957" s="30"/>
      <c r="G6957" s="31"/>
      <c r="I6957" s="28"/>
      <c r="J6957" s="29"/>
      <c r="L6957" s="28"/>
      <c r="M6957" s="27"/>
    </row>
    <row r="6958" spans="2:13">
      <c r="B6958" s="28"/>
      <c r="C6958" s="28"/>
      <c r="E6958" s="28"/>
      <c r="F6958" s="30"/>
      <c r="G6958" s="31"/>
      <c r="I6958" s="28"/>
      <c r="J6958" s="29"/>
      <c r="L6958" s="28"/>
      <c r="M6958" s="27"/>
    </row>
    <row r="6959" spans="2:13">
      <c r="B6959" s="28"/>
      <c r="C6959" s="28"/>
      <c r="E6959" s="28"/>
      <c r="F6959" s="30"/>
      <c r="G6959" s="31"/>
      <c r="I6959" s="28"/>
      <c r="J6959" s="29"/>
      <c r="L6959" s="28"/>
      <c r="M6959" s="27"/>
    </row>
    <row r="6960" spans="2:13">
      <c r="B6960" s="28"/>
      <c r="C6960" s="28"/>
      <c r="E6960" s="28"/>
      <c r="F6960" s="30"/>
      <c r="G6960" s="31"/>
      <c r="I6960" s="28"/>
      <c r="J6960" s="29"/>
      <c r="L6960" s="28"/>
      <c r="M6960" s="27"/>
    </row>
    <row r="6961" spans="2:13">
      <c r="B6961" s="28"/>
      <c r="C6961" s="28"/>
      <c r="E6961" s="28"/>
      <c r="F6961" s="30"/>
      <c r="G6961" s="31"/>
      <c r="I6961" s="28"/>
      <c r="J6961" s="29"/>
      <c r="L6961" s="28"/>
      <c r="M6961" s="27"/>
    </row>
    <row r="6962" spans="2:13">
      <c r="B6962" s="28"/>
      <c r="C6962" s="28"/>
      <c r="E6962" s="28"/>
      <c r="F6962" s="30"/>
      <c r="G6962" s="31"/>
      <c r="I6962" s="28"/>
      <c r="J6962" s="29"/>
      <c r="L6962" s="28"/>
      <c r="M6962" s="27"/>
    </row>
    <row r="6963" spans="2:13">
      <c r="B6963" s="28"/>
      <c r="C6963" s="28"/>
      <c r="E6963" s="28"/>
      <c r="F6963" s="30"/>
      <c r="G6963" s="31"/>
      <c r="I6963" s="28"/>
      <c r="J6963" s="29"/>
      <c r="L6963" s="28"/>
      <c r="M6963" s="27"/>
    </row>
    <row r="6964" spans="2:13">
      <c r="B6964" s="28"/>
      <c r="C6964" s="28"/>
      <c r="E6964" s="28"/>
      <c r="F6964" s="30"/>
      <c r="G6964" s="31"/>
      <c r="I6964" s="28"/>
      <c r="J6964" s="29"/>
      <c r="L6964" s="28"/>
      <c r="M6964" s="27"/>
    </row>
    <row r="6965" spans="2:13">
      <c r="B6965" s="28"/>
      <c r="C6965" s="28"/>
      <c r="E6965" s="28"/>
      <c r="F6965" s="30"/>
      <c r="G6965" s="31"/>
      <c r="I6965" s="28"/>
      <c r="J6965" s="29"/>
      <c r="L6965" s="28"/>
      <c r="M6965" s="27"/>
    </row>
    <row r="6966" spans="2:13">
      <c r="B6966" s="28"/>
      <c r="C6966" s="28"/>
      <c r="E6966" s="28"/>
      <c r="F6966" s="30"/>
      <c r="G6966" s="31"/>
      <c r="I6966" s="28"/>
      <c r="J6966" s="29"/>
      <c r="L6966" s="28"/>
      <c r="M6966" s="27"/>
    </row>
    <row r="6967" spans="2:13">
      <c r="B6967" s="28"/>
      <c r="C6967" s="28"/>
      <c r="E6967" s="28"/>
      <c r="F6967" s="30"/>
      <c r="G6967" s="31"/>
      <c r="I6967" s="28"/>
      <c r="J6967" s="29"/>
      <c r="L6967" s="28"/>
      <c r="M6967" s="27"/>
    </row>
    <row r="6968" spans="2:13">
      <c r="B6968" s="28"/>
      <c r="C6968" s="28"/>
      <c r="E6968" s="28"/>
      <c r="F6968" s="30"/>
      <c r="G6968" s="31"/>
      <c r="I6968" s="28"/>
      <c r="J6968" s="29"/>
      <c r="L6968" s="28"/>
      <c r="M6968" s="27"/>
    </row>
    <row r="6969" spans="2:13">
      <c r="B6969" s="28"/>
      <c r="C6969" s="28"/>
      <c r="E6969" s="28"/>
      <c r="F6969" s="30"/>
      <c r="G6969" s="31"/>
      <c r="I6969" s="28"/>
      <c r="J6969" s="29"/>
      <c r="L6969" s="28"/>
      <c r="M6969" s="27"/>
    </row>
    <row r="6970" spans="2:13">
      <c r="B6970" s="28"/>
      <c r="C6970" s="28"/>
      <c r="E6970" s="28"/>
      <c r="F6970" s="30"/>
      <c r="G6970" s="31"/>
      <c r="I6970" s="28"/>
      <c r="J6970" s="29"/>
      <c r="L6970" s="28"/>
      <c r="M6970" s="27"/>
    </row>
    <row r="6971" spans="2:13">
      <c r="B6971" s="28"/>
      <c r="C6971" s="28"/>
      <c r="E6971" s="28"/>
      <c r="F6971" s="30"/>
      <c r="G6971" s="31"/>
      <c r="I6971" s="28"/>
      <c r="J6971" s="29"/>
      <c r="L6971" s="28"/>
      <c r="M6971" s="27"/>
    </row>
    <row r="6972" spans="2:13">
      <c r="B6972" s="28"/>
      <c r="C6972" s="28"/>
      <c r="E6972" s="28"/>
      <c r="F6972" s="30"/>
      <c r="G6972" s="31"/>
      <c r="I6972" s="28"/>
      <c r="J6972" s="29"/>
      <c r="L6972" s="28"/>
      <c r="M6972" s="27"/>
    </row>
    <row r="6973" spans="2:13">
      <c r="B6973" s="28"/>
      <c r="C6973" s="28"/>
      <c r="E6973" s="28"/>
      <c r="F6973" s="30"/>
      <c r="G6973" s="31"/>
      <c r="I6973" s="28"/>
      <c r="J6973" s="29"/>
      <c r="L6973" s="28"/>
      <c r="M6973" s="27"/>
    </row>
    <row r="6974" spans="2:13">
      <c r="B6974" s="28"/>
      <c r="C6974" s="28"/>
      <c r="E6974" s="28"/>
      <c r="F6974" s="30"/>
      <c r="G6974" s="31"/>
      <c r="I6974" s="28"/>
      <c r="J6974" s="29"/>
      <c r="L6974" s="28"/>
      <c r="M6974" s="27"/>
    </row>
    <row r="6975" spans="2:13">
      <c r="B6975" s="28"/>
      <c r="C6975" s="28"/>
      <c r="E6975" s="28"/>
      <c r="F6975" s="30"/>
      <c r="G6975" s="31"/>
      <c r="I6975" s="28"/>
      <c r="J6975" s="29"/>
      <c r="L6975" s="28"/>
      <c r="M6975" s="27"/>
    </row>
    <row r="6976" spans="2:13">
      <c r="B6976" s="28"/>
      <c r="C6976" s="28"/>
      <c r="E6976" s="28"/>
      <c r="F6976" s="30"/>
      <c r="G6976" s="31"/>
      <c r="I6976" s="28"/>
      <c r="J6976" s="29"/>
      <c r="L6976" s="28"/>
      <c r="M6976" s="27"/>
    </row>
    <row r="6977" spans="2:13">
      <c r="B6977" s="28"/>
      <c r="C6977" s="28"/>
      <c r="E6977" s="28"/>
      <c r="F6977" s="30"/>
      <c r="G6977" s="31"/>
      <c r="I6977" s="28"/>
      <c r="J6977" s="29"/>
      <c r="L6977" s="28"/>
      <c r="M6977" s="27"/>
    </row>
    <row r="6978" spans="2:13">
      <c r="B6978" s="28"/>
      <c r="C6978" s="28"/>
      <c r="E6978" s="28"/>
      <c r="F6978" s="30"/>
      <c r="G6978" s="31"/>
      <c r="I6978" s="28"/>
      <c r="J6978" s="29"/>
      <c r="L6978" s="28"/>
      <c r="M6978" s="27"/>
    </row>
    <row r="6979" spans="2:13">
      <c r="B6979" s="28"/>
      <c r="C6979" s="28"/>
      <c r="E6979" s="28"/>
      <c r="F6979" s="30"/>
      <c r="G6979" s="31"/>
      <c r="I6979" s="28"/>
      <c r="J6979" s="29"/>
      <c r="L6979" s="28"/>
      <c r="M6979" s="27"/>
    </row>
    <row r="6980" spans="2:13">
      <c r="B6980" s="28"/>
      <c r="C6980" s="28"/>
      <c r="E6980" s="28"/>
      <c r="F6980" s="30"/>
      <c r="G6980" s="31"/>
      <c r="I6980" s="28"/>
      <c r="J6980" s="29"/>
      <c r="L6980" s="28"/>
      <c r="M6980" s="27"/>
    </row>
    <row r="6981" spans="2:13">
      <c r="B6981" s="28"/>
      <c r="C6981" s="28"/>
      <c r="E6981" s="28"/>
      <c r="F6981" s="30"/>
      <c r="G6981" s="31"/>
      <c r="I6981" s="28"/>
      <c r="J6981" s="29"/>
      <c r="L6981" s="28"/>
      <c r="M6981" s="27"/>
    </row>
    <row r="6982" spans="2:13">
      <c r="B6982" s="28"/>
      <c r="C6982" s="28"/>
      <c r="E6982" s="28"/>
      <c r="F6982" s="30"/>
      <c r="G6982" s="31"/>
      <c r="I6982" s="28"/>
      <c r="J6982" s="29"/>
      <c r="L6982" s="28"/>
      <c r="M6982" s="27"/>
    </row>
    <row r="6983" spans="2:13">
      <c r="B6983" s="28"/>
      <c r="C6983" s="28"/>
      <c r="E6983" s="28"/>
      <c r="F6983" s="30"/>
      <c r="G6983" s="31"/>
      <c r="I6983" s="28"/>
      <c r="J6983" s="29"/>
      <c r="L6983" s="28"/>
      <c r="M6983" s="27"/>
    </row>
    <row r="6984" spans="2:13">
      <c r="B6984" s="28"/>
      <c r="C6984" s="28"/>
      <c r="E6984" s="28"/>
      <c r="F6984" s="30"/>
      <c r="G6984" s="31"/>
      <c r="I6984" s="28"/>
      <c r="J6984" s="29"/>
      <c r="L6984" s="28"/>
      <c r="M6984" s="27"/>
    </row>
    <row r="6985" spans="2:13">
      <c r="B6985" s="28"/>
      <c r="C6985" s="28"/>
      <c r="E6985" s="28"/>
      <c r="F6985" s="30"/>
      <c r="G6985" s="31"/>
      <c r="I6985" s="28"/>
      <c r="J6985" s="29"/>
      <c r="L6985" s="28"/>
      <c r="M6985" s="27"/>
    </row>
    <row r="6986" spans="2:13">
      <c r="B6986" s="28"/>
      <c r="C6986" s="28"/>
      <c r="E6986" s="28"/>
      <c r="F6986" s="30"/>
      <c r="G6986" s="31"/>
      <c r="I6986" s="28"/>
      <c r="J6986" s="29"/>
      <c r="L6986" s="28"/>
      <c r="M6986" s="27"/>
    </row>
    <row r="6987" spans="2:13">
      <c r="B6987" s="28"/>
      <c r="C6987" s="28"/>
      <c r="E6987" s="28"/>
      <c r="F6987" s="30"/>
      <c r="G6987" s="31"/>
      <c r="I6987" s="28"/>
      <c r="J6987" s="29"/>
      <c r="L6987" s="28"/>
      <c r="M6987" s="27"/>
    </row>
    <row r="6988" spans="2:13">
      <c r="B6988" s="28"/>
      <c r="C6988" s="28"/>
      <c r="E6988" s="28"/>
      <c r="F6988" s="30"/>
      <c r="G6988" s="31"/>
      <c r="I6988" s="28"/>
      <c r="J6988" s="29"/>
      <c r="L6988" s="28"/>
      <c r="M6988" s="27"/>
    </row>
    <row r="6989" spans="2:13">
      <c r="B6989" s="28"/>
      <c r="C6989" s="28"/>
      <c r="E6989" s="28"/>
      <c r="F6989" s="30"/>
      <c r="G6989" s="31"/>
      <c r="I6989" s="28"/>
      <c r="J6989" s="29"/>
      <c r="L6989" s="28"/>
      <c r="M6989" s="27"/>
    </row>
    <row r="6990" spans="2:13">
      <c r="B6990" s="28"/>
      <c r="C6990" s="28"/>
      <c r="E6990" s="28"/>
      <c r="F6990" s="30"/>
      <c r="G6990" s="31"/>
      <c r="I6990" s="28"/>
      <c r="J6990" s="29"/>
      <c r="L6990" s="28"/>
      <c r="M6990" s="27"/>
    </row>
    <row r="6991" spans="2:13">
      <c r="B6991" s="28"/>
      <c r="C6991" s="28"/>
      <c r="E6991" s="28"/>
      <c r="F6991" s="30"/>
      <c r="G6991" s="31"/>
      <c r="I6991" s="28"/>
      <c r="J6991" s="29"/>
      <c r="L6991" s="28"/>
      <c r="M6991" s="27"/>
    </row>
    <row r="6992" spans="2:13">
      <c r="B6992" s="28"/>
      <c r="C6992" s="28"/>
      <c r="E6992" s="28"/>
      <c r="F6992" s="30"/>
      <c r="G6992" s="31"/>
      <c r="I6992" s="28"/>
      <c r="J6992" s="29"/>
      <c r="L6992" s="28"/>
      <c r="M6992" s="27"/>
    </row>
    <row r="6993" spans="2:13">
      <c r="B6993" s="28"/>
      <c r="C6993" s="28"/>
      <c r="E6993" s="28"/>
      <c r="F6993" s="30"/>
      <c r="G6993" s="31"/>
      <c r="I6993" s="28"/>
      <c r="J6993" s="29"/>
      <c r="L6993" s="28"/>
      <c r="M6993" s="27"/>
    </row>
    <row r="6994" spans="2:13">
      <c r="B6994" s="28"/>
      <c r="C6994" s="28"/>
      <c r="E6994" s="28"/>
      <c r="F6994" s="30"/>
      <c r="G6994" s="31"/>
      <c r="I6994" s="28"/>
      <c r="J6994" s="29"/>
      <c r="L6994" s="28"/>
      <c r="M6994" s="27"/>
    </row>
    <row r="6995" spans="2:13">
      <c r="B6995" s="28"/>
      <c r="C6995" s="28"/>
      <c r="E6995" s="28"/>
      <c r="F6995" s="30"/>
      <c r="G6995" s="31"/>
      <c r="I6995" s="28"/>
      <c r="J6995" s="29"/>
      <c r="L6995" s="28"/>
      <c r="M6995" s="27"/>
    </row>
    <row r="6996" spans="2:13">
      <c r="B6996" s="28"/>
      <c r="C6996" s="28"/>
      <c r="E6996" s="28"/>
      <c r="F6996" s="30"/>
      <c r="G6996" s="31"/>
      <c r="I6996" s="28"/>
      <c r="J6996" s="29"/>
      <c r="L6996" s="28"/>
      <c r="M6996" s="27"/>
    </row>
    <row r="6997" spans="2:13">
      <c r="B6997" s="28"/>
      <c r="C6997" s="28"/>
      <c r="E6997" s="28"/>
      <c r="F6997" s="30"/>
      <c r="G6997" s="31"/>
      <c r="I6997" s="28"/>
      <c r="J6997" s="29"/>
      <c r="L6997" s="28"/>
      <c r="M6997" s="27"/>
    </row>
    <row r="6998" spans="2:13">
      <c r="B6998" s="28"/>
      <c r="C6998" s="28"/>
      <c r="E6998" s="28"/>
      <c r="F6998" s="30"/>
      <c r="G6998" s="31"/>
      <c r="I6998" s="28"/>
      <c r="J6998" s="29"/>
      <c r="L6998" s="28"/>
      <c r="M6998" s="27"/>
    </row>
    <row r="6999" spans="2:13">
      <c r="B6999" s="28"/>
      <c r="C6999" s="28"/>
      <c r="E6999" s="28"/>
      <c r="F6999" s="30"/>
      <c r="G6999" s="31"/>
      <c r="I6999" s="28"/>
      <c r="J6999" s="29"/>
      <c r="L6999" s="28"/>
      <c r="M6999" s="27"/>
    </row>
    <row r="7000" spans="2:13">
      <c r="B7000" s="28"/>
      <c r="C7000" s="28"/>
      <c r="E7000" s="28"/>
      <c r="F7000" s="30"/>
      <c r="G7000" s="31"/>
      <c r="I7000" s="28"/>
      <c r="J7000" s="29"/>
      <c r="L7000" s="28"/>
      <c r="M7000" s="27"/>
    </row>
    <row r="7001" spans="2:13">
      <c r="B7001" s="28"/>
      <c r="C7001" s="28"/>
      <c r="E7001" s="28"/>
      <c r="F7001" s="30"/>
      <c r="G7001" s="31"/>
      <c r="I7001" s="28"/>
      <c r="J7001" s="29"/>
      <c r="L7001" s="28"/>
      <c r="M7001" s="27"/>
    </row>
    <row r="7002" spans="2:13">
      <c r="B7002" s="28"/>
      <c r="C7002" s="28"/>
      <c r="E7002" s="28"/>
      <c r="F7002" s="30"/>
      <c r="G7002" s="31"/>
      <c r="I7002" s="28"/>
      <c r="J7002" s="29"/>
      <c r="L7002" s="28"/>
      <c r="M7002" s="27"/>
    </row>
    <row r="7003" spans="2:13">
      <c r="B7003" s="28"/>
      <c r="C7003" s="28"/>
      <c r="E7003" s="28"/>
      <c r="F7003" s="30"/>
      <c r="G7003" s="31"/>
      <c r="I7003" s="28"/>
      <c r="J7003" s="29"/>
      <c r="L7003" s="28"/>
      <c r="M7003" s="27"/>
    </row>
    <row r="7004" spans="2:13">
      <c r="B7004" s="28"/>
      <c r="C7004" s="28"/>
      <c r="E7004" s="28"/>
      <c r="F7004" s="30"/>
      <c r="G7004" s="31"/>
      <c r="I7004" s="28"/>
      <c r="J7004" s="29"/>
      <c r="L7004" s="28"/>
      <c r="M7004" s="27"/>
    </row>
    <row r="7005" spans="2:13">
      <c r="B7005" s="28"/>
      <c r="C7005" s="28"/>
      <c r="E7005" s="28"/>
      <c r="F7005" s="30"/>
      <c r="G7005" s="31"/>
      <c r="I7005" s="28"/>
      <c r="J7005" s="29"/>
      <c r="L7005" s="28"/>
      <c r="M7005" s="27"/>
    </row>
    <row r="7006" spans="2:13">
      <c r="B7006" s="28"/>
      <c r="C7006" s="28"/>
      <c r="E7006" s="28"/>
      <c r="F7006" s="30"/>
      <c r="G7006" s="31"/>
      <c r="I7006" s="28"/>
      <c r="J7006" s="29"/>
      <c r="L7006" s="28"/>
      <c r="M7006" s="27"/>
    </row>
    <row r="7007" spans="2:13">
      <c r="B7007" s="28"/>
      <c r="C7007" s="28"/>
      <c r="E7007" s="28"/>
      <c r="F7007" s="30"/>
      <c r="G7007" s="31"/>
      <c r="I7007" s="28"/>
      <c r="J7007" s="29"/>
      <c r="L7007" s="28"/>
      <c r="M7007" s="27"/>
    </row>
    <row r="7008" spans="2:13">
      <c r="B7008" s="28"/>
      <c r="C7008" s="28"/>
      <c r="E7008" s="28"/>
      <c r="F7008" s="30"/>
      <c r="G7008" s="31"/>
      <c r="I7008" s="28"/>
      <c r="J7008" s="29"/>
      <c r="L7008" s="28"/>
      <c r="M7008" s="27"/>
    </row>
    <row r="7009" spans="2:13">
      <c r="B7009" s="28"/>
      <c r="C7009" s="28"/>
      <c r="E7009" s="28"/>
      <c r="F7009" s="30"/>
      <c r="G7009" s="31"/>
      <c r="I7009" s="28"/>
      <c r="J7009" s="29"/>
      <c r="L7009" s="28"/>
      <c r="M7009" s="27"/>
    </row>
    <row r="7010" spans="2:13">
      <c r="B7010" s="28"/>
      <c r="C7010" s="28"/>
      <c r="E7010" s="28"/>
      <c r="F7010" s="30"/>
      <c r="G7010" s="31"/>
      <c r="I7010" s="28"/>
      <c r="J7010" s="29"/>
      <c r="L7010" s="28"/>
      <c r="M7010" s="27"/>
    </row>
    <row r="7011" spans="2:13">
      <c r="B7011" s="28"/>
      <c r="C7011" s="28"/>
      <c r="E7011" s="28"/>
      <c r="F7011" s="30"/>
      <c r="G7011" s="31"/>
      <c r="I7011" s="28"/>
      <c r="J7011" s="29"/>
      <c r="L7011" s="28"/>
      <c r="M7011" s="27"/>
    </row>
    <row r="7012" spans="2:13">
      <c r="B7012" s="28"/>
      <c r="C7012" s="28"/>
      <c r="E7012" s="28"/>
      <c r="F7012" s="30"/>
      <c r="G7012" s="31"/>
      <c r="I7012" s="28"/>
      <c r="J7012" s="29"/>
      <c r="L7012" s="28"/>
      <c r="M7012" s="27"/>
    </row>
    <row r="7013" spans="2:13">
      <c r="B7013" s="28"/>
      <c r="C7013" s="28"/>
      <c r="E7013" s="28"/>
      <c r="F7013" s="30"/>
      <c r="G7013" s="31"/>
      <c r="I7013" s="28"/>
      <c r="J7013" s="29"/>
      <c r="L7013" s="28"/>
      <c r="M7013" s="27"/>
    </row>
    <row r="7014" spans="2:13">
      <c r="B7014" s="28"/>
      <c r="C7014" s="28"/>
      <c r="E7014" s="28"/>
      <c r="F7014" s="30"/>
      <c r="G7014" s="31"/>
      <c r="I7014" s="28"/>
      <c r="J7014" s="29"/>
      <c r="L7014" s="28"/>
      <c r="M7014" s="27"/>
    </row>
    <row r="7015" spans="2:13">
      <c r="B7015" s="28"/>
      <c r="C7015" s="28"/>
      <c r="E7015" s="28"/>
      <c r="F7015" s="30"/>
      <c r="G7015" s="31"/>
      <c r="I7015" s="28"/>
      <c r="J7015" s="29"/>
      <c r="L7015" s="28"/>
      <c r="M7015" s="27"/>
    </row>
    <row r="7016" spans="2:13">
      <c r="B7016" s="28"/>
      <c r="C7016" s="28"/>
      <c r="E7016" s="28"/>
      <c r="F7016" s="30"/>
      <c r="G7016" s="31"/>
      <c r="I7016" s="28"/>
      <c r="J7016" s="29"/>
      <c r="L7016" s="28"/>
      <c r="M7016" s="27"/>
    </row>
    <row r="7017" spans="2:13">
      <c r="B7017" s="28"/>
      <c r="C7017" s="28"/>
      <c r="E7017" s="28"/>
      <c r="F7017" s="30"/>
      <c r="G7017" s="31"/>
      <c r="I7017" s="28"/>
      <c r="J7017" s="29"/>
      <c r="L7017" s="28"/>
      <c r="M7017" s="27"/>
    </row>
    <row r="7018" spans="2:13">
      <c r="B7018" s="28"/>
      <c r="C7018" s="28"/>
      <c r="E7018" s="28"/>
      <c r="F7018" s="30"/>
      <c r="G7018" s="31"/>
      <c r="I7018" s="28"/>
      <c r="J7018" s="29"/>
      <c r="L7018" s="28"/>
      <c r="M7018" s="27"/>
    </row>
    <row r="7019" spans="2:13">
      <c r="B7019" s="28"/>
      <c r="C7019" s="28"/>
      <c r="E7019" s="28"/>
      <c r="F7019" s="30"/>
      <c r="G7019" s="31"/>
      <c r="I7019" s="28"/>
      <c r="J7019" s="29"/>
      <c r="L7019" s="28"/>
      <c r="M7019" s="27"/>
    </row>
    <row r="7020" spans="2:13">
      <c r="B7020" s="28"/>
      <c r="C7020" s="28"/>
      <c r="E7020" s="28"/>
      <c r="F7020" s="30"/>
      <c r="G7020" s="31"/>
      <c r="I7020" s="28"/>
      <c r="J7020" s="29"/>
      <c r="L7020" s="28"/>
      <c r="M7020" s="27"/>
    </row>
    <row r="7021" spans="2:13">
      <c r="B7021" s="28"/>
      <c r="C7021" s="28"/>
      <c r="E7021" s="28"/>
      <c r="F7021" s="30"/>
      <c r="G7021" s="31"/>
      <c r="I7021" s="28"/>
      <c r="J7021" s="29"/>
      <c r="L7021" s="28"/>
      <c r="M7021" s="27"/>
    </row>
    <row r="7022" spans="2:13">
      <c r="B7022" s="28"/>
      <c r="C7022" s="28"/>
      <c r="E7022" s="28"/>
      <c r="F7022" s="30"/>
      <c r="G7022" s="31"/>
      <c r="I7022" s="28"/>
      <c r="J7022" s="29"/>
      <c r="L7022" s="28"/>
      <c r="M7022" s="27"/>
    </row>
    <row r="7023" spans="2:13">
      <c r="B7023" s="28"/>
      <c r="C7023" s="28"/>
      <c r="E7023" s="28"/>
      <c r="F7023" s="30"/>
      <c r="G7023" s="31"/>
      <c r="I7023" s="28"/>
      <c r="J7023" s="29"/>
      <c r="L7023" s="28"/>
      <c r="M7023" s="27"/>
    </row>
    <row r="7024" spans="2:13">
      <c r="B7024" s="28"/>
      <c r="C7024" s="28"/>
      <c r="E7024" s="28"/>
      <c r="F7024" s="30"/>
      <c r="G7024" s="31"/>
      <c r="I7024" s="28"/>
      <c r="J7024" s="29"/>
      <c r="L7024" s="28"/>
      <c r="M7024" s="27"/>
    </row>
    <row r="7025" spans="2:13">
      <c r="B7025" s="28"/>
      <c r="C7025" s="28"/>
      <c r="E7025" s="28"/>
      <c r="F7025" s="30"/>
      <c r="G7025" s="31"/>
      <c r="I7025" s="28"/>
      <c r="J7025" s="29"/>
      <c r="L7025" s="28"/>
      <c r="M7025" s="27"/>
    </row>
    <row r="7026" spans="2:13">
      <c r="B7026" s="28"/>
      <c r="C7026" s="28"/>
      <c r="E7026" s="28"/>
      <c r="F7026" s="30"/>
      <c r="G7026" s="31"/>
      <c r="I7026" s="28"/>
      <c r="J7026" s="29"/>
      <c r="L7026" s="28"/>
      <c r="M7026" s="27"/>
    </row>
    <row r="7027" spans="2:13">
      <c r="B7027" s="28"/>
      <c r="C7027" s="28"/>
      <c r="E7027" s="28"/>
      <c r="F7027" s="30"/>
      <c r="G7027" s="31"/>
      <c r="I7027" s="28"/>
      <c r="J7027" s="29"/>
      <c r="L7027" s="28"/>
      <c r="M7027" s="27"/>
    </row>
    <row r="7028" spans="2:13">
      <c r="B7028" s="28"/>
      <c r="C7028" s="28"/>
      <c r="E7028" s="28"/>
      <c r="F7028" s="30"/>
      <c r="G7028" s="31"/>
      <c r="I7028" s="28"/>
      <c r="J7028" s="29"/>
      <c r="L7028" s="28"/>
      <c r="M7028" s="27"/>
    </row>
    <row r="7029" spans="2:13">
      <c r="B7029" s="28"/>
      <c r="C7029" s="28"/>
      <c r="E7029" s="28"/>
      <c r="F7029" s="30"/>
      <c r="G7029" s="31"/>
      <c r="I7029" s="28"/>
      <c r="J7029" s="29"/>
      <c r="L7029" s="28"/>
      <c r="M7029" s="27"/>
    </row>
    <row r="7030" spans="2:13">
      <c r="B7030" s="28"/>
      <c r="C7030" s="28"/>
      <c r="E7030" s="28"/>
      <c r="F7030" s="30"/>
      <c r="G7030" s="31"/>
      <c r="I7030" s="28"/>
      <c r="J7030" s="29"/>
      <c r="L7030" s="28"/>
      <c r="M7030" s="27"/>
    </row>
    <row r="7031" spans="2:13">
      <c r="B7031" s="28"/>
      <c r="C7031" s="28"/>
      <c r="E7031" s="28"/>
      <c r="F7031" s="30"/>
      <c r="G7031" s="31"/>
      <c r="I7031" s="28"/>
      <c r="J7031" s="29"/>
      <c r="L7031" s="28"/>
      <c r="M7031" s="27"/>
    </row>
    <row r="7032" spans="2:13">
      <c r="B7032" s="28"/>
      <c r="C7032" s="28"/>
      <c r="E7032" s="28"/>
      <c r="F7032" s="30"/>
      <c r="G7032" s="31"/>
      <c r="I7032" s="28"/>
      <c r="J7032" s="29"/>
      <c r="L7032" s="28"/>
      <c r="M7032" s="27"/>
    </row>
    <row r="7033" spans="2:13">
      <c r="B7033" s="28"/>
      <c r="C7033" s="28"/>
      <c r="E7033" s="28"/>
      <c r="F7033" s="30"/>
      <c r="G7033" s="31"/>
      <c r="I7033" s="28"/>
      <c r="J7033" s="29"/>
      <c r="L7033" s="28"/>
      <c r="M7033" s="27"/>
    </row>
    <row r="7034" spans="2:13">
      <c r="B7034" s="28"/>
      <c r="C7034" s="28"/>
      <c r="E7034" s="28"/>
      <c r="F7034" s="30"/>
      <c r="G7034" s="31"/>
      <c r="I7034" s="28"/>
      <c r="J7034" s="29"/>
      <c r="L7034" s="28"/>
      <c r="M7034" s="27"/>
    </row>
    <row r="7035" spans="2:13">
      <c r="B7035" s="28"/>
      <c r="C7035" s="28"/>
      <c r="E7035" s="28"/>
      <c r="F7035" s="30"/>
      <c r="G7035" s="31"/>
      <c r="I7035" s="28"/>
      <c r="J7035" s="29"/>
      <c r="L7035" s="28"/>
      <c r="M7035" s="27"/>
    </row>
    <row r="7036" spans="2:13">
      <c r="B7036" s="28"/>
      <c r="C7036" s="28"/>
      <c r="E7036" s="28"/>
      <c r="F7036" s="30"/>
      <c r="G7036" s="31"/>
      <c r="I7036" s="28"/>
      <c r="J7036" s="29"/>
      <c r="L7036" s="28"/>
      <c r="M7036" s="27"/>
    </row>
    <row r="7037" spans="2:13">
      <c r="B7037" s="28"/>
      <c r="C7037" s="28"/>
      <c r="E7037" s="28"/>
      <c r="F7037" s="30"/>
      <c r="G7037" s="31"/>
      <c r="I7037" s="28"/>
      <c r="J7037" s="29"/>
      <c r="L7037" s="28"/>
      <c r="M7037" s="27"/>
    </row>
    <row r="7038" spans="2:13">
      <c r="B7038" s="28"/>
      <c r="C7038" s="28"/>
      <c r="E7038" s="28"/>
      <c r="F7038" s="30"/>
      <c r="G7038" s="31"/>
      <c r="I7038" s="28"/>
      <c r="J7038" s="29"/>
      <c r="L7038" s="28"/>
      <c r="M7038" s="27"/>
    </row>
    <row r="7039" spans="2:13">
      <c r="B7039" s="28"/>
      <c r="C7039" s="28"/>
      <c r="E7039" s="28"/>
      <c r="F7039" s="30"/>
      <c r="G7039" s="31"/>
      <c r="I7039" s="28"/>
      <c r="J7039" s="29"/>
      <c r="L7039" s="28"/>
      <c r="M7039" s="27"/>
    </row>
    <row r="7040" spans="2:13">
      <c r="B7040" s="28"/>
      <c r="C7040" s="28"/>
      <c r="E7040" s="28"/>
      <c r="F7040" s="30"/>
      <c r="G7040" s="31"/>
      <c r="I7040" s="28"/>
      <c r="J7040" s="29"/>
      <c r="L7040" s="28"/>
      <c r="M7040" s="27"/>
    </row>
    <row r="7041" spans="2:13">
      <c r="B7041" s="28"/>
      <c r="C7041" s="28"/>
      <c r="E7041" s="28"/>
      <c r="F7041" s="30"/>
      <c r="G7041" s="31"/>
      <c r="I7041" s="28"/>
      <c r="J7041" s="29"/>
      <c r="L7041" s="28"/>
      <c r="M7041" s="27"/>
    </row>
    <row r="7042" spans="2:13">
      <c r="B7042" s="28"/>
      <c r="C7042" s="28"/>
      <c r="E7042" s="28"/>
      <c r="F7042" s="30"/>
      <c r="G7042" s="31"/>
      <c r="I7042" s="28"/>
      <c r="J7042" s="29"/>
      <c r="L7042" s="28"/>
      <c r="M7042" s="27"/>
    </row>
    <row r="7043" spans="2:13">
      <c r="B7043" s="28"/>
      <c r="C7043" s="28"/>
      <c r="E7043" s="28"/>
      <c r="F7043" s="30"/>
      <c r="G7043" s="31"/>
      <c r="I7043" s="28"/>
      <c r="J7043" s="29"/>
      <c r="L7043" s="28"/>
      <c r="M7043" s="27"/>
    </row>
    <row r="7044" spans="2:13">
      <c r="B7044" s="28"/>
      <c r="C7044" s="28"/>
      <c r="E7044" s="28"/>
      <c r="F7044" s="30"/>
      <c r="G7044" s="31"/>
      <c r="I7044" s="28"/>
      <c r="J7044" s="29"/>
      <c r="L7044" s="28"/>
      <c r="M7044" s="27"/>
    </row>
    <row r="7045" spans="2:13">
      <c r="B7045" s="28"/>
      <c r="C7045" s="28"/>
      <c r="E7045" s="28"/>
      <c r="F7045" s="30"/>
      <c r="G7045" s="31"/>
      <c r="I7045" s="28"/>
      <c r="J7045" s="29"/>
      <c r="L7045" s="28"/>
      <c r="M7045" s="27"/>
    </row>
    <row r="7046" spans="2:13">
      <c r="B7046" s="28"/>
      <c r="C7046" s="28"/>
      <c r="E7046" s="28"/>
      <c r="F7046" s="30"/>
      <c r="G7046" s="31"/>
      <c r="I7046" s="28"/>
      <c r="J7046" s="29"/>
      <c r="L7046" s="28"/>
      <c r="M7046" s="27"/>
    </row>
    <row r="7047" spans="2:13">
      <c r="B7047" s="28"/>
      <c r="C7047" s="28"/>
      <c r="E7047" s="28"/>
      <c r="F7047" s="30"/>
      <c r="G7047" s="31"/>
      <c r="I7047" s="28"/>
      <c r="J7047" s="29"/>
      <c r="L7047" s="28"/>
      <c r="M7047" s="27"/>
    </row>
    <row r="7048" spans="2:13">
      <c r="B7048" s="28"/>
      <c r="C7048" s="28"/>
      <c r="E7048" s="28"/>
      <c r="F7048" s="30"/>
      <c r="G7048" s="31"/>
      <c r="I7048" s="28"/>
      <c r="J7048" s="29"/>
      <c r="L7048" s="28"/>
      <c r="M7048" s="27"/>
    </row>
    <row r="7049" spans="2:13">
      <c r="B7049" s="28"/>
      <c r="C7049" s="28"/>
      <c r="E7049" s="28"/>
      <c r="F7049" s="30"/>
      <c r="G7049" s="31"/>
      <c r="I7049" s="28"/>
      <c r="J7049" s="29"/>
      <c r="L7049" s="28"/>
      <c r="M7049" s="27"/>
    </row>
    <row r="7050" spans="2:13">
      <c r="B7050" s="28"/>
      <c r="C7050" s="28"/>
      <c r="E7050" s="28"/>
      <c r="F7050" s="30"/>
      <c r="G7050" s="31"/>
      <c r="I7050" s="28"/>
      <c r="J7050" s="29"/>
      <c r="L7050" s="28"/>
      <c r="M7050" s="27"/>
    </row>
    <row r="7051" spans="2:13">
      <c r="B7051" s="28"/>
      <c r="C7051" s="28"/>
      <c r="E7051" s="28"/>
      <c r="F7051" s="30"/>
      <c r="G7051" s="31"/>
      <c r="I7051" s="28"/>
      <c r="J7051" s="29"/>
      <c r="L7051" s="28"/>
      <c r="M7051" s="27"/>
    </row>
    <row r="7052" spans="2:13">
      <c r="B7052" s="28"/>
      <c r="C7052" s="28"/>
      <c r="E7052" s="28"/>
      <c r="F7052" s="30"/>
      <c r="G7052" s="31"/>
      <c r="I7052" s="28"/>
      <c r="J7052" s="29"/>
      <c r="L7052" s="28"/>
      <c r="M7052" s="27"/>
    </row>
    <row r="7053" spans="2:13">
      <c r="B7053" s="28"/>
      <c r="C7053" s="28"/>
      <c r="E7053" s="28"/>
      <c r="F7053" s="30"/>
      <c r="G7053" s="31"/>
      <c r="I7053" s="28"/>
      <c r="J7053" s="29"/>
      <c r="L7053" s="28"/>
      <c r="M7053" s="27"/>
    </row>
    <row r="7054" spans="2:13">
      <c r="B7054" s="28"/>
      <c r="C7054" s="28"/>
      <c r="E7054" s="28"/>
      <c r="F7054" s="30"/>
      <c r="G7054" s="31"/>
      <c r="I7054" s="28"/>
      <c r="J7054" s="29"/>
      <c r="L7054" s="28"/>
      <c r="M7054" s="27"/>
    </row>
    <row r="7055" spans="2:13">
      <c r="B7055" s="28"/>
      <c r="C7055" s="28"/>
      <c r="E7055" s="28"/>
      <c r="F7055" s="30"/>
      <c r="G7055" s="31"/>
      <c r="I7055" s="28"/>
      <c r="J7055" s="29"/>
      <c r="L7055" s="28"/>
      <c r="M7055" s="27"/>
    </row>
    <row r="7056" spans="2:13">
      <c r="B7056" s="28"/>
      <c r="C7056" s="28"/>
      <c r="E7056" s="28"/>
      <c r="F7056" s="30"/>
      <c r="G7056" s="31"/>
      <c r="I7056" s="28"/>
      <c r="J7056" s="29"/>
      <c r="L7056" s="28"/>
      <c r="M7056" s="27"/>
    </row>
    <row r="7057" spans="2:13">
      <c r="B7057" s="28"/>
      <c r="C7057" s="28"/>
      <c r="E7057" s="28"/>
      <c r="F7057" s="30"/>
      <c r="G7057" s="31"/>
      <c r="I7057" s="28"/>
      <c r="J7057" s="29"/>
      <c r="L7057" s="28"/>
      <c r="M7057" s="27"/>
    </row>
    <row r="7058" spans="2:13">
      <c r="B7058" s="28"/>
      <c r="C7058" s="28"/>
      <c r="E7058" s="28"/>
      <c r="F7058" s="30"/>
      <c r="G7058" s="31"/>
      <c r="I7058" s="28"/>
      <c r="J7058" s="29"/>
      <c r="L7058" s="28"/>
      <c r="M7058" s="27"/>
    </row>
    <row r="7059" spans="2:13">
      <c r="B7059" s="28"/>
      <c r="C7059" s="28"/>
      <c r="E7059" s="28"/>
      <c r="F7059" s="30"/>
      <c r="G7059" s="31"/>
      <c r="I7059" s="28"/>
      <c r="J7059" s="29"/>
      <c r="L7059" s="28"/>
      <c r="M7059" s="27"/>
    </row>
    <row r="7060" spans="2:13">
      <c r="B7060" s="28"/>
      <c r="C7060" s="28"/>
      <c r="E7060" s="28"/>
      <c r="F7060" s="30"/>
      <c r="G7060" s="31"/>
      <c r="I7060" s="28"/>
      <c r="J7060" s="29"/>
      <c r="L7060" s="28"/>
      <c r="M7060" s="27"/>
    </row>
    <row r="7061" spans="2:13">
      <c r="B7061" s="28"/>
      <c r="C7061" s="28"/>
      <c r="E7061" s="28"/>
      <c r="F7061" s="30"/>
      <c r="G7061" s="31"/>
      <c r="I7061" s="28"/>
      <c r="J7061" s="29"/>
      <c r="L7061" s="28"/>
      <c r="M7061" s="27"/>
    </row>
    <row r="7062" spans="2:13">
      <c r="B7062" s="28"/>
      <c r="C7062" s="28"/>
      <c r="E7062" s="28"/>
      <c r="F7062" s="30"/>
      <c r="G7062" s="31"/>
      <c r="I7062" s="28"/>
      <c r="J7062" s="29"/>
      <c r="L7062" s="28"/>
      <c r="M7062" s="27"/>
    </row>
    <row r="7063" spans="2:13">
      <c r="B7063" s="28"/>
      <c r="C7063" s="28"/>
      <c r="E7063" s="28"/>
      <c r="F7063" s="30"/>
      <c r="G7063" s="31"/>
      <c r="I7063" s="28"/>
      <c r="J7063" s="29"/>
      <c r="L7063" s="28"/>
      <c r="M7063" s="27"/>
    </row>
    <row r="7064" spans="2:13">
      <c r="B7064" s="28"/>
      <c r="C7064" s="28"/>
      <c r="E7064" s="28"/>
      <c r="F7064" s="30"/>
      <c r="G7064" s="31"/>
      <c r="I7064" s="28"/>
      <c r="J7064" s="29"/>
      <c r="L7064" s="28"/>
      <c r="M7064" s="27"/>
    </row>
    <row r="7065" spans="2:13">
      <c r="B7065" s="28"/>
      <c r="C7065" s="28"/>
      <c r="E7065" s="28"/>
      <c r="F7065" s="30"/>
      <c r="G7065" s="31"/>
      <c r="I7065" s="28"/>
      <c r="J7065" s="29"/>
      <c r="L7065" s="28"/>
      <c r="M7065" s="27"/>
    </row>
    <row r="7066" spans="2:13">
      <c r="B7066" s="28"/>
      <c r="C7066" s="28"/>
      <c r="E7066" s="28"/>
      <c r="F7066" s="30"/>
      <c r="G7066" s="31"/>
      <c r="I7066" s="28"/>
      <c r="J7066" s="29"/>
      <c r="L7066" s="28"/>
      <c r="M7066" s="27"/>
    </row>
    <row r="7067" spans="2:13">
      <c r="B7067" s="28"/>
      <c r="C7067" s="28"/>
      <c r="E7067" s="28"/>
      <c r="F7067" s="30"/>
      <c r="G7067" s="31"/>
      <c r="I7067" s="28"/>
      <c r="J7067" s="29"/>
      <c r="L7067" s="28"/>
      <c r="M7067" s="27"/>
    </row>
    <row r="7068" spans="2:13">
      <c r="B7068" s="28"/>
      <c r="C7068" s="28"/>
      <c r="E7068" s="28"/>
      <c r="F7068" s="30"/>
      <c r="G7068" s="31"/>
      <c r="I7068" s="28"/>
      <c r="J7068" s="29"/>
      <c r="L7068" s="28"/>
      <c r="M7068" s="27"/>
    </row>
    <row r="7069" spans="2:13">
      <c r="B7069" s="28"/>
      <c r="C7069" s="28"/>
      <c r="E7069" s="28"/>
      <c r="F7069" s="30"/>
      <c r="G7069" s="31"/>
      <c r="I7069" s="28"/>
      <c r="J7069" s="29"/>
      <c r="L7069" s="28"/>
      <c r="M7069" s="27"/>
    </row>
    <row r="7070" spans="2:13">
      <c r="B7070" s="28"/>
      <c r="C7070" s="28"/>
      <c r="E7070" s="28"/>
      <c r="F7070" s="30"/>
      <c r="G7070" s="31"/>
      <c r="I7070" s="28"/>
      <c r="J7070" s="29"/>
      <c r="L7070" s="28"/>
      <c r="M7070" s="27"/>
    </row>
    <row r="7071" spans="2:13">
      <c r="B7071" s="28"/>
      <c r="C7071" s="28"/>
      <c r="E7071" s="28"/>
      <c r="F7071" s="30"/>
      <c r="G7071" s="31"/>
      <c r="I7071" s="28"/>
      <c r="J7071" s="29"/>
      <c r="L7071" s="28"/>
      <c r="M7071" s="27"/>
    </row>
    <row r="7072" spans="2:13">
      <c r="B7072" s="28"/>
      <c r="C7072" s="28"/>
      <c r="E7072" s="28"/>
      <c r="F7072" s="30"/>
      <c r="G7072" s="31"/>
      <c r="I7072" s="28"/>
      <c r="J7072" s="29"/>
      <c r="L7072" s="28"/>
      <c r="M7072" s="27"/>
    </row>
    <row r="7073" spans="2:13">
      <c r="B7073" s="28"/>
      <c r="C7073" s="28"/>
      <c r="E7073" s="28"/>
      <c r="F7073" s="30"/>
      <c r="G7073" s="31"/>
      <c r="I7073" s="28"/>
      <c r="J7073" s="29"/>
      <c r="L7073" s="28"/>
      <c r="M7073" s="27"/>
    </row>
    <row r="7074" spans="2:13">
      <c r="B7074" s="28"/>
      <c r="C7074" s="28"/>
      <c r="E7074" s="28"/>
      <c r="F7074" s="30"/>
      <c r="G7074" s="31"/>
      <c r="I7074" s="28"/>
      <c r="J7074" s="29"/>
      <c r="L7074" s="28"/>
      <c r="M7074" s="27"/>
    </row>
    <row r="7075" spans="2:13">
      <c r="B7075" s="28"/>
      <c r="C7075" s="28"/>
      <c r="E7075" s="28"/>
      <c r="F7075" s="30"/>
      <c r="G7075" s="31"/>
      <c r="I7075" s="28"/>
      <c r="J7075" s="29"/>
      <c r="L7075" s="28"/>
      <c r="M7075" s="27"/>
    </row>
    <row r="7076" spans="2:13">
      <c r="B7076" s="28"/>
      <c r="C7076" s="28"/>
      <c r="E7076" s="28"/>
      <c r="F7076" s="30"/>
      <c r="G7076" s="31"/>
      <c r="I7076" s="28"/>
      <c r="J7076" s="29"/>
      <c r="L7076" s="28"/>
      <c r="M7076" s="27"/>
    </row>
    <row r="7077" spans="2:13">
      <c r="B7077" s="28"/>
      <c r="C7077" s="28"/>
      <c r="E7077" s="28"/>
      <c r="F7077" s="30"/>
      <c r="G7077" s="31"/>
      <c r="I7077" s="28"/>
      <c r="J7077" s="29"/>
      <c r="L7077" s="28"/>
      <c r="M7077" s="27"/>
    </row>
    <row r="7078" spans="2:13">
      <c r="B7078" s="28"/>
      <c r="C7078" s="28"/>
      <c r="E7078" s="28"/>
      <c r="F7078" s="30"/>
      <c r="G7078" s="31"/>
      <c r="I7078" s="28"/>
      <c r="J7078" s="29"/>
      <c r="L7078" s="28"/>
      <c r="M7078" s="27"/>
    </row>
    <row r="7079" spans="2:13">
      <c r="B7079" s="28"/>
      <c r="C7079" s="28"/>
      <c r="E7079" s="28"/>
      <c r="F7079" s="30"/>
      <c r="G7079" s="31"/>
      <c r="I7079" s="28"/>
      <c r="J7079" s="29"/>
      <c r="L7079" s="28"/>
      <c r="M7079" s="27"/>
    </row>
    <row r="7080" spans="2:13">
      <c r="B7080" s="28"/>
      <c r="C7080" s="28"/>
      <c r="E7080" s="28"/>
      <c r="F7080" s="30"/>
      <c r="G7080" s="31"/>
      <c r="I7080" s="28"/>
      <c r="J7080" s="29"/>
      <c r="L7080" s="28"/>
      <c r="M7080" s="27"/>
    </row>
    <row r="7081" spans="2:13">
      <c r="B7081" s="28"/>
      <c r="C7081" s="28"/>
      <c r="E7081" s="28"/>
      <c r="F7081" s="30"/>
      <c r="G7081" s="31"/>
      <c r="I7081" s="28"/>
      <c r="J7081" s="29"/>
      <c r="L7081" s="28"/>
      <c r="M7081" s="27"/>
    </row>
    <row r="7082" spans="2:13">
      <c r="B7082" s="28"/>
      <c r="C7082" s="28"/>
      <c r="E7082" s="28"/>
      <c r="F7082" s="30"/>
      <c r="G7082" s="31"/>
      <c r="I7082" s="28"/>
      <c r="J7082" s="29"/>
      <c r="L7082" s="28"/>
      <c r="M7082" s="27"/>
    </row>
    <row r="7083" spans="2:13">
      <c r="B7083" s="28"/>
      <c r="C7083" s="28"/>
      <c r="E7083" s="28"/>
      <c r="F7083" s="30"/>
      <c r="G7083" s="31"/>
      <c r="I7083" s="28"/>
      <c r="J7083" s="29"/>
      <c r="L7083" s="28"/>
      <c r="M7083" s="27"/>
    </row>
    <row r="7084" spans="2:13">
      <c r="B7084" s="28"/>
      <c r="C7084" s="28"/>
      <c r="E7084" s="28"/>
      <c r="F7084" s="30"/>
      <c r="G7084" s="31"/>
      <c r="I7084" s="28"/>
      <c r="J7084" s="29"/>
      <c r="L7084" s="28"/>
      <c r="M7084" s="27"/>
    </row>
    <row r="7085" spans="2:13">
      <c r="B7085" s="28"/>
      <c r="C7085" s="28"/>
      <c r="E7085" s="28"/>
      <c r="F7085" s="30"/>
      <c r="G7085" s="31"/>
      <c r="I7085" s="28"/>
      <c r="J7085" s="29"/>
      <c r="L7085" s="28"/>
      <c r="M7085" s="27"/>
    </row>
    <row r="7086" spans="2:13">
      <c r="B7086" s="28"/>
      <c r="C7086" s="28"/>
      <c r="E7086" s="28"/>
      <c r="F7086" s="30"/>
      <c r="G7086" s="31"/>
      <c r="I7086" s="28"/>
      <c r="J7086" s="29"/>
      <c r="L7086" s="28"/>
      <c r="M7086" s="27"/>
    </row>
    <row r="7087" spans="2:13">
      <c r="B7087" s="28"/>
      <c r="C7087" s="28"/>
      <c r="E7087" s="28"/>
      <c r="F7087" s="30"/>
      <c r="G7087" s="31"/>
      <c r="I7087" s="28"/>
      <c r="J7087" s="29"/>
      <c r="L7087" s="28"/>
      <c r="M7087" s="27"/>
    </row>
    <row r="7088" spans="2:13">
      <c r="B7088" s="28"/>
      <c r="C7088" s="28"/>
      <c r="E7088" s="28"/>
      <c r="F7088" s="30"/>
      <c r="G7088" s="31"/>
      <c r="I7088" s="28"/>
      <c r="J7088" s="29"/>
      <c r="L7088" s="28"/>
      <c r="M7088" s="27"/>
    </row>
    <row r="7089" spans="2:13">
      <c r="B7089" s="28"/>
      <c r="C7089" s="28"/>
      <c r="E7089" s="28"/>
      <c r="F7089" s="30"/>
      <c r="G7089" s="31"/>
      <c r="I7089" s="28"/>
      <c r="J7089" s="29"/>
      <c r="L7089" s="28"/>
      <c r="M7089" s="27"/>
    </row>
    <row r="7090" spans="2:13">
      <c r="B7090" s="28"/>
      <c r="C7090" s="28"/>
      <c r="E7090" s="28"/>
      <c r="F7090" s="30"/>
      <c r="G7090" s="31"/>
      <c r="I7090" s="28"/>
      <c r="J7090" s="29"/>
      <c r="L7090" s="28"/>
      <c r="M7090" s="27"/>
    </row>
    <row r="7091" spans="2:13">
      <c r="B7091" s="28"/>
      <c r="C7091" s="28"/>
      <c r="E7091" s="28"/>
      <c r="F7091" s="30"/>
      <c r="G7091" s="31"/>
      <c r="I7091" s="28"/>
      <c r="J7091" s="29"/>
      <c r="L7091" s="28"/>
      <c r="M7091" s="27"/>
    </row>
    <row r="7092" spans="2:13">
      <c r="B7092" s="28"/>
      <c r="C7092" s="28"/>
      <c r="E7092" s="28"/>
      <c r="F7092" s="30"/>
      <c r="G7092" s="31"/>
      <c r="I7092" s="28"/>
      <c r="J7092" s="29"/>
      <c r="L7092" s="28"/>
      <c r="M7092" s="27"/>
    </row>
    <row r="7093" spans="2:13">
      <c r="B7093" s="28"/>
      <c r="C7093" s="28"/>
      <c r="E7093" s="28"/>
      <c r="F7093" s="30"/>
      <c r="G7093" s="31"/>
      <c r="I7093" s="28"/>
      <c r="J7093" s="29"/>
      <c r="L7093" s="28"/>
      <c r="M7093" s="27"/>
    </row>
    <row r="7094" spans="2:13">
      <c r="B7094" s="28"/>
      <c r="C7094" s="28"/>
      <c r="E7094" s="28"/>
      <c r="F7094" s="30"/>
      <c r="G7094" s="31"/>
      <c r="I7094" s="28"/>
      <c r="J7094" s="29"/>
      <c r="L7094" s="28"/>
      <c r="M7094" s="27"/>
    </row>
    <row r="7095" spans="2:13">
      <c r="B7095" s="28"/>
      <c r="C7095" s="28"/>
      <c r="E7095" s="28"/>
      <c r="F7095" s="30"/>
      <c r="G7095" s="31"/>
      <c r="I7095" s="28"/>
      <c r="J7095" s="29"/>
      <c r="L7095" s="28"/>
      <c r="M7095" s="27"/>
    </row>
    <row r="7096" spans="2:13">
      <c r="B7096" s="28"/>
      <c r="C7096" s="28"/>
      <c r="E7096" s="28"/>
      <c r="F7096" s="30"/>
      <c r="G7096" s="31"/>
      <c r="I7096" s="28"/>
      <c r="J7096" s="29"/>
      <c r="L7096" s="28"/>
      <c r="M7096" s="27"/>
    </row>
    <row r="7097" spans="2:13">
      <c r="B7097" s="28"/>
      <c r="C7097" s="28"/>
      <c r="E7097" s="28"/>
      <c r="F7097" s="30"/>
      <c r="G7097" s="31"/>
      <c r="I7097" s="28"/>
      <c r="J7097" s="29"/>
      <c r="L7097" s="28"/>
      <c r="M7097" s="27"/>
    </row>
    <row r="7098" spans="2:13">
      <c r="B7098" s="28"/>
      <c r="C7098" s="28"/>
      <c r="E7098" s="28"/>
      <c r="F7098" s="30"/>
      <c r="G7098" s="31"/>
      <c r="I7098" s="28"/>
      <c r="J7098" s="29"/>
      <c r="L7098" s="28"/>
      <c r="M7098" s="27"/>
    </row>
    <row r="7099" spans="2:13">
      <c r="B7099" s="28"/>
      <c r="C7099" s="28"/>
      <c r="E7099" s="28"/>
      <c r="F7099" s="30"/>
      <c r="G7099" s="31"/>
      <c r="I7099" s="28"/>
      <c r="J7099" s="29"/>
      <c r="L7099" s="28"/>
      <c r="M7099" s="27"/>
    </row>
    <row r="7100" spans="2:13">
      <c r="B7100" s="28"/>
      <c r="C7100" s="28"/>
      <c r="E7100" s="28"/>
      <c r="F7100" s="30"/>
      <c r="G7100" s="31"/>
      <c r="I7100" s="28"/>
      <c r="J7100" s="29"/>
      <c r="L7100" s="28"/>
      <c r="M7100" s="27"/>
    </row>
    <row r="7101" spans="2:13">
      <c r="B7101" s="28"/>
      <c r="C7101" s="28"/>
      <c r="E7101" s="28"/>
      <c r="F7101" s="30"/>
      <c r="G7101" s="31"/>
      <c r="I7101" s="28"/>
      <c r="J7101" s="29"/>
      <c r="L7101" s="28"/>
      <c r="M7101" s="27"/>
    </row>
    <row r="7102" spans="2:13">
      <c r="B7102" s="28"/>
      <c r="C7102" s="28"/>
      <c r="E7102" s="28"/>
      <c r="F7102" s="30"/>
      <c r="G7102" s="31"/>
      <c r="I7102" s="28"/>
      <c r="J7102" s="29"/>
      <c r="L7102" s="28"/>
      <c r="M7102" s="27"/>
    </row>
    <row r="7103" spans="2:13">
      <c r="B7103" s="28"/>
      <c r="C7103" s="28"/>
      <c r="E7103" s="28"/>
      <c r="F7103" s="30"/>
      <c r="G7103" s="31"/>
      <c r="I7103" s="28"/>
      <c r="J7103" s="29"/>
      <c r="L7103" s="28"/>
      <c r="M7103" s="27"/>
    </row>
    <row r="7104" spans="2:13">
      <c r="B7104" s="28"/>
      <c r="C7104" s="28"/>
      <c r="E7104" s="28"/>
      <c r="F7104" s="30"/>
      <c r="G7104" s="31"/>
      <c r="I7104" s="28"/>
      <c r="J7104" s="29"/>
      <c r="L7104" s="28"/>
      <c r="M7104" s="27"/>
    </row>
    <row r="7105" spans="2:13">
      <c r="B7105" s="28"/>
      <c r="C7105" s="28"/>
      <c r="E7105" s="28"/>
      <c r="F7105" s="30"/>
      <c r="G7105" s="31"/>
      <c r="I7105" s="28"/>
      <c r="J7105" s="29"/>
      <c r="L7105" s="28"/>
      <c r="M7105" s="27"/>
    </row>
    <row r="7106" spans="2:13">
      <c r="B7106" s="28"/>
      <c r="C7106" s="28"/>
      <c r="E7106" s="28"/>
      <c r="F7106" s="30"/>
      <c r="G7106" s="31"/>
      <c r="I7106" s="28"/>
      <c r="J7106" s="29"/>
      <c r="L7106" s="28"/>
      <c r="M7106" s="27"/>
    </row>
    <row r="7107" spans="2:13">
      <c r="B7107" s="28"/>
      <c r="C7107" s="28"/>
      <c r="E7107" s="28"/>
      <c r="F7107" s="30"/>
      <c r="G7107" s="31"/>
      <c r="I7107" s="28"/>
      <c r="J7107" s="29"/>
      <c r="L7107" s="28"/>
      <c r="M7107" s="27"/>
    </row>
    <row r="7108" spans="2:13">
      <c r="B7108" s="28"/>
      <c r="C7108" s="28"/>
      <c r="E7108" s="28"/>
      <c r="F7108" s="30"/>
      <c r="G7108" s="31"/>
      <c r="I7108" s="28"/>
      <c r="J7108" s="29"/>
      <c r="L7108" s="28"/>
      <c r="M7108" s="27"/>
    </row>
    <row r="7109" spans="2:13">
      <c r="B7109" s="28"/>
      <c r="C7109" s="28"/>
      <c r="E7109" s="28"/>
      <c r="F7109" s="30"/>
      <c r="G7109" s="31"/>
      <c r="I7109" s="28"/>
      <c r="J7109" s="29"/>
      <c r="L7109" s="28"/>
      <c r="M7109" s="27"/>
    </row>
    <row r="7110" spans="2:13">
      <c r="B7110" s="28"/>
      <c r="C7110" s="28"/>
      <c r="E7110" s="28"/>
      <c r="F7110" s="30"/>
      <c r="G7110" s="31"/>
      <c r="I7110" s="28"/>
      <c r="J7110" s="29"/>
      <c r="L7110" s="28"/>
      <c r="M7110" s="27"/>
    </row>
    <row r="7111" spans="2:13">
      <c r="B7111" s="28"/>
      <c r="C7111" s="28"/>
      <c r="E7111" s="28"/>
      <c r="F7111" s="30"/>
      <c r="G7111" s="31"/>
      <c r="I7111" s="28"/>
      <c r="J7111" s="29"/>
      <c r="L7111" s="28"/>
      <c r="M7111" s="27"/>
    </row>
    <row r="7112" spans="2:13">
      <c r="B7112" s="28"/>
      <c r="C7112" s="28"/>
      <c r="E7112" s="28"/>
      <c r="F7112" s="30"/>
      <c r="G7112" s="31"/>
      <c r="I7112" s="28"/>
      <c r="J7112" s="29"/>
      <c r="L7112" s="28"/>
      <c r="M7112" s="27"/>
    </row>
    <row r="7113" spans="2:13">
      <c r="B7113" s="28"/>
      <c r="C7113" s="28"/>
      <c r="E7113" s="28"/>
      <c r="F7113" s="30"/>
      <c r="G7113" s="31"/>
      <c r="I7113" s="28"/>
      <c r="J7113" s="29"/>
      <c r="L7113" s="28"/>
      <c r="M7113" s="27"/>
    </row>
    <row r="7114" spans="2:13">
      <c r="B7114" s="28"/>
      <c r="C7114" s="28"/>
      <c r="E7114" s="28"/>
      <c r="F7114" s="30"/>
      <c r="G7114" s="31"/>
      <c r="I7114" s="28"/>
      <c r="J7114" s="29"/>
      <c r="L7114" s="28"/>
      <c r="M7114" s="27"/>
    </row>
    <row r="7115" spans="2:13">
      <c r="B7115" s="28"/>
      <c r="C7115" s="28"/>
      <c r="E7115" s="28"/>
      <c r="F7115" s="30"/>
      <c r="G7115" s="31"/>
      <c r="I7115" s="28"/>
      <c r="J7115" s="29"/>
      <c r="L7115" s="28"/>
      <c r="M7115" s="27"/>
    </row>
    <row r="7116" spans="2:13">
      <c r="B7116" s="28"/>
      <c r="C7116" s="28"/>
      <c r="E7116" s="28"/>
      <c r="F7116" s="30"/>
      <c r="G7116" s="31"/>
      <c r="I7116" s="28"/>
      <c r="J7116" s="29"/>
      <c r="L7116" s="28"/>
      <c r="M7116" s="27"/>
    </row>
    <row r="7117" spans="2:13">
      <c r="B7117" s="28"/>
      <c r="C7117" s="28"/>
      <c r="E7117" s="28"/>
      <c r="F7117" s="30"/>
      <c r="G7117" s="31"/>
      <c r="I7117" s="28"/>
      <c r="J7117" s="29"/>
      <c r="L7117" s="28"/>
      <c r="M7117" s="27"/>
    </row>
    <row r="7118" spans="2:13">
      <c r="B7118" s="28"/>
      <c r="C7118" s="28"/>
      <c r="E7118" s="28"/>
      <c r="F7118" s="30"/>
      <c r="G7118" s="31"/>
      <c r="I7118" s="28"/>
      <c r="J7118" s="29"/>
      <c r="L7118" s="28"/>
      <c r="M7118" s="27"/>
    </row>
    <row r="7119" spans="2:13">
      <c r="B7119" s="28"/>
      <c r="C7119" s="28"/>
      <c r="E7119" s="28"/>
      <c r="F7119" s="30"/>
      <c r="G7119" s="31"/>
      <c r="I7119" s="28"/>
      <c r="J7119" s="29"/>
      <c r="L7119" s="28"/>
      <c r="M7119" s="27"/>
    </row>
    <row r="7120" spans="2:13">
      <c r="B7120" s="28"/>
      <c r="C7120" s="28"/>
      <c r="E7120" s="28"/>
      <c r="F7120" s="30"/>
      <c r="G7120" s="31"/>
      <c r="I7120" s="28"/>
      <c r="J7120" s="29"/>
      <c r="L7120" s="28"/>
      <c r="M7120" s="27"/>
    </row>
    <row r="7121" spans="2:13">
      <c r="B7121" s="28"/>
      <c r="C7121" s="28"/>
      <c r="E7121" s="28"/>
      <c r="F7121" s="30"/>
      <c r="G7121" s="31"/>
      <c r="I7121" s="28"/>
      <c r="J7121" s="29"/>
      <c r="L7121" s="28"/>
      <c r="M7121" s="27"/>
    </row>
    <row r="7122" spans="2:13">
      <c r="B7122" s="28"/>
      <c r="C7122" s="28"/>
      <c r="E7122" s="28"/>
      <c r="F7122" s="30"/>
      <c r="G7122" s="31"/>
      <c r="I7122" s="28"/>
      <c r="J7122" s="29"/>
      <c r="L7122" s="28"/>
      <c r="M7122" s="27"/>
    </row>
    <row r="7123" spans="2:13">
      <c r="B7123" s="28"/>
      <c r="C7123" s="28"/>
      <c r="E7123" s="28"/>
      <c r="F7123" s="30"/>
      <c r="G7123" s="31"/>
      <c r="I7123" s="28"/>
      <c r="J7123" s="29"/>
      <c r="L7123" s="28"/>
      <c r="M7123" s="27"/>
    </row>
    <row r="7124" spans="2:13">
      <c r="B7124" s="28"/>
      <c r="C7124" s="28"/>
      <c r="E7124" s="28"/>
      <c r="F7124" s="30"/>
      <c r="G7124" s="31"/>
      <c r="I7124" s="28"/>
      <c r="J7124" s="29"/>
      <c r="L7124" s="28"/>
      <c r="M7124" s="27"/>
    </row>
    <row r="7125" spans="2:13">
      <c r="B7125" s="28"/>
      <c r="C7125" s="28"/>
      <c r="E7125" s="28"/>
      <c r="F7125" s="30"/>
      <c r="G7125" s="31"/>
      <c r="I7125" s="28"/>
      <c r="J7125" s="29"/>
      <c r="L7125" s="28"/>
      <c r="M7125" s="27"/>
    </row>
    <row r="7126" spans="2:13">
      <c r="B7126" s="28"/>
      <c r="C7126" s="28"/>
      <c r="E7126" s="28"/>
      <c r="F7126" s="30"/>
      <c r="G7126" s="31"/>
      <c r="I7126" s="28"/>
      <c r="J7126" s="29"/>
      <c r="L7126" s="28"/>
      <c r="M7126" s="27"/>
    </row>
    <row r="7127" spans="2:13">
      <c r="B7127" s="28"/>
      <c r="C7127" s="28"/>
      <c r="E7127" s="28"/>
      <c r="F7127" s="30"/>
      <c r="G7127" s="31"/>
      <c r="I7127" s="28"/>
      <c r="J7127" s="29"/>
      <c r="L7127" s="28"/>
      <c r="M7127" s="27"/>
    </row>
    <row r="7128" spans="2:13">
      <c r="B7128" s="28"/>
      <c r="C7128" s="28"/>
      <c r="E7128" s="28"/>
      <c r="F7128" s="30"/>
      <c r="G7128" s="31"/>
      <c r="I7128" s="28"/>
      <c r="J7128" s="29"/>
      <c r="L7128" s="28"/>
      <c r="M7128" s="27"/>
    </row>
    <row r="7129" spans="2:13">
      <c r="B7129" s="28"/>
      <c r="C7129" s="28"/>
      <c r="E7129" s="28"/>
      <c r="F7129" s="30"/>
      <c r="G7129" s="31"/>
      <c r="I7129" s="28"/>
      <c r="J7129" s="29"/>
      <c r="L7129" s="28"/>
      <c r="M7129" s="27"/>
    </row>
    <row r="7130" spans="2:13">
      <c r="B7130" s="28"/>
      <c r="C7130" s="28"/>
      <c r="E7130" s="28"/>
      <c r="F7130" s="30"/>
      <c r="G7130" s="31"/>
      <c r="I7130" s="28"/>
      <c r="J7130" s="29"/>
      <c r="L7130" s="28"/>
      <c r="M7130" s="27"/>
    </row>
    <row r="7131" spans="2:13">
      <c r="B7131" s="28"/>
      <c r="C7131" s="28"/>
      <c r="E7131" s="28"/>
      <c r="F7131" s="30"/>
      <c r="G7131" s="31"/>
      <c r="I7131" s="28"/>
      <c r="J7131" s="29"/>
      <c r="L7131" s="28"/>
      <c r="M7131" s="27"/>
    </row>
    <row r="7132" spans="2:13">
      <c r="B7132" s="28"/>
      <c r="C7132" s="28"/>
      <c r="E7132" s="28"/>
      <c r="F7132" s="30"/>
      <c r="G7132" s="31"/>
      <c r="I7132" s="28"/>
      <c r="J7132" s="29"/>
      <c r="L7132" s="28"/>
      <c r="M7132" s="27"/>
    </row>
    <row r="7133" spans="2:13">
      <c r="B7133" s="28"/>
      <c r="C7133" s="28"/>
      <c r="E7133" s="28"/>
      <c r="F7133" s="30"/>
      <c r="G7133" s="31"/>
      <c r="I7133" s="28"/>
      <c r="J7133" s="29"/>
      <c r="L7133" s="28"/>
      <c r="M7133" s="27"/>
    </row>
    <row r="7134" spans="2:13">
      <c r="B7134" s="28"/>
      <c r="C7134" s="28"/>
      <c r="E7134" s="28"/>
      <c r="F7134" s="30"/>
      <c r="G7134" s="31"/>
      <c r="I7134" s="28"/>
      <c r="J7134" s="29"/>
      <c r="L7134" s="28"/>
      <c r="M7134" s="27"/>
    </row>
    <row r="7135" spans="2:13">
      <c r="B7135" s="28"/>
      <c r="C7135" s="28"/>
      <c r="E7135" s="28"/>
      <c r="F7135" s="30"/>
      <c r="G7135" s="31"/>
      <c r="I7135" s="28"/>
      <c r="J7135" s="29"/>
      <c r="L7135" s="28"/>
      <c r="M7135" s="27"/>
    </row>
    <row r="7136" spans="2:13">
      <c r="B7136" s="28"/>
      <c r="C7136" s="28"/>
      <c r="E7136" s="28"/>
      <c r="F7136" s="30"/>
      <c r="G7136" s="31"/>
      <c r="I7136" s="28"/>
      <c r="J7136" s="29"/>
      <c r="L7136" s="28"/>
      <c r="M7136" s="27"/>
    </row>
    <row r="7137" spans="2:13">
      <c r="B7137" s="28"/>
      <c r="C7137" s="28"/>
      <c r="E7137" s="28"/>
      <c r="F7137" s="30"/>
      <c r="G7137" s="31"/>
      <c r="I7137" s="28"/>
      <c r="J7137" s="29"/>
      <c r="L7137" s="28"/>
      <c r="M7137" s="27"/>
    </row>
    <row r="7138" spans="2:13">
      <c r="B7138" s="28"/>
      <c r="C7138" s="28"/>
      <c r="E7138" s="28"/>
      <c r="F7138" s="30"/>
      <c r="G7138" s="31"/>
      <c r="I7138" s="28"/>
      <c r="J7138" s="29"/>
      <c r="L7138" s="28"/>
      <c r="M7138" s="27"/>
    </row>
    <row r="7139" spans="2:13">
      <c r="B7139" s="28"/>
      <c r="C7139" s="28"/>
      <c r="E7139" s="28"/>
      <c r="F7139" s="30"/>
      <c r="G7139" s="31"/>
      <c r="I7139" s="28"/>
      <c r="J7139" s="29"/>
      <c r="L7139" s="28"/>
      <c r="M7139" s="27"/>
    </row>
    <row r="7140" spans="2:13">
      <c r="B7140" s="28"/>
      <c r="C7140" s="28"/>
      <c r="E7140" s="28"/>
      <c r="F7140" s="30"/>
      <c r="G7140" s="31"/>
      <c r="I7140" s="28"/>
      <c r="J7140" s="29"/>
      <c r="L7140" s="28"/>
      <c r="M7140" s="27"/>
    </row>
    <row r="7141" spans="2:13">
      <c r="B7141" s="28"/>
      <c r="C7141" s="28"/>
      <c r="E7141" s="28"/>
      <c r="F7141" s="30"/>
      <c r="G7141" s="31"/>
      <c r="I7141" s="28"/>
      <c r="J7141" s="29"/>
      <c r="L7141" s="28"/>
      <c r="M7141" s="27"/>
    </row>
    <row r="7142" spans="2:13">
      <c r="B7142" s="28"/>
      <c r="C7142" s="28"/>
      <c r="E7142" s="28"/>
      <c r="F7142" s="30"/>
      <c r="G7142" s="31"/>
      <c r="I7142" s="28"/>
      <c r="J7142" s="29"/>
      <c r="L7142" s="28"/>
      <c r="M7142" s="27"/>
    </row>
    <row r="7143" spans="2:13">
      <c r="B7143" s="28"/>
      <c r="C7143" s="28"/>
      <c r="E7143" s="28"/>
      <c r="F7143" s="30"/>
      <c r="G7143" s="31"/>
      <c r="I7143" s="28"/>
      <c r="J7143" s="29"/>
      <c r="L7143" s="28"/>
      <c r="M7143" s="27"/>
    </row>
    <row r="7144" spans="2:13">
      <c r="B7144" s="28"/>
      <c r="C7144" s="28"/>
      <c r="E7144" s="28"/>
      <c r="F7144" s="30"/>
      <c r="G7144" s="31"/>
      <c r="I7144" s="28"/>
      <c r="J7144" s="29"/>
      <c r="L7144" s="28"/>
      <c r="M7144" s="27"/>
    </row>
    <row r="7145" spans="2:13">
      <c r="B7145" s="28"/>
      <c r="C7145" s="28"/>
      <c r="E7145" s="28"/>
      <c r="F7145" s="30"/>
      <c r="G7145" s="31"/>
      <c r="I7145" s="28"/>
      <c r="J7145" s="29"/>
      <c r="L7145" s="28"/>
      <c r="M7145" s="27"/>
    </row>
    <row r="7146" spans="2:13">
      <c r="B7146" s="28"/>
      <c r="C7146" s="28"/>
      <c r="E7146" s="28"/>
      <c r="F7146" s="30"/>
      <c r="G7146" s="31"/>
      <c r="I7146" s="28"/>
      <c r="J7146" s="29"/>
      <c r="L7146" s="28"/>
      <c r="M7146" s="27"/>
    </row>
    <row r="7147" spans="2:13">
      <c r="B7147" s="28"/>
      <c r="C7147" s="28"/>
      <c r="E7147" s="28"/>
      <c r="F7147" s="30"/>
      <c r="G7147" s="31"/>
      <c r="I7147" s="28"/>
      <c r="J7147" s="29"/>
      <c r="L7147" s="28"/>
      <c r="M7147" s="27"/>
    </row>
    <row r="7148" spans="2:13">
      <c r="B7148" s="28"/>
      <c r="C7148" s="28"/>
      <c r="E7148" s="28"/>
      <c r="F7148" s="30"/>
      <c r="G7148" s="31"/>
      <c r="I7148" s="28"/>
      <c r="J7148" s="29"/>
      <c r="L7148" s="28"/>
      <c r="M7148" s="27"/>
    </row>
    <row r="7149" spans="2:13">
      <c r="B7149" s="28"/>
      <c r="C7149" s="28"/>
      <c r="E7149" s="28"/>
      <c r="F7149" s="30"/>
      <c r="G7149" s="31"/>
      <c r="I7149" s="28"/>
      <c r="J7149" s="29"/>
      <c r="L7149" s="28"/>
      <c r="M7149" s="27"/>
    </row>
    <row r="7150" spans="2:13">
      <c r="B7150" s="28"/>
      <c r="C7150" s="28"/>
      <c r="E7150" s="28"/>
      <c r="F7150" s="30"/>
      <c r="G7150" s="31"/>
      <c r="I7150" s="28"/>
      <c r="J7150" s="29"/>
      <c r="L7150" s="28"/>
      <c r="M7150" s="27"/>
    </row>
    <row r="7151" spans="2:13">
      <c r="B7151" s="28"/>
      <c r="C7151" s="28"/>
      <c r="E7151" s="28"/>
      <c r="F7151" s="30"/>
      <c r="G7151" s="31"/>
      <c r="I7151" s="28"/>
      <c r="J7151" s="29"/>
      <c r="L7151" s="28"/>
      <c r="M7151" s="27"/>
    </row>
    <row r="7152" spans="2:13">
      <c r="B7152" s="28"/>
      <c r="C7152" s="28"/>
      <c r="E7152" s="28"/>
      <c r="F7152" s="30"/>
      <c r="G7152" s="31"/>
      <c r="I7152" s="28"/>
      <c r="J7152" s="29"/>
      <c r="L7152" s="28"/>
      <c r="M7152" s="27"/>
    </row>
    <row r="7153" spans="2:13">
      <c r="B7153" s="28"/>
      <c r="C7153" s="28"/>
      <c r="E7153" s="28"/>
      <c r="F7153" s="30"/>
      <c r="G7153" s="31"/>
      <c r="I7153" s="28"/>
      <c r="J7153" s="29"/>
      <c r="L7153" s="28"/>
      <c r="M7153" s="27"/>
    </row>
    <row r="7154" spans="2:13">
      <c r="B7154" s="28"/>
      <c r="C7154" s="28"/>
      <c r="E7154" s="28"/>
      <c r="F7154" s="30"/>
      <c r="G7154" s="31"/>
      <c r="I7154" s="28"/>
      <c r="J7154" s="29"/>
      <c r="L7154" s="28"/>
      <c r="M7154" s="27"/>
    </row>
    <row r="7155" spans="2:13">
      <c r="B7155" s="28"/>
      <c r="C7155" s="28"/>
      <c r="E7155" s="28"/>
      <c r="F7155" s="30"/>
      <c r="G7155" s="31"/>
      <c r="I7155" s="28"/>
      <c r="J7155" s="29"/>
      <c r="L7155" s="28"/>
      <c r="M7155" s="27"/>
    </row>
    <row r="7156" spans="2:13">
      <c r="B7156" s="28"/>
      <c r="C7156" s="28"/>
      <c r="E7156" s="28"/>
      <c r="F7156" s="30"/>
      <c r="G7156" s="31"/>
      <c r="I7156" s="28"/>
      <c r="J7156" s="29"/>
      <c r="L7156" s="28"/>
      <c r="M7156" s="27"/>
    </row>
    <row r="7157" spans="2:13">
      <c r="B7157" s="28"/>
      <c r="C7157" s="28"/>
      <c r="E7157" s="28"/>
      <c r="F7157" s="30"/>
      <c r="G7157" s="31"/>
      <c r="I7157" s="28"/>
      <c r="J7157" s="29"/>
      <c r="L7157" s="28"/>
      <c r="M7157" s="27"/>
    </row>
    <row r="7158" spans="2:13">
      <c r="B7158" s="28"/>
      <c r="C7158" s="28"/>
      <c r="E7158" s="28"/>
      <c r="F7158" s="30"/>
      <c r="G7158" s="31"/>
      <c r="I7158" s="28"/>
      <c r="J7158" s="29"/>
      <c r="L7158" s="28"/>
      <c r="M7158" s="27"/>
    </row>
    <row r="7159" spans="2:13">
      <c r="B7159" s="28"/>
      <c r="C7159" s="28"/>
      <c r="E7159" s="28"/>
      <c r="F7159" s="30"/>
      <c r="G7159" s="31"/>
      <c r="I7159" s="28"/>
      <c r="J7159" s="29"/>
      <c r="L7159" s="28"/>
      <c r="M7159" s="27"/>
    </row>
    <row r="7160" spans="2:13">
      <c r="B7160" s="28"/>
      <c r="C7160" s="28"/>
      <c r="E7160" s="28"/>
      <c r="F7160" s="30"/>
      <c r="G7160" s="31"/>
      <c r="I7160" s="28"/>
      <c r="J7160" s="29"/>
      <c r="L7160" s="28"/>
      <c r="M7160" s="27"/>
    </row>
    <row r="7161" spans="2:13">
      <c r="B7161" s="28"/>
      <c r="C7161" s="28"/>
      <c r="E7161" s="28"/>
      <c r="F7161" s="30"/>
      <c r="G7161" s="31"/>
      <c r="I7161" s="28"/>
      <c r="J7161" s="29"/>
      <c r="L7161" s="28"/>
      <c r="M7161" s="27"/>
    </row>
    <row r="7162" spans="2:13">
      <c r="B7162" s="28"/>
      <c r="C7162" s="28"/>
      <c r="E7162" s="28"/>
      <c r="F7162" s="30"/>
      <c r="G7162" s="31"/>
      <c r="I7162" s="28"/>
      <c r="J7162" s="29"/>
      <c r="L7162" s="28"/>
      <c r="M7162" s="27"/>
    </row>
    <row r="7163" spans="2:13">
      <c r="B7163" s="28"/>
      <c r="C7163" s="28"/>
      <c r="E7163" s="28"/>
      <c r="F7163" s="30"/>
      <c r="G7163" s="31"/>
      <c r="I7163" s="28"/>
      <c r="J7163" s="29"/>
      <c r="L7163" s="28"/>
      <c r="M7163" s="27"/>
    </row>
    <row r="7164" spans="2:13">
      <c r="B7164" s="28"/>
      <c r="C7164" s="28"/>
      <c r="E7164" s="28"/>
      <c r="F7164" s="30"/>
      <c r="G7164" s="31"/>
      <c r="I7164" s="28"/>
      <c r="J7164" s="29"/>
      <c r="L7164" s="28"/>
      <c r="M7164" s="27"/>
    </row>
    <row r="7165" spans="2:13">
      <c r="B7165" s="28"/>
      <c r="C7165" s="28"/>
      <c r="E7165" s="28"/>
      <c r="F7165" s="30"/>
      <c r="G7165" s="31"/>
      <c r="I7165" s="28"/>
      <c r="J7165" s="29"/>
      <c r="L7165" s="28"/>
      <c r="M7165" s="27"/>
    </row>
    <row r="7166" spans="2:13">
      <c r="B7166" s="28"/>
      <c r="C7166" s="28"/>
      <c r="E7166" s="28"/>
      <c r="F7166" s="30"/>
      <c r="G7166" s="31"/>
      <c r="I7166" s="28"/>
      <c r="J7166" s="29"/>
      <c r="L7166" s="28"/>
      <c r="M7166" s="27"/>
    </row>
    <row r="7167" spans="2:13">
      <c r="B7167" s="28"/>
      <c r="C7167" s="28"/>
      <c r="E7167" s="28"/>
      <c r="F7167" s="30"/>
      <c r="G7167" s="31"/>
      <c r="I7167" s="28"/>
      <c r="J7167" s="29"/>
      <c r="L7167" s="28"/>
      <c r="M7167" s="27"/>
    </row>
    <row r="7168" spans="2:13">
      <c r="B7168" s="28"/>
      <c r="C7168" s="28"/>
      <c r="E7168" s="28"/>
      <c r="F7168" s="30"/>
      <c r="G7168" s="31"/>
      <c r="I7168" s="28"/>
      <c r="J7168" s="29"/>
      <c r="L7168" s="28"/>
      <c r="M7168" s="27"/>
    </row>
    <row r="7169" spans="2:13">
      <c r="B7169" s="28"/>
      <c r="C7169" s="28"/>
      <c r="E7169" s="28"/>
      <c r="F7169" s="30"/>
      <c r="G7169" s="31"/>
      <c r="I7169" s="28"/>
      <c r="J7169" s="29"/>
      <c r="L7169" s="28"/>
      <c r="M7169" s="27"/>
    </row>
    <row r="7170" spans="2:13">
      <c r="B7170" s="28"/>
      <c r="C7170" s="28"/>
      <c r="E7170" s="28"/>
      <c r="F7170" s="30"/>
      <c r="G7170" s="31"/>
      <c r="I7170" s="28"/>
      <c r="J7170" s="29"/>
      <c r="L7170" s="28"/>
      <c r="M7170" s="27"/>
    </row>
    <row r="7171" spans="2:13">
      <c r="B7171" s="28"/>
      <c r="C7171" s="28"/>
      <c r="E7171" s="28"/>
      <c r="F7171" s="30"/>
      <c r="G7171" s="31"/>
      <c r="I7171" s="28"/>
      <c r="J7171" s="29"/>
      <c r="L7171" s="28"/>
      <c r="M7171" s="27"/>
    </row>
    <row r="7172" spans="2:13">
      <c r="B7172" s="28"/>
      <c r="C7172" s="28"/>
      <c r="E7172" s="28"/>
      <c r="F7172" s="30"/>
      <c r="G7172" s="31"/>
      <c r="I7172" s="28"/>
      <c r="J7172" s="29"/>
      <c r="L7172" s="28"/>
      <c r="M7172" s="27"/>
    </row>
    <row r="7173" spans="2:13">
      <c r="B7173" s="28"/>
      <c r="C7173" s="28"/>
      <c r="E7173" s="28"/>
      <c r="F7173" s="30"/>
      <c r="G7173" s="31"/>
      <c r="I7173" s="28"/>
      <c r="J7173" s="29"/>
      <c r="L7173" s="28"/>
      <c r="M7173" s="27"/>
    </row>
    <row r="7174" spans="2:13">
      <c r="B7174" s="28"/>
      <c r="C7174" s="28"/>
      <c r="E7174" s="28"/>
      <c r="F7174" s="30"/>
      <c r="G7174" s="31"/>
      <c r="I7174" s="28"/>
      <c r="J7174" s="29"/>
      <c r="L7174" s="28"/>
      <c r="M7174" s="27"/>
    </row>
    <row r="7175" spans="2:13">
      <c r="B7175" s="28"/>
      <c r="C7175" s="28"/>
      <c r="E7175" s="28"/>
      <c r="F7175" s="30"/>
      <c r="G7175" s="31"/>
      <c r="I7175" s="28"/>
      <c r="J7175" s="29"/>
      <c r="L7175" s="28"/>
      <c r="M7175" s="27"/>
    </row>
    <row r="7176" spans="2:13">
      <c r="B7176" s="28"/>
      <c r="C7176" s="28"/>
      <c r="E7176" s="28"/>
      <c r="F7176" s="30"/>
      <c r="G7176" s="31"/>
      <c r="I7176" s="28"/>
      <c r="J7176" s="29"/>
      <c r="L7176" s="28"/>
      <c r="M7176" s="27"/>
    </row>
    <row r="7177" spans="2:13">
      <c r="B7177" s="28"/>
      <c r="C7177" s="28"/>
      <c r="E7177" s="28"/>
      <c r="F7177" s="30"/>
      <c r="G7177" s="31"/>
      <c r="I7177" s="28"/>
      <c r="J7177" s="29"/>
      <c r="L7177" s="28"/>
      <c r="M7177" s="27"/>
    </row>
    <row r="7178" spans="2:13">
      <c r="B7178" s="28"/>
      <c r="C7178" s="28"/>
      <c r="E7178" s="28"/>
      <c r="F7178" s="30"/>
      <c r="G7178" s="31"/>
      <c r="I7178" s="28"/>
      <c r="J7178" s="29"/>
      <c r="L7178" s="28"/>
      <c r="M7178" s="27"/>
    </row>
    <row r="7179" spans="2:13">
      <c r="B7179" s="28"/>
      <c r="C7179" s="28"/>
      <c r="E7179" s="28"/>
      <c r="F7179" s="30"/>
      <c r="G7179" s="31"/>
      <c r="I7179" s="28"/>
      <c r="J7179" s="29"/>
      <c r="L7179" s="28"/>
      <c r="M7179" s="27"/>
    </row>
    <row r="7180" spans="2:13">
      <c r="B7180" s="28"/>
      <c r="C7180" s="28"/>
      <c r="E7180" s="28"/>
      <c r="F7180" s="30"/>
      <c r="G7180" s="31"/>
      <c r="I7180" s="28"/>
      <c r="J7180" s="29"/>
      <c r="L7180" s="28"/>
      <c r="M7180" s="27"/>
    </row>
    <row r="7181" spans="2:13">
      <c r="B7181" s="28"/>
      <c r="C7181" s="28"/>
      <c r="E7181" s="28"/>
      <c r="F7181" s="30"/>
      <c r="G7181" s="31"/>
      <c r="I7181" s="28"/>
      <c r="J7181" s="29"/>
      <c r="L7181" s="28"/>
      <c r="M7181" s="27"/>
    </row>
    <row r="7182" spans="2:13">
      <c r="B7182" s="28"/>
      <c r="C7182" s="28"/>
      <c r="E7182" s="28"/>
      <c r="F7182" s="30"/>
      <c r="G7182" s="31"/>
      <c r="I7182" s="28"/>
      <c r="J7182" s="29"/>
      <c r="L7182" s="28"/>
      <c r="M7182" s="27"/>
    </row>
    <row r="7183" spans="2:13">
      <c r="B7183" s="28"/>
      <c r="C7183" s="28"/>
      <c r="E7183" s="28"/>
      <c r="F7183" s="30"/>
      <c r="G7183" s="31"/>
      <c r="I7183" s="28"/>
      <c r="J7183" s="29"/>
      <c r="L7183" s="28"/>
      <c r="M7183" s="27"/>
    </row>
    <row r="7184" spans="2:13">
      <c r="B7184" s="28"/>
      <c r="C7184" s="28"/>
      <c r="E7184" s="28"/>
      <c r="F7184" s="30"/>
      <c r="G7184" s="31"/>
      <c r="I7184" s="28"/>
      <c r="J7184" s="29"/>
      <c r="L7184" s="28"/>
      <c r="M7184" s="27"/>
    </row>
    <row r="7185" spans="2:13">
      <c r="B7185" s="28"/>
      <c r="C7185" s="28"/>
      <c r="E7185" s="28"/>
      <c r="F7185" s="30"/>
      <c r="G7185" s="31"/>
      <c r="I7185" s="28"/>
      <c r="J7185" s="29"/>
      <c r="L7185" s="28"/>
      <c r="M7185" s="27"/>
    </row>
    <row r="7186" spans="2:13">
      <c r="B7186" s="28"/>
      <c r="C7186" s="28"/>
      <c r="E7186" s="28"/>
      <c r="F7186" s="30"/>
      <c r="G7186" s="31"/>
      <c r="I7186" s="28"/>
      <c r="J7186" s="29"/>
      <c r="L7186" s="28"/>
      <c r="M7186" s="27"/>
    </row>
    <row r="7187" spans="2:13">
      <c r="B7187" s="28"/>
      <c r="C7187" s="28"/>
      <c r="E7187" s="28"/>
      <c r="F7187" s="30"/>
      <c r="G7187" s="31"/>
      <c r="I7187" s="28"/>
      <c r="J7187" s="29"/>
      <c r="L7187" s="28"/>
      <c r="M7187" s="27"/>
    </row>
    <row r="7188" spans="2:13">
      <c r="B7188" s="28"/>
      <c r="C7188" s="28"/>
      <c r="E7188" s="28"/>
      <c r="F7188" s="30"/>
      <c r="G7188" s="31"/>
      <c r="I7188" s="28"/>
      <c r="J7188" s="29"/>
      <c r="L7188" s="28"/>
      <c r="M7188" s="27"/>
    </row>
    <row r="7189" spans="2:13">
      <c r="B7189" s="28"/>
      <c r="C7189" s="28"/>
      <c r="E7189" s="28"/>
      <c r="F7189" s="30"/>
      <c r="G7189" s="31"/>
      <c r="I7189" s="28"/>
      <c r="J7189" s="29"/>
      <c r="L7189" s="28"/>
      <c r="M7189" s="27"/>
    </row>
    <row r="7190" spans="2:13">
      <c r="B7190" s="28"/>
      <c r="C7190" s="28"/>
      <c r="E7190" s="28"/>
      <c r="F7190" s="30"/>
      <c r="G7190" s="31"/>
      <c r="I7190" s="28"/>
      <c r="J7190" s="29"/>
      <c r="L7190" s="28"/>
      <c r="M7190" s="27"/>
    </row>
    <row r="7191" spans="2:13">
      <c r="B7191" s="28"/>
      <c r="C7191" s="28"/>
      <c r="E7191" s="28"/>
      <c r="F7191" s="30"/>
      <c r="G7191" s="31"/>
      <c r="I7191" s="28"/>
      <c r="J7191" s="29"/>
      <c r="L7191" s="28"/>
      <c r="M7191" s="27"/>
    </row>
    <row r="7192" spans="2:13">
      <c r="B7192" s="28"/>
      <c r="C7192" s="28"/>
      <c r="E7192" s="28"/>
      <c r="F7192" s="30"/>
      <c r="G7192" s="31"/>
      <c r="I7192" s="28"/>
      <c r="J7192" s="29"/>
      <c r="L7192" s="28"/>
      <c r="M7192" s="27"/>
    </row>
    <row r="7193" spans="2:13">
      <c r="B7193" s="28"/>
      <c r="C7193" s="28"/>
      <c r="E7193" s="28"/>
      <c r="F7193" s="30"/>
      <c r="G7193" s="31"/>
      <c r="I7193" s="28"/>
      <c r="J7193" s="29"/>
      <c r="L7193" s="28"/>
      <c r="M7193" s="27"/>
    </row>
    <row r="7194" spans="2:13">
      <c r="B7194" s="28"/>
      <c r="C7194" s="28"/>
      <c r="E7194" s="28"/>
      <c r="F7194" s="30"/>
      <c r="G7194" s="31"/>
      <c r="I7194" s="28"/>
      <c r="J7194" s="29"/>
      <c r="L7194" s="28"/>
      <c r="M7194" s="27"/>
    </row>
    <row r="7195" spans="2:13">
      <c r="B7195" s="28"/>
      <c r="C7195" s="28"/>
      <c r="E7195" s="28"/>
      <c r="F7195" s="30"/>
      <c r="G7195" s="31"/>
      <c r="I7195" s="28"/>
      <c r="J7195" s="29"/>
      <c r="L7195" s="28"/>
      <c r="M7195" s="27"/>
    </row>
    <row r="7196" spans="2:13">
      <c r="B7196" s="28"/>
      <c r="C7196" s="28"/>
      <c r="E7196" s="28"/>
      <c r="F7196" s="30"/>
      <c r="G7196" s="31"/>
      <c r="I7196" s="28"/>
      <c r="J7196" s="29"/>
      <c r="L7196" s="28"/>
      <c r="M7196" s="27"/>
    </row>
    <row r="7197" spans="2:13">
      <c r="B7197" s="28"/>
      <c r="C7197" s="28"/>
      <c r="E7197" s="28"/>
      <c r="F7197" s="30"/>
      <c r="G7197" s="31"/>
      <c r="I7197" s="28"/>
      <c r="J7197" s="29"/>
      <c r="L7197" s="28"/>
      <c r="M7197" s="27"/>
    </row>
    <row r="7198" spans="2:13">
      <c r="B7198" s="28"/>
      <c r="C7198" s="28"/>
      <c r="E7198" s="28"/>
      <c r="F7198" s="30"/>
      <c r="G7198" s="31"/>
      <c r="I7198" s="28"/>
      <c r="J7198" s="29"/>
      <c r="L7198" s="28"/>
      <c r="M7198" s="27"/>
    </row>
    <row r="7199" spans="2:13">
      <c r="B7199" s="28"/>
      <c r="C7199" s="28"/>
      <c r="E7199" s="28"/>
      <c r="F7199" s="30"/>
      <c r="G7199" s="31"/>
      <c r="I7199" s="28"/>
      <c r="J7199" s="29"/>
      <c r="L7199" s="28"/>
      <c r="M7199" s="27"/>
    </row>
    <row r="7200" spans="2:13">
      <c r="B7200" s="28"/>
      <c r="C7200" s="28"/>
      <c r="E7200" s="28"/>
      <c r="F7200" s="30"/>
      <c r="G7200" s="31"/>
      <c r="I7200" s="28"/>
      <c r="J7200" s="29"/>
      <c r="L7200" s="28"/>
      <c r="M7200" s="27"/>
    </row>
    <row r="7201" spans="2:13">
      <c r="B7201" s="28"/>
      <c r="C7201" s="28"/>
      <c r="E7201" s="28"/>
      <c r="F7201" s="30"/>
      <c r="G7201" s="31"/>
      <c r="I7201" s="28"/>
      <c r="J7201" s="29"/>
      <c r="L7201" s="28"/>
      <c r="M7201" s="27"/>
    </row>
    <row r="7202" spans="2:13">
      <c r="B7202" s="28"/>
      <c r="C7202" s="28"/>
      <c r="E7202" s="28"/>
      <c r="F7202" s="30"/>
      <c r="G7202" s="31"/>
      <c r="I7202" s="28"/>
      <c r="J7202" s="29"/>
      <c r="L7202" s="28"/>
      <c r="M7202" s="27"/>
    </row>
    <row r="7203" spans="2:13">
      <c r="B7203" s="28"/>
      <c r="C7203" s="28"/>
      <c r="E7203" s="28"/>
      <c r="F7203" s="30"/>
      <c r="G7203" s="31"/>
      <c r="I7203" s="28"/>
      <c r="J7203" s="29"/>
      <c r="L7203" s="28"/>
      <c r="M7203" s="27"/>
    </row>
    <row r="7204" spans="2:13">
      <c r="B7204" s="28"/>
      <c r="C7204" s="28"/>
      <c r="E7204" s="28"/>
      <c r="F7204" s="30"/>
      <c r="G7204" s="31"/>
      <c r="I7204" s="28"/>
      <c r="J7204" s="29"/>
      <c r="L7204" s="28"/>
      <c r="M7204" s="27"/>
    </row>
    <row r="7205" spans="2:13">
      <c r="B7205" s="28"/>
      <c r="C7205" s="28"/>
      <c r="E7205" s="28"/>
      <c r="F7205" s="30"/>
      <c r="G7205" s="31"/>
      <c r="I7205" s="28"/>
      <c r="J7205" s="29"/>
      <c r="L7205" s="28"/>
      <c r="M7205" s="27"/>
    </row>
    <row r="7206" spans="2:13">
      <c r="B7206" s="28"/>
      <c r="C7206" s="28"/>
      <c r="E7206" s="28"/>
      <c r="F7206" s="30"/>
      <c r="G7206" s="31"/>
      <c r="I7206" s="28"/>
      <c r="J7206" s="29"/>
      <c r="L7206" s="28"/>
      <c r="M7206" s="27"/>
    </row>
    <row r="7207" spans="2:13">
      <c r="B7207" s="28"/>
      <c r="C7207" s="28"/>
      <c r="E7207" s="28"/>
      <c r="F7207" s="30"/>
      <c r="G7207" s="31"/>
      <c r="I7207" s="28"/>
      <c r="J7207" s="29"/>
      <c r="L7207" s="28"/>
      <c r="M7207" s="27"/>
    </row>
    <row r="7208" spans="2:13">
      <c r="B7208" s="28"/>
      <c r="C7208" s="28"/>
      <c r="E7208" s="28"/>
      <c r="F7208" s="30"/>
      <c r="G7208" s="31"/>
      <c r="I7208" s="28"/>
      <c r="J7208" s="29"/>
      <c r="L7208" s="28"/>
      <c r="M7208" s="27"/>
    </row>
    <row r="7209" spans="2:13">
      <c r="B7209" s="28"/>
      <c r="C7209" s="28"/>
      <c r="E7209" s="28"/>
      <c r="F7209" s="30"/>
      <c r="G7209" s="31"/>
      <c r="I7209" s="28"/>
      <c r="J7209" s="29"/>
      <c r="L7209" s="28"/>
      <c r="M7209" s="27"/>
    </row>
    <row r="7210" spans="2:13">
      <c r="B7210" s="28"/>
      <c r="C7210" s="28"/>
      <c r="E7210" s="28"/>
      <c r="F7210" s="30"/>
      <c r="G7210" s="31"/>
      <c r="I7210" s="28"/>
      <c r="J7210" s="29"/>
      <c r="L7210" s="28"/>
      <c r="M7210" s="27"/>
    </row>
    <row r="7211" spans="2:13">
      <c r="B7211" s="28"/>
      <c r="C7211" s="28"/>
      <c r="E7211" s="28"/>
      <c r="F7211" s="30"/>
      <c r="G7211" s="31"/>
      <c r="I7211" s="28"/>
      <c r="J7211" s="29"/>
      <c r="L7211" s="28"/>
      <c r="M7211" s="27"/>
    </row>
    <row r="7212" spans="2:13">
      <c r="B7212" s="28"/>
      <c r="C7212" s="28"/>
      <c r="E7212" s="28"/>
      <c r="F7212" s="30"/>
      <c r="G7212" s="31"/>
      <c r="I7212" s="28"/>
      <c r="J7212" s="29"/>
      <c r="L7212" s="28"/>
      <c r="M7212" s="27"/>
    </row>
    <row r="7213" spans="2:13">
      <c r="B7213" s="28"/>
      <c r="C7213" s="28"/>
      <c r="E7213" s="28"/>
      <c r="F7213" s="30"/>
      <c r="G7213" s="31"/>
      <c r="I7213" s="28"/>
      <c r="J7213" s="29"/>
      <c r="L7213" s="28"/>
      <c r="M7213" s="27"/>
    </row>
    <row r="7214" spans="2:13">
      <c r="B7214" s="28"/>
      <c r="C7214" s="28"/>
      <c r="E7214" s="28"/>
      <c r="F7214" s="30"/>
      <c r="G7214" s="31"/>
      <c r="I7214" s="28"/>
      <c r="J7214" s="29"/>
      <c r="L7214" s="28"/>
      <c r="M7214" s="27"/>
    </row>
    <row r="7215" spans="2:13">
      <c r="B7215" s="28"/>
      <c r="C7215" s="28"/>
      <c r="E7215" s="28"/>
      <c r="F7215" s="30"/>
      <c r="G7215" s="31"/>
      <c r="I7215" s="28"/>
      <c r="J7215" s="29"/>
      <c r="L7215" s="28"/>
      <c r="M7215" s="27"/>
    </row>
    <row r="7216" spans="2:13">
      <c r="B7216" s="28"/>
      <c r="C7216" s="28"/>
      <c r="E7216" s="28"/>
      <c r="F7216" s="30"/>
      <c r="G7216" s="31"/>
      <c r="I7216" s="28"/>
      <c r="J7216" s="29"/>
      <c r="L7216" s="28"/>
      <c r="M7216" s="27"/>
    </row>
    <row r="7217" spans="2:13">
      <c r="B7217" s="28"/>
      <c r="C7217" s="28"/>
      <c r="E7217" s="28"/>
      <c r="F7217" s="30"/>
      <c r="G7217" s="31"/>
      <c r="I7217" s="28"/>
      <c r="J7217" s="29"/>
      <c r="L7217" s="28"/>
      <c r="M7217" s="27"/>
    </row>
    <row r="7218" spans="2:13">
      <c r="B7218" s="28"/>
      <c r="C7218" s="28"/>
      <c r="E7218" s="28"/>
      <c r="F7218" s="30"/>
      <c r="G7218" s="31"/>
      <c r="I7218" s="28"/>
      <c r="J7218" s="29"/>
      <c r="L7218" s="28"/>
      <c r="M7218" s="27"/>
    </row>
    <row r="7219" spans="2:13">
      <c r="B7219" s="28"/>
      <c r="C7219" s="28"/>
      <c r="E7219" s="28"/>
      <c r="F7219" s="30"/>
      <c r="G7219" s="31"/>
      <c r="I7219" s="28"/>
      <c r="J7219" s="29"/>
      <c r="L7219" s="28"/>
      <c r="M7219" s="27"/>
    </row>
    <row r="7220" spans="2:13">
      <c r="B7220" s="28"/>
      <c r="C7220" s="28"/>
      <c r="E7220" s="28"/>
      <c r="F7220" s="30"/>
      <c r="G7220" s="31"/>
      <c r="I7220" s="28"/>
      <c r="J7220" s="29"/>
      <c r="L7220" s="28"/>
      <c r="M7220" s="27"/>
    </row>
    <row r="7221" spans="2:13">
      <c r="B7221" s="28"/>
      <c r="C7221" s="28"/>
      <c r="E7221" s="28"/>
      <c r="F7221" s="30"/>
      <c r="G7221" s="31"/>
      <c r="I7221" s="28"/>
      <c r="J7221" s="29"/>
      <c r="L7221" s="28"/>
      <c r="M7221" s="27"/>
    </row>
    <row r="7222" spans="2:13">
      <c r="B7222" s="28"/>
      <c r="C7222" s="28"/>
      <c r="E7222" s="28"/>
      <c r="F7222" s="30"/>
      <c r="G7222" s="31"/>
      <c r="I7222" s="28"/>
      <c r="J7222" s="29"/>
      <c r="L7222" s="28"/>
      <c r="M7222" s="27"/>
    </row>
    <row r="7223" spans="2:13">
      <c r="B7223" s="28"/>
      <c r="C7223" s="28"/>
      <c r="E7223" s="28"/>
      <c r="F7223" s="30"/>
      <c r="G7223" s="31"/>
      <c r="I7223" s="28"/>
      <c r="J7223" s="29"/>
      <c r="L7223" s="28"/>
      <c r="M7223" s="27"/>
    </row>
    <row r="7224" spans="2:13">
      <c r="B7224" s="28"/>
      <c r="C7224" s="28"/>
      <c r="E7224" s="28"/>
      <c r="F7224" s="30"/>
      <c r="G7224" s="31"/>
      <c r="I7224" s="28"/>
      <c r="J7224" s="29"/>
      <c r="L7224" s="28"/>
      <c r="M7224" s="27"/>
    </row>
    <row r="7225" spans="2:13">
      <c r="B7225" s="28"/>
      <c r="C7225" s="28"/>
      <c r="E7225" s="28"/>
      <c r="F7225" s="30"/>
      <c r="G7225" s="31"/>
      <c r="I7225" s="28"/>
      <c r="J7225" s="29"/>
      <c r="L7225" s="28"/>
      <c r="M7225" s="27"/>
    </row>
    <row r="7226" spans="2:13">
      <c r="B7226" s="28"/>
      <c r="C7226" s="28"/>
      <c r="E7226" s="28"/>
      <c r="F7226" s="30"/>
      <c r="G7226" s="31"/>
      <c r="I7226" s="28"/>
      <c r="J7226" s="29"/>
      <c r="L7226" s="28"/>
      <c r="M7226" s="27"/>
    </row>
    <row r="7227" spans="2:13">
      <c r="B7227" s="28"/>
      <c r="C7227" s="28"/>
      <c r="E7227" s="28"/>
      <c r="F7227" s="30"/>
      <c r="G7227" s="31"/>
      <c r="I7227" s="28"/>
      <c r="J7227" s="29"/>
      <c r="L7227" s="28"/>
      <c r="M7227" s="27"/>
    </row>
    <row r="7228" spans="2:13">
      <c r="B7228" s="28"/>
      <c r="C7228" s="28"/>
      <c r="E7228" s="28"/>
      <c r="F7228" s="30"/>
      <c r="G7228" s="31"/>
      <c r="I7228" s="28"/>
      <c r="J7228" s="29"/>
      <c r="L7228" s="28"/>
      <c r="M7228" s="27"/>
    </row>
    <row r="7229" spans="2:13">
      <c r="B7229" s="28"/>
      <c r="C7229" s="28"/>
      <c r="E7229" s="28"/>
      <c r="F7229" s="30"/>
      <c r="G7229" s="31"/>
      <c r="I7229" s="28"/>
      <c r="J7229" s="29"/>
      <c r="L7229" s="28"/>
      <c r="M7229" s="27"/>
    </row>
    <row r="7230" spans="2:13">
      <c r="B7230" s="28"/>
      <c r="C7230" s="28"/>
      <c r="E7230" s="28"/>
      <c r="F7230" s="30"/>
      <c r="G7230" s="31"/>
      <c r="I7230" s="28"/>
      <c r="J7230" s="29"/>
      <c r="L7230" s="28"/>
      <c r="M7230" s="27"/>
    </row>
    <row r="7231" spans="2:13">
      <c r="B7231" s="28"/>
      <c r="C7231" s="28"/>
      <c r="E7231" s="28"/>
      <c r="F7231" s="30"/>
      <c r="G7231" s="31"/>
      <c r="I7231" s="28"/>
      <c r="J7231" s="29"/>
      <c r="L7231" s="28"/>
      <c r="M7231" s="27"/>
    </row>
    <row r="7232" spans="2:13">
      <c r="B7232" s="28"/>
      <c r="C7232" s="28"/>
      <c r="E7232" s="28"/>
      <c r="F7232" s="30"/>
      <c r="G7232" s="31"/>
      <c r="I7232" s="28"/>
      <c r="J7232" s="29"/>
      <c r="L7232" s="28"/>
      <c r="M7232" s="27"/>
    </row>
    <row r="7233" spans="2:13">
      <c r="B7233" s="28"/>
      <c r="C7233" s="28"/>
      <c r="E7233" s="28"/>
      <c r="F7233" s="30"/>
      <c r="G7233" s="31"/>
      <c r="I7233" s="28"/>
      <c r="J7233" s="29"/>
      <c r="L7233" s="28"/>
      <c r="M7233" s="27"/>
    </row>
    <row r="7234" spans="2:13">
      <c r="B7234" s="28"/>
      <c r="C7234" s="28"/>
      <c r="E7234" s="28"/>
      <c r="F7234" s="30"/>
      <c r="G7234" s="31"/>
      <c r="I7234" s="28"/>
      <c r="J7234" s="29"/>
      <c r="L7234" s="28"/>
      <c r="M7234" s="27"/>
    </row>
    <row r="7235" spans="2:13">
      <c r="B7235" s="28"/>
      <c r="C7235" s="28"/>
      <c r="E7235" s="28"/>
      <c r="F7235" s="30"/>
      <c r="G7235" s="31"/>
      <c r="I7235" s="28"/>
      <c r="J7235" s="29"/>
      <c r="L7235" s="28"/>
      <c r="M7235" s="27"/>
    </row>
    <row r="7236" spans="2:13">
      <c r="B7236" s="28"/>
      <c r="C7236" s="28"/>
      <c r="E7236" s="28"/>
      <c r="F7236" s="30"/>
      <c r="G7236" s="31"/>
      <c r="I7236" s="28"/>
      <c r="J7236" s="29"/>
      <c r="L7236" s="28"/>
      <c r="M7236" s="27"/>
    </row>
    <row r="7237" spans="2:13">
      <c r="B7237" s="28"/>
      <c r="C7237" s="28"/>
      <c r="E7237" s="28"/>
      <c r="F7237" s="30"/>
      <c r="G7237" s="31"/>
      <c r="I7237" s="28"/>
      <c r="J7237" s="29"/>
      <c r="L7237" s="28"/>
      <c r="M7237" s="27"/>
    </row>
    <row r="7238" spans="2:13">
      <c r="B7238" s="28"/>
      <c r="C7238" s="28"/>
      <c r="E7238" s="28"/>
      <c r="F7238" s="30"/>
      <c r="G7238" s="31"/>
      <c r="I7238" s="28"/>
      <c r="J7238" s="29"/>
      <c r="L7238" s="28"/>
      <c r="M7238" s="27"/>
    </row>
    <row r="7239" spans="2:13">
      <c r="B7239" s="28"/>
      <c r="C7239" s="28"/>
      <c r="E7239" s="28"/>
      <c r="F7239" s="30"/>
      <c r="G7239" s="31"/>
      <c r="I7239" s="28"/>
      <c r="J7239" s="29"/>
      <c r="L7239" s="28"/>
      <c r="M7239" s="27"/>
    </row>
    <row r="7240" spans="2:13">
      <c r="B7240" s="28"/>
      <c r="C7240" s="28"/>
      <c r="E7240" s="28"/>
      <c r="F7240" s="30"/>
      <c r="G7240" s="31"/>
      <c r="I7240" s="28"/>
      <c r="J7240" s="29"/>
      <c r="L7240" s="28"/>
      <c r="M7240" s="27"/>
    </row>
    <row r="7241" spans="2:13">
      <c r="B7241" s="28"/>
      <c r="C7241" s="28"/>
      <c r="E7241" s="28"/>
      <c r="F7241" s="30"/>
      <c r="G7241" s="31"/>
      <c r="I7241" s="28"/>
      <c r="J7241" s="29"/>
      <c r="L7241" s="28"/>
      <c r="M7241" s="27"/>
    </row>
    <row r="7242" spans="2:13">
      <c r="B7242" s="28"/>
      <c r="C7242" s="28"/>
      <c r="E7242" s="28"/>
      <c r="F7242" s="30"/>
      <c r="G7242" s="31"/>
      <c r="I7242" s="28"/>
      <c r="J7242" s="29"/>
      <c r="L7242" s="28"/>
      <c r="M7242" s="27"/>
    </row>
    <row r="7243" spans="2:13">
      <c r="B7243" s="28"/>
      <c r="C7243" s="28"/>
      <c r="E7243" s="28"/>
      <c r="F7243" s="30"/>
      <c r="G7243" s="31"/>
      <c r="I7243" s="28"/>
      <c r="J7243" s="29"/>
      <c r="L7243" s="28"/>
      <c r="M7243" s="27"/>
    </row>
    <row r="7244" spans="2:13">
      <c r="B7244" s="28"/>
      <c r="C7244" s="28"/>
      <c r="E7244" s="28"/>
      <c r="F7244" s="30"/>
      <c r="G7244" s="31"/>
      <c r="I7244" s="28"/>
      <c r="J7244" s="29"/>
      <c r="L7244" s="28"/>
      <c r="M7244" s="27"/>
    </row>
    <row r="7245" spans="2:13">
      <c r="B7245" s="28"/>
      <c r="C7245" s="28"/>
      <c r="E7245" s="28"/>
      <c r="F7245" s="30"/>
      <c r="G7245" s="31"/>
      <c r="I7245" s="28"/>
      <c r="J7245" s="29"/>
      <c r="L7245" s="28"/>
      <c r="M7245" s="27"/>
    </row>
    <row r="7246" spans="2:13">
      <c r="B7246" s="28"/>
      <c r="C7246" s="28"/>
      <c r="E7246" s="28"/>
      <c r="F7246" s="30"/>
      <c r="G7246" s="31"/>
      <c r="I7246" s="28"/>
      <c r="J7246" s="29"/>
      <c r="L7246" s="28"/>
      <c r="M7246" s="27"/>
    </row>
    <row r="7247" spans="2:13">
      <c r="B7247" s="28"/>
      <c r="C7247" s="28"/>
      <c r="E7247" s="28"/>
      <c r="F7247" s="30"/>
      <c r="G7247" s="31"/>
      <c r="I7247" s="28"/>
      <c r="J7247" s="29"/>
      <c r="L7247" s="28"/>
      <c r="M7247" s="27"/>
    </row>
    <row r="7248" spans="2:13">
      <c r="B7248" s="28"/>
      <c r="C7248" s="28"/>
      <c r="E7248" s="28"/>
      <c r="F7248" s="30"/>
      <c r="G7248" s="31"/>
      <c r="I7248" s="28"/>
      <c r="J7248" s="29"/>
      <c r="L7248" s="28"/>
      <c r="M7248" s="27"/>
    </row>
    <row r="7249" spans="2:13">
      <c r="B7249" s="28"/>
      <c r="C7249" s="28"/>
      <c r="E7249" s="28"/>
      <c r="F7249" s="30"/>
      <c r="G7249" s="31"/>
      <c r="I7249" s="28"/>
      <c r="J7249" s="29"/>
      <c r="L7249" s="28"/>
      <c r="M7249" s="27"/>
    </row>
    <row r="7250" spans="2:13">
      <c r="B7250" s="28"/>
      <c r="C7250" s="28"/>
      <c r="E7250" s="28"/>
      <c r="F7250" s="30"/>
      <c r="G7250" s="31"/>
      <c r="I7250" s="28"/>
      <c r="J7250" s="29"/>
      <c r="L7250" s="28"/>
      <c r="M7250" s="27"/>
    </row>
    <row r="7251" spans="2:13">
      <c r="B7251" s="28"/>
      <c r="C7251" s="28"/>
      <c r="E7251" s="28"/>
      <c r="F7251" s="30"/>
      <c r="G7251" s="31"/>
      <c r="I7251" s="28"/>
      <c r="J7251" s="29"/>
      <c r="L7251" s="28"/>
      <c r="M7251" s="27"/>
    </row>
    <row r="7252" spans="2:13">
      <c r="B7252" s="28"/>
      <c r="C7252" s="28"/>
      <c r="E7252" s="28"/>
      <c r="F7252" s="30"/>
      <c r="G7252" s="31"/>
      <c r="I7252" s="28"/>
      <c r="J7252" s="29"/>
      <c r="L7252" s="28"/>
      <c r="M7252" s="27"/>
    </row>
    <row r="7253" spans="2:13">
      <c r="B7253" s="28"/>
      <c r="C7253" s="28"/>
      <c r="E7253" s="28"/>
      <c r="F7253" s="30"/>
      <c r="G7253" s="31"/>
      <c r="I7253" s="28"/>
      <c r="J7253" s="29"/>
      <c r="L7253" s="28"/>
      <c r="M7253" s="27"/>
    </row>
    <row r="7254" spans="2:13">
      <c r="B7254" s="28"/>
      <c r="C7254" s="28"/>
      <c r="E7254" s="28"/>
      <c r="F7254" s="30"/>
      <c r="G7254" s="31"/>
      <c r="I7254" s="28"/>
      <c r="J7254" s="29"/>
      <c r="L7254" s="28"/>
      <c r="M7254" s="27"/>
    </row>
    <row r="7255" spans="2:13">
      <c r="B7255" s="28"/>
      <c r="C7255" s="28"/>
      <c r="E7255" s="28"/>
      <c r="F7255" s="30"/>
      <c r="G7255" s="31"/>
      <c r="I7255" s="28"/>
      <c r="J7255" s="29"/>
      <c r="L7255" s="28"/>
      <c r="M7255" s="27"/>
    </row>
    <row r="7256" spans="2:13">
      <c r="B7256" s="28"/>
      <c r="C7256" s="28"/>
      <c r="E7256" s="28"/>
      <c r="F7256" s="30"/>
      <c r="G7256" s="31"/>
      <c r="I7256" s="28"/>
      <c r="J7256" s="29"/>
      <c r="L7256" s="28"/>
      <c r="M7256" s="27"/>
    </row>
    <row r="7257" spans="2:13">
      <c r="B7257" s="28"/>
      <c r="C7257" s="28"/>
      <c r="E7257" s="28"/>
      <c r="F7257" s="30"/>
      <c r="G7257" s="31"/>
      <c r="I7257" s="28"/>
      <c r="J7257" s="29"/>
      <c r="L7257" s="28"/>
      <c r="M7257" s="27"/>
    </row>
    <row r="7258" spans="2:13">
      <c r="B7258" s="28"/>
      <c r="C7258" s="28"/>
      <c r="E7258" s="28"/>
      <c r="F7258" s="30"/>
      <c r="G7258" s="31"/>
      <c r="I7258" s="28"/>
      <c r="J7258" s="29"/>
      <c r="L7258" s="28"/>
      <c r="M7258" s="27"/>
    </row>
    <row r="7259" spans="2:13">
      <c r="B7259" s="28"/>
      <c r="C7259" s="28"/>
      <c r="E7259" s="28"/>
      <c r="F7259" s="30"/>
      <c r="G7259" s="31"/>
      <c r="I7259" s="28"/>
      <c r="J7259" s="29"/>
      <c r="L7259" s="28"/>
      <c r="M7259" s="27"/>
    </row>
    <row r="7260" spans="2:13">
      <c r="B7260" s="28"/>
      <c r="C7260" s="28"/>
      <c r="E7260" s="28"/>
      <c r="F7260" s="30"/>
      <c r="G7260" s="31"/>
      <c r="I7260" s="28"/>
      <c r="J7260" s="29"/>
      <c r="L7260" s="28"/>
      <c r="M7260" s="27"/>
    </row>
    <row r="7261" spans="2:13">
      <c r="B7261" s="28"/>
      <c r="C7261" s="28"/>
      <c r="E7261" s="28"/>
      <c r="F7261" s="30"/>
      <c r="G7261" s="31"/>
      <c r="I7261" s="28"/>
      <c r="J7261" s="29"/>
      <c r="L7261" s="28"/>
      <c r="M7261" s="27"/>
    </row>
    <row r="7262" spans="2:13">
      <c r="B7262" s="28"/>
      <c r="C7262" s="28"/>
      <c r="E7262" s="28"/>
      <c r="F7262" s="30"/>
      <c r="G7262" s="31"/>
      <c r="I7262" s="28"/>
      <c r="J7262" s="29"/>
      <c r="L7262" s="28"/>
      <c r="M7262" s="27"/>
    </row>
    <row r="7263" spans="2:13">
      <c r="B7263" s="28"/>
      <c r="C7263" s="28"/>
      <c r="E7263" s="28"/>
      <c r="F7263" s="30"/>
      <c r="G7263" s="31"/>
      <c r="I7263" s="28"/>
      <c r="J7263" s="29"/>
      <c r="L7263" s="28"/>
      <c r="M7263" s="27"/>
    </row>
    <row r="7264" spans="2:13">
      <c r="B7264" s="28"/>
      <c r="C7264" s="28"/>
      <c r="E7264" s="28"/>
      <c r="F7264" s="30"/>
      <c r="G7264" s="31"/>
      <c r="I7264" s="28"/>
      <c r="J7264" s="29"/>
      <c r="L7264" s="28"/>
      <c r="M7264" s="27"/>
    </row>
    <row r="7265" spans="2:13">
      <c r="B7265" s="28"/>
      <c r="C7265" s="28"/>
      <c r="E7265" s="28"/>
      <c r="F7265" s="30"/>
      <c r="G7265" s="31"/>
      <c r="I7265" s="28"/>
      <c r="J7265" s="29"/>
      <c r="L7265" s="28"/>
      <c r="M7265" s="27"/>
    </row>
    <row r="7266" spans="2:13">
      <c r="B7266" s="28"/>
      <c r="C7266" s="28"/>
      <c r="E7266" s="28"/>
      <c r="F7266" s="30"/>
      <c r="G7266" s="31"/>
      <c r="I7266" s="28"/>
      <c r="J7266" s="29"/>
      <c r="L7266" s="28"/>
      <c r="M7266" s="27"/>
    </row>
    <row r="7267" spans="2:13">
      <c r="B7267" s="28"/>
      <c r="C7267" s="28"/>
      <c r="E7267" s="28"/>
      <c r="F7267" s="30"/>
      <c r="G7267" s="31"/>
      <c r="I7267" s="28"/>
      <c r="J7267" s="29"/>
      <c r="L7267" s="28"/>
      <c r="M7267" s="27"/>
    </row>
    <row r="7268" spans="2:13">
      <c r="B7268" s="28"/>
      <c r="C7268" s="28"/>
      <c r="E7268" s="28"/>
      <c r="F7268" s="30"/>
      <c r="G7268" s="31"/>
      <c r="I7268" s="28"/>
      <c r="J7268" s="29"/>
      <c r="L7268" s="28"/>
      <c r="M7268" s="27"/>
    </row>
    <row r="7269" spans="2:13">
      <c r="B7269" s="28"/>
      <c r="C7269" s="28"/>
      <c r="E7269" s="28"/>
      <c r="F7269" s="30"/>
      <c r="G7269" s="31"/>
      <c r="I7269" s="28"/>
      <c r="J7269" s="29"/>
      <c r="L7269" s="28"/>
      <c r="M7269" s="27"/>
    </row>
    <row r="7270" spans="2:13">
      <c r="B7270" s="28"/>
      <c r="C7270" s="28"/>
      <c r="E7270" s="28"/>
      <c r="F7270" s="30"/>
      <c r="G7270" s="31"/>
      <c r="I7270" s="28"/>
      <c r="J7270" s="29"/>
      <c r="L7270" s="28"/>
      <c r="M7270" s="27"/>
    </row>
    <row r="7271" spans="2:13">
      <c r="B7271" s="28"/>
      <c r="C7271" s="28"/>
      <c r="E7271" s="28"/>
      <c r="F7271" s="30"/>
      <c r="G7271" s="31"/>
      <c r="I7271" s="28"/>
      <c r="J7271" s="29"/>
      <c r="L7271" s="28"/>
      <c r="M7271" s="27"/>
    </row>
    <row r="7272" spans="2:13">
      <c r="B7272" s="28"/>
      <c r="C7272" s="28"/>
      <c r="E7272" s="28"/>
      <c r="F7272" s="30"/>
      <c r="G7272" s="31"/>
      <c r="I7272" s="28"/>
      <c r="J7272" s="29"/>
      <c r="L7272" s="28"/>
      <c r="M7272" s="27"/>
    </row>
    <row r="7273" spans="2:13">
      <c r="B7273" s="28"/>
      <c r="C7273" s="28"/>
      <c r="E7273" s="28"/>
      <c r="F7273" s="30"/>
      <c r="G7273" s="31"/>
      <c r="I7273" s="28"/>
      <c r="J7273" s="29"/>
      <c r="L7273" s="28"/>
      <c r="M7273" s="27"/>
    </row>
    <row r="7274" spans="2:13">
      <c r="B7274" s="28"/>
      <c r="C7274" s="28"/>
      <c r="E7274" s="28"/>
      <c r="F7274" s="30"/>
      <c r="G7274" s="31"/>
      <c r="I7274" s="28"/>
      <c r="J7274" s="29"/>
      <c r="L7274" s="28"/>
      <c r="M7274" s="27"/>
    </row>
    <row r="7275" spans="2:13">
      <c r="B7275" s="28"/>
      <c r="C7275" s="28"/>
      <c r="E7275" s="28"/>
      <c r="F7275" s="30"/>
      <c r="G7275" s="31"/>
      <c r="I7275" s="28"/>
      <c r="J7275" s="29"/>
      <c r="L7275" s="28"/>
      <c r="M7275" s="27"/>
    </row>
    <row r="7276" spans="2:13">
      <c r="B7276" s="28"/>
      <c r="C7276" s="28"/>
      <c r="E7276" s="28"/>
      <c r="F7276" s="30"/>
      <c r="G7276" s="31"/>
      <c r="I7276" s="28"/>
      <c r="J7276" s="29"/>
      <c r="L7276" s="28"/>
      <c r="M7276" s="27"/>
    </row>
    <row r="7277" spans="2:13">
      <c r="B7277" s="28"/>
      <c r="C7277" s="28"/>
      <c r="E7277" s="28"/>
      <c r="F7277" s="30"/>
      <c r="G7277" s="31"/>
      <c r="I7277" s="28"/>
      <c r="J7277" s="29"/>
      <c r="L7277" s="28"/>
      <c r="M7277" s="27"/>
    </row>
    <row r="7278" spans="2:13">
      <c r="B7278" s="28"/>
      <c r="C7278" s="28"/>
      <c r="E7278" s="28"/>
      <c r="F7278" s="30"/>
      <c r="G7278" s="31"/>
      <c r="I7278" s="28"/>
      <c r="J7278" s="29"/>
      <c r="L7278" s="28"/>
      <c r="M7278" s="27"/>
    </row>
    <row r="7279" spans="2:13">
      <c r="B7279" s="28"/>
      <c r="C7279" s="28"/>
      <c r="E7279" s="28"/>
      <c r="F7279" s="30"/>
      <c r="G7279" s="31"/>
      <c r="I7279" s="28"/>
      <c r="J7279" s="29"/>
      <c r="L7279" s="28"/>
      <c r="M7279" s="27"/>
    </row>
    <row r="7280" spans="2:13">
      <c r="B7280" s="28"/>
      <c r="C7280" s="28"/>
      <c r="E7280" s="28"/>
      <c r="F7280" s="30"/>
      <c r="G7280" s="31"/>
      <c r="I7280" s="28"/>
      <c r="J7280" s="29"/>
      <c r="L7280" s="28"/>
      <c r="M7280" s="27"/>
    </row>
    <row r="7281" spans="2:13">
      <c r="B7281" s="28"/>
      <c r="C7281" s="28"/>
      <c r="E7281" s="28"/>
      <c r="F7281" s="30"/>
      <c r="G7281" s="31"/>
      <c r="I7281" s="28"/>
      <c r="J7281" s="29"/>
      <c r="L7281" s="28"/>
      <c r="M7281" s="27"/>
    </row>
    <row r="7282" spans="2:13">
      <c r="B7282" s="28"/>
      <c r="C7282" s="28"/>
      <c r="E7282" s="28"/>
      <c r="F7282" s="30"/>
      <c r="G7282" s="31"/>
      <c r="I7282" s="28"/>
      <c r="J7282" s="29"/>
      <c r="L7282" s="28"/>
      <c r="M7282" s="27"/>
    </row>
    <row r="7283" spans="2:13">
      <c r="B7283" s="28"/>
      <c r="C7283" s="28"/>
      <c r="E7283" s="28"/>
      <c r="F7283" s="30"/>
      <c r="G7283" s="31"/>
      <c r="I7283" s="28"/>
      <c r="J7283" s="29"/>
      <c r="L7283" s="28"/>
      <c r="M7283" s="27"/>
    </row>
    <row r="7284" spans="2:13">
      <c r="B7284" s="28"/>
      <c r="C7284" s="28"/>
      <c r="E7284" s="28"/>
      <c r="F7284" s="30"/>
      <c r="G7284" s="31"/>
      <c r="I7284" s="28"/>
      <c r="J7284" s="29"/>
      <c r="L7284" s="28"/>
      <c r="M7284" s="27"/>
    </row>
    <row r="7285" spans="2:13">
      <c r="B7285" s="28"/>
      <c r="C7285" s="28"/>
      <c r="E7285" s="28"/>
      <c r="F7285" s="30"/>
      <c r="G7285" s="31"/>
      <c r="I7285" s="28"/>
      <c r="J7285" s="29"/>
      <c r="L7285" s="28"/>
      <c r="M7285" s="27"/>
    </row>
    <row r="7286" spans="2:13">
      <c r="B7286" s="28"/>
      <c r="C7286" s="28"/>
      <c r="E7286" s="28"/>
      <c r="F7286" s="30"/>
      <c r="G7286" s="31"/>
      <c r="I7286" s="28"/>
      <c r="J7286" s="29"/>
      <c r="L7286" s="28"/>
      <c r="M7286" s="27"/>
    </row>
    <row r="7287" spans="2:13">
      <c r="B7287" s="28"/>
      <c r="C7287" s="28"/>
      <c r="E7287" s="28"/>
      <c r="F7287" s="30"/>
      <c r="G7287" s="31"/>
      <c r="I7287" s="28"/>
      <c r="J7287" s="29"/>
      <c r="L7287" s="28"/>
      <c r="M7287" s="27"/>
    </row>
    <row r="7288" spans="2:13">
      <c r="B7288" s="28"/>
      <c r="C7288" s="28"/>
      <c r="E7288" s="28"/>
      <c r="F7288" s="30"/>
      <c r="G7288" s="31"/>
      <c r="I7288" s="28"/>
      <c r="J7288" s="29"/>
      <c r="L7288" s="28"/>
      <c r="M7288" s="27"/>
    </row>
    <row r="7289" spans="2:13">
      <c r="B7289" s="28"/>
      <c r="C7289" s="28"/>
      <c r="E7289" s="28"/>
      <c r="F7289" s="30"/>
      <c r="G7289" s="31"/>
      <c r="I7289" s="28"/>
      <c r="J7289" s="29"/>
      <c r="L7289" s="28"/>
      <c r="M7289" s="27"/>
    </row>
    <row r="7290" spans="2:13">
      <c r="B7290" s="28"/>
      <c r="C7290" s="28"/>
      <c r="E7290" s="28"/>
      <c r="F7290" s="30"/>
      <c r="G7290" s="31"/>
      <c r="I7290" s="28"/>
      <c r="J7290" s="29"/>
      <c r="L7290" s="28"/>
      <c r="M7290" s="27"/>
    </row>
    <row r="7291" spans="2:13">
      <c r="B7291" s="28"/>
      <c r="C7291" s="28"/>
      <c r="E7291" s="28"/>
      <c r="F7291" s="30"/>
      <c r="G7291" s="31"/>
      <c r="I7291" s="28"/>
      <c r="J7291" s="29"/>
      <c r="L7291" s="28"/>
      <c r="M7291" s="27"/>
    </row>
    <row r="7292" spans="2:13">
      <c r="B7292" s="28"/>
      <c r="C7292" s="28"/>
      <c r="E7292" s="28"/>
      <c r="F7292" s="30"/>
      <c r="G7292" s="31"/>
      <c r="I7292" s="28"/>
      <c r="J7292" s="29"/>
      <c r="L7292" s="28"/>
      <c r="M7292" s="27"/>
    </row>
    <row r="7293" spans="2:13">
      <c r="B7293" s="28"/>
      <c r="C7293" s="28"/>
      <c r="E7293" s="28"/>
      <c r="F7293" s="30"/>
      <c r="G7293" s="31"/>
      <c r="I7293" s="28"/>
      <c r="J7293" s="29"/>
      <c r="L7293" s="28"/>
      <c r="M7293" s="27"/>
    </row>
    <row r="7294" spans="2:13">
      <c r="B7294" s="28"/>
      <c r="C7294" s="28"/>
      <c r="E7294" s="28"/>
      <c r="F7294" s="30"/>
      <c r="G7294" s="31"/>
      <c r="I7294" s="28"/>
      <c r="J7294" s="29"/>
      <c r="L7294" s="28"/>
      <c r="M7294" s="27"/>
    </row>
    <row r="7295" spans="2:13">
      <c r="B7295" s="28"/>
      <c r="C7295" s="28"/>
      <c r="E7295" s="28"/>
      <c r="F7295" s="30"/>
      <c r="G7295" s="31"/>
      <c r="I7295" s="28"/>
      <c r="J7295" s="29"/>
      <c r="L7295" s="28"/>
      <c r="M7295" s="27"/>
    </row>
    <row r="7296" spans="2:13">
      <c r="B7296" s="28"/>
      <c r="C7296" s="28"/>
      <c r="E7296" s="28"/>
      <c r="F7296" s="30"/>
      <c r="G7296" s="31"/>
      <c r="I7296" s="28"/>
      <c r="J7296" s="29"/>
      <c r="L7296" s="28"/>
      <c r="M7296" s="27"/>
    </row>
    <row r="7297" spans="2:13">
      <c r="B7297" s="28"/>
      <c r="C7297" s="28"/>
      <c r="E7297" s="28"/>
      <c r="F7297" s="30"/>
      <c r="G7297" s="31"/>
      <c r="I7297" s="28"/>
      <c r="J7297" s="29"/>
      <c r="L7297" s="28"/>
      <c r="M7297" s="27"/>
    </row>
    <row r="7298" spans="2:13">
      <c r="B7298" s="28"/>
      <c r="C7298" s="28"/>
      <c r="E7298" s="28"/>
      <c r="F7298" s="30"/>
      <c r="G7298" s="31"/>
      <c r="I7298" s="28"/>
      <c r="J7298" s="29"/>
      <c r="L7298" s="28"/>
      <c r="M7298" s="27"/>
    </row>
    <row r="7299" spans="2:13">
      <c r="B7299" s="28"/>
      <c r="C7299" s="28"/>
      <c r="E7299" s="28"/>
      <c r="F7299" s="30"/>
      <c r="G7299" s="31"/>
      <c r="I7299" s="28"/>
      <c r="J7299" s="29"/>
      <c r="L7299" s="28"/>
      <c r="M7299" s="27"/>
    </row>
    <row r="7300" spans="2:13">
      <c r="B7300" s="28"/>
      <c r="C7300" s="28"/>
      <c r="E7300" s="28"/>
      <c r="F7300" s="30"/>
      <c r="G7300" s="31"/>
      <c r="I7300" s="28"/>
      <c r="J7300" s="29"/>
      <c r="L7300" s="28"/>
      <c r="M7300" s="27"/>
    </row>
    <row r="7301" spans="2:13">
      <c r="B7301" s="28"/>
      <c r="C7301" s="28"/>
      <c r="E7301" s="28"/>
      <c r="F7301" s="30"/>
      <c r="G7301" s="31"/>
      <c r="I7301" s="28"/>
      <c r="J7301" s="29"/>
      <c r="L7301" s="28"/>
      <c r="M7301" s="27"/>
    </row>
    <row r="7302" spans="2:13">
      <c r="B7302" s="28"/>
      <c r="C7302" s="28"/>
      <c r="E7302" s="28"/>
      <c r="F7302" s="30"/>
      <c r="G7302" s="31"/>
      <c r="I7302" s="28"/>
      <c r="J7302" s="29"/>
      <c r="L7302" s="28"/>
      <c r="M7302" s="27"/>
    </row>
    <row r="7303" spans="2:13">
      <c r="B7303" s="28"/>
      <c r="C7303" s="28"/>
      <c r="E7303" s="28"/>
      <c r="F7303" s="30"/>
      <c r="G7303" s="31"/>
      <c r="I7303" s="28"/>
      <c r="J7303" s="29"/>
      <c r="L7303" s="28"/>
      <c r="M7303" s="27"/>
    </row>
    <row r="7304" spans="2:13">
      <c r="B7304" s="28"/>
      <c r="C7304" s="28"/>
      <c r="E7304" s="28"/>
      <c r="F7304" s="30"/>
      <c r="G7304" s="31"/>
      <c r="I7304" s="28"/>
      <c r="J7304" s="29"/>
      <c r="L7304" s="28"/>
      <c r="M7304" s="27"/>
    </row>
    <row r="7305" spans="2:13">
      <c r="B7305" s="28"/>
      <c r="C7305" s="28"/>
      <c r="E7305" s="28"/>
      <c r="F7305" s="30"/>
      <c r="G7305" s="31"/>
      <c r="I7305" s="28"/>
      <c r="J7305" s="29"/>
      <c r="L7305" s="28"/>
      <c r="M7305" s="27"/>
    </row>
    <row r="7306" spans="2:13">
      <c r="B7306" s="28"/>
      <c r="C7306" s="28"/>
      <c r="E7306" s="28"/>
      <c r="F7306" s="30"/>
      <c r="G7306" s="31"/>
      <c r="I7306" s="28"/>
      <c r="J7306" s="29"/>
      <c r="L7306" s="28"/>
      <c r="M7306" s="27"/>
    </row>
    <row r="7307" spans="2:13">
      <c r="B7307" s="28"/>
      <c r="C7307" s="28"/>
      <c r="E7307" s="28"/>
      <c r="F7307" s="30"/>
      <c r="G7307" s="31"/>
      <c r="I7307" s="28"/>
      <c r="J7307" s="29"/>
      <c r="L7307" s="28"/>
      <c r="M7307" s="27"/>
    </row>
    <row r="7308" spans="2:13">
      <c r="B7308" s="28"/>
      <c r="C7308" s="28"/>
      <c r="E7308" s="28"/>
      <c r="F7308" s="30"/>
      <c r="G7308" s="31"/>
      <c r="I7308" s="28"/>
      <c r="J7308" s="29"/>
      <c r="L7308" s="28"/>
      <c r="M7308" s="27"/>
    </row>
    <row r="7309" spans="2:13">
      <c r="B7309" s="28"/>
      <c r="C7309" s="28"/>
      <c r="E7309" s="28"/>
      <c r="F7309" s="30"/>
      <c r="G7309" s="31"/>
      <c r="I7309" s="28"/>
      <c r="J7309" s="29"/>
      <c r="L7309" s="28"/>
      <c r="M7309" s="27"/>
    </row>
    <row r="7310" spans="2:13">
      <c r="B7310" s="28"/>
      <c r="C7310" s="28"/>
      <c r="E7310" s="28"/>
      <c r="F7310" s="30"/>
      <c r="G7310" s="31"/>
      <c r="I7310" s="28"/>
      <c r="J7310" s="29"/>
      <c r="L7310" s="28"/>
      <c r="M7310" s="27"/>
    </row>
    <row r="7311" spans="2:13">
      <c r="B7311" s="28"/>
      <c r="C7311" s="28"/>
      <c r="E7311" s="28"/>
      <c r="F7311" s="30"/>
      <c r="G7311" s="31"/>
      <c r="I7311" s="28"/>
      <c r="J7311" s="29"/>
      <c r="L7311" s="28"/>
      <c r="M7311" s="27"/>
    </row>
    <row r="7312" spans="2:13">
      <c r="B7312" s="28"/>
      <c r="C7312" s="28"/>
      <c r="E7312" s="28"/>
      <c r="F7312" s="30"/>
      <c r="G7312" s="31"/>
      <c r="I7312" s="28"/>
      <c r="J7312" s="29"/>
      <c r="L7312" s="28"/>
      <c r="M7312" s="27"/>
    </row>
    <row r="7313" spans="2:13">
      <c r="B7313" s="28"/>
      <c r="C7313" s="28"/>
      <c r="E7313" s="28"/>
      <c r="F7313" s="30"/>
      <c r="G7313" s="31"/>
      <c r="I7313" s="28"/>
      <c r="J7313" s="29"/>
      <c r="L7313" s="28"/>
      <c r="M7313" s="27"/>
    </row>
    <row r="7314" spans="2:13">
      <c r="B7314" s="28"/>
      <c r="C7314" s="28"/>
      <c r="E7314" s="28"/>
      <c r="F7314" s="30"/>
      <c r="G7314" s="31"/>
      <c r="I7314" s="28"/>
      <c r="J7314" s="29"/>
      <c r="L7314" s="28"/>
      <c r="M7314" s="27"/>
    </row>
    <row r="7315" spans="2:13">
      <c r="B7315" s="28"/>
      <c r="C7315" s="28"/>
      <c r="E7315" s="28"/>
      <c r="F7315" s="30"/>
      <c r="G7315" s="31"/>
      <c r="I7315" s="28"/>
      <c r="J7315" s="29"/>
      <c r="L7315" s="28"/>
      <c r="M7315" s="27"/>
    </row>
    <row r="7316" spans="2:13">
      <c r="B7316" s="28"/>
      <c r="C7316" s="28"/>
      <c r="E7316" s="28"/>
      <c r="F7316" s="30"/>
      <c r="G7316" s="31"/>
      <c r="I7316" s="28"/>
      <c r="J7316" s="29"/>
      <c r="L7316" s="28"/>
      <c r="M7316" s="27"/>
    </row>
    <row r="7317" spans="2:13">
      <c r="B7317" s="28"/>
      <c r="C7317" s="28"/>
      <c r="E7317" s="28"/>
      <c r="F7317" s="30"/>
      <c r="G7317" s="31"/>
      <c r="I7317" s="28"/>
      <c r="J7317" s="29"/>
      <c r="L7317" s="28"/>
      <c r="M7317" s="27"/>
    </row>
    <row r="7318" spans="2:13">
      <c r="B7318" s="28"/>
      <c r="C7318" s="28"/>
      <c r="E7318" s="28"/>
      <c r="F7318" s="30"/>
      <c r="G7318" s="31"/>
      <c r="I7318" s="28"/>
      <c r="J7318" s="29"/>
      <c r="L7318" s="28"/>
      <c r="M7318" s="27"/>
    </row>
    <row r="7319" spans="2:13">
      <c r="B7319" s="28"/>
      <c r="C7319" s="28"/>
      <c r="E7319" s="28"/>
      <c r="F7319" s="30"/>
      <c r="G7319" s="31"/>
      <c r="I7319" s="28"/>
      <c r="J7319" s="29"/>
      <c r="L7319" s="28"/>
      <c r="M7319" s="27"/>
    </row>
    <row r="7320" spans="2:13">
      <c r="B7320" s="28"/>
      <c r="C7320" s="28"/>
      <c r="E7320" s="28"/>
      <c r="F7320" s="30"/>
      <c r="G7320" s="31"/>
      <c r="I7320" s="28"/>
      <c r="J7320" s="29"/>
      <c r="L7320" s="28"/>
      <c r="M7320" s="27"/>
    </row>
    <row r="7321" spans="2:13">
      <c r="B7321" s="28"/>
      <c r="C7321" s="28"/>
      <c r="E7321" s="28"/>
      <c r="F7321" s="30"/>
      <c r="G7321" s="31"/>
      <c r="I7321" s="28"/>
      <c r="J7321" s="29"/>
      <c r="L7321" s="28"/>
      <c r="M7321" s="27"/>
    </row>
    <row r="7322" spans="2:13">
      <c r="B7322" s="28"/>
      <c r="C7322" s="28"/>
      <c r="E7322" s="28"/>
      <c r="F7322" s="30"/>
      <c r="G7322" s="31"/>
      <c r="I7322" s="28"/>
      <c r="J7322" s="29"/>
      <c r="L7322" s="28"/>
      <c r="M7322" s="27"/>
    </row>
    <row r="7323" spans="2:13">
      <c r="B7323" s="28"/>
      <c r="C7323" s="28"/>
      <c r="E7323" s="28"/>
      <c r="F7323" s="30"/>
      <c r="G7323" s="31"/>
      <c r="I7323" s="28"/>
      <c r="J7323" s="29"/>
      <c r="L7323" s="28"/>
      <c r="M7323" s="27"/>
    </row>
    <row r="7324" spans="2:13">
      <c r="B7324" s="28"/>
      <c r="C7324" s="28"/>
      <c r="E7324" s="28"/>
      <c r="F7324" s="30"/>
      <c r="G7324" s="31"/>
      <c r="I7324" s="28"/>
      <c r="J7324" s="29"/>
      <c r="L7324" s="28"/>
      <c r="M7324" s="27"/>
    </row>
    <row r="7325" spans="2:13">
      <c r="B7325" s="28"/>
      <c r="C7325" s="28"/>
      <c r="E7325" s="28"/>
      <c r="F7325" s="30"/>
      <c r="G7325" s="31"/>
      <c r="I7325" s="28"/>
      <c r="J7325" s="29"/>
      <c r="L7325" s="28"/>
      <c r="M7325" s="27"/>
    </row>
    <row r="7326" spans="2:13">
      <c r="B7326" s="28"/>
      <c r="C7326" s="28"/>
      <c r="E7326" s="28"/>
      <c r="F7326" s="30"/>
      <c r="G7326" s="31"/>
      <c r="I7326" s="28"/>
      <c r="J7326" s="29"/>
      <c r="L7326" s="28"/>
      <c r="M7326" s="27"/>
    </row>
    <row r="7327" spans="2:13">
      <c r="B7327" s="28"/>
      <c r="C7327" s="28"/>
      <c r="E7327" s="28"/>
      <c r="F7327" s="30"/>
      <c r="G7327" s="31"/>
      <c r="I7327" s="28"/>
      <c r="J7327" s="29"/>
      <c r="L7327" s="28"/>
      <c r="M7327" s="27"/>
    </row>
    <row r="7328" spans="2:13">
      <c r="B7328" s="28"/>
      <c r="C7328" s="28"/>
      <c r="E7328" s="28"/>
      <c r="F7328" s="30"/>
      <c r="G7328" s="31"/>
      <c r="I7328" s="28"/>
      <c r="J7328" s="29"/>
      <c r="L7328" s="28"/>
      <c r="M7328" s="27"/>
    </row>
    <row r="7329" spans="2:13">
      <c r="B7329" s="28"/>
      <c r="C7329" s="28"/>
      <c r="E7329" s="28"/>
      <c r="F7329" s="30"/>
      <c r="G7329" s="31"/>
      <c r="I7329" s="28"/>
      <c r="J7329" s="29"/>
      <c r="L7329" s="28"/>
      <c r="M7329" s="27"/>
    </row>
    <row r="7330" spans="2:13">
      <c r="B7330" s="28"/>
      <c r="C7330" s="28"/>
      <c r="E7330" s="28"/>
      <c r="F7330" s="30"/>
      <c r="G7330" s="31"/>
      <c r="I7330" s="28"/>
      <c r="J7330" s="29"/>
      <c r="L7330" s="28"/>
      <c r="M7330" s="27"/>
    </row>
    <row r="7331" spans="2:13">
      <c r="B7331" s="28"/>
      <c r="C7331" s="28"/>
      <c r="E7331" s="28"/>
      <c r="F7331" s="30"/>
      <c r="G7331" s="31"/>
      <c r="I7331" s="28"/>
      <c r="J7331" s="29"/>
      <c r="L7331" s="28"/>
      <c r="M7331" s="27"/>
    </row>
    <row r="7332" spans="2:13">
      <c r="B7332" s="28"/>
      <c r="C7332" s="28"/>
      <c r="E7332" s="28"/>
      <c r="F7332" s="30"/>
      <c r="G7332" s="31"/>
      <c r="I7332" s="28"/>
      <c r="J7332" s="29"/>
      <c r="L7332" s="28"/>
      <c r="M7332" s="27"/>
    </row>
    <row r="7333" spans="2:13">
      <c r="B7333" s="28"/>
      <c r="C7333" s="28"/>
      <c r="E7333" s="28"/>
      <c r="F7333" s="30"/>
      <c r="G7333" s="31"/>
      <c r="I7333" s="28"/>
      <c r="J7333" s="29"/>
      <c r="L7333" s="28"/>
      <c r="M7333" s="27"/>
    </row>
    <row r="7334" spans="2:13">
      <c r="B7334" s="28"/>
      <c r="C7334" s="28"/>
      <c r="E7334" s="28"/>
      <c r="F7334" s="30"/>
      <c r="G7334" s="31"/>
      <c r="I7334" s="28"/>
      <c r="J7334" s="29"/>
      <c r="L7334" s="28"/>
      <c r="M7334" s="27"/>
    </row>
    <row r="7335" spans="2:13">
      <c r="B7335" s="28"/>
      <c r="C7335" s="28"/>
      <c r="E7335" s="28"/>
      <c r="F7335" s="30"/>
      <c r="G7335" s="31"/>
      <c r="I7335" s="28"/>
      <c r="J7335" s="29"/>
      <c r="L7335" s="28"/>
      <c r="M7335" s="27"/>
    </row>
    <row r="7336" spans="2:13">
      <c r="B7336" s="28"/>
      <c r="C7336" s="28"/>
      <c r="E7336" s="28"/>
      <c r="F7336" s="30"/>
      <c r="G7336" s="31"/>
      <c r="I7336" s="28"/>
      <c r="J7336" s="29"/>
      <c r="L7336" s="28"/>
      <c r="M7336" s="27"/>
    </row>
    <row r="7337" spans="2:13">
      <c r="B7337" s="28"/>
      <c r="C7337" s="28"/>
      <c r="E7337" s="28"/>
      <c r="F7337" s="30"/>
      <c r="G7337" s="31"/>
      <c r="I7337" s="28"/>
      <c r="J7337" s="29"/>
      <c r="L7337" s="28"/>
      <c r="M7337" s="27"/>
    </row>
    <row r="7338" spans="2:13">
      <c r="B7338" s="28"/>
      <c r="C7338" s="28"/>
      <c r="E7338" s="28"/>
      <c r="F7338" s="30"/>
      <c r="G7338" s="31"/>
      <c r="I7338" s="28"/>
      <c r="J7338" s="29"/>
      <c r="L7338" s="28"/>
      <c r="M7338" s="27"/>
    </row>
    <row r="7339" spans="2:13">
      <c r="B7339" s="28"/>
      <c r="C7339" s="28"/>
      <c r="E7339" s="28"/>
      <c r="F7339" s="30"/>
      <c r="G7339" s="31"/>
      <c r="I7339" s="28"/>
      <c r="J7339" s="29"/>
      <c r="L7339" s="28"/>
      <c r="M7339" s="27"/>
    </row>
    <row r="7340" spans="2:13">
      <c r="B7340" s="28"/>
      <c r="C7340" s="28"/>
      <c r="E7340" s="28"/>
      <c r="F7340" s="30"/>
      <c r="G7340" s="31"/>
      <c r="I7340" s="28"/>
      <c r="J7340" s="29"/>
      <c r="L7340" s="28"/>
      <c r="M7340" s="27"/>
    </row>
    <row r="7341" spans="2:13">
      <c r="B7341" s="28"/>
      <c r="C7341" s="28"/>
      <c r="E7341" s="28"/>
      <c r="F7341" s="30"/>
      <c r="G7341" s="31"/>
      <c r="I7341" s="28"/>
      <c r="J7341" s="29"/>
      <c r="L7341" s="28"/>
      <c r="M7341" s="27"/>
    </row>
    <row r="7342" spans="2:13">
      <c r="B7342" s="28"/>
      <c r="C7342" s="28"/>
      <c r="E7342" s="28"/>
      <c r="F7342" s="30"/>
      <c r="G7342" s="31"/>
      <c r="I7342" s="28"/>
      <c r="J7342" s="29"/>
      <c r="L7342" s="28"/>
      <c r="M7342" s="27"/>
    </row>
    <row r="7343" spans="2:13">
      <c r="B7343" s="28"/>
      <c r="C7343" s="28"/>
      <c r="E7343" s="28"/>
      <c r="F7343" s="30"/>
      <c r="G7343" s="31"/>
      <c r="I7343" s="28"/>
      <c r="J7343" s="29"/>
      <c r="L7343" s="28"/>
      <c r="M7343" s="27"/>
    </row>
    <row r="7344" spans="2:13">
      <c r="B7344" s="28"/>
      <c r="C7344" s="28"/>
      <c r="E7344" s="28"/>
      <c r="F7344" s="30"/>
      <c r="G7344" s="31"/>
      <c r="I7344" s="28"/>
      <c r="J7344" s="29"/>
      <c r="L7344" s="28"/>
      <c r="M7344" s="27"/>
    </row>
    <row r="7345" spans="2:13">
      <c r="B7345" s="28"/>
      <c r="C7345" s="28"/>
      <c r="E7345" s="28"/>
      <c r="F7345" s="30"/>
      <c r="G7345" s="31"/>
      <c r="I7345" s="28"/>
      <c r="J7345" s="29"/>
      <c r="L7345" s="28"/>
      <c r="M7345" s="27"/>
    </row>
    <row r="7346" spans="2:13">
      <c r="B7346" s="28"/>
      <c r="C7346" s="28"/>
      <c r="E7346" s="28"/>
      <c r="F7346" s="30"/>
      <c r="G7346" s="31"/>
      <c r="I7346" s="28"/>
      <c r="J7346" s="29"/>
      <c r="L7346" s="28"/>
      <c r="M7346" s="27"/>
    </row>
    <row r="7347" spans="2:13">
      <c r="B7347" s="28"/>
      <c r="C7347" s="28"/>
      <c r="E7347" s="28"/>
      <c r="F7347" s="30"/>
      <c r="G7347" s="31"/>
      <c r="I7347" s="28"/>
      <c r="J7347" s="29"/>
      <c r="L7347" s="28"/>
      <c r="M7347" s="27"/>
    </row>
    <row r="7348" spans="2:13">
      <c r="B7348" s="28"/>
      <c r="C7348" s="28"/>
      <c r="E7348" s="28"/>
      <c r="F7348" s="30"/>
      <c r="G7348" s="31"/>
      <c r="I7348" s="28"/>
      <c r="J7348" s="29"/>
      <c r="L7348" s="28"/>
      <c r="M7348" s="27"/>
    </row>
    <row r="7349" spans="2:13">
      <c r="B7349" s="28"/>
      <c r="C7349" s="28"/>
      <c r="E7349" s="28"/>
      <c r="F7349" s="30"/>
      <c r="G7349" s="31"/>
      <c r="I7349" s="28"/>
      <c r="J7349" s="29"/>
      <c r="L7349" s="28"/>
      <c r="M7349" s="27"/>
    </row>
    <row r="7350" spans="2:13">
      <c r="B7350" s="28"/>
      <c r="C7350" s="28"/>
      <c r="E7350" s="28"/>
      <c r="F7350" s="30"/>
      <c r="G7350" s="31"/>
      <c r="I7350" s="28"/>
      <c r="J7350" s="29"/>
      <c r="L7350" s="28"/>
      <c r="M7350" s="27"/>
    </row>
    <row r="7351" spans="2:13">
      <c r="B7351" s="28"/>
      <c r="C7351" s="28"/>
      <c r="E7351" s="28"/>
      <c r="F7351" s="30"/>
      <c r="G7351" s="31"/>
      <c r="I7351" s="28"/>
      <c r="J7351" s="29"/>
      <c r="L7351" s="28"/>
      <c r="M7351" s="27"/>
    </row>
    <row r="7352" spans="2:13">
      <c r="B7352" s="28"/>
      <c r="C7352" s="28"/>
      <c r="E7352" s="28"/>
      <c r="F7352" s="30"/>
      <c r="G7352" s="31"/>
      <c r="I7352" s="28"/>
      <c r="J7352" s="29"/>
      <c r="L7352" s="28"/>
      <c r="M7352" s="27"/>
    </row>
    <row r="7353" spans="2:13">
      <c r="B7353" s="28"/>
      <c r="C7353" s="28"/>
      <c r="E7353" s="28"/>
      <c r="F7353" s="30"/>
      <c r="G7353" s="31"/>
      <c r="I7353" s="28"/>
      <c r="J7353" s="29"/>
      <c r="L7353" s="28"/>
      <c r="M7353" s="27"/>
    </row>
    <row r="7354" spans="2:13">
      <c r="B7354" s="28"/>
      <c r="C7354" s="28"/>
      <c r="E7354" s="28"/>
      <c r="F7354" s="30"/>
      <c r="G7354" s="31"/>
      <c r="I7354" s="28"/>
      <c r="J7354" s="29"/>
      <c r="L7354" s="28"/>
      <c r="M7354" s="27"/>
    </row>
    <row r="7355" spans="2:13">
      <c r="B7355" s="28"/>
      <c r="C7355" s="28"/>
      <c r="E7355" s="28"/>
      <c r="F7355" s="30"/>
      <c r="G7355" s="31"/>
      <c r="I7355" s="28"/>
      <c r="J7355" s="29"/>
      <c r="L7355" s="28"/>
      <c r="M7355" s="27"/>
    </row>
    <row r="7356" spans="2:13">
      <c r="B7356" s="28"/>
      <c r="C7356" s="28"/>
      <c r="E7356" s="28"/>
      <c r="F7356" s="30"/>
      <c r="G7356" s="31"/>
      <c r="I7356" s="28"/>
      <c r="J7356" s="29"/>
      <c r="L7356" s="28"/>
      <c r="M7356" s="27"/>
    </row>
    <row r="7357" spans="2:13">
      <c r="B7357" s="28"/>
      <c r="C7357" s="28"/>
      <c r="E7357" s="28"/>
      <c r="F7357" s="30"/>
      <c r="G7357" s="31"/>
      <c r="I7357" s="28"/>
      <c r="J7357" s="29"/>
      <c r="L7357" s="28"/>
      <c r="M7357" s="27"/>
    </row>
    <row r="7358" spans="2:13">
      <c r="B7358" s="28"/>
      <c r="C7358" s="28"/>
      <c r="E7358" s="28"/>
      <c r="F7358" s="30"/>
      <c r="G7358" s="31"/>
      <c r="I7358" s="28"/>
      <c r="J7358" s="29"/>
      <c r="L7358" s="28"/>
      <c r="M7358" s="27"/>
    </row>
    <row r="7359" spans="2:13">
      <c r="B7359" s="28"/>
      <c r="C7359" s="28"/>
      <c r="E7359" s="28"/>
      <c r="F7359" s="30"/>
      <c r="G7359" s="31"/>
      <c r="I7359" s="28"/>
      <c r="J7359" s="29"/>
      <c r="L7359" s="28"/>
      <c r="M7359" s="27"/>
    </row>
    <row r="7360" spans="2:13">
      <c r="B7360" s="28"/>
      <c r="C7360" s="28"/>
      <c r="E7360" s="28"/>
      <c r="F7360" s="30"/>
      <c r="G7360" s="31"/>
      <c r="I7360" s="28"/>
      <c r="J7360" s="29"/>
      <c r="L7360" s="28"/>
      <c r="M7360" s="27"/>
    </row>
    <row r="7361" spans="2:13">
      <c r="B7361" s="28"/>
      <c r="C7361" s="28"/>
      <c r="E7361" s="28"/>
      <c r="F7361" s="30"/>
      <c r="G7361" s="31"/>
      <c r="I7361" s="28"/>
      <c r="J7361" s="29"/>
      <c r="L7361" s="28"/>
      <c r="M7361" s="27"/>
    </row>
    <row r="7362" spans="2:13">
      <c r="B7362" s="28"/>
      <c r="C7362" s="28"/>
      <c r="E7362" s="28"/>
      <c r="F7362" s="30"/>
      <c r="G7362" s="31"/>
      <c r="I7362" s="28"/>
      <c r="J7362" s="29"/>
      <c r="L7362" s="28"/>
      <c r="M7362" s="27"/>
    </row>
    <row r="7363" spans="2:13">
      <c r="B7363" s="28"/>
      <c r="C7363" s="28"/>
      <c r="E7363" s="28"/>
      <c r="F7363" s="30"/>
      <c r="G7363" s="31"/>
      <c r="I7363" s="28"/>
      <c r="J7363" s="29"/>
      <c r="L7363" s="28"/>
      <c r="M7363" s="27"/>
    </row>
    <row r="7364" spans="2:13">
      <c r="B7364" s="28"/>
      <c r="C7364" s="28"/>
      <c r="E7364" s="28"/>
      <c r="F7364" s="30"/>
      <c r="G7364" s="31"/>
      <c r="I7364" s="28"/>
      <c r="J7364" s="29"/>
      <c r="L7364" s="28"/>
      <c r="M7364" s="27"/>
    </row>
    <row r="7365" spans="2:13">
      <c r="B7365" s="28"/>
      <c r="C7365" s="28"/>
      <c r="E7365" s="28"/>
      <c r="F7365" s="30"/>
      <c r="G7365" s="31"/>
      <c r="I7365" s="28"/>
      <c r="J7365" s="29"/>
      <c r="L7365" s="28"/>
      <c r="M7365" s="27"/>
    </row>
    <row r="7366" spans="2:13">
      <c r="B7366" s="28"/>
      <c r="C7366" s="28"/>
      <c r="E7366" s="28"/>
      <c r="F7366" s="30"/>
      <c r="G7366" s="31"/>
      <c r="I7366" s="28"/>
      <c r="J7366" s="29"/>
      <c r="L7366" s="28"/>
      <c r="M7366" s="27"/>
    </row>
    <row r="7367" spans="2:13">
      <c r="B7367" s="28"/>
      <c r="C7367" s="28"/>
      <c r="E7367" s="28"/>
      <c r="F7367" s="30"/>
      <c r="G7367" s="31"/>
      <c r="I7367" s="28"/>
      <c r="J7367" s="29"/>
      <c r="L7367" s="28"/>
      <c r="M7367" s="27"/>
    </row>
    <row r="7368" spans="2:13">
      <c r="B7368" s="28"/>
      <c r="C7368" s="28"/>
      <c r="E7368" s="28"/>
      <c r="F7368" s="30"/>
      <c r="G7368" s="31"/>
      <c r="I7368" s="28"/>
      <c r="J7368" s="29"/>
      <c r="L7368" s="28"/>
      <c r="M7368" s="27"/>
    </row>
    <row r="7369" spans="2:13">
      <c r="B7369" s="28"/>
      <c r="C7369" s="28"/>
      <c r="E7369" s="28"/>
      <c r="F7369" s="30"/>
      <c r="G7369" s="31"/>
      <c r="I7369" s="28"/>
      <c r="J7369" s="29"/>
      <c r="L7369" s="28"/>
      <c r="M7369" s="27"/>
    </row>
    <row r="7370" spans="2:13">
      <c r="B7370" s="28"/>
      <c r="C7370" s="28"/>
      <c r="E7370" s="28"/>
      <c r="F7370" s="30"/>
      <c r="G7370" s="31"/>
      <c r="I7370" s="28"/>
      <c r="J7370" s="29"/>
      <c r="L7370" s="28"/>
      <c r="M7370" s="27"/>
    </row>
    <row r="7371" spans="2:13">
      <c r="B7371" s="28"/>
      <c r="C7371" s="28"/>
      <c r="E7371" s="28"/>
      <c r="F7371" s="30"/>
      <c r="G7371" s="31"/>
      <c r="I7371" s="28"/>
      <c r="J7371" s="29"/>
      <c r="L7371" s="28"/>
      <c r="M7371" s="27"/>
    </row>
    <row r="7372" spans="2:13">
      <c r="B7372" s="28"/>
      <c r="C7372" s="28"/>
      <c r="E7372" s="28"/>
      <c r="F7372" s="30"/>
      <c r="G7372" s="31"/>
      <c r="I7372" s="28"/>
      <c r="J7372" s="29"/>
      <c r="L7372" s="28"/>
      <c r="M7372" s="27"/>
    </row>
    <row r="7373" spans="2:13">
      <c r="B7373" s="28"/>
      <c r="C7373" s="28"/>
      <c r="E7373" s="28"/>
      <c r="F7373" s="30"/>
      <c r="G7373" s="31"/>
      <c r="I7373" s="28"/>
      <c r="J7373" s="29"/>
      <c r="L7373" s="28"/>
      <c r="M7373" s="27"/>
    </row>
    <row r="7374" spans="2:13">
      <c r="B7374" s="28"/>
      <c r="C7374" s="28"/>
      <c r="E7374" s="28"/>
      <c r="F7374" s="30"/>
      <c r="G7374" s="31"/>
      <c r="I7374" s="28"/>
      <c r="J7374" s="29"/>
      <c r="L7374" s="28"/>
      <c r="M7374" s="27"/>
    </row>
    <row r="7375" spans="2:13">
      <c r="B7375" s="28"/>
      <c r="C7375" s="28"/>
      <c r="E7375" s="28"/>
      <c r="F7375" s="30"/>
      <c r="G7375" s="31"/>
      <c r="I7375" s="28"/>
      <c r="J7375" s="29"/>
      <c r="L7375" s="28"/>
      <c r="M7375" s="27"/>
    </row>
    <row r="7376" spans="2:13">
      <c r="B7376" s="28"/>
      <c r="C7376" s="28"/>
      <c r="E7376" s="28"/>
      <c r="F7376" s="30"/>
      <c r="G7376" s="31"/>
      <c r="I7376" s="28"/>
      <c r="J7376" s="29"/>
      <c r="L7376" s="28"/>
      <c r="M7376" s="27"/>
    </row>
    <row r="7377" spans="2:13">
      <c r="B7377" s="28"/>
      <c r="C7377" s="28"/>
      <c r="E7377" s="28"/>
      <c r="F7377" s="30"/>
      <c r="G7377" s="31"/>
      <c r="I7377" s="28"/>
      <c r="J7377" s="29"/>
      <c r="L7377" s="28"/>
      <c r="M7377" s="27"/>
    </row>
    <row r="7378" spans="2:13">
      <c r="B7378" s="28"/>
      <c r="C7378" s="28"/>
      <c r="E7378" s="28"/>
      <c r="F7378" s="30"/>
      <c r="G7378" s="31"/>
      <c r="I7378" s="28"/>
      <c r="J7378" s="29"/>
      <c r="L7378" s="28"/>
      <c r="M7378" s="27"/>
    </row>
    <row r="7379" spans="2:13">
      <c r="B7379" s="28"/>
      <c r="C7379" s="28"/>
      <c r="E7379" s="28"/>
      <c r="F7379" s="30"/>
      <c r="G7379" s="31"/>
      <c r="I7379" s="28"/>
      <c r="J7379" s="29"/>
      <c r="L7379" s="28"/>
      <c r="M7379" s="27"/>
    </row>
    <row r="7380" spans="2:13">
      <c r="B7380" s="28"/>
      <c r="C7380" s="28"/>
      <c r="E7380" s="28"/>
      <c r="F7380" s="30"/>
      <c r="G7380" s="31"/>
      <c r="I7380" s="28"/>
      <c r="J7380" s="29"/>
      <c r="L7380" s="28"/>
      <c r="M7380" s="27"/>
    </row>
    <row r="7381" spans="2:13">
      <c r="B7381" s="28"/>
      <c r="C7381" s="28"/>
      <c r="E7381" s="28"/>
      <c r="F7381" s="30"/>
      <c r="G7381" s="31"/>
      <c r="I7381" s="28"/>
      <c r="J7381" s="29"/>
      <c r="L7381" s="28"/>
      <c r="M7381" s="27"/>
    </row>
    <row r="7382" spans="2:13">
      <c r="B7382" s="28"/>
      <c r="C7382" s="28"/>
      <c r="E7382" s="28"/>
      <c r="F7382" s="30"/>
      <c r="G7382" s="31"/>
      <c r="I7382" s="28"/>
      <c r="J7382" s="29"/>
      <c r="L7382" s="28"/>
      <c r="M7382" s="27"/>
    </row>
    <row r="7383" spans="2:13">
      <c r="B7383" s="28"/>
      <c r="C7383" s="28"/>
      <c r="E7383" s="28"/>
      <c r="F7383" s="30"/>
      <c r="G7383" s="31"/>
      <c r="I7383" s="28"/>
      <c r="J7383" s="29"/>
      <c r="L7383" s="28"/>
      <c r="M7383" s="27"/>
    </row>
    <row r="7384" spans="2:13">
      <c r="B7384" s="28"/>
      <c r="C7384" s="28"/>
      <c r="E7384" s="28"/>
      <c r="F7384" s="30"/>
      <c r="G7384" s="31"/>
      <c r="I7384" s="28"/>
      <c r="J7384" s="29"/>
      <c r="L7384" s="28"/>
      <c r="M7384" s="27"/>
    </row>
    <row r="7385" spans="2:13">
      <c r="B7385" s="28"/>
      <c r="C7385" s="28"/>
      <c r="E7385" s="28"/>
      <c r="F7385" s="30"/>
      <c r="G7385" s="31"/>
      <c r="I7385" s="28"/>
      <c r="J7385" s="29"/>
      <c r="L7385" s="28"/>
      <c r="M7385" s="27"/>
    </row>
    <row r="7386" spans="2:13">
      <c r="B7386" s="28"/>
      <c r="C7386" s="28"/>
      <c r="E7386" s="28"/>
      <c r="F7386" s="30"/>
      <c r="G7386" s="31"/>
      <c r="I7386" s="28"/>
      <c r="J7386" s="29"/>
      <c r="L7386" s="28"/>
      <c r="M7386" s="27"/>
    </row>
    <row r="7387" spans="2:13">
      <c r="B7387" s="28"/>
      <c r="C7387" s="28"/>
      <c r="E7387" s="28"/>
      <c r="F7387" s="30"/>
      <c r="G7387" s="31"/>
      <c r="I7387" s="28"/>
      <c r="J7387" s="29"/>
      <c r="L7387" s="28"/>
      <c r="M7387" s="27"/>
    </row>
    <row r="7388" spans="2:13">
      <c r="B7388" s="28"/>
      <c r="C7388" s="28"/>
      <c r="E7388" s="28"/>
      <c r="F7388" s="30"/>
      <c r="G7388" s="31"/>
      <c r="I7388" s="28"/>
      <c r="J7388" s="29"/>
      <c r="L7388" s="28"/>
      <c r="M7388" s="27"/>
    </row>
    <row r="7389" spans="2:13">
      <c r="B7389" s="28"/>
      <c r="C7389" s="28"/>
      <c r="E7389" s="28"/>
      <c r="F7389" s="30"/>
      <c r="G7389" s="31"/>
      <c r="I7389" s="28"/>
      <c r="J7389" s="29"/>
      <c r="L7389" s="28"/>
      <c r="M7389" s="27"/>
    </row>
    <row r="7390" spans="2:13">
      <c r="B7390" s="28"/>
      <c r="C7390" s="28"/>
      <c r="E7390" s="28"/>
      <c r="F7390" s="30"/>
      <c r="G7390" s="31"/>
      <c r="I7390" s="28"/>
      <c r="J7390" s="29"/>
      <c r="L7390" s="28"/>
      <c r="M7390" s="27"/>
    </row>
    <row r="7391" spans="2:13">
      <c r="B7391" s="28"/>
      <c r="C7391" s="28"/>
      <c r="E7391" s="28"/>
      <c r="F7391" s="30"/>
      <c r="G7391" s="31"/>
      <c r="I7391" s="28"/>
      <c r="J7391" s="29"/>
      <c r="L7391" s="28"/>
      <c r="M7391" s="27"/>
    </row>
    <row r="7392" spans="2:13">
      <c r="B7392" s="28"/>
      <c r="C7392" s="28"/>
      <c r="E7392" s="28"/>
      <c r="F7392" s="30"/>
      <c r="G7392" s="31"/>
      <c r="I7392" s="28"/>
      <c r="J7392" s="29"/>
      <c r="L7392" s="28"/>
      <c r="M7392" s="27"/>
    </row>
    <row r="7393" spans="2:13">
      <c r="B7393" s="28"/>
      <c r="C7393" s="28"/>
      <c r="E7393" s="28"/>
      <c r="F7393" s="30"/>
      <c r="G7393" s="31"/>
      <c r="I7393" s="28"/>
      <c r="J7393" s="29"/>
      <c r="L7393" s="28"/>
      <c r="M7393" s="27"/>
    </row>
    <row r="7394" spans="2:13">
      <c r="B7394" s="28"/>
      <c r="C7394" s="28"/>
      <c r="E7394" s="28"/>
      <c r="F7394" s="30"/>
      <c r="G7394" s="31"/>
      <c r="I7394" s="28"/>
      <c r="J7394" s="29"/>
      <c r="L7394" s="28"/>
      <c r="M7394" s="27"/>
    </row>
    <row r="7395" spans="2:13">
      <c r="B7395" s="28"/>
      <c r="C7395" s="28"/>
      <c r="E7395" s="28"/>
      <c r="F7395" s="30"/>
      <c r="G7395" s="31"/>
      <c r="I7395" s="28"/>
      <c r="J7395" s="29"/>
      <c r="L7395" s="28"/>
      <c r="M7395" s="27"/>
    </row>
    <row r="7396" spans="2:13">
      <c r="B7396" s="28"/>
      <c r="C7396" s="28"/>
      <c r="E7396" s="28"/>
      <c r="F7396" s="30"/>
      <c r="G7396" s="31"/>
      <c r="I7396" s="28"/>
      <c r="J7396" s="29"/>
      <c r="L7396" s="28"/>
      <c r="M7396" s="27"/>
    </row>
    <row r="7397" spans="2:13">
      <c r="B7397" s="28"/>
      <c r="C7397" s="28"/>
      <c r="E7397" s="28"/>
      <c r="F7397" s="30"/>
      <c r="G7397" s="31"/>
      <c r="I7397" s="28"/>
      <c r="J7397" s="29"/>
      <c r="L7397" s="28"/>
      <c r="M7397" s="27"/>
    </row>
    <row r="7398" spans="2:13">
      <c r="B7398" s="28"/>
      <c r="C7398" s="28"/>
      <c r="E7398" s="28"/>
      <c r="F7398" s="30"/>
      <c r="G7398" s="31"/>
      <c r="I7398" s="28"/>
      <c r="J7398" s="29"/>
      <c r="L7398" s="28"/>
      <c r="M7398" s="27"/>
    </row>
    <row r="7399" spans="2:13">
      <c r="B7399" s="28"/>
      <c r="C7399" s="28"/>
      <c r="E7399" s="28"/>
      <c r="F7399" s="30"/>
      <c r="G7399" s="31"/>
      <c r="I7399" s="28"/>
      <c r="J7399" s="29"/>
      <c r="L7399" s="28"/>
      <c r="M7399" s="27"/>
    </row>
    <row r="7400" spans="2:13">
      <c r="B7400" s="28"/>
      <c r="C7400" s="28"/>
      <c r="E7400" s="28"/>
      <c r="F7400" s="30"/>
      <c r="G7400" s="31"/>
      <c r="I7400" s="28"/>
      <c r="J7400" s="29"/>
      <c r="L7400" s="28"/>
      <c r="M7400" s="27"/>
    </row>
    <row r="7401" spans="2:13">
      <c r="B7401" s="28"/>
      <c r="C7401" s="28"/>
      <c r="E7401" s="28"/>
      <c r="F7401" s="30"/>
      <c r="G7401" s="31"/>
      <c r="I7401" s="28"/>
      <c r="J7401" s="29"/>
      <c r="L7401" s="28"/>
      <c r="M7401" s="27"/>
    </row>
    <row r="7402" spans="2:13">
      <c r="B7402" s="28"/>
      <c r="C7402" s="28"/>
      <c r="E7402" s="28"/>
      <c r="F7402" s="30"/>
      <c r="G7402" s="31"/>
      <c r="I7402" s="28"/>
      <c r="J7402" s="29"/>
      <c r="L7402" s="28"/>
      <c r="M7402" s="27"/>
    </row>
    <row r="7403" spans="2:13">
      <c r="B7403" s="28"/>
      <c r="C7403" s="28"/>
      <c r="E7403" s="28"/>
      <c r="F7403" s="30"/>
      <c r="G7403" s="31"/>
      <c r="I7403" s="28"/>
      <c r="J7403" s="29"/>
      <c r="L7403" s="28"/>
      <c r="M7403" s="27"/>
    </row>
    <row r="7404" spans="2:13">
      <c r="B7404" s="28"/>
      <c r="C7404" s="28"/>
      <c r="E7404" s="28"/>
      <c r="F7404" s="30"/>
      <c r="G7404" s="31"/>
      <c r="I7404" s="28"/>
      <c r="J7404" s="29"/>
      <c r="L7404" s="28"/>
      <c r="M7404" s="27"/>
    </row>
    <row r="7405" spans="2:13">
      <c r="B7405" s="28"/>
      <c r="C7405" s="28"/>
      <c r="E7405" s="28"/>
      <c r="F7405" s="30"/>
      <c r="G7405" s="31"/>
      <c r="I7405" s="28"/>
      <c r="J7405" s="29"/>
      <c r="L7405" s="28"/>
      <c r="M7405" s="27"/>
    </row>
    <row r="7406" spans="2:13">
      <c r="B7406" s="28"/>
      <c r="C7406" s="28"/>
      <c r="E7406" s="28"/>
      <c r="F7406" s="30"/>
      <c r="G7406" s="31"/>
      <c r="I7406" s="28"/>
      <c r="J7406" s="29"/>
      <c r="L7406" s="28"/>
      <c r="M7406" s="27"/>
    </row>
    <row r="7407" spans="2:13">
      <c r="B7407" s="28"/>
      <c r="C7407" s="28"/>
      <c r="E7407" s="28"/>
      <c r="F7407" s="30"/>
      <c r="G7407" s="31"/>
      <c r="I7407" s="28"/>
      <c r="J7407" s="29"/>
      <c r="L7407" s="28"/>
      <c r="M7407" s="27"/>
    </row>
    <row r="7408" spans="2:13">
      <c r="B7408" s="28"/>
      <c r="C7408" s="28"/>
      <c r="E7408" s="28"/>
      <c r="F7408" s="30"/>
      <c r="G7408" s="31"/>
      <c r="I7408" s="28"/>
      <c r="J7408" s="29"/>
      <c r="L7408" s="28"/>
      <c r="M7408" s="27"/>
    </row>
    <row r="7409" spans="2:13">
      <c r="B7409" s="28"/>
      <c r="C7409" s="28"/>
      <c r="E7409" s="28"/>
      <c r="F7409" s="30"/>
      <c r="G7409" s="31"/>
      <c r="I7409" s="28"/>
      <c r="J7409" s="29"/>
      <c r="L7409" s="28"/>
      <c r="M7409" s="27"/>
    </row>
    <row r="7410" spans="2:13">
      <c r="B7410" s="28"/>
      <c r="C7410" s="28"/>
      <c r="E7410" s="28"/>
      <c r="F7410" s="30"/>
      <c r="G7410" s="31"/>
      <c r="I7410" s="28"/>
      <c r="J7410" s="29"/>
      <c r="L7410" s="28"/>
      <c r="M7410" s="27"/>
    </row>
    <row r="7411" spans="2:13">
      <c r="B7411" s="28"/>
      <c r="C7411" s="28"/>
      <c r="E7411" s="28"/>
      <c r="F7411" s="30"/>
      <c r="G7411" s="31"/>
      <c r="I7411" s="28"/>
      <c r="J7411" s="29"/>
      <c r="L7411" s="28"/>
      <c r="M7411" s="27"/>
    </row>
    <row r="7412" spans="2:13">
      <c r="B7412" s="28"/>
      <c r="C7412" s="28"/>
      <c r="E7412" s="28"/>
      <c r="F7412" s="30"/>
      <c r="G7412" s="31"/>
      <c r="I7412" s="28"/>
      <c r="J7412" s="29"/>
      <c r="L7412" s="28"/>
      <c r="M7412" s="27"/>
    </row>
    <row r="7413" spans="2:13">
      <c r="B7413" s="28"/>
      <c r="C7413" s="28"/>
      <c r="E7413" s="28"/>
      <c r="F7413" s="30"/>
      <c r="G7413" s="31"/>
      <c r="I7413" s="28"/>
      <c r="J7413" s="29"/>
      <c r="L7413" s="28"/>
      <c r="M7413" s="27"/>
    </row>
    <row r="7414" spans="2:13">
      <c r="B7414" s="28"/>
      <c r="C7414" s="28"/>
      <c r="E7414" s="28"/>
      <c r="F7414" s="30"/>
      <c r="G7414" s="31"/>
      <c r="I7414" s="28"/>
      <c r="J7414" s="29"/>
      <c r="L7414" s="28"/>
      <c r="M7414" s="27"/>
    </row>
    <row r="7415" spans="2:13">
      <c r="B7415" s="28"/>
      <c r="C7415" s="28"/>
      <c r="E7415" s="28"/>
      <c r="F7415" s="30"/>
      <c r="G7415" s="31"/>
      <c r="I7415" s="28"/>
      <c r="J7415" s="29"/>
      <c r="L7415" s="28"/>
      <c r="M7415" s="27"/>
    </row>
    <row r="7416" spans="2:13">
      <c r="B7416" s="28"/>
      <c r="C7416" s="28"/>
      <c r="E7416" s="28"/>
      <c r="F7416" s="30"/>
      <c r="G7416" s="31"/>
      <c r="I7416" s="28"/>
      <c r="J7416" s="29"/>
      <c r="L7416" s="28"/>
      <c r="M7416" s="27"/>
    </row>
    <row r="7417" spans="2:13">
      <c r="B7417" s="28"/>
      <c r="C7417" s="28"/>
      <c r="E7417" s="28"/>
      <c r="F7417" s="30"/>
      <c r="G7417" s="31"/>
      <c r="I7417" s="28"/>
      <c r="J7417" s="29"/>
      <c r="L7417" s="28"/>
      <c r="M7417" s="27"/>
    </row>
    <row r="7418" spans="2:13">
      <c r="B7418" s="28"/>
      <c r="C7418" s="28"/>
      <c r="E7418" s="28"/>
      <c r="F7418" s="30"/>
      <c r="G7418" s="31"/>
      <c r="I7418" s="28"/>
      <c r="J7418" s="29"/>
      <c r="L7418" s="28"/>
      <c r="M7418" s="27"/>
    </row>
    <row r="7419" spans="2:13">
      <c r="B7419" s="28"/>
      <c r="C7419" s="28"/>
      <c r="E7419" s="28"/>
      <c r="F7419" s="30"/>
      <c r="G7419" s="31"/>
      <c r="I7419" s="28"/>
      <c r="J7419" s="29"/>
      <c r="L7419" s="28"/>
      <c r="M7419" s="27"/>
    </row>
    <row r="7420" spans="2:13">
      <c r="B7420" s="28"/>
      <c r="C7420" s="28"/>
      <c r="E7420" s="28"/>
      <c r="F7420" s="30"/>
      <c r="G7420" s="31"/>
      <c r="I7420" s="28"/>
      <c r="J7420" s="29"/>
      <c r="L7420" s="28"/>
      <c r="M7420" s="27"/>
    </row>
    <row r="7421" spans="2:13">
      <c r="B7421" s="28"/>
      <c r="C7421" s="28"/>
      <c r="E7421" s="28"/>
      <c r="F7421" s="30"/>
      <c r="G7421" s="31"/>
      <c r="I7421" s="28"/>
      <c r="J7421" s="29"/>
      <c r="L7421" s="28"/>
      <c r="M7421" s="27"/>
    </row>
    <row r="7422" spans="2:13">
      <c r="B7422" s="28"/>
      <c r="C7422" s="28"/>
      <c r="E7422" s="28"/>
      <c r="F7422" s="30"/>
      <c r="G7422" s="31"/>
      <c r="I7422" s="28"/>
      <c r="J7422" s="29"/>
      <c r="L7422" s="28"/>
      <c r="M7422" s="27"/>
    </row>
    <row r="7423" spans="2:13">
      <c r="B7423" s="28"/>
      <c r="C7423" s="28"/>
      <c r="E7423" s="28"/>
      <c r="F7423" s="30"/>
      <c r="G7423" s="31"/>
      <c r="I7423" s="28"/>
      <c r="J7423" s="29"/>
      <c r="L7423" s="28"/>
      <c r="M7423" s="27"/>
    </row>
    <row r="7424" spans="2:13">
      <c r="B7424" s="28"/>
      <c r="C7424" s="28"/>
      <c r="E7424" s="28"/>
      <c r="F7424" s="30"/>
      <c r="G7424" s="31"/>
      <c r="I7424" s="28"/>
      <c r="J7424" s="29"/>
      <c r="L7424" s="28"/>
      <c r="M7424" s="27"/>
    </row>
    <row r="7425" spans="2:13">
      <c r="B7425" s="28"/>
      <c r="C7425" s="28"/>
      <c r="E7425" s="28"/>
      <c r="F7425" s="30"/>
      <c r="G7425" s="31"/>
      <c r="I7425" s="28"/>
      <c r="J7425" s="29"/>
      <c r="L7425" s="28"/>
      <c r="M7425" s="27"/>
    </row>
    <row r="7426" spans="2:13">
      <c r="B7426" s="28"/>
      <c r="C7426" s="28"/>
      <c r="E7426" s="28"/>
      <c r="F7426" s="30"/>
      <c r="G7426" s="31"/>
      <c r="I7426" s="28"/>
      <c r="J7426" s="29"/>
      <c r="L7426" s="28"/>
      <c r="M7426" s="27"/>
    </row>
    <row r="7427" spans="2:13">
      <c r="B7427" s="28"/>
      <c r="C7427" s="28"/>
      <c r="E7427" s="28"/>
      <c r="F7427" s="30"/>
      <c r="G7427" s="31"/>
      <c r="I7427" s="28"/>
      <c r="J7427" s="29"/>
      <c r="L7427" s="28"/>
      <c r="M7427" s="27"/>
    </row>
    <row r="7428" spans="2:13">
      <c r="B7428" s="28"/>
      <c r="C7428" s="28"/>
      <c r="E7428" s="28"/>
      <c r="F7428" s="30"/>
      <c r="G7428" s="31"/>
      <c r="I7428" s="28"/>
      <c r="J7428" s="29"/>
      <c r="L7428" s="28"/>
      <c r="M7428" s="27"/>
    </row>
    <row r="7429" spans="2:13">
      <c r="B7429" s="28"/>
      <c r="C7429" s="28"/>
      <c r="E7429" s="28"/>
      <c r="F7429" s="30"/>
      <c r="G7429" s="31"/>
      <c r="I7429" s="28"/>
      <c r="J7429" s="29"/>
      <c r="L7429" s="28"/>
      <c r="M7429" s="27"/>
    </row>
    <row r="7430" spans="2:13">
      <c r="B7430" s="28"/>
      <c r="C7430" s="28"/>
      <c r="E7430" s="28"/>
      <c r="F7430" s="30"/>
      <c r="G7430" s="31"/>
      <c r="I7430" s="28"/>
      <c r="J7430" s="29"/>
      <c r="L7430" s="28"/>
      <c r="M7430" s="27"/>
    </row>
    <row r="7431" spans="2:13">
      <c r="B7431" s="28"/>
      <c r="C7431" s="28"/>
      <c r="E7431" s="28"/>
      <c r="F7431" s="30"/>
      <c r="G7431" s="31"/>
      <c r="I7431" s="28"/>
      <c r="J7431" s="29"/>
      <c r="L7431" s="28"/>
      <c r="M7431" s="27"/>
    </row>
    <row r="7432" spans="2:13">
      <c r="B7432" s="28"/>
      <c r="C7432" s="28"/>
      <c r="E7432" s="28"/>
      <c r="F7432" s="30"/>
      <c r="G7432" s="31"/>
      <c r="I7432" s="28"/>
      <c r="J7432" s="29"/>
      <c r="L7432" s="28"/>
      <c r="M7432" s="27"/>
    </row>
    <row r="7433" spans="2:13">
      <c r="B7433" s="28"/>
      <c r="C7433" s="28"/>
      <c r="E7433" s="28"/>
      <c r="F7433" s="30"/>
      <c r="G7433" s="31"/>
      <c r="I7433" s="28"/>
      <c r="J7433" s="29"/>
      <c r="L7433" s="28"/>
      <c r="M7433" s="27"/>
    </row>
    <row r="7434" spans="2:13">
      <c r="B7434" s="28"/>
      <c r="C7434" s="28"/>
      <c r="E7434" s="28"/>
      <c r="F7434" s="30"/>
      <c r="G7434" s="31"/>
      <c r="I7434" s="28"/>
      <c r="J7434" s="29"/>
      <c r="L7434" s="28"/>
      <c r="M7434" s="27"/>
    </row>
    <row r="7435" spans="2:13">
      <c r="B7435" s="28"/>
      <c r="C7435" s="28"/>
      <c r="E7435" s="28"/>
      <c r="F7435" s="30"/>
      <c r="G7435" s="31"/>
      <c r="I7435" s="28"/>
      <c r="J7435" s="29"/>
      <c r="L7435" s="28"/>
      <c r="M7435" s="27"/>
    </row>
    <row r="7436" spans="2:13">
      <c r="B7436" s="28"/>
      <c r="C7436" s="28"/>
      <c r="E7436" s="28"/>
      <c r="F7436" s="30"/>
      <c r="G7436" s="31"/>
      <c r="I7436" s="28"/>
      <c r="J7436" s="29"/>
      <c r="L7436" s="28"/>
      <c r="M7436" s="27"/>
    </row>
    <row r="7437" spans="2:13">
      <c r="B7437" s="28"/>
      <c r="C7437" s="28"/>
      <c r="E7437" s="28"/>
      <c r="F7437" s="30"/>
      <c r="G7437" s="31"/>
      <c r="I7437" s="28"/>
      <c r="J7437" s="29"/>
      <c r="L7437" s="28"/>
      <c r="M7437" s="27"/>
    </row>
    <row r="7438" spans="2:13">
      <c r="B7438" s="28"/>
      <c r="C7438" s="28"/>
      <c r="E7438" s="28"/>
      <c r="F7438" s="30"/>
      <c r="G7438" s="31"/>
      <c r="I7438" s="28"/>
      <c r="J7438" s="29"/>
      <c r="L7438" s="28"/>
      <c r="M7438" s="27"/>
    </row>
    <row r="7439" spans="2:13">
      <c r="B7439" s="28"/>
      <c r="C7439" s="28"/>
      <c r="E7439" s="28"/>
      <c r="F7439" s="30"/>
      <c r="G7439" s="31"/>
      <c r="I7439" s="28"/>
      <c r="J7439" s="29"/>
      <c r="L7439" s="28"/>
      <c r="M7439" s="27"/>
    </row>
    <row r="7440" spans="2:13">
      <c r="B7440" s="28"/>
      <c r="C7440" s="28"/>
      <c r="E7440" s="28"/>
      <c r="F7440" s="30"/>
      <c r="G7440" s="31"/>
      <c r="I7440" s="28"/>
      <c r="J7440" s="29"/>
      <c r="L7440" s="28"/>
      <c r="M7440" s="27"/>
    </row>
    <row r="7441" spans="2:13">
      <c r="B7441" s="28"/>
      <c r="C7441" s="28"/>
      <c r="E7441" s="28"/>
      <c r="F7441" s="30"/>
      <c r="G7441" s="31"/>
      <c r="I7441" s="28"/>
      <c r="J7441" s="29"/>
      <c r="L7441" s="28"/>
      <c r="M7441" s="27"/>
    </row>
    <row r="7442" spans="2:13">
      <c r="B7442" s="28"/>
      <c r="C7442" s="28"/>
      <c r="E7442" s="28"/>
      <c r="F7442" s="30"/>
      <c r="G7442" s="31"/>
      <c r="I7442" s="28"/>
      <c r="J7442" s="29"/>
      <c r="L7442" s="28"/>
      <c r="M7442" s="27"/>
    </row>
    <row r="7443" spans="2:13">
      <c r="B7443" s="28"/>
      <c r="C7443" s="28"/>
      <c r="E7443" s="28"/>
      <c r="F7443" s="30"/>
      <c r="G7443" s="31"/>
      <c r="I7443" s="28"/>
      <c r="J7443" s="29"/>
      <c r="L7443" s="28"/>
      <c r="M7443" s="27"/>
    </row>
    <row r="7444" spans="2:13">
      <c r="B7444" s="28"/>
      <c r="C7444" s="28"/>
      <c r="E7444" s="28"/>
      <c r="F7444" s="30"/>
      <c r="G7444" s="31"/>
      <c r="I7444" s="28"/>
      <c r="J7444" s="29"/>
      <c r="L7444" s="28"/>
      <c r="M7444" s="27"/>
    </row>
    <row r="7445" spans="2:13">
      <c r="B7445" s="28"/>
      <c r="C7445" s="28"/>
      <c r="E7445" s="28"/>
      <c r="F7445" s="30"/>
      <c r="G7445" s="31"/>
      <c r="I7445" s="28"/>
      <c r="J7445" s="29"/>
      <c r="L7445" s="28"/>
      <c r="M7445" s="27"/>
    </row>
    <row r="7446" spans="2:13">
      <c r="B7446" s="28"/>
      <c r="C7446" s="28"/>
      <c r="E7446" s="28"/>
      <c r="F7446" s="30"/>
      <c r="G7446" s="31"/>
      <c r="I7446" s="28"/>
      <c r="J7446" s="29"/>
      <c r="L7446" s="28"/>
      <c r="M7446" s="27"/>
    </row>
    <row r="7447" spans="2:13">
      <c r="B7447" s="28"/>
      <c r="C7447" s="28"/>
      <c r="E7447" s="28"/>
      <c r="F7447" s="30"/>
      <c r="G7447" s="31"/>
      <c r="I7447" s="28"/>
      <c r="J7447" s="29"/>
      <c r="L7447" s="28"/>
      <c r="M7447" s="27"/>
    </row>
    <row r="7448" spans="2:13">
      <c r="B7448" s="28"/>
      <c r="C7448" s="28"/>
      <c r="E7448" s="28"/>
      <c r="F7448" s="30"/>
      <c r="G7448" s="31"/>
      <c r="I7448" s="28"/>
      <c r="J7448" s="29"/>
      <c r="L7448" s="28"/>
      <c r="M7448" s="27"/>
    </row>
    <row r="7449" spans="2:13">
      <c r="B7449" s="28"/>
      <c r="C7449" s="28"/>
      <c r="E7449" s="28"/>
      <c r="F7449" s="30"/>
      <c r="G7449" s="31"/>
      <c r="I7449" s="28"/>
      <c r="J7449" s="29"/>
      <c r="L7449" s="28"/>
      <c r="M7449" s="27"/>
    </row>
    <row r="7450" spans="2:13">
      <c r="B7450" s="28"/>
      <c r="C7450" s="28"/>
      <c r="E7450" s="28"/>
      <c r="F7450" s="30"/>
      <c r="G7450" s="31"/>
      <c r="I7450" s="28"/>
      <c r="J7450" s="29"/>
      <c r="L7450" s="28"/>
      <c r="M7450" s="27"/>
    </row>
    <row r="7451" spans="2:13">
      <c r="B7451" s="28"/>
      <c r="C7451" s="28"/>
      <c r="E7451" s="28"/>
      <c r="F7451" s="30"/>
      <c r="G7451" s="31"/>
      <c r="I7451" s="28"/>
      <c r="J7451" s="29"/>
      <c r="L7451" s="28"/>
      <c r="M7451" s="27"/>
    </row>
    <row r="7452" spans="2:13">
      <c r="B7452" s="28"/>
      <c r="C7452" s="28"/>
      <c r="E7452" s="28"/>
      <c r="F7452" s="30"/>
      <c r="G7452" s="31"/>
      <c r="I7452" s="28"/>
      <c r="J7452" s="29"/>
      <c r="L7452" s="28"/>
      <c r="M7452" s="27"/>
    </row>
    <row r="7453" spans="2:13">
      <c r="B7453" s="28"/>
      <c r="C7453" s="28"/>
      <c r="E7453" s="28"/>
      <c r="F7453" s="30"/>
      <c r="G7453" s="31"/>
      <c r="I7453" s="28"/>
      <c r="J7453" s="29"/>
      <c r="L7453" s="28"/>
      <c r="M7453" s="27"/>
    </row>
    <row r="7454" spans="2:13">
      <c r="B7454" s="28"/>
      <c r="C7454" s="28"/>
      <c r="E7454" s="28"/>
      <c r="F7454" s="30"/>
      <c r="G7454" s="31"/>
      <c r="I7454" s="28"/>
      <c r="J7454" s="29"/>
      <c r="L7454" s="28"/>
      <c r="M7454" s="27"/>
    </row>
    <row r="7455" spans="2:13">
      <c r="B7455" s="28"/>
      <c r="C7455" s="28"/>
      <c r="E7455" s="28"/>
      <c r="F7455" s="30"/>
      <c r="G7455" s="31"/>
      <c r="I7455" s="28"/>
      <c r="J7455" s="29"/>
      <c r="L7455" s="28"/>
      <c r="M7455" s="27"/>
    </row>
    <row r="7456" spans="2:13">
      <c r="B7456" s="28"/>
      <c r="C7456" s="28"/>
      <c r="E7456" s="28"/>
      <c r="F7456" s="30"/>
      <c r="G7456" s="31"/>
      <c r="I7456" s="28"/>
      <c r="J7456" s="29"/>
      <c r="L7456" s="28"/>
      <c r="M7456" s="27"/>
    </row>
    <row r="7457" spans="2:13">
      <c r="B7457" s="28"/>
      <c r="C7457" s="28"/>
      <c r="E7457" s="28"/>
      <c r="F7457" s="30"/>
      <c r="G7457" s="31"/>
      <c r="I7457" s="28"/>
      <c r="J7457" s="29"/>
      <c r="L7457" s="28"/>
      <c r="M7457" s="27"/>
    </row>
    <row r="7458" spans="2:13">
      <c r="B7458" s="28"/>
      <c r="C7458" s="28"/>
      <c r="E7458" s="28"/>
      <c r="F7458" s="30"/>
      <c r="G7458" s="31"/>
      <c r="I7458" s="28"/>
      <c r="J7458" s="29"/>
      <c r="L7458" s="28"/>
      <c r="M7458" s="27"/>
    </row>
    <row r="7459" spans="2:13">
      <c r="B7459" s="28"/>
      <c r="C7459" s="28"/>
      <c r="E7459" s="28"/>
      <c r="F7459" s="30"/>
      <c r="G7459" s="31"/>
      <c r="I7459" s="28"/>
      <c r="J7459" s="29"/>
      <c r="L7459" s="28"/>
      <c r="M7459" s="27"/>
    </row>
    <row r="7460" spans="2:13">
      <c r="B7460" s="28"/>
      <c r="C7460" s="28"/>
      <c r="E7460" s="28"/>
      <c r="F7460" s="30"/>
      <c r="G7460" s="31"/>
      <c r="I7460" s="28"/>
      <c r="J7460" s="29"/>
      <c r="L7460" s="28"/>
      <c r="M7460" s="27"/>
    </row>
    <row r="7461" spans="2:13">
      <c r="B7461" s="28"/>
      <c r="C7461" s="28"/>
      <c r="E7461" s="28"/>
      <c r="F7461" s="30"/>
      <c r="G7461" s="31"/>
      <c r="I7461" s="28"/>
      <c r="J7461" s="29"/>
      <c r="L7461" s="28"/>
      <c r="M7461" s="27"/>
    </row>
    <row r="7462" spans="2:13">
      <c r="B7462" s="28"/>
      <c r="C7462" s="28"/>
      <c r="E7462" s="28"/>
      <c r="F7462" s="30"/>
      <c r="G7462" s="31"/>
      <c r="I7462" s="28"/>
      <c r="J7462" s="29"/>
      <c r="L7462" s="28"/>
      <c r="M7462" s="27"/>
    </row>
    <row r="7463" spans="2:13">
      <c r="B7463" s="28"/>
      <c r="C7463" s="28"/>
      <c r="E7463" s="28"/>
      <c r="F7463" s="30"/>
      <c r="G7463" s="31"/>
      <c r="I7463" s="28"/>
      <c r="J7463" s="29"/>
      <c r="L7463" s="28"/>
      <c r="M7463" s="27"/>
    </row>
    <row r="7464" spans="2:13">
      <c r="B7464" s="28"/>
      <c r="C7464" s="28"/>
      <c r="E7464" s="28"/>
      <c r="F7464" s="30"/>
      <c r="G7464" s="31"/>
      <c r="I7464" s="28"/>
      <c r="J7464" s="29"/>
      <c r="L7464" s="28"/>
      <c r="M7464" s="27"/>
    </row>
    <row r="7465" spans="2:13">
      <c r="B7465" s="28"/>
      <c r="C7465" s="28"/>
      <c r="E7465" s="28"/>
      <c r="F7465" s="30"/>
      <c r="G7465" s="31"/>
      <c r="I7465" s="28"/>
      <c r="J7465" s="29"/>
      <c r="L7465" s="28"/>
      <c r="M7465" s="27"/>
    </row>
    <row r="7466" spans="2:13">
      <c r="B7466" s="28"/>
      <c r="C7466" s="28"/>
      <c r="E7466" s="28"/>
      <c r="F7466" s="30"/>
      <c r="G7466" s="31"/>
      <c r="I7466" s="28"/>
      <c r="J7466" s="29"/>
      <c r="L7466" s="28"/>
      <c r="M7466" s="27"/>
    </row>
    <row r="7467" spans="2:13">
      <c r="B7467" s="28"/>
      <c r="C7467" s="28"/>
      <c r="E7467" s="28"/>
      <c r="F7467" s="30"/>
      <c r="G7467" s="31"/>
      <c r="I7467" s="28"/>
      <c r="J7467" s="29"/>
      <c r="L7467" s="28"/>
      <c r="M7467" s="27"/>
    </row>
    <row r="7468" spans="2:13">
      <c r="B7468" s="28"/>
      <c r="C7468" s="28"/>
      <c r="E7468" s="28"/>
      <c r="F7468" s="30"/>
      <c r="G7468" s="31"/>
      <c r="I7468" s="28"/>
      <c r="J7468" s="29"/>
      <c r="L7468" s="28"/>
      <c r="M7468" s="27"/>
    </row>
    <row r="7469" spans="2:13">
      <c r="B7469" s="28"/>
      <c r="C7469" s="28"/>
      <c r="E7469" s="28"/>
      <c r="F7469" s="30"/>
      <c r="G7469" s="31"/>
      <c r="I7469" s="28"/>
      <c r="J7469" s="29"/>
      <c r="L7469" s="28"/>
      <c r="M7469" s="27"/>
    </row>
    <row r="7470" spans="2:13">
      <c r="B7470" s="28"/>
      <c r="C7470" s="28"/>
      <c r="E7470" s="28"/>
      <c r="F7470" s="30"/>
      <c r="G7470" s="31"/>
      <c r="I7470" s="28"/>
      <c r="J7470" s="29"/>
      <c r="L7470" s="28"/>
      <c r="M7470" s="27"/>
    </row>
    <row r="7471" spans="2:13">
      <c r="B7471" s="28"/>
      <c r="C7471" s="28"/>
      <c r="E7471" s="28"/>
      <c r="F7471" s="30"/>
      <c r="G7471" s="31"/>
      <c r="I7471" s="28"/>
      <c r="J7471" s="29"/>
      <c r="L7471" s="28"/>
      <c r="M7471" s="27"/>
    </row>
    <row r="7472" spans="2:13">
      <c r="B7472" s="28"/>
      <c r="C7472" s="28"/>
      <c r="E7472" s="28"/>
      <c r="F7472" s="30"/>
      <c r="G7472" s="31"/>
      <c r="I7472" s="28"/>
      <c r="J7472" s="29"/>
      <c r="L7472" s="28"/>
      <c r="M7472" s="27"/>
    </row>
    <row r="7473" spans="2:13">
      <c r="B7473" s="28"/>
      <c r="C7473" s="28"/>
      <c r="E7473" s="28"/>
      <c r="F7473" s="30"/>
      <c r="G7473" s="31"/>
      <c r="I7473" s="28"/>
      <c r="J7473" s="29"/>
      <c r="L7473" s="28"/>
      <c r="M7473" s="27"/>
    </row>
    <row r="7474" spans="2:13">
      <c r="B7474" s="28"/>
      <c r="C7474" s="28"/>
      <c r="E7474" s="28"/>
      <c r="F7474" s="30"/>
      <c r="G7474" s="31"/>
      <c r="I7474" s="28"/>
      <c r="J7474" s="29"/>
      <c r="L7474" s="28"/>
      <c r="M7474" s="27"/>
    </row>
    <row r="7475" spans="2:13">
      <c r="B7475" s="28"/>
      <c r="C7475" s="28"/>
      <c r="E7475" s="28"/>
      <c r="F7475" s="30"/>
      <c r="G7475" s="31"/>
      <c r="I7475" s="28"/>
      <c r="J7475" s="29"/>
      <c r="L7475" s="28"/>
      <c r="M7475" s="27"/>
    </row>
    <row r="7476" spans="2:13">
      <c r="B7476" s="28"/>
      <c r="C7476" s="28"/>
      <c r="E7476" s="28"/>
      <c r="F7476" s="30"/>
      <c r="G7476" s="31"/>
      <c r="I7476" s="28"/>
      <c r="J7476" s="29"/>
      <c r="L7476" s="28"/>
      <c r="M7476" s="27"/>
    </row>
    <row r="7477" spans="2:13">
      <c r="B7477" s="28"/>
      <c r="C7477" s="28"/>
      <c r="E7477" s="28"/>
      <c r="F7477" s="30"/>
      <c r="G7477" s="31"/>
      <c r="I7477" s="28"/>
      <c r="J7477" s="29"/>
      <c r="L7477" s="28"/>
      <c r="M7477" s="27"/>
    </row>
    <row r="7478" spans="2:13">
      <c r="B7478" s="28"/>
      <c r="C7478" s="28"/>
      <c r="E7478" s="28"/>
      <c r="F7478" s="30"/>
      <c r="G7478" s="31"/>
      <c r="I7478" s="28"/>
      <c r="J7478" s="29"/>
      <c r="L7478" s="28"/>
      <c r="M7478" s="27"/>
    </row>
    <row r="7479" spans="2:13">
      <c r="B7479" s="28"/>
      <c r="C7479" s="28"/>
      <c r="E7479" s="28"/>
      <c r="F7479" s="30"/>
      <c r="G7479" s="31"/>
      <c r="I7479" s="28"/>
      <c r="J7479" s="29"/>
      <c r="L7479" s="28"/>
      <c r="M7479" s="27"/>
    </row>
    <row r="7480" spans="2:13">
      <c r="B7480" s="28"/>
      <c r="C7480" s="28"/>
      <c r="E7480" s="28"/>
      <c r="F7480" s="30"/>
      <c r="G7480" s="31"/>
      <c r="I7480" s="28"/>
      <c r="J7480" s="29"/>
      <c r="L7480" s="28"/>
      <c r="M7480" s="27"/>
    </row>
    <row r="7481" spans="2:13">
      <c r="B7481" s="28"/>
      <c r="C7481" s="28"/>
      <c r="E7481" s="28"/>
      <c r="F7481" s="30"/>
      <c r="G7481" s="31"/>
      <c r="I7481" s="28"/>
      <c r="J7481" s="29"/>
      <c r="L7481" s="28"/>
      <c r="M7481" s="27"/>
    </row>
    <row r="7482" spans="2:13">
      <c r="B7482" s="28"/>
      <c r="C7482" s="28"/>
      <c r="E7482" s="28"/>
      <c r="F7482" s="30"/>
      <c r="G7482" s="31"/>
      <c r="I7482" s="28"/>
      <c r="J7482" s="29"/>
      <c r="L7482" s="28"/>
      <c r="M7482" s="27"/>
    </row>
    <row r="7483" spans="2:13">
      <c r="B7483" s="28"/>
      <c r="C7483" s="28"/>
      <c r="E7483" s="28"/>
      <c r="F7483" s="30"/>
      <c r="G7483" s="31"/>
      <c r="I7483" s="28"/>
      <c r="J7483" s="29"/>
      <c r="L7483" s="28"/>
      <c r="M7483" s="27"/>
    </row>
    <row r="7484" spans="2:13">
      <c r="B7484" s="28"/>
      <c r="C7484" s="28"/>
      <c r="E7484" s="28"/>
      <c r="F7484" s="30"/>
      <c r="G7484" s="31"/>
      <c r="I7484" s="28"/>
      <c r="J7484" s="29"/>
      <c r="L7484" s="28"/>
      <c r="M7484" s="27"/>
    </row>
    <row r="7485" spans="2:13">
      <c r="B7485" s="28"/>
      <c r="C7485" s="28"/>
      <c r="E7485" s="28"/>
      <c r="F7485" s="30"/>
      <c r="G7485" s="31"/>
      <c r="I7485" s="28"/>
      <c r="J7485" s="29"/>
      <c r="L7485" s="28"/>
      <c r="M7485" s="27"/>
    </row>
    <row r="7486" spans="2:13">
      <c r="B7486" s="28"/>
      <c r="C7486" s="28"/>
      <c r="E7486" s="28"/>
      <c r="F7486" s="30"/>
      <c r="G7486" s="31"/>
      <c r="I7486" s="28"/>
      <c r="J7486" s="29"/>
      <c r="L7486" s="28"/>
      <c r="M7486" s="27"/>
    </row>
    <row r="7487" spans="2:13">
      <c r="B7487" s="28"/>
      <c r="C7487" s="28"/>
      <c r="E7487" s="28"/>
      <c r="F7487" s="30"/>
      <c r="G7487" s="31"/>
      <c r="I7487" s="28"/>
      <c r="J7487" s="29"/>
      <c r="L7487" s="28"/>
      <c r="M7487" s="27"/>
    </row>
    <row r="7488" spans="2:13">
      <c r="B7488" s="28"/>
      <c r="C7488" s="28"/>
      <c r="E7488" s="28"/>
      <c r="F7488" s="30"/>
      <c r="G7488" s="31"/>
      <c r="I7488" s="28"/>
      <c r="J7488" s="29"/>
      <c r="L7488" s="28"/>
      <c r="M7488" s="27"/>
    </row>
    <row r="7489" spans="2:13">
      <c r="B7489" s="28"/>
      <c r="C7489" s="28"/>
      <c r="E7489" s="28"/>
      <c r="F7489" s="30"/>
      <c r="G7489" s="31"/>
      <c r="I7489" s="28"/>
      <c r="J7489" s="29"/>
      <c r="L7489" s="28"/>
      <c r="M7489" s="27"/>
    </row>
    <row r="7490" spans="2:13">
      <c r="B7490" s="28"/>
      <c r="C7490" s="28"/>
      <c r="E7490" s="28"/>
      <c r="F7490" s="30"/>
      <c r="G7490" s="31"/>
      <c r="I7490" s="28"/>
      <c r="J7490" s="29"/>
      <c r="L7490" s="28"/>
      <c r="M7490" s="27"/>
    </row>
    <row r="7491" spans="2:13">
      <c r="B7491" s="28"/>
      <c r="C7491" s="28"/>
      <c r="E7491" s="28"/>
      <c r="F7491" s="30"/>
      <c r="G7491" s="31"/>
      <c r="I7491" s="28"/>
      <c r="J7491" s="29"/>
      <c r="L7491" s="28"/>
      <c r="M7491" s="27"/>
    </row>
    <row r="7492" spans="2:13">
      <c r="B7492" s="28"/>
      <c r="C7492" s="28"/>
      <c r="E7492" s="28"/>
      <c r="F7492" s="30"/>
      <c r="G7492" s="31"/>
      <c r="I7492" s="28"/>
      <c r="J7492" s="29"/>
      <c r="L7492" s="28"/>
      <c r="M7492" s="27"/>
    </row>
    <row r="7493" spans="2:13">
      <c r="B7493" s="28"/>
      <c r="C7493" s="28"/>
      <c r="E7493" s="28"/>
      <c r="F7493" s="30"/>
      <c r="G7493" s="31"/>
      <c r="I7493" s="28"/>
      <c r="J7493" s="29"/>
      <c r="L7493" s="28"/>
      <c r="M7493" s="27"/>
    </row>
    <row r="7494" spans="2:13">
      <c r="B7494" s="28"/>
      <c r="C7494" s="28"/>
      <c r="E7494" s="28"/>
      <c r="F7494" s="30"/>
      <c r="G7494" s="31"/>
      <c r="I7494" s="28"/>
      <c r="J7494" s="29"/>
      <c r="L7494" s="28"/>
      <c r="M7494" s="27"/>
    </row>
    <row r="7495" spans="2:13">
      <c r="B7495" s="28"/>
      <c r="C7495" s="28"/>
      <c r="E7495" s="28"/>
      <c r="F7495" s="30"/>
      <c r="G7495" s="31"/>
      <c r="I7495" s="28"/>
      <c r="J7495" s="29"/>
      <c r="L7495" s="28"/>
      <c r="M7495" s="27"/>
    </row>
    <row r="7496" spans="2:13">
      <c r="B7496" s="28"/>
      <c r="C7496" s="28"/>
      <c r="E7496" s="28"/>
      <c r="F7496" s="30"/>
      <c r="G7496" s="31"/>
      <c r="I7496" s="28"/>
      <c r="J7496" s="29"/>
      <c r="L7496" s="28"/>
      <c r="M7496" s="27"/>
    </row>
    <row r="7497" spans="2:13">
      <c r="B7497" s="28"/>
      <c r="C7497" s="28"/>
      <c r="E7497" s="28"/>
      <c r="F7497" s="30"/>
      <c r="G7497" s="31"/>
      <c r="I7497" s="28"/>
      <c r="J7497" s="29"/>
      <c r="L7497" s="28"/>
      <c r="M7497" s="27"/>
    </row>
    <row r="7498" spans="2:13">
      <c r="B7498" s="28"/>
      <c r="C7498" s="28"/>
      <c r="E7498" s="28"/>
      <c r="F7498" s="30"/>
      <c r="G7498" s="31"/>
      <c r="I7498" s="28"/>
      <c r="J7498" s="29"/>
      <c r="L7498" s="28"/>
      <c r="M7498" s="27"/>
    </row>
    <row r="7499" spans="2:13">
      <c r="B7499" s="28"/>
      <c r="C7499" s="28"/>
      <c r="E7499" s="28"/>
      <c r="F7499" s="30"/>
      <c r="G7499" s="31"/>
      <c r="I7499" s="28"/>
      <c r="J7499" s="29"/>
      <c r="L7499" s="28"/>
      <c r="M7499" s="27"/>
    </row>
    <row r="7500" spans="2:13">
      <c r="B7500" s="28"/>
      <c r="C7500" s="28"/>
      <c r="E7500" s="28"/>
      <c r="F7500" s="30"/>
      <c r="G7500" s="31"/>
      <c r="I7500" s="28"/>
      <c r="J7500" s="29"/>
      <c r="L7500" s="28"/>
      <c r="M7500" s="27"/>
    </row>
    <row r="7501" spans="2:13">
      <c r="B7501" s="28"/>
      <c r="C7501" s="28"/>
      <c r="E7501" s="28"/>
      <c r="F7501" s="30"/>
      <c r="G7501" s="31"/>
      <c r="I7501" s="28"/>
      <c r="J7501" s="29"/>
      <c r="L7501" s="28"/>
      <c r="M7501" s="27"/>
    </row>
    <row r="7502" spans="2:13">
      <c r="B7502" s="28"/>
      <c r="C7502" s="28"/>
      <c r="E7502" s="28"/>
      <c r="F7502" s="30"/>
      <c r="G7502" s="31"/>
      <c r="I7502" s="28"/>
      <c r="J7502" s="29"/>
      <c r="L7502" s="28"/>
      <c r="M7502" s="27"/>
    </row>
    <row r="7503" spans="2:13">
      <c r="B7503" s="28"/>
      <c r="C7503" s="28"/>
      <c r="E7503" s="28"/>
      <c r="F7503" s="30"/>
      <c r="G7503" s="31"/>
      <c r="I7503" s="28"/>
      <c r="J7503" s="29"/>
      <c r="L7503" s="28"/>
      <c r="M7503" s="27"/>
    </row>
    <row r="7504" spans="2:13">
      <c r="B7504" s="28"/>
      <c r="C7504" s="28"/>
      <c r="E7504" s="28"/>
      <c r="F7504" s="30"/>
      <c r="G7504" s="31"/>
      <c r="I7504" s="28"/>
      <c r="J7504" s="29"/>
      <c r="L7504" s="28"/>
      <c r="M7504" s="27"/>
    </row>
    <row r="7505" spans="2:13">
      <c r="B7505" s="28"/>
      <c r="C7505" s="28"/>
      <c r="E7505" s="28"/>
      <c r="F7505" s="30"/>
      <c r="G7505" s="31"/>
      <c r="I7505" s="28"/>
      <c r="J7505" s="29"/>
      <c r="L7505" s="28"/>
      <c r="M7505" s="27"/>
    </row>
    <row r="7506" spans="2:13">
      <c r="B7506" s="28"/>
      <c r="C7506" s="28"/>
      <c r="E7506" s="28"/>
      <c r="F7506" s="30"/>
      <c r="G7506" s="31"/>
      <c r="I7506" s="28"/>
      <c r="J7506" s="29"/>
      <c r="L7506" s="28"/>
      <c r="M7506" s="27"/>
    </row>
    <row r="7507" spans="2:13">
      <c r="B7507" s="28"/>
      <c r="C7507" s="28"/>
      <c r="E7507" s="28"/>
      <c r="F7507" s="30"/>
      <c r="G7507" s="31"/>
      <c r="I7507" s="28"/>
      <c r="J7507" s="29"/>
      <c r="L7507" s="28"/>
      <c r="M7507" s="27"/>
    </row>
    <row r="7508" spans="2:13">
      <c r="B7508" s="28"/>
      <c r="C7508" s="28"/>
      <c r="E7508" s="28"/>
      <c r="F7508" s="30"/>
      <c r="G7508" s="31"/>
      <c r="I7508" s="28"/>
      <c r="J7508" s="29"/>
      <c r="L7508" s="28"/>
      <c r="M7508" s="27"/>
    </row>
    <row r="7509" spans="2:13">
      <c r="B7509" s="28"/>
      <c r="C7509" s="28"/>
      <c r="E7509" s="28"/>
      <c r="F7509" s="30"/>
      <c r="G7509" s="31"/>
      <c r="I7509" s="28"/>
      <c r="J7509" s="29"/>
      <c r="L7509" s="28"/>
      <c r="M7509" s="27"/>
    </row>
    <row r="7510" spans="2:13">
      <c r="B7510" s="28"/>
      <c r="C7510" s="28"/>
      <c r="E7510" s="28"/>
      <c r="F7510" s="30"/>
      <c r="G7510" s="31"/>
      <c r="I7510" s="28"/>
      <c r="J7510" s="29"/>
      <c r="L7510" s="28"/>
      <c r="M7510" s="27"/>
    </row>
    <row r="7511" spans="2:13">
      <c r="B7511" s="28"/>
      <c r="C7511" s="28"/>
      <c r="E7511" s="28"/>
      <c r="F7511" s="30"/>
      <c r="G7511" s="31"/>
      <c r="I7511" s="28"/>
      <c r="J7511" s="29"/>
      <c r="L7511" s="28"/>
      <c r="M7511" s="27"/>
    </row>
    <row r="7512" spans="2:13">
      <c r="B7512" s="28"/>
      <c r="C7512" s="28"/>
      <c r="E7512" s="28"/>
      <c r="F7512" s="30"/>
      <c r="G7512" s="31"/>
      <c r="I7512" s="28"/>
      <c r="J7512" s="29"/>
      <c r="L7512" s="28"/>
      <c r="M7512" s="27"/>
    </row>
    <row r="7513" spans="2:13">
      <c r="B7513" s="28"/>
      <c r="C7513" s="28"/>
      <c r="E7513" s="28"/>
      <c r="F7513" s="30"/>
      <c r="G7513" s="31"/>
      <c r="I7513" s="28"/>
      <c r="J7513" s="29"/>
      <c r="L7513" s="28"/>
      <c r="M7513" s="27"/>
    </row>
    <row r="7514" spans="2:13">
      <c r="B7514" s="28"/>
      <c r="C7514" s="28"/>
      <c r="E7514" s="28"/>
      <c r="F7514" s="30"/>
      <c r="G7514" s="31"/>
      <c r="I7514" s="28"/>
      <c r="J7514" s="29"/>
      <c r="L7514" s="28"/>
      <c r="M7514" s="27"/>
    </row>
    <row r="7515" spans="2:13">
      <c r="B7515" s="28"/>
      <c r="C7515" s="28"/>
      <c r="E7515" s="28"/>
      <c r="F7515" s="30"/>
      <c r="G7515" s="31"/>
      <c r="I7515" s="28"/>
      <c r="J7515" s="29"/>
      <c r="L7515" s="28"/>
      <c r="M7515" s="27"/>
    </row>
    <row r="7516" spans="2:13">
      <c r="B7516" s="28"/>
      <c r="C7516" s="28"/>
      <c r="E7516" s="28"/>
      <c r="F7516" s="30"/>
      <c r="G7516" s="31"/>
      <c r="I7516" s="28"/>
      <c r="J7516" s="29"/>
      <c r="L7516" s="28"/>
      <c r="M7516" s="27"/>
    </row>
    <row r="7517" spans="2:13">
      <c r="B7517" s="28"/>
      <c r="C7517" s="28"/>
      <c r="E7517" s="28"/>
      <c r="F7517" s="30"/>
      <c r="G7517" s="31"/>
      <c r="I7517" s="28"/>
      <c r="J7517" s="29"/>
      <c r="L7517" s="28"/>
      <c r="M7517" s="27"/>
    </row>
    <row r="7518" spans="2:13">
      <c r="B7518" s="28"/>
      <c r="C7518" s="28"/>
      <c r="E7518" s="28"/>
      <c r="F7518" s="30"/>
      <c r="G7518" s="31"/>
      <c r="I7518" s="28"/>
      <c r="J7518" s="29"/>
      <c r="L7518" s="28"/>
      <c r="M7518" s="27"/>
    </row>
    <row r="7519" spans="2:13">
      <c r="B7519" s="28"/>
      <c r="C7519" s="28"/>
      <c r="E7519" s="28"/>
      <c r="F7519" s="30"/>
      <c r="G7519" s="31"/>
      <c r="I7519" s="28"/>
      <c r="J7519" s="29"/>
      <c r="L7519" s="28"/>
      <c r="M7519" s="27"/>
    </row>
    <row r="7520" spans="2:13">
      <c r="B7520" s="28"/>
      <c r="C7520" s="28"/>
      <c r="E7520" s="28"/>
      <c r="F7520" s="30"/>
      <c r="G7520" s="31"/>
      <c r="I7520" s="28"/>
      <c r="J7520" s="29"/>
      <c r="L7520" s="28"/>
      <c r="M7520" s="27"/>
    </row>
    <row r="7521" spans="2:13">
      <c r="B7521" s="28"/>
      <c r="C7521" s="28"/>
      <c r="E7521" s="28"/>
      <c r="F7521" s="30"/>
      <c r="G7521" s="31"/>
      <c r="I7521" s="28"/>
      <c r="J7521" s="29"/>
      <c r="L7521" s="28"/>
      <c r="M7521" s="27"/>
    </row>
    <row r="7522" spans="2:13">
      <c r="B7522" s="28"/>
      <c r="C7522" s="28"/>
      <c r="E7522" s="28"/>
      <c r="F7522" s="30"/>
      <c r="G7522" s="31"/>
      <c r="I7522" s="28"/>
      <c r="J7522" s="29"/>
      <c r="L7522" s="28"/>
      <c r="M7522" s="27"/>
    </row>
    <row r="7523" spans="2:13">
      <c r="B7523" s="28"/>
      <c r="C7523" s="28"/>
      <c r="E7523" s="28"/>
      <c r="F7523" s="30"/>
      <c r="G7523" s="31"/>
      <c r="I7523" s="28"/>
      <c r="J7523" s="29"/>
      <c r="L7523" s="28"/>
      <c r="M7523" s="27"/>
    </row>
    <row r="7524" spans="2:13">
      <c r="B7524" s="28"/>
      <c r="C7524" s="28"/>
      <c r="E7524" s="28"/>
      <c r="F7524" s="30"/>
      <c r="G7524" s="31"/>
      <c r="I7524" s="28"/>
      <c r="J7524" s="29"/>
      <c r="L7524" s="28"/>
      <c r="M7524" s="27"/>
    </row>
    <row r="7525" spans="2:13">
      <c r="B7525" s="28"/>
      <c r="C7525" s="28"/>
      <c r="E7525" s="28"/>
      <c r="F7525" s="30"/>
      <c r="G7525" s="31"/>
      <c r="I7525" s="28"/>
      <c r="J7525" s="29"/>
      <c r="L7525" s="28"/>
      <c r="M7525" s="27"/>
    </row>
    <row r="7526" spans="2:13">
      <c r="B7526" s="28"/>
      <c r="C7526" s="28"/>
      <c r="E7526" s="28"/>
      <c r="F7526" s="30"/>
      <c r="G7526" s="31"/>
      <c r="I7526" s="28"/>
      <c r="J7526" s="29"/>
      <c r="L7526" s="28"/>
      <c r="M7526" s="27"/>
    </row>
    <row r="7527" spans="2:13">
      <c r="B7527" s="28"/>
      <c r="C7527" s="28"/>
      <c r="E7527" s="28"/>
      <c r="F7527" s="30"/>
      <c r="G7527" s="31"/>
      <c r="I7527" s="28"/>
      <c r="J7527" s="29"/>
      <c r="L7527" s="28"/>
      <c r="M7527" s="27"/>
    </row>
    <row r="7528" spans="2:13">
      <c r="B7528" s="28"/>
      <c r="C7528" s="28"/>
      <c r="E7528" s="28"/>
      <c r="F7528" s="30"/>
      <c r="G7528" s="31"/>
      <c r="I7528" s="28"/>
      <c r="J7528" s="29"/>
      <c r="L7528" s="28"/>
      <c r="M7528" s="27"/>
    </row>
    <row r="7529" spans="2:13">
      <c r="B7529" s="28"/>
      <c r="C7529" s="28"/>
      <c r="E7529" s="28"/>
      <c r="F7529" s="30"/>
      <c r="G7529" s="31"/>
      <c r="I7529" s="28"/>
      <c r="J7529" s="29"/>
      <c r="L7529" s="28"/>
      <c r="M7529" s="27"/>
    </row>
    <row r="7530" spans="2:13">
      <c r="B7530" s="28"/>
      <c r="C7530" s="28"/>
      <c r="E7530" s="28"/>
      <c r="F7530" s="30"/>
      <c r="G7530" s="31"/>
      <c r="I7530" s="28"/>
      <c r="J7530" s="29"/>
      <c r="L7530" s="28"/>
      <c r="M7530" s="27"/>
    </row>
    <row r="7531" spans="2:13">
      <c r="B7531" s="28"/>
      <c r="C7531" s="28"/>
      <c r="E7531" s="28"/>
      <c r="F7531" s="30"/>
      <c r="G7531" s="31"/>
      <c r="I7531" s="28"/>
      <c r="J7531" s="29"/>
      <c r="L7531" s="28"/>
      <c r="M7531" s="27"/>
    </row>
    <row r="7532" spans="2:13">
      <c r="B7532" s="28"/>
      <c r="C7532" s="28"/>
      <c r="E7532" s="28"/>
      <c r="F7532" s="30"/>
      <c r="G7532" s="31"/>
      <c r="I7532" s="28"/>
      <c r="J7532" s="29"/>
      <c r="L7532" s="28"/>
      <c r="M7532" s="27"/>
    </row>
    <row r="7533" spans="2:13">
      <c r="B7533" s="28"/>
      <c r="C7533" s="28"/>
      <c r="E7533" s="28"/>
      <c r="F7533" s="30"/>
      <c r="G7533" s="31"/>
      <c r="I7533" s="28"/>
      <c r="J7533" s="29"/>
      <c r="L7533" s="28"/>
      <c r="M7533" s="27"/>
    </row>
    <row r="7534" spans="2:13">
      <c r="B7534" s="28"/>
      <c r="C7534" s="28"/>
      <c r="E7534" s="28"/>
      <c r="F7534" s="30"/>
      <c r="G7534" s="31"/>
      <c r="I7534" s="28"/>
      <c r="J7534" s="29"/>
      <c r="L7534" s="28"/>
      <c r="M7534" s="27"/>
    </row>
    <row r="7535" spans="2:13">
      <c r="B7535" s="28"/>
      <c r="C7535" s="28"/>
      <c r="E7535" s="28"/>
      <c r="F7535" s="30"/>
      <c r="G7535" s="31"/>
      <c r="I7535" s="28"/>
      <c r="J7535" s="29"/>
      <c r="L7535" s="28"/>
      <c r="M7535" s="27"/>
    </row>
    <row r="7536" spans="2:13">
      <c r="B7536" s="28"/>
      <c r="C7536" s="28"/>
      <c r="E7536" s="28"/>
      <c r="F7536" s="30"/>
      <c r="G7536" s="31"/>
      <c r="I7536" s="28"/>
      <c r="J7536" s="29"/>
      <c r="L7536" s="28"/>
      <c r="M7536" s="27"/>
    </row>
    <row r="7537" spans="2:13">
      <c r="B7537" s="28"/>
      <c r="C7537" s="28"/>
      <c r="E7537" s="28"/>
      <c r="F7537" s="30"/>
      <c r="G7537" s="31"/>
      <c r="I7537" s="28"/>
      <c r="J7537" s="29"/>
      <c r="L7537" s="28"/>
      <c r="M7537" s="27"/>
    </row>
    <row r="7538" spans="2:13">
      <c r="B7538" s="28"/>
      <c r="C7538" s="28"/>
      <c r="E7538" s="28"/>
      <c r="F7538" s="30"/>
      <c r="G7538" s="31"/>
      <c r="I7538" s="28"/>
      <c r="J7538" s="29"/>
      <c r="L7538" s="28"/>
      <c r="M7538" s="27"/>
    </row>
    <row r="7539" spans="2:13">
      <c r="B7539" s="28"/>
      <c r="C7539" s="28"/>
      <c r="E7539" s="28"/>
      <c r="F7539" s="30"/>
      <c r="G7539" s="31"/>
      <c r="I7539" s="28"/>
      <c r="J7539" s="29"/>
      <c r="L7539" s="28"/>
      <c r="M7539" s="27"/>
    </row>
    <row r="7540" spans="2:13">
      <c r="B7540" s="28"/>
      <c r="C7540" s="28"/>
      <c r="E7540" s="28"/>
      <c r="F7540" s="30"/>
      <c r="G7540" s="31"/>
      <c r="I7540" s="28"/>
      <c r="J7540" s="29"/>
      <c r="L7540" s="28"/>
      <c r="M7540" s="27"/>
    </row>
    <row r="7541" spans="2:13">
      <c r="B7541" s="28"/>
      <c r="C7541" s="28"/>
      <c r="E7541" s="28"/>
      <c r="F7541" s="30"/>
      <c r="G7541" s="31"/>
      <c r="I7541" s="28"/>
      <c r="J7541" s="29"/>
      <c r="L7541" s="28"/>
      <c r="M7541" s="27"/>
    </row>
    <row r="7542" spans="2:13">
      <c r="B7542" s="28"/>
      <c r="C7542" s="28"/>
      <c r="E7542" s="28"/>
      <c r="F7542" s="30"/>
      <c r="G7542" s="31"/>
      <c r="I7542" s="28"/>
      <c r="J7542" s="29"/>
      <c r="L7542" s="28"/>
      <c r="M7542" s="27"/>
    </row>
    <row r="7543" spans="2:13">
      <c r="B7543" s="28"/>
      <c r="C7543" s="28"/>
      <c r="E7543" s="28"/>
      <c r="F7543" s="30"/>
      <c r="G7543" s="31"/>
      <c r="I7543" s="28"/>
      <c r="J7543" s="29"/>
      <c r="L7543" s="28"/>
      <c r="M7543" s="27"/>
    </row>
    <row r="7544" spans="2:13">
      <c r="B7544" s="28"/>
      <c r="C7544" s="28"/>
      <c r="E7544" s="28"/>
      <c r="F7544" s="30"/>
      <c r="G7544" s="31"/>
      <c r="I7544" s="28"/>
      <c r="J7544" s="29"/>
      <c r="L7544" s="28"/>
      <c r="M7544" s="27"/>
    </row>
    <row r="7545" spans="2:13">
      <c r="B7545" s="28"/>
      <c r="C7545" s="28"/>
      <c r="E7545" s="28"/>
      <c r="F7545" s="30"/>
      <c r="G7545" s="31"/>
      <c r="I7545" s="28"/>
      <c r="J7545" s="29"/>
      <c r="L7545" s="28"/>
      <c r="M7545" s="27"/>
    </row>
    <row r="7546" spans="2:13">
      <c r="B7546" s="28"/>
      <c r="C7546" s="28"/>
      <c r="E7546" s="28"/>
      <c r="F7546" s="30"/>
      <c r="G7546" s="31"/>
      <c r="I7546" s="28"/>
      <c r="J7546" s="29"/>
      <c r="L7546" s="28"/>
      <c r="M7546" s="27"/>
    </row>
    <row r="7547" spans="2:13">
      <c r="B7547" s="28"/>
      <c r="C7547" s="28"/>
      <c r="E7547" s="28"/>
      <c r="F7547" s="30"/>
      <c r="G7547" s="31"/>
      <c r="I7547" s="28"/>
      <c r="J7547" s="29"/>
      <c r="L7547" s="28"/>
      <c r="M7547" s="27"/>
    </row>
    <row r="7548" spans="2:13">
      <c r="B7548" s="28"/>
      <c r="C7548" s="28"/>
      <c r="E7548" s="28"/>
      <c r="F7548" s="30"/>
      <c r="G7548" s="31"/>
      <c r="I7548" s="28"/>
      <c r="J7548" s="29"/>
      <c r="L7548" s="28"/>
      <c r="M7548" s="27"/>
    </row>
    <row r="7549" spans="2:13">
      <c r="B7549" s="28"/>
      <c r="C7549" s="28"/>
      <c r="E7549" s="28"/>
      <c r="F7549" s="30"/>
      <c r="G7549" s="31"/>
      <c r="I7549" s="28"/>
      <c r="J7549" s="29"/>
      <c r="L7549" s="28"/>
      <c r="M7549" s="27"/>
    </row>
    <row r="7550" spans="2:13">
      <c r="B7550" s="28"/>
      <c r="C7550" s="28"/>
      <c r="E7550" s="28"/>
      <c r="F7550" s="30"/>
      <c r="G7550" s="31"/>
      <c r="I7550" s="28"/>
      <c r="J7550" s="29"/>
      <c r="L7550" s="28"/>
      <c r="M7550" s="27"/>
    </row>
    <row r="7551" spans="2:13">
      <c r="B7551" s="28"/>
      <c r="C7551" s="28"/>
      <c r="E7551" s="28"/>
      <c r="F7551" s="30"/>
      <c r="G7551" s="31"/>
      <c r="I7551" s="28"/>
      <c r="J7551" s="29"/>
      <c r="L7551" s="28"/>
      <c r="M7551" s="27"/>
    </row>
    <row r="7552" spans="2:13">
      <c r="B7552" s="28"/>
      <c r="C7552" s="28"/>
      <c r="E7552" s="28"/>
      <c r="F7552" s="30"/>
      <c r="G7552" s="31"/>
      <c r="I7552" s="28"/>
      <c r="J7552" s="29"/>
      <c r="L7552" s="28"/>
      <c r="M7552" s="27"/>
    </row>
    <row r="7553" spans="2:13">
      <c r="B7553" s="28"/>
      <c r="C7553" s="28"/>
      <c r="E7553" s="28"/>
      <c r="F7553" s="30"/>
      <c r="G7553" s="31"/>
      <c r="I7553" s="28"/>
      <c r="J7553" s="29"/>
      <c r="L7553" s="28"/>
      <c r="M7553" s="27"/>
    </row>
    <row r="7554" spans="2:13">
      <c r="B7554" s="28"/>
      <c r="C7554" s="28"/>
      <c r="E7554" s="28"/>
      <c r="F7554" s="30"/>
      <c r="G7554" s="31"/>
      <c r="I7554" s="28"/>
      <c r="J7554" s="29"/>
      <c r="L7554" s="28"/>
      <c r="M7554" s="27"/>
    </row>
    <row r="7555" spans="2:13">
      <c r="B7555" s="28"/>
      <c r="C7555" s="28"/>
      <c r="E7555" s="28"/>
      <c r="F7555" s="30"/>
      <c r="G7555" s="31"/>
      <c r="I7555" s="28"/>
      <c r="J7555" s="29"/>
      <c r="L7555" s="28"/>
      <c r="M7555" s="27"/>
    </row>
    <row r="7556" spans="2:13">
      <c r="B7556" s="28"/>
      <c r="C7556" s="28"/>
      <c r="E7556" s="28"/>
      <c r="F7556" s="30"/>
      <c r="G7556" s="31"/>
      <c r="I7556" s="28"/>
      <c r="J7556" s="29"/>
      <c r="L7556" s="28"/>
      <c r="M7556" s="27"/>
    </row>
    <row r="7557" spans="2:13">
      <c r="B7557" s="28"/>
      <c r="C7557" s="28"/>
      <c r="E7557" s="28"/>
      <c r="F7557" s="30"/>
      <c r="G7557" s="31"/>
      <c r="I7557" s="28"/>
      <c r="J7557" s="29"/>
      <c r="L7557" s="28"/>
      <c r="M7557" s="27"/>
    </row>
    <row r="7558" spans="2:13">
      <c r="B7558" s="28"/>
      <c r="C7558" s="28"/>
      <c r="E7558" s="28"/>
      <c r="F7558" s="30"/>
      <c r="G7558" s="31"/>
      <c r="I7558" s="28"/>
      <c r="J7558" s="29"/>
      <c r="L7558" s="28"/>
      <c r="M7558" s="27"/>
    </row>
    <row r="7559" spans="2:13">
      <c r="B7559" s="28"/>
      <c r="C7559" s="28"/>
      <c r="E7559" s="28"/>
      <c r="F7559" s="30"/>
      <c r="G7559" s="31"/>
      <c r="I7559" s="28"/>
      <c r="J7559" s="29"/>
      <c r="L7559" s="28"/>
      <c r="M7559" s="27"/>
    </row>
    <row r="7560" spans="2:13">
      <c r="B7560" s="28"/>
      <c r="C7560" s="28"/>
      <c r="E7560" s="28"/>
      <c r="F7560" s="30"/>
      <c r="G7560" s="31"/>
      <c r="I7560" s="28"/>
      <c r="J7560" s="29"/>
      <c r="L7560" s="28"/>
      <c r="M7560" s="27"/>
    </row>
    <row r="7561" spans="2:13">
      <c r="B7561" s="28"/>
      <c r="C7561" s="28"/>
      <c r="E7561" s="28"/>
      <c r="F7561" s="30"/>
      <c r="G7561" s="31"/>
      <c r="I7561" s="28"/>
      <c r="J7561" s="29"/>
      <c r="L7561" s="28"/>
      <c r="M7561" s="27"/>
    </row>
    <row r="7562" spans="2:13">
      <c r="B7562" s="28"/>
      <c r="C7562" s="28"/>
      <c r="E7562" s="28"/>
      <c r="F7562" s="30"/>
      <c r="G7562" s="31"/>
      <c r="I7562" s="28"/>
      <c r="J7562" s="29"/>
      <c r="L7562" s="28"/>
      <c r="M7562" s="27"/>
    </row>
    <row r="7563" spans="2:13">
      <c r="B7563" s="28"/>
      <c r="C7563" s="28"/>
      <c r="E7563" s="28"/>
      <c r="F7563" s="30"/>
      <c r="G7563" s="31"/>
      <c r="I7563" s="28"/>
      <c r="J7563" s="29"/>
      <c r="L7563" s="28"/>
      <c r="M7563" s="27"/>
    </row>
    <row r="7564" spans="2:13">
      <c r="B7564" s="28"/>
      <c r="C7564" s="28"/>
      <c r="E7564" s="28"/>
      <c r="F7564" s="30"/>
      <c r="G7564" s="31"/>
      <c r="I7564" s="28"/>
      <c r="J7564" s="29"/>
      <c r="L7564" s="28"/>
      <c r="M7564" s="27"/>
    </row>
    <row r="7565" spans="2:13">
      <c r="B7565" s="28"/>
      <c r="C7565" s="28"/>
      <c r="E7565" s="28"/>
      <c r="F7565" s="30"/>
      <c r="G7565" s="31"/>
      <c r="I7565" s="28"/>
      <c r="J7565" s="29"/>
      <c r="L7565" s="28"/>
      <c r="M7565" s="27"/>
    </row>
    <row r="7566" spans="2:13">
      <c r="B7566" s="28"/>
      <c r="C7566" s="28"/>
      <c r="E7566" s="28"/>
      <c r="F7566" s="30"/>
      <c r="G7566" s="31"/>
      <c r="I7566" s="28"/>
      <c r="J7566" s="29"/>
      <c r="L7566" s="28"/>
      <c r="M7566" s="27"/>
    </row>
    <row r="7567" spans="2:13">
      <c r="B7567" s="28"/>
      <c r="C7567" s="28"/>
      <c r="E7567" s="28"/>
      <c r="F7567" s="30"/>
      <c r="G7567" s="31"/>
      <c r="I7567" s="28"/>
      <c r="J7567" s="29"/>
      <c r="L7567" s="28"/>
      <c r="M7567" s="27"/>
    </row>
    <row r="7568" spans="2:13">
      <c r="B7568" s="28"/>
      <c r="C7568" s="28"/>
      <c r="E7568" s="28"/>
      <c r="F7568" s="30"/>
      <c r="G7568" s="31"/>
      <c r="I7568" s="28"/>
      <c r="J7568" s="29"/>
      <c r="L7568" s="28"/>
      <c r="M7568" s="27"/>
    </row>
    <row r="7569" spans="2:13">
      <c r="B7569" s="28"/>
      <c r="C7569" s="28"/>
      <c r="E7569" s="28"/>
      <c r="F7569" s="30"/>
      <c r="G7569" s="31"/>
      <c r="I7569" s="28"/>
      <c r="J7569" s="29"/>
      <c r="L7569" s="28"/>
      <c r="M7569" s="27"/>
    </row>
    <row r="7570" spans="2:13">
      <c r="B7570" s="28"/>
      <c r="C7570" s="28"/>
      <c r="E7570" s="28"/>
      <c r="F7570" s="30"/>
      <c r="G7570" s="31"/>
      <c r="I7570" s="28"/>
      <c r="J7570" s="29"/>
      <c r="L7570" s="28"/>
      <c r="M7570" s="27"/>
    </row>
    <row r="7571" spans="2:13">
      <c r="B7571" s="28"/>
      <c r="C7571" s="28"/>
      <c r="E7571" s="28"/>
      <c r="F7571" s="30"/>
      <c r="G7571" s="31"/>
      <c r="I7571" s="28"/>
      <c r="J7571" s="29"/>
      <c r="L7571" s="28"/>
      <c r="M7571" s="27"/>
    </row>
    <row r="7572" spans="2:13">
      <c r="B7572" s="28"/>
      <c r="C7572" s="28"/>
      <c r="E7572" s="28"/>
      <c r="F7572" s="30"/>
      <c r="G7572" s="31"/>
      <c r="I7572" s="28"/>
      <c r="J7572" s="29"/>
      <c r="L7572" s="28"/>
      <c r="M7572" s="27"/>
    </row>
    <row r="7573" spans="2:13">
      <c r="B7573" s="28"/>
      <c r="C7573" s="28"/>
      <c r="E7573" s="28"/>
      <c r="F7573" s="30"/>
      <c r="G7573" s="31"/>
      <c r="I7573" s="28"/>
      <c r="J7573" s="29"/>
      <c r="L7573" s="28"/>
      <c r="M7573" s="27"/>
    </row>
    <row r="7574" spans="2:13">
      <c r="B7574" s="28"/>
      <c r="C7574" s="28"/>
      <c r="E7574" s="28"/>
      <c r="F7574" s="30"/>
      <c r="G7574" s="31"/>
      <c r="I7574" s="28"/>
      <c r="J7574" s="29"/>
      <c r="L7574" s="28"/>
      <c r="M7574" s="27"/>
    </row>
    <row r="7575" spans="2:13">
      <c r="B7575" s="28"/>
      <c r="C7575" s="28"/>
      <c r="E7575" s="28"/>
      <c r="F7575" s="30"/>
      <c r="G7575" s="31"/>
      <c r="I7575" s="28"/>
      <c r="J7575" s="29"/>
      <c r="L7575" s="28"/>
      <c r="M7575" s="27"/>
    </row>
    <row r="7576" spans="2:13">
      <c r="B7576" s="28"/>
      <c r="C7576" s="28"/>
      <c r="E7576" s="28"/>
      <c r="F7576" s="30"/>
      <c r="G7576" s="31"/>
      <c r="I7576" s="28"/>
      <c r="J7576" s="29"/>
      <c r="L7576" s="28"/>
      <c r="M7576" s="27"/>
    </row>
    <row r="7577" spans="2:13">
      <c r="B7577" s="28"/>
      <c r="C7577" s="28"/>
      <c r="E7577" s="28"/>
      <c r="F7577" s="30"/>
      <c r="G7577" s="31"/>
      <c r="I7577" s="28"/>
      <c r="J7577" s="29"/>
      <c r="L7577" s="28"/>
      <c r="M7577" s="27"/>
    </row>
    <row r="7578" spans="2:13">
      <c r="B7578" s="28"/>
      <c r="C7578" s="28"/>
      <c r="E7578" s="28"/>
      <c r="F7578" s="30"/>
      <c r="G7578" s="31"/>
      <c r="I7578" s="28"/>
      <c r="J7578" s="29"/>
      <c r="L7578" s="28"/>
      <c r="M7578" s="27"/>
    </row>
    <row r="7579" spans="2:13">
      <c r="B7579" s="28"/>
      <c r="C7579" s="28"/>
      <c r="E7579" s="28"/>
      <c r="F7579" s="30"/>
      <c r="G7579" s="31"/>
      <c r="I7579" s="28"/>
      <c r="J7579" s="29"/>
      <c r="L7579" s="28"/>
      <c r="M7579" s="27"/>
    </row>
    <row r="7580" spans="2:13">
      <c r="B7580" s="28"/>
      <c r="C7580" s="28"/>
      <c r="E7580" s="28"/>
      <c r="F7580" s="30"/>
      <c r="G7580" s="31"/>
      <c r="I7580" s="28"/>
      <c r="J7580" s="29"/>
      <c r="L7580" s="28"/>
      <c r="M7580" s="27"/>
    </row>
    <row r="7581" spans="2:13">
      <c r="B7581" s="28"/>
      <c r="C7581" s="28"/>
      <c r="E7581" s="28"/>
      <c r="F7581" s="30"/>
      <c r="G7581" s="31"/>
      <c r="I7581" s="28"/>
      <c r="J7581" s="29"/>
      <c r="L7581" s="28"/>
      <c r="M7581" s="27"/>
    </row>
    <row r="7582" spans="2:13">
      <c r="B7582" s="28"/>
      <c r="C7582" s="28"/>
      <c r="E7582" s="28"/>
      <c r="F7582" s="30"/>
      <c r="G7582" s="31"/>
      <c r="I7582" s="28"/>
      <c r="J7582" s="29"/>
      <c r="L7582" s="28"/>
      <c r="M7582" s="27"/>
    </row>
    <row r="7583" spans="2:13">
      <c r="B7583" s="28"/>
      <c r="C7583" s="28"/>
      <c r="E7583" s="28"/>
      <c r="F7583" s="30"/>
      <c r="G7583" s="31"/>
      <c r="I7583" s="28"/>
      <c r="J7583" s="29"/>
      <c r="L7583" s="28"/>
      <c r="M7583" s="27"/>
    </row>
    <row r="7584" spans="2:13">
      <c r="B7584" s="28"/>
      <c r="C7584" s="28"/>
      <c r="E7584" s="28"/>
      <c r="F7584" s="30"/>
      <c r="G7584" s="31"/>
      <c r="I7584" s="28"/>
      <c r="J7584" s="29"/>
      <c r="L7584" s="28"/>
      <c r="M7584" s="27"/>
    </row>
    <row r="7585" spans="2:13">
      <c r="B7585" s="28"/>
      <c r="C7585" s="28"/>
      <c r="E7585" s="28"/>
      <c r="F7585" s="30"/>
      <c r="G7585" s="31"/>
      <c r="I7585" s="28"/>
      <c r="J7585" s="29"/>
      <c r="L7585" s="28"/>
      <c r="M7585" s="27"/>
    </row>
    <row r="7586" spans="2:13">
      <c r="B7586" s="28"/>
      <c r="C7586" s="28"/>
      <c r="E7586" s="28"/>
      <c r="F7586" s="30"/>
      <c r="G7586" s="31"/>
      <c r="I7586" s="28"/>
      <c r="J7586" s="29"/>
      <c r="L7586" s="28"/>
      <c r="M7586" s="27"/>
    </row>
    <row r="7587" spans="2:13">
      <c r="B7587" s="28"/>
      <c r="C7587" s="28"/>
      <c r="E7587" s="28"/>
      <c r="F7587" s="30"/>
      <c r="G7587" s="31"/>
      <c r="I7587" s="28"/>
      <c r="J7587" s="29"/>
      <c r="L7587" s="28"/>
      <c r="M7587" s="27"/>
    </row>
    <row r="7588" spans="2:13">
      <c r="B7588" s="28"/>
      <c r="C7588" s="28"/>
      <c r="E7588" s="28"/>
      <c r="F7588" s="30"/>
      <c r="G7588" s="31"/>
      <c r="I7588" s="28"/>
      <c r="J7588" s="29"/>
      <c r="L7588" s="28"/>
      <c r="M7588" s="27"/>
    </row>
    <row r="7589" spans="2:13">
      <c r="B7589" s="28"/>
      <c r="C7589" s="28"/>
      <c r="E7589" s="28"/>
      <c r="F7589" s="30"/>
      <c r="G7589" s="31"/>
      <c r="I7589" s="28"/>
      <c r="J7589" s="29"/>
      <c r="L7589" s="28"/>
      <c r="M7589" s="27"/>
    </row>
    <row r="7590" spans="2:13">
      <c r="B7590" s="28"/>
      <c r="C7590" s="28"/>
      <c r="E7590" s="28"/>
      <c r="F7590" s="30"/>
      <c r="G7590" s="31"/>
      <c r="I7590" s="28"/>
      <c r="J7590" s="29"/>
      <c r="L7590" s="28"/>
      <c r="M7590" s="27"/>
    </row>
    <row r="7591" spans="2:13">
      <c r="B7591" s="28"/>
      <c r="C7591" s="28"/>
      <c r="E7591" s="28"/>
      <c r="F7591" s="30"/>
      <c r="G7591" s="31"/>
      <c r="I7591" s="28"/>
      <c r="J7591" s="29"/>
      <c r="L7591" s="28"/>
      <c r="M7591" s="27"/>
    </row>
    <row r="7592" spans="2:13">
      <c r="B7592" s="28"/>
      <c r="C7592" s="28"/>
      <c r="E7592" s="28"/>
      <c r="F7592" s="30"/>
      <c r="G7592" s="31"/>
      <c r="I7592" s="28"/>
      <c r="J7592" s="29"/>
      <c r="L7592" s="28"/>
      <c r="M7592" s="27"/>
    </row>
    <row r="7593" spans="2:13">
      <c r="B7593" s="28"/>
      <c r="C7593" s="28"/>
      <c r="E7593" s="28"/>
      <c r="F7593" s="30"/>
      <c r="G7593" s="31"/>
      <c r="I7593" s="28"/>
      <c r="J7593" s="29"/>
      <c r="L7593" s="28"/>
      <c r="M7593" s="27"/>
    </row>
    <row r="7594" spans="2:13">
      <c r="B7594" s="28"/>
      <c r="C7594" s="28"/>
      <c r="E7594" s="28"/>
      <c r="F7594" s="30"/>
      <c r="G7594" s="31"/>
      <c r="I7594" s="28"/>
      <c r="J7594" s="29"/>
      <c r="L7594" s="28"/>
      <c r="M7594" s="27"/>
    </row>
    <row r="7595" spans="2:13">
      <c r="B7595" s="28"/>
      <c r="C7595" s="28"/>
      <c r="E7595" s="28"/>
      <c r="F7595" s="30"/>
      <c r="G7595" s="31"/>
      <c r="I7595" s="28"/>
      <c r="J7595" s="29"/>
      <c r="L7595" s="28"/>
      <c r="M7595" s="27"/>
    </row>
    <row r="7596" spans="2:13">
      <c r="B7596" s="28"/>
      <c r="C7596" s="28"/>
      <c r="E7596" s="28"/>
      <c r="F7596" s="30"/>
      <c r="G7596" s="31"/>
      <c r="I7596" s="28"/>
      <c r="J7596" s="29"/>
      <c r="L7596" s="28"/>
      <c r="M7596" s="27"/>
    </row>
    <row r="7597" spans="2:13">
      <c r="B7597" s="28"/>
      <c r="C7597" s="28"/>
      <c r="E7597" s="28"/>
      <c r="F7597" s="30"/>
      <c r="G7597" s="31"/>
      <c r="I7597" s="28"/>
      <c r="J7597" s="29"/>
      <c r="L7597" s="28"/>
      <c r="M7597" s="27"/>
    </row>
    <row r="7598" spans="2:13">
      <c r="B7598" s="28"/>
      <c r="C7598" s="28"/>
      <c r="E7598" s="28"/>
      <c r="F7598" s="30"/>
      <c r="G7598" s="31"/>
      <c r="I7598" s="28"/>
      <c r="J7598" s="29"/>
      <c r="L7598" s="28"/>
      <c r="M7598" s="27"/>
    </row>
    <row r="7599" spans="2:13">
      <c r="B7599" s="28"/>
      <c r="C7599" s="28"/>
      <c r="E7599" s="28"/>
      <c r="F7599" s="30"/>
      <c r="G7599" s="31"/>
      <c r="I7599" s="28"/>
      <c r="J7599" s="29"/>
      <c r="L7599" s="28"/>
      <c r="M7599" s="27"/>
    </row>
    <row r="7600" spans="2:13">
      <c r="B7600" s="28"/>
      <c r="C7600" s="28"/>
      <c r="E7600" s="28"/>
      <c r="F7600" s="30"/>
      <c r="G7600" s="31"/>
      <c r="I7600" s="28"/>
      <c r="J7600" s="29"/>
      <c r="L7600" s="28"/>
      <c r="M7600" s="27"/>
    </row>
    <row r="7601" spans="2:13">
      <c r="B7601" s="28"/>
      <c r="C7601" s="28"/>
      <c r="E7601" s="28"/>
      <c r="F7601" s="30"/>
      <c r="G7601" s="31"/>
      <c r="I7601" s="28"/>
      <c r="J7601" s="29"/>
      <c r="L7601" s="28"/>
      <c r="M7601" s="27"/>
    </row>
    <row r="7602" spans="2:13">
      <c r="B7602" s="28"/>
      <c r="C7602" s="28"/>
      <c r="E7602" s="28"/>
      <c r="F7602" s="30"/>
      <c r="G7602" s="31"/>
      <c r="I7602" s="28"/>
      <c r="J7602" s="29"/>
      <c r="L7602" s="28"/>
      <c r="M7602" s="27"/>
    </row>
    <row r="7603" spans="2:13">
      <c r="B7603" s="28"/>
      <c r="C7603" s="28"/>
      <c r="E7603" s="28"/>
      <c r="F7603" s="30"/>
      <c r="G7603" s="31"/>
      <c r="I7603" s="28"/>
      <c r="J7603" s="29"/>
      <c r="L7603" s="28"/>
      <c r="M7603" s="27"/>
    </row>
    <row r="7604" spans="2:13">
      <c r="B7604" s="28"/>
      <c r="C7604" s="28"/>
      <c r="E7604" s="28"/>
      <c r="F7604" s="30"/>
      <c r="G7604" s="31"/>
      <c r="I7604" s="28"/>
      <c r="J7604" s="29"/>
      <c r="L7604" s="28"/>
      <c r="M7604" s="27"/>
    </row>
    <row r="7605" spans="2:13">
      <c r="B7605" s="28"/>
      <c r="C7605" s="28"/>
      <c r="E7605" s="28"/>
      <c r="F7605" s="30"/>
      <c r="G7605" s="31"/>
      <c r="I7605" s="28"/>
      <c r="J7605" s="29"/>
      <c r="L7605" s="28"/>
      <c r="M7605" s="27"/>
    </row>
    <row r="7606" spans="2:13">
      <c r="B7606" s="28"/>
      <c r="C7606" s="28"/>
      <c r="E7606" s="28"/>
      <c r="F7606" s="30"/>
      <c r="G7606" s="31"/>
      <c r="I7606" s="28"/>
      <c r="J7606" s="29"/>
      <c r="L7606" s="28"/>
      <c r="M7606" s="27"/>
    </row>
    <row r="7607" spans="2:13">
      <c r="B7607" s="28"/>
      <c r="C7607" s="28"/>
      <c r="E7607" s="28"/>
      <c r="F7607" s="30"/>
      <c r="G7607" s="31"/>
      <c r="I7607" s="28"/>
      <c r="J7607" s="29"/>
      <c r="L7607" s="28"/>
      <c r="M7607" s="27"/>
    </row>
    <row r="7608" spans="2:13">
      <c r="B7608" s="28"/>
      <c r="C7608" s="28"/>
      <c r="E7608" s="28"/>
      <c r="F7608" s="30"/>
      <c r="G7608" s="31"/>
      <c r="I7608" s="28"/>
      <c r="J7608" s="29"/>
      <c r="L7608" s="28"/>
      <c r="M7608" s="27"/>
    </row>
    <row r="7609" spans="2:13">
      <c r="B7609" s="28"/>
      <c r="C7609" s="28"/>
      <c r="E7609" s="28"/>
      <c r="F7609" s="30"/>
      <c r="G7609" s="31"/>
      <c r="I7609" s="28"/>
      <c r="J7609" s="29"/>
      <c r="L7609" s="28"/>
      <c r="M7609" s="27"/>
    </row>
    <row r="7610" spans="2:13">
      <c r="B7610" s="28"/>
      <c r="C7610" s="28"/>
      <c r="E7610" s="28"/>
      <c r="F7610" s="30"/>
      <c r="G7610" s="31"/>
      <c r="I7610" s="28"/>
      <c r="J7610" s="29"/>
      <c r="L7610" s="28"/>
      <c r="M7610" s="27"/>
    </row>
    <row r="7611" spans="2:13">
      <c r="B7611" s="28"/>
      <c r="C7611" s="28"/>
      <c r="E7611" s="28"/>
      <c r="F7611" s="30"/>
      <c r="G7611" s="31"/>
      <c r="I7611" s="28"/>
      <c r="J7611" s="29"/>
      <c r="L7611" s="28"/>
      <c r="M7611" s="27"/>
    </row>
    <row r="7612" spans="2:13">
      <c r="B7612" s="28"/>
      <c r="C7612" s="28"/>
      <c r="E7612" s="28"/>
      <c r="F7612" s="30"/>
      <c r="G7612" s="31"/>
      <c r="I7612" s="28"/>
      <c r="J7612" s="29"/>
      <c r="L7612" s="28"/>
      <c r="M7612" s="27"/>
    </row>
    <row r="7613" spans="2:13">
      <c r="B7613" s="28"/>
      <c r="C7613" s="28"/>
      <c r="E7613" s="28"/>
      <c r="F7613" s="30"/>
      <c r="G7613" s="31"/>
      <c r="I7613" s="28"/>
      <c r="J7613" s="29"/>
      <c r="L7613" s="28"/>
      <c r="M7613" s="27"/>
    </row>
    <row r="7614" spans="2:13">
      <c r="B7614" s="28"/>
      <c r="C7614" s="28"/>
      <c r="E7614" s="28"/>
      <c r="F7614" s="30"/>
      <c r="G7614" s="31"/>
      <c r="I7614" s="28"/>
      <c r="J7614" s="29"/>
      <c r="L7614" s="28"/>
      <c r="M7614" s="27"/>
    </row>
    <row r="7615" spans="2:13">
      <c r="B7615" s="28"/>
      <c r="C7615" s="28"/>
      <c r="E7615" s="28"/>
      <c r="F7615" s="30"/>
      <c r="G7615" s="31"/>
      <c r="I7615" s="28"/>
      <c r="J7615" s="29"/>
      <c r="L7615" s="28"/>
      <c r="M7615" s="27"/>
    </row>
    <row r="7616" spans="2:13">
      <c r="B7616" s="28"/>
      <c r="C7616" s="28"/>
      <c r="E7616" s="28"/>
      <c r="F7616" s="30"/>
      <c r="G7616" s="31"/>
      <c r="I7616" s="28"/>
      <c r="J7616" s="29"/>
      <c r="L7616" s="28"/>
      <c r="M7616" s="27"/>
    </row>
    <row r="7617" spans="2:13">
      <c r="B7617" s="28"/>
      <c r="C7617" s="28"/>
      <c r="E7617" s="28"/>
      <c r="F7617" s="30"/>
      <c r="G7617" s="31"/>
      <c r="I7617" s="28"/>
      <c r="J7617" s="29"/>
      <c r="L7617" s="28"/>
      <c r="M7617" s="27"/>
    </row>
    <row r="7618" spans="2:13">
      <c r="B7618" s="28"/>
      <c r="C7618" s="28"/>
      <c r="E7618" s="28"/>
      <c r="F7618" s="30"/>
      <c r="G7618" s="31"/>
      <c r="I7618" s="28"/>
      <c r="J7618" s="29"/>
      <c r="L7618" s="28"/>
      <c r="M7618" s="27"/>
    </row>
    <row r="7619" spans="2:13">
      <c r="B7619" s="28"/>
      <c r="C7619" s="28"/>
      <c r="E7619" s="28"/>
      <c r="F7619" s="30"/>
      <c r="G7619" s="31"/>
      <c r="I7619" s="28"/>
      <c r="J7619" s="29"/>
      <c r="L7619" s="28"/>
      <c r="M7619" s="27"/>
    </row>
    <row r="7620" spans="2:13">
      <c r="B7620" s="28"/>
      <c r="C7620" s="28"/>
      <c r="E7620" s="28"/>
      <c r="F7620" s="30"/>
      <c r="G7620" s="31"/>
      <c r="I7620" s="28"/>
      <c r="J7620" s="29"/>
      <c r="L7620" s="28"/>
      <c r="M7620" s="27"/>
    </row>
    <row r="7621" spans="2:13">
      <c r="B7621" s="28"/>
      <c r="C7621" s="28"/>
      <c r="E7621" s="28"/>
      <c r="F7621" s="30"/>
      <c r="G7621" s="31"/>
      <c r="I7621" s="28"/>
      <c r="J7621" s="29"/>
      <c r="L7621" s="28"/>
      <c r="M7621" s="27"/>
    </row>
    <row r="7622" spans="2:13">
      <c r="B7622" s="28"/>
      <c r="C7622" s="28"/>
      <c r="E7622" s="28"/>
      <c r="F7622" s="30"/>
      <c r="G7622" s="31"/>
      <c r="I7622" s="28"/>
      <c r="J7622" s="29"/>
      <c r="L7622" s="28"/>
      <c r="M7622" s="27"/>
    </row>
    <row r="7623" spans="2:13">
      <c r="B7623" s="28"/>
      <c r="C7623" s="28"/>
      <c r="E7623" s="28"/>
      <c r="F7623" s="30"/>
      <c r="G7623" s="31"/>
      <c r="I7623" s="28"/>
      <c r="J7623" s="29"/>
      <c r="L7623" s="28"/>
      <c r="M7623" s="27"/>
    </row>
    <row r="7624" spans="2:13">
      <c r="B7624" s="28"/>
      <c r="C7624" s="28"/>
      <c r="E7624" s="28"/>
      <c r="F7624" s="30"/>
      <c r="G7624" s="31"/>
      <c r="I7624" s="28"/>
      <c r="J7624" s="29"/>
      <c r="L7624" s="28"/>
      <c r="M7624" s="27"/>
    </row>
    <row r="7625" spans="2:13">
      <c r="B7625" s="28"/>
      <c r="C7625" s="28"/>
      <c r="E7625" s="28"/>
      <c r="F7625" s="30"/>
      <c r="G7625" s="31"/>
      <c r="I7625" s="28"/>
      <c r="J7625" s="29"/>
      <c r="L7625" s="28"/>
      <c r="M7625" s="27"/>
    </row>
    <row r="7626" spans="2:13">
      <c r="B7626" s="28"/>
      <c r="C7626" s="28"/>
      <c r="E7626" s="28"/>
      <c r="F7626" s="30"/>
      <c r="G7626" s="31"/>
      <c r="I7626" s="28"/>
      <c r="J7626" s="29"/>
      <c r="L7626" s="28"/>
      <c r="M7626" s="27"/>
    </row>
    <row r="7627" spans="2:13">
      <c r="B7627" s="28"/>
      <c r="C7627" s="28"/>
      <c r="E7627" s="28"/>
      <c r="F7627" s="30"/>
      <c r="G7627" s="31"/>
      <c r="I7627" s="28"/>
      <c r="J7627" s="29"/>
      <c r="L7627" s="28"/>
      <c r="M7627" s="27"/>
    </row>
    <row r="7628" spans="2:13">
      <c r="B7628" s="28"/>
      <c r="C7628" s="28"/>
      <c r="E7628" s="28"/>
      <c r="F7628" s="30"/>
      <c r="G7628" s="31"/>
      <c r="I7628" s="28"/>
      <c r="J7628" s="29"/>
      <c r="L7628" s="28"/>
      <c r="M7628" s="27"/>
    </row>
    <row r="7629" spans="2:13">
      <c r="B7629" s="28"/>
      <c r="C7629" s="28"/>
      <c r="E7629" s="28"/>
      <c r="F7629" s="30"/>
      <c r="G7629" s="31"/>
      <c r="I7629" s="28"/>
      <c r="J7629" s="29"/>
      <c r="L7629" s="28"/>
      <c r="M7629" s="27"/>
    </row>
    <row r="7630" spans="2:13">
      <c r="B7630" s="28"/>
      <c r="C7630" s="28"/>
      <c r="E7630" s="28"/>
      <c r="F7630" s="30"/>
      <c r="G7630" s="31"/>
      <c r="I7630" s="28"/>
      <c r="J7630" s="29"/>
      <c r="L7630" s="28"/>
      <c r="M7630" s="27"/>
    </row>
    <row r="7631" spans="2:13">
      <c r="B7631" s="28"/>
      <c r="C7631" s="28"/>
      <c r="E7631" s="28"/>
      <c r="F7631" s="30"/>
      <c r="G7631" s="31"/>
      <c r="I7631" s="28"/>
      <c r="J7631" s="29"/>
      <c r="L7631" s="28"/>
      <c r="M7631" s="27"/>
    </row>
    <row r="7632" spans="2:13">
      <c r="B7632" s="28"/>
      <c r="C7632" s="28"/>
      <c r="E7632" s="28"/>
      <c r="F7632" s="30"/>
      <c r="G7632" s="31"/>
      <c r="I7632" s="28"/>
      <c r="J7632" s="29"/>
      <c r="L7632" s="28"/>
      <c r="M7632" s="27"/>
    </row>
    <row r="7633" spans="2:13">
      <c r="B7633" s="28"/>
      <c r="C7633" s="28"/>
      <c r="E7633" s="28"/>
      <c r="F7633" s="30"/>
      <c r="G7633" s="31"/>
      <c r="I7633" s="28"/>
      <c r="J7633" s="29"/>
      <c r="L7633" s="28"/>
      <c r="M7633" s="27"/>
    </row>
    <row r="7634" spans="2:13">
      <c r="B7634" s="28"/>
      <c r="C7634" s="28"/>
      <c r="E7634" s="28"/>
      <c r="F7634" s="30"/>
      <c r="G7634" s="31"/>
      <c r="I7634" s="28"/>
      <c r="J7634" s="29"/>
      <c r="L7634" s="28"/>
      <c r="M7634" s="27"/>
    </row>
    <row r="7635" spans="2:13">
      <c r="B7635" s="28"/>
      <c r="C7635" s="28"/>
      <c r="E7635" s="28"/>
      <c r="F7635" s="30"/>
      <c r="G7635" s="31"/>
      <c r="I7635" s="28"/>
      <c r="J7635" s="29"/>
      <c r="L7635" s="28"/>
      <c r="M7635" s="27"/>
    </row>
    <row r="7636" spans="2:13">
      <c r="B7636" s="28"/>
      <c r="C7636" s="28"/>
      <c r="E7636" s="28"/>
      <c r="F7636" s="30"/>
      <c r="G7636" s="31"/>
      <c r="I7636" s="28"/>
      <c r="J7636" s="29"/>
      <c r="L7636" s="28"/>
      <c r="M7636" s="27"/>
    </row>
    <row r="7637" spans="2:13">
      <c r="B7637" s="28"/>
      <c r="C7637" s="28"/>
      <c r="E7637" s="28"/>
      <c r="F7637" s="30"/>
      <c r="G7637" s="31"/>
      <c r="I7637" s="28"/>
      <c r="J7637" s="29"/>
      <c r="L7637" s="28"/>
      <c r="M7637" s="27"/>
    </row>
    <row r="7638" spans="2:13">
      <c r="B7638" s="28"/>
      <c r="C7638" s="28"/>
      <c r="E7638" s="28"/>
      <c r="F7638" s="30"/>
      <c r="G7638" s="31"/>
      <c r="I7638" s="28"/>
      <c r="J7638" s="29"/>
      <c r="L7638" s="28"/>
      <c r="M7638" s="27"/>
    </row>
    <row r="7639" spans="2:13">
      <c r="B7639" s="28"/>
      <c r="C7639" s="28"/>
      <c r="E7639" s="28"/>
      <c r="F7639" s="30"/>
      <c r="G7639" s="31"/>
      <c r="I7639" s="28"/>
      <c r="J7639" s="29"/>
      <c r="L7639" s="28"/>
      <c r="M7639" s="27"/>
    </row>
    <row r="7640" spans="2:13">
      <c r="B7640" s="28"/>
      <c r="C7640" s="28"/>
      <c r="E7640" s="28"/>
      <c r="F7640" s="30"/>
      <c r="G7640" s="31"/>
      <c r="I7640" s="28"/>
      <c r="J7640" s="29"/>
      <c r="L7640" s="28"/>
      <c r="M7640" s="27"/>
    </row>
    <row r="7641" spans="2:13">
      <c r="B7641" s="28"/>
      <c r="C7641" s="28"/>
      <c r="E7641" s="28"/>
      <c r="F7641" s="30"/>
      <c r="G7641" s="31"/>
      <c r="I7641" s="28"/>
      <c r="J7641" s="29"/>
      <c r="L7641" s="28"/>
      <c r="M7641" s="27"/>
    </row>
    <row r="7642" spans="2:13">
      <c r="B7642" s="28"/>
      <c r="C7642" s="28"/>
      <c r="E7642" s="28"/>
      <c r="F7642" s="30"/>
      <c r="G7642" s="31"/>
      <c r="I7642" s="28"/>
      <c r="J7642" s="29"/>
      <c r="L7642" s="28"/>
      <c r="M7642" s="27"/>
    </row>
    <row r="7643" spans="2:13">
      <c r="B7643" s="28"/>
      <c r="C7643" s="28"/>
      <c r="E7643" s="28"/>
      <c r="F7643" s="30"/>
      <c r="G7643" s="31"/>
      <c r="I7643" s="28"/>
      <c r="J7643" s="29"/>
      <c r="L7643" s="28"/>
      <c r="M7643" s="27"/>
    </row>
    <row r="7644" spans="2:13">
      <c r="B7644" s="28"/>
      <c r="C7644" s="28"/>
      <c r="E7644" s="28"/>
      <c r="F7644" s="30"/>
      <c r="G7644" s="31"/>
      <c r="I7644" s="28"/>
      <c r="J7644" s="29"/>
      <c r="L7644" s="28"/>
      <c r="M7644" s="27"/>
    </row>
    <row r="7645" spans="2:13">
      <c r="B7645" s="28"/>
      <c r="C7645" s="28"/>
      <c r="E7645" s="28"/>
      <c r="F7645" s="30"/>
      <c r="G7645" s="31"/>
      <c r="I7645" s="28"/>
      <c r="J7645" s="29"/>
      <c r="L7645" s="28"/>
      <c r="M7645" s="27"/>
    </row>
    <row r="7646" spans="2:13">
      <c r="B7646" s="28"/>
      <c r="C7646" s="28"/>
      <c r="E7646" s="28"/>
      <c r="F7646" s="30"/>
      <c r="G7646" s="31"/>
      <c r="I7646" s="28"/>
      <c r="J7646" s="29"/>
      <c r="L7646" s="28"/>
      <c r="M7646" s="27"/>
    </row>
    <row r="7647" spans="2:13">
      <c r="B7647" s="28"/>
      <c r="C7647" s="28"/>
      <c r="E7647" s="28"/>
      <c r="F7647" s="30"/>
      <c r="G7647" s="31"/>
      <c r="I7647" s="28"/>
      <c r="J7647" s="29"/>
      <c r="L7647" s="28"/>
      <c r="M7647" s="27"/>
    </row>
    <row r="7648" spans="2:13">
      <c r="B7648" s="28"/>
      <c r="C7648" s="28"/>
      <c r="E7648" s="28"/>
      <c r="F7648" s="30"/>
      <c r="G7648" s="31"/>
      <c r="I7648" s="28"/>
      <c r="J7648" s="29"/>
      <c r="L7648" s="28"/>
      <c r="M7648" s="27"/>
    </row>
    <row r="7649" spans="2:13">
      <c r="B7649" s="28"/>
      <c r="C7649" s="28"/>
      <c r="E7649" s="28"/>
      <c r="F7649" s="30"/>
      <c r="G7649" s="31"/>
      <c r="I7649" s="28"/>
      <c r="J7649" s="29"/>
      <c r="L7649" s="28"/>
      <c r="M7649" s="27"/>
    </row>
    <row r="7650" spans="2:13">
      <c r="B7650" s="28"/>
      <c r="C7650" s="28"/>
      <c r="E7650" s="28"/>
      <c r="F7650" s="30"/>
      <c r="G7650" s="31"/>
      <c r="I7650" s="28"/>
      <c r="J7650" s="29"/>
      <c r="L7650" s="28"/>
      <c r="M7650" s="27"/>
    </row>
    <row r="7651" spans="2:13">
      <c r="B7651" s="28"/>
      <c r="C7651" s="28"/>
      <c r="E7651" s="28"/>
      <c r="F7651" s="30"/>
      <c r="G7651" s="31"/>
      <c r="I7651" s="28"/>
      <c r="J7651" s="29"/>
      <c r="L7651" s="28"/>
      <c r="M7651" s="27"/>
    </row>
    <row r="7652" spans="2:13">
      <c r="B7652" s="28"/>
      <c r="C7652" s="28"/>
      <c r="E7652" s="28"/>
      <c r="F7652" s="30"/>
      <c r="G7652" s="31"/>
      <c r="I7652" s="28"/>
      <c r="J7652" s="29"/>
      <c r="L7652" s="28"/>
      <c r="M7652" s="27"/>
    </row>
    <row r="7653" spans="2:13">
      <c r="B7653" s="28"/>
      <c r="C7653" s="28"/>
      <c r="E7653" s="28"/>
      <c r="F7653" s="30"/>
      <c r="G7653" s="31"/>
      <c r="I7653" s="28"/>
      <c r="J7653" s="29"/>
      <c r="L7653" s="28"/>
      <c r="M7653" s="27"/>
    </row>
    <row r="7654" spans="2:13">
      <c r="B7654" s="28"/>
      <c r="C7654" s="28"/>
      <c r="E7654" s="28"/>
      <c r="F7654" s="30"/>
      <c r="G7654" s="31"/>
      <c r="I7654" s="28"/>
      <c r="J7654" s="29"/>
      <c r="L7654" s="28"/>
      <c r="M7654" s="27"/>
    </row>
    <row r="7655" spans="2:13">
      <c r="B7655" s="28"/>
      <c r="C7655" s="28"/>
      <c r="E7655" s="28"/>
      <c r="F7655" s="30"/>
      <c r="G7655" s="31"/>
      <c r="I7655" s="28"/>
      <c r="J7655" s="29"/>
      <c r="L7655" s="28"/>
      <c r="M7655" s="27"/>
    </row>
    <row r="7656" spans="2:13">
      <c r="B7656" s="28"/>
      <c r="C7656" s="28"/>
      <c r="E7656" s="28"/>
      <c r="F7656" s="30"/>
      <c r="G7656" s="31"/>
      <c r="I7656" s="28"/>
      <c r="J7656" s="29"/>
      <c r="L7656" s="28"/>
      <c r="M7656" s="27"/>
    </row>
    <row r="7657" spans="2:13">
      <c r="B7657" s="28"/>
      <c r="C7657" s="28"/>
      <c r="E7657" s="28"/>
      <c r="F7657" s="30"/>
      <c r="G7657" s="31"/>
      <c r="I7657" s="28"/>
      <c r="J7657" s="29"/>
      <c r="L7657" s="28"/>
      <c r="M7657" s="27"/>
    </row>
    <row r="7658" spans="2:13">
      <c r="B7658" s="28"/>
      <c r="C7658" s="28"/>
      <c r="E7658" s="28"/>
      <c r="F7658" s="30"/>
      <c r="G7658" s="31"/>
      <c r="I7658" s="28"/>
      <c r="J7658" s="29"/>
      <c r="L7658" s="28"/>
      <c r="M7658" s="27"/>
    </row>
    <row r="7659" spans="2:13">
      <c r="B7659" s="28"/>
      <c r="C7659" s="28"/>
      <c r="E7659" s="28"/>
      <c r="F7659" s="30"/>
      <c r="G7659" s="31"/>
      <c r="I7659" s="28"/>
      <c r="J7659" s="29"/>
      <c r="L7659" s="28"/>
      <c r="M7659" s="27"/>
    </row>
    <row r="7660" spans="2:13">
      <c r="B7660" s="28"/>
      <c r="C7660" s="28"/>
      <c r="E7660" s="28"/>
      <c r="F7660" s="30"/>
      <c r="G7660" s="31"/>
      <c r="I7660" s="28"/>
      <c r="J7660" s="29"/>
      <c r="L7660" s="28"/>
      <c r="M7660" s="27"/>
    </row>
    <row r="7661" spans="2:13">
      <c r="B7661" s="28"/>
      <c r="C7661" s="28"/>
      <c r="E7661" s="28"/>
      <c r="F7661" s="30"/>
      <c r="G7661" s="31"/>
      <c r="I7661" s="28"/>
      <c r="J7661" s="29"/>
      <c r="L7661" s="28"/>
      <c r="M7661" s="27"/>
    </row>
    <row r="7662" spans="2:13">
      <c r="B7662" s="28"/>
      <c r="C7662" s="28"/>
      <c r="E7662" s="28"/>
      <c r="F7662" s="30"/>
      <c r="G7662" s="31"/>
      <c r="I7662" s="28"/>
      <c r="J7662" s="29"/>
      <c r="L7662" s="28"/>
      <c r="M7662" s="27"/>
    </row>
    <row r="7663" spans="2:13">
      <c r="B7663" s="28"/>
      <c r="C7663" s="28"/>
      <c r="E7663" s="28"/>
      <c r="F7663" s="30"/>
      <c r="G7663" s="31"/>
      <c r="I7663" s="28"/>
      <c r="J7663" s="29"/>
      <c r="L7663" s="28"/>
      <c r="M7663" s="27"/>
    </row>
    <row r="7664" spans="2:13">
      <c r="B7664" s="28"/>
      <c r="C7664" s="28"/>
      <c r="E7664" s="28"/>
      <c r="F7664" s="30"/>
      <c r="G7664" s="31"/>
      <c r="I7664" s="28"/>
      <c r="J7664" s="29"/>
      <c r="L7664" s="28"/>
      <c r="M7664" s="27"/>
    </row>
    <row r="7665" spans="2:13">
      <c r="B7665" s="28"/>
      <c r="C7665" s="28"/>
      <c r="E7665" s="28"/>
      <c r="F7665" s="30"/>
      <c r="G7665" s="31"/>
      <c r="I7665" s="28"/>
      <c r="J7665" s="29"/>
      <c r="L7665" s="28"/>
      <c r="M7665" s="27"/>
    </row>
    <row r="7666" spans="2:13">
      <c r="B7666" s="28"/>
      <c r="C7666" s="28"/>
      <c r="E7666" s="28"/>
      <c r="F7666" s="30"/>
      <c r="G7666" s="31"/>
      <c r="I7666" s="28"/>
      <c r="J7666" s="29"/>
      <c r="L7666" s="28"/>
      <c r="M7666" s="27"/>
    </row>
    <row r="7667" spans="2:13">
      <c r="B7667" s="28"/>
      <c r="C7667" s="28"/>
      <c r="E7667" s="28"/>
      <c r="F7667" s="30"/>
      <c r="G7667" s="31"/>
      <c r="I7667" s="28"/>
      <c r="J7667" s="29"/>
      <c r="L7667" s="28"/>
      <c r="M7667" s="27"/>
    </row>
    <row r="7668" spans="2:13">
      <c r="B7668" s="28"/>
      <c r="C7668" s="28"/>
      <c r="E7668" s="28"/>
      <c r="F7668" s="30"/>
      <c r="G7668" s="31"/>
      <c r="I7668" s="28"/>
      <c r="J7668" s="29"/>
      <c r="L7668" s="28"/>
      <c r="M7668" s="27"/>
    </row>
    <row r="7669" spans="2:13">
      <c r="B7669" s="28"/>
      <c r="C7669" s="28"/>
      <c r="E7669" s="28"/>
      <c r="F7669" s="30"/>
      <c r="G7669" s="31"/>
      <c r="I7669" s="28"/>
      <c r="J7669" s="29"/>
      <c r="L7669" s="28"/>
      <c r="M7669" s="27"/>
    </row>
    <row r="7670" spans="2:13">
      <c r="B7670" s="28"/>
      <c r="C7670" s="28"/>
      <c r="E7670" s="28"/>
      <c r="F7670" s="30"/>
      <c r="G7670" s="31"/>
      <c r="I7670" s="28"/>
      <c r="J7670" s="29"/>
      <c r="L7670" s="28"/>
      <c r="M7670" s="27"/>
    </row>
    <row r="7671" spans="2:13">
      <c r="B7671" s="28"/>
      <c r="C7671" s="28"/>
      <c r="E7671" s="28"/>
      <c r="F7671" s="30"/>
      <c r="G7671" s="31"/>
      <c r="I7671" s="28"/>
      <c r="J7671" s="29"/>
      <c r="L7671" s="28"/>
      <c r="M7671" s="27"/>
    </row>
    <row r="7672" spans="2:13">
      <c r="B7672" s="28"/>
      <c r="C7672" s="28"/>
      <c r="E7672" s="28"/>
      <c r="F7672" s="30"/>
      <c r="G7672" s="31"/>
      <c r="I7672" s="28"/>
      <c r="J7672" s="29"/>
      <c r="L7672" s="28"/>
      <c r="M7672" s="27"/>
    </row>
    <row r="7673" spans="2:13">
      <c r="B7673" s="28"/>
      <c r="C7673" s="28"/>
      <c r="E7673" s="28"/>
      <c r="F7673" s="30"/>
      <c r="G7673" s="31"/>
      <c r="I7673" s="28"/>
      <c r="J7673" s="29"/>
      <c r="L7673" s="28"/>
      <c r="M7673" s="27"/>
    </row>
    <row r="7674" spans="2:13">
      <c r="B7674" s="28"/>
      <c r="C7674" s="28"/>
      <c r="E7674" s="28"/>
      <c r="F7674" s="30"/>
      <c r="G7674" s="31"/>
      <c r="I7674" s="28"/>
      <c r="J7674" s="29"/>
      <c r="L7674" s="28"/>
      <c r="M7674" s="27"/>
    </row>
    <row r="7675" spans="2:13">
      <c r="B7675" s="28"/>
      <c r="C7675" s="28"/>
      <c r="E7675" s="28"/>
      <c r="F7675" s="30"/>
      <c r="G7675" s="31"/>
      <c r="I7675" s="28"/>
      <c r="J7675" s="29"/>
      <c r="L7675" s="28"/>
      <c r="M7675" s="27"/>
    </row>
    <row r="7676" spans="2:13">
      <c r="B7676" s="28"/>
      <c r="C7676" s="28"/>
      <c r="E7676" s="28"/>
      <c r="F7676" s="30"/>
      <c r="G7676" s="31"/>
      <c r="I7676" s="28"/>
      <c r="J7676" s="29"/>
      <c r="L7676" s="28"/>
      <c r="M7676" s="27"/>
    </row>
    <row r="7677" spans="2:13">
      <c r="B7677" s="28"/>
      <c r="C7677" s="28"/>
      <c r="E7677" s="28"/>
      <c r="F7677" s="30"/>
      <c r="G7677" s="31"/>
      <c r="I7677" s="28"/>
      <c r="J7677" s="29"/>
      <c r="L7677" s="28"/>
      <c r="M7677" s="27"/>
    </row>
    <row r="7678" spans="2:13">
      <c r="B7678" s="28"/>
      <c r="C7678" s="28"/>
      <c r="E7678" s="28"/>
      <c r="F7678" s="30"/>
      <c r="G7678" s="31"/>
      <c r="I7678" s="28"/>
      <c r="J7678" s="29"/>
      <c r="L7678" s="28"/>
      <c r="M7678" s="27"/>
    </row>
    <row r="7679" spans="2:13">
      <c r="B7679" s="28"/>
      <c r="C7679" s="28"/>
      <c r="E7679" s="28"/>
      <c r="F7679" s="30"/>
      <c r="G7679" s="31"/>
      <c r="I7679" s="28"/>
      <c r="J7679" s="29"/>
      <c r="L7679" s="28"/>
      <c r="M7679" s="27"/>
    </row>
    <row r="7680" spans="2:13">
      <c r="B7680" s="28"/>
      <c r="C7680" s="28"/>
      <c r="E7680" s="28"/>
      <c r="F7680" s="30"/>
      <c r="G7680" s="31"/>
      <c r="I7680" s="28"/>
      <c r="J7680" s="29"/>
      <c r="L7680" s="28"/>
      <c r="M7680" s="27"/>
    </row>
    <row r="7681" spans="2:13">
      <c r="B7681" s="28"/>
      <c r="C7681" s="28"/>
      <c r="E7681" s="28"/>
      <c r="F7681" s="30"/>
      <c r="G7681" s="31"/>
      <c r="I7681" s="28"/>
      <c r="J7681" s="29"/>
      <c r="L7681" s="28"/>
      <c r="M7681" s="27"/>
    </row>
    <row r="7682" spans="2:13">
      <c r="B7682" s="28"/>
      <c r="C7682" s="28"/>
      <c r="E7682" s="28"/>
      <c r="F7682" s="30"/>
      <c r="G7682" s="31"/>
      <c r="I7682" s="28"/>
      <c r="J7682" s="29"/>
      <c r="L7682" s="28"/>
      <c r="M7682" s="27"/>
    </row>
    <row r="7683" spans="2:13">
      <c r="B7683" s="28"/>
      <c r="C7683" s="28"/>
      <c r="E7683" s="28"/>
      <c r="F7683" s="30"/>
      <c r="G7683" s="31"/>
      <c r="I7683" s="28"/>
      <c r="J7683" s="29"/>
      <c r="L7683" s="28"/>
      <c r="M7683" s="27"/>
    </row>
    <row r="7684" spans="2:13">
      <c r="B7684" s="28"/>
      <c r="C7684" s="28"/>
      <c r="E7684" s="28"/>
      <c r="F7684" s="30"/>
      <c r="G7684" s="31"/>
      <c r="I7684" s="28"/>
      <c r="J7684" s="29"/>
      <c r="L7684" s="28"/>
      <c r="M7684" s="27"/>
    </row>
    <row r="7685" spans="2:13">
      <c r="B7685" s="28"/>
      <c r="C7685" s="28"/>
      <c r="E7685" s="28"/>
      <c r="F7685" s="30"/>
      <c r="G7685" s="31"/>
      <c r="I7685" s="28"/>
      <c r="J7685" s="29"/>
      <c r="L7685" s="28"/>
      <c r="M7685" s="27"/>
    </row>
    <row r="7686" spans="2:13">
      <c r="B7686" s="28"/>
      <c r="C7686" s="28"/>
      <c r="E7686" s="28"/>
      <c r="F7686" s="30"/>
      <c r="G7686" s="31"/>
      <c r="I7686" s="28"/>
      <c r="J7686" s="29"/>
      <c r="L7686" s="28"/>
      <c r="M7686" s="27"/>
    </row>
    <row r="7687" spans="2:13">
      <c r="B7687" s="28"/>
      <c r="C7687" s="28"/>
      <c r="E7687" s="28"/>
      <c r="F7687" s="30"/>
      <c r="G7687" s="31"/>
      <c r="I7687" s="28"/>
      <c r="J7687" s="29"/>
      <c r="L7687" s="28"/>
      <c r="M7687" s="27"/>
    </row>
    <row r="7688" spans="2:13">
      <c r="B7688" s="28"/>
      <c r="C7688" s="28"/>
      <c r="E7688" s="28"/>
      <c r="F7688" s="30"/>
      <c r="G7688" s="31"/>
      <c r="I7688" s="28"/>
      <c r="J7688" s="29"/>
      <c r="L7688" s="28"/>
      <c r="M7688" s="27"/>
    </row>
    <row r="7689" spans="2:13">
      <c r="B7689" s="28"/>
      <c r="C7689" s="28"/>
      <c r="E7689" s="28"/>
      <c r="F7689" s="30"/>
      <c r="G7689" s="31"/>
      <c r="I7689" s="28"/>
      <c r="J7689" s="29"/>
      <c r="L7689" s="28"/>
      <c r="M7689" s="27"/>
    </row>
    <row r="7690" spans="2:13">
      <c r="B7690" s="28"/>
      <c r="C7690" s="28"/>
      <c r="E7690" s="28"/>
      <c r="F7690" s="30"/>
      <c r="G7690" s="31"/>
      <c r="I7690" s="28"/>
      <c r="J7690" s="29"/>
      <c r="L7690" s="28"/>
      <c r="M7690" s="27"/>
    </row>
    <row r="7691" spans="2:13">
      <c r="B7691" s="28"/>
      <c r="C7691" s="28"/>
      <c r="E7691" s="28"/>
      <c r="F7691" s="30"/>
      <c r="G7691" s="31"/>
      <c r="I7691" s="28"/>
      <c r="J7691" s="29"/>
      <c r="L7691" s="28"/>
      <c r="M7691" s="27"/>
    </row>
    <row r="7692" spans="2:13">
      <c r="B7692" s="28"/>
      <c r="C7692" s="28"/>
      <c r="E7692" s="28"/>
      <c r="F7692" s="30"/>
      <c r="G7692" s="31"/>
      <c r="I7692" s="28"/>
      <c r="J7692" s="29"/>
      <c r="L7692" s="28"/>
      <c r="M7692" s="27"/>
    </row>
    <row r="7693" spans="2:13">
      <c r="B7693" s="28"/>
      <c r="C7693" s="28"/>
      <c r="E7693" s="28"/>
      <c r="F7693" s="30"/>
      <c r="G7693" s="31"/>
      <c r="I7693" s="28"/>
      <c r="J7693" s="29"/>
      <c r="L7693" s="28"/>
      <c r="M7693" s="27"/>
    </row>
    <row r="7694" spans="2:13">
      <c r="B7694" s="28"/>
      <c r="C7694" s="28"/>
      <c r="E7694" s="28"/>
      <c r="F7694" s="30"/>
      <c r="G7694" s="31"/>
      <c r="I7694" s="28"/>
      <c r="J7694" s="29"/>
      <c r="L7694" s="28"/>
      <c r="M7694" s="27"/>
    </row>
    <row r="7695" spans="2:13">
      <c r="B7695" s="28"/>
      <c r="C7695" s="28"/>
      <c r="E7695" s="28"/>
      <c r="F7695" s="30"/>
      <c r="G7695" s="31"/>
      <c r="I7695" s="28"/>
      <c r="J7695" s="29"/>
      <c r="L7695" s="28"/>
      <c r="M7695" s="27"/>
    </row>
    <row r="7696" spans="2:13">
      <c r="B7696" s="28"/>
      <c r="C7696" s="28"/>
      <c r="E7696" s="28"/>
      <c r="F7696" s="30"/>
      <c r="G7696" s="31"/>
      <c r="I7696" s="28"/>
      <c r="J7696" s="29"/>
      <c r="L7696" s="28"/>
      <c r="M7696" s="27"/>
    </row>
    <row r="7697" spans="2:13">
      <c r="B7697" s="28"/>
      <c r="C7697" s="28"/>
      <c r="E7697" s="28"/>
      <c r="F7697" s="30"/>
      <c r="G7697" s="31"/>
      <c r="I7697" s="28"/>
      <c r="J7697" s="29"/>
      <c r="L7697" s="28"/>
      <c r="M7697" s="27"/>
    </row>
    <row r="7698" spans="2:13">
      <c r="B7698" s="28"/>
      <c r="C7698" s="28"/>
      <c r="E7698" s="28"/>
      <c r="F7698" s="30"/>
      <c r="G7698" s="31"/>
      <c r="I7698" s="28"/>
      <c r="J7698" s="29"/>
      <c r="L7698" s="28"/>
      <c r="M7698" s="27"/>
    </row>
    <row r="7699" spans="2:13">
      <c r="B7699" s="28"/>
      <c r="C7699" s="28"/>
      <c r="E7699" s="28"/>
      <c r="F7699" s="30"/>
      <c r="G7699" s="31"/>
      <c r="I7699" s="28"/>
      <c r="J7699" s="29"/>
      <c r="L7699" s="28"/>
      <c r="M7699" s="27"/>
    </row>
    <row r="7700" spans="2:13">
      <c r="B7700" s="28"/>
      <c r="C7700" s="28"/>
      <c r="E7700" s="28"/>
      <c r="F7700" s="30"/>
      <c r="G7700" s="31"/>
      <c r="I7700" s="28"/>
      <c r="J7700" s="29"/>
      <c r="L7700" s="28"/>
      <c r="M7700" s="27"/>
    </row>
    <row r="7701" spans="2:13">
      <c r="B7701" s="28"/>
      <c r="C7701" s="28"/>
      <c r="E7701" s="28"/>
      <c r="F7701" s="30"/>
      <c r="G7701" s="31"/>
      <c r="I7701" s="28"/>
      <c r="J7701" s="29"/>
      <c r="L7701" s="28"/>
      <c r="M7701" s="27"/>
    </row>
    <row r="7702" spans="2:13">
      <c r="B7702" s="28"/>
      <c r="C7702" s="28"/>
      <c r="E7702" s="28"/>
      <c r="F7702" s="30"/>
      <c r="G7702" s="31"/>
      <c r="I7702" s="28"/>
      <c r="J7702" s="29"/>
      <c r="L7702" s="28"/>
      <c r="M7702" s="27"/>
    </row>
    <row r="7703" spans="2:13">
      <c r="B7703" s="28"/>
      <c r="C7703" s="28"/>
      <c r="E7703" s="28"/>
      <c r="F7703" s="30"/>
      <c r="G7703" s="31"/>
      <c r="I7703" s="28"/>
      <c r="J7703" s="29"/>
      <c r="L7703" s="28"/>
      <c r="M7703" s="27"/>
    </row>
    <row r="7704" spans="2:13">
      <c r="B7704" s="28"/>
      <c r="C7704" s="28"/>
      <c r="E7704" s="28"/>
      <c r="F7704" s="30"/>
      <c r="G7704" s="31"/>
      <c r="I7704" s="28"/>
      <c r="J7704" s="29"/>
      <c r="L7704" s="28"/>
      <c r="M7704" s="27"/>
    </row>
    <row r="7705" spans="2:13">
      <c r="B7705" s="28"/>
      <c r="C7705" s="28"/>
      <c r="E7705" s="28"/>
      <c r="F7705" s="30"/>
      <c r="G7705" s="31"/>
      <c r="I7705" s="28"/>
      <c r="J7705" s="29"/>
      <c r="L7705" s="28"/>
      <c r="M7705" s="27"/>
    </row>
    <row r="7706" spans="2:13">
      <c r="B7706" s="28"/>
      <c r="C7706" s="28"/>
      <c r="E7706" s="28"/>
      <c r="F7706" s="30"/>
      <c r="G7706" s="31"/>
      <c r="I7706" s="28"/>
      <c r="J7706" s="29"/>
      <c r="L7706" s="28"/>
      <c r="M7706" s="27"/>
    </row>
    <row r="7707" spans="2:13">
      <c r="B7707" s="28"/>
      <c r="C7707" s="28"/>
      <c r="E7707" s="28"/>
      <c r="F7707" s="30"/>
      <c r="G7707" s="31"/>
      <c r="I7707" s="28"/>
      <c r="J7707" s="29"/>
      <c r="L7707" s="28"/>
      <c r="M7707" s="27"/>
    </row>
    <row r="7708" spans="2:13">
      <c r="B7708" s="28"/>
      <c r="C7708" s="28"/>
      <c r="E7708" s="28"/>
      <c r="F7708" s="30"/>
      <c r="G7708" s="31"/>
      <c r="I7708" s="28"/>
      <c r="J7708" s="29"/>
      <c r="L7708" s="28"/>
      <c r="M7708" s="27"/>
    </row>
    <row r="7709" spans="2:13">
      <c r="B7709" s="28"/>
      <c r="C7709" s="28"/>
      <c r="E7709" s="28"/>
      <c r="F7709" s="30"/>
      <c r="G7709" s="31"/>
      <c r="I7709" s="28"/>
      <c r="J7709" s="29"/>
      <c r="L7709" s="28"/>
      <c r="M7709" s="27"/>
    </row>
    <row r="7710" spans="2:13">
      <c r="B7710" s="28"/>
      <c r="C7710" s="28"/>
      <c r="E7710" s="28"/>
      <c r="F7710" s="30"/>
      <c r="G7710" s="31"/>
      <c r="I7710" s="28"/>
      <c r="J7710" s="29"/>
      <c r="L7710" s="28"/>
      <c r="M7710" s="27"/>
    </row>
    <row r="7711" spans="2:13">
      <c r="B7711" s="28"/>
      <c r="C7711" s="28"/>
      <c r="E7711" s="28"/>
      <c r="F7711" s="30"/>
      <c r="G7711" s="31"/>
      <c r="I7711" s="28"/>
      <c r="J7711" s="29"/>
      <c r="L7711" s="28"/>
      <c r="M7711" s="27"/>
    </row>
    <row r="7712" spans="2:13">
      <c r="B7712" s="28"/>
      <c r="C7712" s="28"/>
      <c r="E7712" s="28"/>
      <c r="F7712" s="30"/>
      <c r="G7712" s="31"/>
      <c r="I7712" s="28"/>
      <c r="J7712" s="29"/>
      <c r="L7712" s="28"/>
      <c r="M7712" s="27"/>
    </row>
    <row r="7713" spans="2:13">
      <c r="B7713" s="28"/>
      <c r="C7713" s="28"/>
      <c r="E7713" s="28"/>
      <c r="F7713" s="30"/>
      <c r="G7713" s="31"/>
      <c r="I7713" s="28"/>
      <c r="J7713" s="29"/>
      <c r="L7713" s="28"/>
      <c r="M7713" s="27"/>
    </row>
    <row r="7714" spans="2:13">
      <c r="B7714" s="28"/>
      <c r="C7714" s="28"/>
      <c r="E7714" s="28"/>
      <c r="F7714" s="30"/>
      <c r="G7714" s="31"/>
      <c r="I7714" s="28"/>
      <c r="J7714" s="29"/>
      <c r="L7714" s="28"/>
      <c r="M7714" s="27"/>
    </row>
    <row r="7715" spans="2:13">
      <c r="B7715" s="28"/>
      <c r="C7715" s="28"/>
      <c r="E7715" s="28"/>
      <c r="F7715" s="30"/>
      <c r="G7715" s="31"/>
      <c r="I7715" s="28"/>
      <c r="J7715" s="29"/>
      <c r="L7715" s="28"/>
      <c r="M7715" s="27"/>
    </row>
    <row r="7716" spans="2:13">
      <c r="B7716" s="28"/>
      <c r="C7716" s="28"/>
      <c r="E7716" s="28"/>
      <c r="F7716" s="30"/>
      <c r="G7716" s="31"/>
      <c r="I7716" s="28"/>
      <c r="J7716" s="29"/>
      <c r="L7716" s="28"/>
      <c r="M7716" s="27"/>
    </row>
    <row r="7717" spans="2:13">
      <c r="B7717" s="28"/>
      <c r="C7717" s="28"/>
      <c r="E7717" s="28"/>
      <c r="F7717" s="30"/>
      <c r="G7717" s="31"/>
      <c r="I7717" s="28"/>
      <c r="J7717" s="29"/>
      <c r="L7717" s="28"/>
      <c r="M7717" s="27"/>
    </row>
    <row r="7718" spans="2:13">
      <c r="B7718" s="28"/>
      <c r="C7718" s="28"/>
      <c r="E7718" s="28"/>
      <c r="F7718" s="30"/>
      <c r="G7718" s="31"/>
      <c r="I7718" s="28"/>
      <c r="J7718" s="29"/>
      <c r="L7718" s="28"/>
      <c r="M7718" s="27"/>
    </row>
    <row r="7719" spans="2:13">
      <c r="B7719" s="28"/>
      <c r="C7719" s="28"/>
      <c r="E7719" s="28"/>
      <c r="F7719" s="30"/>
      <c r="G7719" s="31"/>
      <c r="I7719" s="28"/>
      <c r="J7719" s="29"/>
      <c r="L7719" s="28"/>
      <c r="M7719" s="27"/>
    </row>
    <row r="7720" spans="2:13">
      <c r="B7720" s="28"/>
      <c r="C7720" s="28"/>
      <c r="E7720" s="28"/>
      <c r="F7720" s="30"/>
      <c r="G7720" s="31"/>
      <c r="I7720" s="28"/>
      <c r="J7720" s="29"/>
      <c r="L7720" s="28"/>
      <c r="M7720" s="27"/>
    </row>
    <row r="7721" spans="2:13">
      <c r="B7721" s="28"/>
      <c r="C7721" s="28"/>
      <c r="E7721" s="28"/>
      <c r="F7721" s="30"/>
      <c r="G7721" s="31"/>
      <c r="I7721" s="28"/>
      <c r="J7721" s="29"/>
      <c r="L7721" s="28"/>
      <c r="M7721" s="27"/>
    </row>
    <row r="7722" spans="2:13">
      <c r="B7722" s="28"/>
      <c r="C7722" s="28"/>
      <c r="E7722" s="28"/>
      <c r="F7722" s="30"/>
      <c r="G7722" s="31"/>
      <c r="I7722" s="28"/>
      <c r="J7722" s="29"/>
      <c r="L7722" s="28"/>
      <c r="M7722" s="27"/>
    </row>
    <row r="7723" spans="2:13">
      <c r="B7723" s="28"/>
      <c r="C7723" s="28"/>
      <c r="E7723" s="28"/>
      <c r="F7723" s="30"/>
      <c r="G7723" s="31"/>
      <c r="I7723" s="28"/>
      <c r="J7723" s="29"/>
      <c r="L7723" s="28"/>
      <c r="M7723" s="27"/>
    </row>
    <row r="7724" spans="2:13">
      <c r="B7724" s="28"/>
      <c r="C7724" s="28"/>
      <c r="E7724" s="28"/>
      <c r="F7724" s="30"/>
      <c r="G7724" s="31"/>
      <c r="I7724" s="28"/>
      <c r="J7724" s="29"/>
      <c r="L7724" s="28"/>
      <c r="M7724" s="27"/>
    </row>
    <row r="7725" spans="2:13">
      <c r="B7725" s="28"/>
      <c r="C7725" s="28"/>
      <c r="E7725" s="28"/>
      <c r="F7725" s="30"/>
      <c r="G7725" s="31"/>
      <c r="I7725" s="28"/>
      <c r="J7725" s="29"/>
      <c r="L7725" s="28"/>
      <c r="M7725" s="27"/>
    </row>
    <row r="7726" spans="2:13">
      <c r="B7726" s="28"/>
      <c r="C7726" s="28"/>
      <c r="E7726" s="28"/>
      <c r="F7726" s="30"/>
      <c r="G7726" s="31"/>
      <c r="I7726" s="28"/>
      <c r="J7726" s="29"/>
      <c r="L7726" s="28"/>
      <c r="M7726" s="27"/>
    </row>
    <row r="7727" spans="2:13">
      <c r="B7727" s="28"/>
      <c r="C7727" s="28"/>
      <c r="E7727" s="28"/>
      <c r="F7727" s="30"/>
      <c r="G7727" s="31"/>
      <c r="I7727" s="28"/>
      <c r="J7727" s="29"/>
      <c r="L7727" s="28"/>
      <c r="M7727" s="27"/>
    </row>
    <row r="7728" spans="2:13">
      <c r="B7728" s="28"/>
      <c r="C7728" s="28"/>
      <c r="E7728" s="28"/>
      <c r="F7728" s="30"/>
      <c r="G7728" s="31"/>
      <c r="I7728" s="28"/>
      <c r="J7728" s="29"/>
      <c r="L7728" s="28"/>
      <c r="M7728" s="27"/>
    </row>
    <row r="7729" spans="2:13">
      <c r="B7729" s="28"/>
      <c r="C7729" s="28"/>
      <c r="E7729" s="28"/>
      <c r="F7729" s="30"/>
      <c r="G7729" s="31"/>
      <c r="I7729" s="28"/>
      <c r="J7729" s="29"/>
      <c r="L7729" s="28"/>
      <c r="M7729" s="27"/>
    </row>
    <row r="7730" spans="2:13">
      <c r="B7730" s="28"/>
      <c r="C7730" s="28"/>
      <c r="E7730" s="28"/>
      <c r="F7730" s="30"/>
      <c r="G7730" s="31"/>
      <c r="I7730" s="28"/>
      <c r="J7730" s="29"/>
      <c r="L7730" s="28"/>
      <c r="M7730" s="27"/>
    </row>
    <row r="7731" spans="2:13">
      <c r="B7731" s="28"/>
      <c r="C7731" s="28"/>
      <c r="E7731" s="28"/>
      <c r="F7731" s="30"/>
      <c r="G7731" s="31"/>
      <c r="I7731" s="28"/>
      <c r="J7731" s="29"/>
      <c r="L7731" s="28"/>
      <c r="M7731" s="27"/>
    </row>
    <row r="7732" spans="2:13">
      <c r="B7732" s="28"/>
      <c r="C7732" s="28"/>
      <c r="E7732" s="28"/>
      <c r="F7732" s="30"/>
      <c r="G7732" s="31"/>
      <c r="I7732" s="28"/>
      <c r="J7732" s="29"/>
      <c r="L7732" s="28"/>
      <c r="M7732" s="27"/>
    </row>
    <row r="7733" spans="2:13">
      <c r="B7733" s="28"/>
      <c r="C7733" s="28"/>
      <c r="E7733" s="28"/>
      <c r="F7733" s="30"/>
      <c r="G7733" s="31"/>
      <c r="I7733" s="28"/>
      <c r="J7733" s="29"/>
      <c r="L7733" s="28"/>
      <c r="M7733" s="27"/>
    </row>
    <row r="7734" spans="2:13">
      <c r="B7734" s="28"/>
      <c r="C7734" s="28"/>
      <c r="E7734" s="28"/>
      <c r="F7734" s="30"/>
      <c r="G7734" s="31"/>
      <c r="I7734" s="28"/>
      <c r="J7734" s="29"/>
      <c r="L7734" s="28"/>
      <c r="M7734" s="27"/>
    </row>
    <row r="7735" spans="2:13">
      <c r="B7735" s="28"/>
      <c r="C7735" s="28"/>
      <c r="E7735" s="28"/>
      <c r="F7735" s="30"/>
      <c r="G7735" s="31"/>
      <c r="I7735" s="28"/>
      <c r="J7735" s="29"/>
      <c r="L7735" s="28"/>
      <c r="M7735" s="27"/>
    </row>
    <row r="7736" spans="2:13">
      <c r="B7736" s="28"/>
      <c r="C7736" s="28"/>
      <c r="E7736" s="28"/>
      <c r="F7736" s="30"/>
      <c r="G7736" s="31"/>
      <c r="I7736" s="28"/>
      <c r="J7736" s="29"/>
      <c r="L7736" s="28"/>
      <c r="M7736" s="27"/>
    </row>
    <row r="7737" spans="2:13">
      <c r="B7737" s="28"/>
      <c r="C7737" s="28"/>
      <c r="E7737" s="28"/>
      <c r="F7737" s="30"/>
      <c r="G7737" s="31"/>
      <c r="I7737" s="28"/>
      <c r="J7737" s="29"/>
      <c r="L7737" s="28"/>
      <c r="M7737" s="27"/>
    </row>
    <row r="7738" spans="2:13">
      <c r="B7738" s="28"/>
      <c r="C7738" s="28"/>
      <c r="E7738" s="28"/>
      <c r="F7738" s="30"/>
      <c r="G7738" s="31"/>
      <c r="I7738" s="28"/>
      <c r="J7738" s="29"/>
      <c r="L7738" s="28"/>
      <c r="M7738" s="27"/>
    </row>
    <row r="7739" spans="2:13">
      <c r="B7739" s="28"/>
      <c r="C7739" s="28"/>
      <c r="E7739" s="28"/>
      <c r="F7739" s="30"/>
      <c r="G7739" s="31"/>
      <c r="I7739" s="28"/>
      <c r="J7739" s="29"/>
      <c r="L7739" s="28"/>
      <c r="M7739" s="27"/>
    </row>
    <row r="7740" spans="2:13">
      <c r="B7740" s="28"/>
      <c r="C7740" s="28"/>
      <c r="E7740" s="28"/>
      <c r="F7740" s="30"/>
      <c r="G7740" s="31"/>
      <c r="I7740" s="28"/>
      <c r="J7740" s="29"/>
      <c r="L7740" s="28"/>
      <c r="M7740" s="27"/>
    </row>
    <row r="7741" spans="2:13">
      <c r="B7741" s="28"/>
      <c r="C7741" s="28"/>
      <c r="E7741" s="28"/>
      <c r="F7741" s="30"/>
      <c r="G7741" s="31"/>
      <c r="I7741" s="28"/>
      <c r="J7741" s="29"/>
      <c r="L7741" s="28"/>
      <c r="M7741" s="27"/>
    </row>
    <row r="7742" spans="2:13">
      <c r="B7742" s="28"/>
      <c r="C7742" s="28"/>
      <c r="E7742" s="28"/>
      <c r="F7742" s="30"/>
      <c r="G7742" s="31"/>
      <c r="I7742" s="28"/>
      <c r="J7742" s="29"/>
      <c r="L7742" s="28"/>
      <c r="M7742" s="27"/>
    </row>
    <row r="7743" spans="2:13">
      <c r="B7743" s="28"/>
      <c r="C7743" s="28"/>
      <c r="E7743" s="28"/>
      <c r="F7743" s="30"/>
      <c r="G7743" s="31"/>
      <c r="I7743" s="28"/>
      <c r="J7743" s="29"/>
      <c r="L7743" s="28"/>
      <c r="M7743" s="27"/>
    </row>
    <row r="7744" spans="2:13">
      <c r="B7744" s="28"/>
      <c r="C7744" s="28"/>
      <c r="E7744" s="28"/>
      <c r="F7744" s="30"/>
      <c r="G7744" s="31"/>
      <c r="I7744" s="28"/>
      <c r="J7744" s="29"/>
      <c r="L7744" s="28"/>
      <c r="M7744" s="27"/>
    </row>
    <row r="7745" spans="2:13">
      <c r="B7745" s="28"/>
      <c r="C7745" s="28"/>
      <c r="E7745" s="28"/>
      <c r="F7745" s="30"/>
      <c r="G7745" s="31"/>
      <c r="I7745" s="28"/>
      <c r="J7745" s="29"/>
      <c r="L7745" s="28"/>
      <c r="M7745" s="27"/>
    </row>
    <row r="7746" spans="2:13">
      <c r="B7746" s="28"/>
      <c r="C7746" s="28"/>
      <c r="E7746" s="28"/>
      <c r="F7746" s="30"/>
      <c r="G7746" s="31"/>
      <c r="I7746" s="28"/>
      <c r="J7746" s="29"/>
      <c r="L7746" s="28"/>
      <c r="M7746" s="27"/>
    </row>
    <row r="7747" spans="2:13">
      <c r="B7747" s="28"/>
      <c r="C7747" s="28"/>
      <c r="E7747" s="28"/>
      <c r="F7747" s="30"/>
      <c r="G7747" s="31"/>
      <c r="I7747" s="28"/>
      <c r="J7747" s="29"/>
      <c r="L7747" s="28"/>
      <c r="M7747" s="27"/>
    </row>
    <row r="7748" spans="2:13">
      <c r="B7748" s="28"/>
      <c r="C7748" s="28"/>
      <c r="E7748" s="28"/>
      <c r="F7748" s="30"/>
      <c r="G7748" s="31"/>
      <c r="I7748" s="28"/>
      <c r="J7748" s="29"/>
      <c r="L7748" s="28"/>
      <c r="M7748" s="27"/>
    </row>
    <row r="7749" spans="2:13">
      <c r="B7749" s="28"/>
      <c r="C7749" s="28"/>
      <c r="E7749" s="28"/>
      <c r="F7749" s="30"/>
      <c r="G7749" s="31"/>
      <c r="I7749" s="28"/>
      <c r="J7749" s="29"/>
      <c r="L7749" s="28"/>
      <c r="M7749" s="27"/>
    </row>
    <row r="7750" spans="2:13">
      <c r="B7750" s="28"/>
      <c r="C7750" s="28"/>
      <c r="E7750" s="28"/>
      <c r="F7750" s="30"/>
      <c r="G7750" s="31"/>
      <c r="I7750" s="28"/>
      <c r="J7750" s="29"/>
      <c r="L7750" s="28"/>
      <c r="M7750" s="27"/>
    </row>
    <row r="7751" spans="2:13">
      <c r="B7751" s="28"/>
      <c r="C7751" s="28"/>
      <c r="E7751" s="28"/>
      <c r="F7751" s="30"/>
      <c r="G7751" s="31"/>
      <c r="I7751" s="28"/>
      <c r="J7751" s="29"/>
      <c r="L7751" s="28"/>
      <c r="M7751" s="27"/>
    </row>
    <row r="7752" spans="2:13">
      <c r="B7752" s="28"/>
      <c r="C7752" s="28"/>
      <c r="E7752" s="28"/>
      <c r="F7752" s="30"/>
      <c r="G7752" s="31"/>
      <c r="I7752" s="28"/>
      <c r="J7752" s="29"/>
      <c r="L7752" s="28"/>
      <c r="M7752" s="27"/>
    </row>
    <row r="7753" spans="2:13">
      <c r="B7753" s="28"/>
      <c r="C7753" s="28"/>
      <c r="E7753" s="28"/>
      <c r="F7753" s="30"/>
      <c r="G7753" s="31"/>
      <c r="I7753" s="28"/>
      <c r="J7753" s="29"/>
      <c r="L7753" s="28"/>
      <c r="M7753" s="27"/>
    </row>
    <row r="7754" spans="2:13">
      <c r="B7754" s="28"/>
      <c r="C7754" s="28"/>
      <c r="E7754" s="28"/>
      <c r="F7754" s="30"/>
      <c r="G7754" s="31"/>
      <c r="I7754" s="28"/>
      <c r="J7754" s="29"/>
      <c r="L7754" s="28"/>
      <c r="M7754" s="27"/>
    </row>
    <row r="7755" spans="2:13">
      <c r="B7755" s="28"/>
      <c r="C7755" s="28"/>
      <c r="E7755" s="28"/>
      <c r="F7755" s="30"/>
      <c r="G7755" s="31"/>
      <c r="I7755" s="28"/>
      <c r="J7755" s="29"/>
      <c r="L7755" s="28"/>
      <c r="M7755" s="27"/>
    </row>
    <row r="7756" spans="2:13">
      <c r="B7756" s="28"/>
      <c r="C7756" s="28"/>
      <c r="E7756" s="28"/>
      <c r="F7756" s="30"/>
      <c r="G7756" s="31"/>
      <c r="I7756" s="28"/>
      <c r="J7756" s="29"/>
      <c r="L7756" s="28"/>
      <c r="M7756" s="27"/>
    </row>
    <row r="7757" spans="2:13">
      <c r="B7757" s="28"/>
      <c r="C7757" s="28"/>
      <c r="E7757" s="28"/>
      <c r="F7757" s="30"/>
      <c r="G7757" s="31"/>
      <c r="I7757" s="28"/>
      <c r="J7757" s="29"/>
      <c r="L7757" s="28"/>
      <c r="M7757" s="27"/>
    </row>
    <row r="7758" spans="2:13">
      <c r="B7758" s="28"/>
      <c r="C7758" s="28"/>
      <c r="E7758" s="28"/>
      <c r="F7758" s="30"/>
      <c r="G7758" s="31"/>
      <c r="I7758" s="28"/>
      <c r="J7758" s="29"/>
      <c r="L7758" s="28"/>
      <c r="M7758" s="27"/>
    </row>
    <row r="7759" spans="2:13">
      <c r="B7759" s="28"/>
      <c r="C7759" s="28"/>
      <c r="E7759" s="28"/>
      <c r="F7759" s="30"/>
      <c r="G7759" s="31"/>
      <c r="I7759" s="28"/>
      <c r="J7759" s="29"/>
      <c r="L7759" s="28"/>
      <c r="M7759" s="27"/>
    </row>
    <row r="7760" spans="2:13">
      <c r="B7760" s="28"/>
      <c r="C7760" s="28"/>
      <c r="E7760" s="28"/>
      <c r="F7760" s="30"/>
      <c r="G7760" s="31"/>
      <c r="I7760" s="28"/>
      <c r="J7760" s="29"/>
      <c r="L7760" s="28"/>
      <c r="M7760" s="27"/>
    </row>
    <row r="7761" spans="2:13">
      <c r="B7761" s="28"/>
      <c r="C7761" s="28"/>
      <c r="E7761" s="28"/>
      <c r="F7761" s="30"/>
      <c r="G7761" s="31"/>
      <c r="I7761" s="28"/>
      <c r="J7761" s="29"/>
      <c r="L7761" s="28"/>
      <c r="M7761" s="27"/>
    </row>
    <row r="7762" spans="2:13">
      <c r="B7762" s="28"/>
      <c r="C7762" s="28"/>
      <c r="E7762" s="28"/>
      <c r="F7762" s="30"/>
      <c r="G7762" s="31"/>
      <c r="I7762" s="28"/>
      <c r="J7762" s="29"/>
      <c r="L7762" s="28"/>
      <c r="M7762" s="27"/>
    </row>
    <row r="7763" spans="2:13">
      <c r="B7763" s="28"/>
      <c r="C7763" s="28"/>
      <c r="E7763" s="28"/>
      <c r="F7763" s="30"/>
      <c r="G7763" s="31"/>
      <c r="I7763" s="28"/>
      <c r="J7763" s="29"/>
      <c r="L7763" s="28"/>
      <c r="M7763" s="27"/>
    </row>
    <row r="7764" spans="2:13">
      <c r="B7764" s="28"/>
      <c r="C7764" s="28"/>
      <c r="E7764" s="28"/>
      <c r="F7764" s="30"/>
      <c r="G7764" s="31"/>
      <c r="I7764" s="28"/>
      <c r="J7764" s="29"/>
      <c r="L7764" s="28"/>
      <c r="M7764" s="27"/>
    </row>
    <row r="7765" spans="2:13">
      <c r="B7765" s="28"/>
      <c r="C7765" s="28"/>
      <c r="E7765" s="28"/>
      <c r="F7765" s="30"/>
      <c r="G7765" s="31"/>
      <c r="I7765" s="28"/>
      <c r="J7765" s="29"/>
      <c r="L7765" s="28"/>
      <c r="M7765" s="27"/>
    </row>
    <row r="7766" spans="2:13">
      <c r="B7766" s="28"/>
      <c r="C7766" s="28"/>
      <c r="E7766" s="28"/>
      <c r="F7766" s="30"/>
      <c r="G7766" s="31"/>
      <c r="I7766" s="28"/>
      <c r="J7766" s="29"/>
      <c r="L7766" s="28"/>
      <c r="M7766" s="27"/>
    </row>
    <row r="7767" spans="2:13">
      <c r="B7767" s="28"/>
      <c r="C7767" s="28"/>
      <c r="E7767" s="28"/>
      <c r="F7767" s="30"/>
      <c r="G7767" s="31"/>
      <c r="I7767" s="28"/>
      <c r="J7767" s="29"/>
      <c r="L7767" s="28"/>
      <c r="M7767" s="27"/>
    </row>
    <row r="7768" spans="2:13">
      <c r="B7768" s="28"/>
      <c r="C7768" s="28"/>
      <c r="E7768" s="28"/>
      <c r="F7768" s="30"/>
      <c r="G7768" s="31"/>
      <c r="I7768" s="28"/>
      <c r="J7768" s="29"/>
      <c r="L7768" s="28"/>
      <c r="M7768" s="27"/>
    </row>
    <row r="7769" spans="2:13">
      <c r="B7769" s="28"/>
      <c r="C7769" s="28"/>
      <c r="E7769" s="28"/>
      <c r="F7769" s="30"/>
      <c r="G7769" s="31"/>
      <c r="I7769" s="28"/>
      <c r="J7769" s="29"/>
      <c r="L7769" s="28"/>
      <c r="M7769" s="27"/>
    </row>
    <row r="7770" spans="2:13">
      <c r="B7770" s="28"/>
      <c r="C7770" s="28"/>
      <c r="E7770" s="28"/>
      <c r="F7770" s="30"/>
      <c r="G7770" s="31"/>
      <c r="I7770" s="28"/>
      <c r="J7770" s="29"/>
      <c r="L7770" s="28"/>
      <c r="M7770" s="27"/>
    </row>
    <row r="7771" spans="2:13">
      <c r="B7771" s="28"/>
      <c r="C7771" s="28"/>
      <c r="E7771" s="28"/>
      <c r="F7771" s="30"/>
      <c r="G7771" s="31"/>
      <c r="I7771" s="28"/>
      <c r="J7771" s="29"/>
      <c r="L7771" s="28"/>
      <c r="M7771" s="27"/>
    </row>
    <row r="7772" spans="2:13">
      <c r="B7772" s="28"/>
      <c r="C7772" s="28"/>
      <c r="E7772" s="28"/>
      <c r="F7772" s="30"/>
      <c r="G7772" s="31"/>
      <c r="I7772" s="28"/>
      <c r="J7772" s="29"/>
      <c r="L7772" s="28"/>
      <c r="M7772" s="27"/>
    </row>
    <row r="7773" spans="2:13">
      <c r="B7773" s="28"/>
      <c r="C7773" s="28"/>
      <c r="E7773" s="28"/>
      <c r="F7773" s="30"/>
      <c r="G7773" s="31"/>
      <c r="I7773" s="28"/>
      <c r="J7773" s="29"/>
      <c r="L7773" s="28"/>
      <c r="M7773" s="27"/>
    </row>
    <row r="7774" spans="2:13">
      <c r="B7774" s="28"/>
      <c r="C7774" s="28"/>
      <c r="E7774" s="28"/>
      <c r="F7774" s="30"/>
      <c r="G7774" s="31"/>
      <c r="I7774" s="28"/>
      <c r="J7774" s="29"/>
      <c r="L7774" s="28"/>
      <c r="M7774" s="27"/>
    </row>
    <row r="7775" spans="2:13">
      <c r="B7775" s="28"/>
      <c r="C7775" s="28"/>
      <c r="E7775" s="28"/>
      <c r="F7775" s="30"/>
      <c r="G7775" s="31"/>
      <c r="I7775" s="28"/>
      <c r="J7775" s="29"/>
      <c r="L7775" s="28"/>
      <c r="M7775" s="27"/>
    </row>
    <row r="7776" spans="2:13">
      <c r="B7776" s="28"/>
      <c r="C7776" s="28"/>
      <c r="E7776" s="28"/>
      <c r="F7776" s="30"/>
      <c r="G7776" s="31"/>
      <c r="I7776" s="28"/>
      <c r="J7776" s="29"/>
      <c r="L7776" s="28"/>
      <c r="M7776" s="27"/>
    </row>
    <row r="7777" spans="2:13">
      <c r="B7777" s="28"/>
      <c r="C7777" s="28"/>
      <c r="E7777" s="28"/>
      <c r="F7777" s="30"/>
      <c r="G7777" s="31"/>
      <c r="I7777" s="28"/>
      <c r="J7777" s="29"/>
      <c r="L7777" s="28"/>
      <c r="M7777" s="27"/>
    </row>
    <row r="7778" spans="2:13">
      <c r="B7778" s="28"/>
      <c r="C7778" s="28"/>
      <c r="E7778" s="28"/>
      <c r="F7778" s="30"/>
      <c r="G7778" s="31"/>
      <c r="I7778" s="28"/>
      <c r="J7778" s="29"/>
      <c r="L7778" s="28"/>
      <c r="M7778" s="27"/>
    </row>
    <row r="7779" spans="2:13">
      <c r="B7779" s="28"/>
      <c r="C7779" s="28"/>
      <c r="E7779" s="28"/>
      <c r="F7779" s="30"/>
      <c r="G7779" s="31"/>
      <c r="I7779" s="28"/>
      <c r="J7779" s="29"/>
      <c r="L7779" s="28"/>
      <c r="M7779" s="27"/>
    </row>
    <row r="7780" spans="2:13">
      <c r="B7780" s="28"/>
      <c r="C7780" s="28"/>
      <c r="E7780" s="28"/>
      <c r="F7780" s="30"/>
      <c r="G7780" s="31"/>
      <c r="I7780" s="28"/>
      <c r="J7780" s="29"/>
      <c r="L7780" s="28"/>
      <c r="M7780" s="27"/>
    </row>
    <row r="7781" spans="2:13">
      <c r="B7781" s="28"/>
      <c r="C7781" s="28"/>
      <c r="E7781" s="28"/>
      <c r="F7781" s="30"/>
      <c r="G7781" s="31"/>
      <c r="I7781" s="28"/>
      <c r="J7781" s="29"/>
      <c r="L7781" s="28"/>
      <c r="M7781" s="27"/>
    </row>
    <row r="7782" spans="2:13">
      <c r="B7782" s="28"/>
      <c r="C7782" s="28"/>
      <c r="E7782" s="28"/>
      <c r="F7782" s="30"/>
      <c r="G7782" s="31"/>
      <c r="I7782" s="28"/>
      <c r="J7782" s="29"/>
      <c r="L7782" s="28"/>
      <c r="M7782" s="27"/>
    </row>
    <row r="7783" spans="2:13">
      <c r="B7783" s="28"/>
      <c r="C7783" s="28"/>
      <c r="E7783" s="28"/>
      <c r="F7783" s="30"/>
      <c r="G7783" s="31"/>
      <c r="I7783" s="28"/>
      <c r="J7783" s="29"/>
      <c r="L7783" s="28"/>
      <c r="M7783" s="27"/>
    </row>
    <row r="7784" spans="2:13">
      <c r="B7784" s="28"/>
      <c r="C7784" s="28"/>
      <c r="E7784" s="28"/>
      <c r="F7784" s="30"/>
      <c r="G7784" s="31"/>
      <c r="I7784" s="28"/>
      <c r="J7784" s="29"/>
      <c r="L7784" s="28"/>
      <c r="M7784" s="27"/>
    </row>
    <row r="7785" spans="2:13">
      <c r="B7785" s="28"/>
      <c r="C7785" s="28"/>
      <c r="E7785" s="28"/>
      <c r="F7785" s="30"/>
      <c r="G7785" s="31"/>
      <c r="I7785" s="28"/>
      <c r="J7785" s="29"/>
      <c r="L7785" s="28"/>
      <c r="M7785" s="27"/>
    </row>
    <row r="7786" spans="2:13">
      <c r="B7786" s="28"/>
      <c r="C7786" s="28"/>
      <c r="E7786" s="28"/>
      <c r="F7786" s="30"/>
      <c r="G7786" s="31"/>
      <c r="I7786" s="28"/>
      <c r="J7786" s="29"/>
      <c r="L7786" s="28"/>
      <c r="M7786" s="27"/>
    </row>
    <row r="7787" spans="2:13">
      <c r="B7787" s="28"/>
      <c r="C7787" s="28"/>
      <c r="E7787" s="28"/>
      <c r="F7787" s="30"/>
      <c r="G7787" s="31"/>
      <c r="I7787" s="28"/>
      <c r="J7787" s="29"/>
      <c r="L7787" s="28"/>
      <c r="M7787" s="27"/>
    </row>
    <row r="7788" spans="2:13">
      <c r="B7788" s="28"/>
      <c r="C7788" s="28"/>
      <c r="E7788" s="28"/>
      <c r="F7788" s="30"/>
      <c r="G7788" s="31"/>
      <c r="I7788" s="28"/>
      <c r="J7788" s="29"/>
      <c r="L7788" s="28"/>
      <c r="M7788" s="27"/>
    </row>
    <row r="7789" spans="2:13">
      <c r="B7789" s="28"/>
      <c r="C7789" s="28"/>
      <c r="E7789" s="28"/>
      <c r="F7789" s="30"/>
      <c r="G7789" s="31"/>
      <c r="I7789" s="28"/>
      <c r="J7789" s="29"/>
      <c r="L7789" s="28"/>
      <c r="M7789" s="27"/>
    </row>
    <row r="7790" spans="2:13">
      <c r="B7790" s="28"/>
      <c r="C7790" s="28"/>
      <c r="E7790" s="28"/>
      <c r="F7790" s="30"/>
      <c r="G7790" s="31"/>
      <c r="I7790" s="28"/>
      <c r="J7790" s="29"/>
      <c r="L7790" s="28"/>
      <c r="M7790" s="27"/>
    </row>
    <row r="7791" spans="2:13">
      <c r="B7791" s="28"/>
      <c r="C7791" s="28"/>
      <c r="E7791" s="28"/>
      <c r="F7791" s="30"/>
      <c r="G7791" s="31"/>
      <c r="I7791" s="28"/>
      <c r="J7791" s="29"/>
      <c r="L7791" s="28"/>
      <c r="M7791" s="27"/>
    </row>
    <row r="7792" spans="2:13">
      <c r="B7792" s="28"/>
      <c r="C7792" s="28"/>
      <c r="E7792" s="28"/>
      <c r="F7792" s="30"/>
      <c r="G7792" s="31"/>
      <c r="I7792" s="28"/>
      <c r="J7792" s="29"/>
      <c r="L7792" s="28"/>
      <c r="M7792" s="27"/>
    </row>
    <row r="7793" spans="2:13">
      <c r="B7793" s="28"/>
      <c r="C7793" s="28"/>
      <c r="E7793" s="28"/>
      <c r="F7793" s="30"/>
      <c r="G7793" s="31"/>
      <c r="I7793" s="28"/>
      <c r="J7793" s="29"/>
      <c r="L7793" s="28"/>
      <c r="M7793" s="27"/>
    </row>
    <row r="7794" spans="2:13">
      <c r="B7794" s="28"/>
      <c r="C7794" s="28"/>
      <c r="E7794" s="28"/>
      <c r="F7794" s="30"/>
      <c r="G7794" s="31"/>
      <c r="I7794" s="28"/>
      <c r="J7794" s="29"/>
      <c r="L7794" s="28"/>
      <c r="M7794" s="27"/>
    </row>
    <row r="7795" spans="2:13">
      <c r="B7795" s="28"/>
      <c r="C7795" s="28"/>
      <c r="E7795" s="28"/>
      <c r="F7795" s="30"/>
      <c r="G7795" s="31"/>
      <c r="I7795" s="28"/>
      <c r="J7795" s="29"/>
      <c r="L7795" s="28"/>
      <c r="M7795" s="27"/>
    </row>
    <row r="7796" spans="2:13">
      <c r="B7796" s="28"/>
      <c r="C7796" s="28"/>
      <c r="E7796" s="28"/>
      <c r="F7796" s="30"/>
      <c r="G7796" s="31"/>
      <c r="I7796" s="28"/>
      <c r="J7796" s="29"/>
      <c r="L7796" s="28"/>
      <c r="M7796" s="27"/>
    </row>
    <row r="7797" spans="2:13">
      <c r="B7797" s="28"/>
      <c r="C7797" s="28"/>
      <c r="E7797" s="28"/>
      <c r="F7797" s="30"/>
      <c r="G7797" s="31"/>
      <c r="I7797" s="28"/>
      <c r="J7797" s="29"/>
      <c r="L7797" s="28"/>
      <c r="M7797" s="27"/>
    </row>
    <row r="7798" spans="2:13">
      <c r="B7798" s="28"/>
      <c r="C7798" s="28"/>
      <c r="E7798" s="28"/>
      <c r="F7798" s="30"/>
      <c r="G7798" s="31"/>
      <c r="I7798" s="28"/>
      <c r="J7798" s="29"/>
      <c r="L7798" s="28"/>
      <c r="M7798" s="27"/>
    </row>
    <row r="7799" spans="2:13">
      <c r="B7799" s="28"/>
      <c r="C7799" s="28"/>
      <c r="E7799" s="28"/>
      <c r="F7799" s="30"/>
      <c r="G7799" s="31"/>
      <c r="I7799" s="28"/>
      <c r="J7799" s="29"/>
      <c r="L7799" s="28"/>
      <c r="M7799" s="27"/>
    </row>
    <row r="7800" spans="2:13">
      <c r="B7800" s="28"/>
      <c r="C7800" s="28"/>
      <c r="E7800" s="28"/>
      <c r="F7800" s="30"/>
      <c r="G7800" s="31"/>
      <c r="I7800" s="28"/>
      <c r="J7800" s="29"/>
      <c r="L7800" s="28"/>
      <c r="M7800" s="27"/>
    </row>
    <row r="7801" spans="2:13">
      <c r="B7801" s="28"/>
      <c r="C7801" s="28"/>
      <c r="E7801" s="28"/>
      <c r="F7801" s="30"/>
      <c r="G7801" s="31"/>
      <c r="I7801" s="28"/>
      <c r="J7801" s="29"/>
      <c r="L7801" s="28"/>
      <c r="M7801" s="27"/>
    </row>
    <row r="7802" spans="2:13">
      <c r="B7802" s="28"/>
      <c r="C7802" s="28"/>
      <c r="E7802" s="28"/>
      <c r="F7802" s="30"/>
      <c r="G7802" s="31"/>
      <c r="I7802" s="28"/>
      <c r="J7802" s="29"/>
      <c r="L7802" s="28"/>
      <c r="M7802" s="27"/>
    </row>
    <row r="7803" spans="2:13">
      <c r="B7803" s="28"/>
      <c r="C7803" s="28"/>
      <c r="E7803" s="28"/>
      <c r="F7803" s="30"/>
      <c r="G7803" s="31"/>
      <c r="I7803" s="28"/>
      <c r="J7803" s="29"/>
      <c r="L7803" s="28"/>
      <c r="M7803" s="27"/>
    </row>
    <row r="7804" spans="2:13">
      <c r="B7804" s="28"/>
      <c r="C7804" s="28"/>
      <c r="E7804" s="28"/>
      <c r="F7804" s="30"/>
      <c r="G7804" s="31"/>
      <c r="I7804" s="28"/>
      <c r="J7804" s="29"/>
      <c r="L7804" s="28"/>
      <c r="M7804" s="27"/>
    </row>
    <row r="7805" spans="2:13">
      <c r="B7805" s="28"/>
      <c r="C7805" s="28"/>
      <c r="E7805" s="28"/>
      <c r="F7805" s="30"/>
      <c r="G7805" s="31"/>
      <c r="I7805" s="28"/>
      <c r="J7805" s="29"/>
      <c r="L7805" s="28"/>
      <c r="M7805" s="27"/>
    </row>
    <row r="7806" spans="2:13">
      <c r="B7806" s="28"/>
      <c r="C7806" s="28"/>
      <c r="E7806" s="28"/>
      <c r="F7806" s="30"/>
      <c r="G7806" s="31"/>
      <c r="I7806" s="28"/>
      <c r="J7806" s="29"/>
      <c r="L7806" s="28"/>
      <c r="M7806" s="27"/>
    </row>
    <row r="7807" spans="2:13">
      <c r="B7807" s="28"/>
      <c r="C7807" s="28"/>
      <c r="E7807" s="28"/>
      <c r="F7807" s="30"/>
      <c r="G7807" s="31"/>
      <c r="I7807" s="28"/>
      <c r="J7807" s="29"/>
      <c r="L7807" s="28"/>
      <c r="M7807" s="27"/>
    </row>
    <row r="7808" spans="2:13">
      <c r="B7808" s="28"/>
      <c r="C7808" s="28"/>
      <c r="E7808" s="28"/>
      <c r="F7808" s="30"/>
      <c r="G7808" s="31"/>
      <c r="I7808" s="28"/>
      <c r="J7808" s="29"/>
      <c r="L7808" s="28"/>
      <c r="M7808" s="27"/>
    </row>
    <row r="7809" spans="2:13">
      <c r="B7809" s="28"/>
      <c r="C7809" s="28"/>
      <c r="E7809" s="28"/>
      <c r="F7809" s="30"/>
      <c r="G7809" s="31"/>
      <c r="I7809" s="28"/>
      <c r="J7809" s="29"/>
      <c r="L7809" s="28"/>
      <c r="M7809" s="27"/>
    </row>
    <row r="7810" spans="2:13">
      <c r="B7810" s="28"/>
      <c r="C7810" s="28"/>
      <c r="E7810" s="28"/>
      <c r="F7810" s="30"/>
      <c r="G7810" s="31"/>
      <c r="I7810" s="28"/>
      <c r="J7810" s="29"/>
      <c r="L7810" s="28"/>
      <c r="M7810" s="27"/>
    </row>
    <row r="7811" spans="2:13">
      <c r="B7811" s="28"/>
      <c r="C7811" s="28"/>
      <c r="E7811" s="28"/>
      <c r="F7811" s="30"/>
      <c r="G7811" s="31"/>
      <c r="I7811" s="28"/>
      <c r="J7811" s="29"/>
      <c r="L7811" s="28"/>
      <c r="M7811" s="27"/>
    </row>
    <row r="7812" spans="2:13">
      <c r="B7812" s="28"/>
      <c r="C7812" s="28"/>
      <c r="E7812" s="28"/>
      <c r="F7812" s="30"/>
      <c r="G7812" s="31"/>
      <c r="I7812" s="28"/>
      <c r="J7812" s="29"/>
      <c r="L7812" s="28"/>
      <c r="M7812" s="27"/>
    </row>
    <row r="7813" spans="2:13">
      <c r="B7813" s="28"/>
      <c r="C7813" s="28"/>
      <c r="E7813" s="28"/>
      <c r="F7813" s="30"/>
      <c r="G7813" s="31"/>
      <c r="I7813" s="28"/>
      <c r="J7813" s="29"/>
      <c r="L7813" s="28"/>
      <c r="M7813" s="27"/>
    </row>
    <row r="7814" spans="2:13">
      <c r="B7814" s="28"/>
      <c r="C7814" s="28"/>
      <c r="E7814" s="28"/>
      <c r="F7814" s="30"/>
      <c r="G7814" s="31"/>
      <c r="I7814" s="28"/>
      <c r="J7814" s="29"/>
      <c r="L7814" s="28"/>
      <c r="M7814" s="27"/>
    </row>
    <row r="7815" spans="2:13">
      <c r="B7815" s="28"/>
      <c r="C7815" s="28"/>
      <c r="E7815" s="28"/>
      <c r="F7815" s="30"/>
      <c r="G7815" s="31"/>
      <c r="I7815" s="28"/>
      <c r="J7815" s="29"/>
      <c r="L7815" s="28"/>
      <c r="M7815" s="27"/>
    </row>
    <row r="7816" spans="2:13">
      <c r="B7816" s="28"/>
      <c r="C7816" s="28"/>
      <c r="E7816" s="28"/>
      <c r="F7816" s="30"/>
      <c r="G7816" s="31"/>
      <c r="I7816" s="28"/>
      <c r="J7816" s="29"/>
      <c r="L7816" s="28"/>
      <c r="M7816" s="27"/>
    </row>
    <row r="7817" spans="2:13">
      <c r="B7817" s="28"/>
      <c r="C7817" s="28"/>
      <c r="E7817" s="28"/>
      <c r="F7817" s="30"/>
      <c r="G7817" s="31"/>
      <c r="I7817" s="28"/>
      <c r="J7817" s="29"/>
      <c r="L7817" s="28"/>
      <c r="M7817" s="27"/>
    </row>
    <row r="7818" spans="2:13">
      <c r="B7818" s="28"/>
      <c r="C7818" s="28"/>
      <c r="E7818" s="28"/>
      <c r="F7818" s="30"/>
      <c r="G7818" s="31"/>
      <c r="I7818" s="28"/>
      <c r="J7818" s="29"/>
      <c r="L7818" s="28"/>
      <c r="M7818" s="27"/>
    </row>
    <row r="7819" spans="2:13">
      <c r="B7819" s="28"/>
      <c r="C7819" s="28"/>
      <c r="E7819" s="28"/>
      <c r="F7819" s="30"/>
      <c r="G7819" s="31"/>
      <c r="I7819" s="28"/>
      <c r="J7819" s="29"/>
      <c r="L7819" s="28"/>
      <c r="M7819" s="27"/>
    </row>
    <row r="7820" spans="2:13">
      <c r="B7820" s="28"/>
      <c r="C7820" s="28"/>
      <c r="E7820" s="28"/>
      <c r="F7820" s="30"/>
      <c r="G7820" s="31"/>
      <c r="I7820" s="28"/>
      <c r="J7820" s="29"/>
      <c r="L7820" s="28"/>
      <c r="M7820" s="27"/>
    </row>
    <row r="7821" spans="2:13">
      <c r="B7821" s="28"/>
      <c r="C7821" s="28"/>
      <c r="E7821" s="28"/>
      <c r="F7821" s="30"/>
      <c r="G7821" s="31"/>
      <c r="I7821" s="28"/>
      <c r="J7821" s="29"/>
      <c r="L7821" s="28"/>
      <c r="M7821" s="27"/>
    </row>
    <row r="7822" spans="2:13">
      <c r="B7822" s="28"/>
      <c r="C7822" s="28"/>
      <c r="E7822" s="28"/>
      <c r="F7822" s="30"/>
      <c r="G7822" s="31"/>
      <c r="I7822" s="28"/>
      <c r="J7822" s="29"/>
      <c r="L7822" s="28"/>
      <c r="M7822" s="27"/>
    </row>
    <row r="7823" spans="2:13">
      <c r="B7823" s="28"/>
      <c r="C7823" s="28"/>
      <c r="E7823" s="28"/>
      <c r="F7823" s="30"/>
      <c r="G7823" s="31"/>
      <c r="I7823" s="28"/>
      <c r="J7823" s="29"/>
      <c r="L7823" s="28"/>
      <c r="M7823" s="27"/>
    </row>
    <row r="7824" spans="2:13">
      <c r="B7824" s="28"/>
      <c r="C7824" s="28"/>
      <c r="E7824" s="28"/>
      <c r="F7824" s="30"/>
      <c r="G7824" s="31"/>
      <c r="I7824" s="28"/>
      <c r="J7824" s="29"/>
      <c r="L7824" s="28"/>
      <c r="M7824" s="27"/>
    </row>
    <row r="7825" spans="2:13">
      <c r="B7825" s="28"/>
      <c r="C7825" s="28"/>
      <c r="E7825" s="28"/>
      <c r="F7825" s="30"/>
      <c r="G7825" s="31"/>
      <c r="I7825" s="28"/>
      <c r="J7825" s="29"/>
      <c r="L7825" s="28"/>
      <c r="M7825" s="27"/>
    </row>
    <row r="7826" spans="2:13">
      <c r="B7826" s="28"/>
      <c r="C7826" s="28"/>
      <c r="E7826" s="28"/>
      <c r="F7826" s="30"/>
      <c r="G7826" s="31"/>
      <c r="I7826" s="28"/>
      <c r="J7826" s="29"/>
      <c r="L7826" s="28"/>
      <c r="M7826" s="27"/>
    </row>
    <row r="7827" spans="2:13">
      <c r="B7827" s="28"/>
      <c r="C7827" s="28"/>
      <c r="E7827" s="28"/>
      <c r="F7827" s="30"/>
      <c r="G7827" s="31"/>
      <c r="I7827" s="28"/>
      <c r="J7827" s="29"/>
      <c r="L7827" s="28"/>
      <c r="M7827" s="27"/>
    </row>
    <row r="7828" spans="2:13">
      <c r="B7828" s="28"/>
      <c r="C7828" s="28"/>
      <c r="E7828" s="28"/>
      <c r="F7828" s="30"/>
      <c r="G7828" s="31"/>
      <c r="I7828" s="28"/>
      <c r="J7828" s="29"/>
      <c r="L7828" s="28"/>
      <c r="M7828" s="27"/>
    </row>
    <row r="7829" spans="2:13">
      <c r="B7829" s="28"/>
      <c r="C7829" s="28"/>
      <c r="E7829" s="28"/>
      <c r="F7829" s="30"/>
      <c r="G7829" s="31"/>
      <c r="I7829" s="28"/>
      <c r="J7829" s="29"/>
      <c r="L7829" s="28"/>
      <c r="M7829" s="27"/>
    </row>
    <row r="7830" spans="2:13">
      <c r="B7830" s="28"/>
      <c r="C7830" s="28"/>
      <c r="E7830" s="28"/>
      <c r="F7830" s="30"/>
      <c r="G7830" s="31"/>
      <c r="I7830" s="28"/>
      <c r="J7830" s="29"/>
      <c r="L7830" s="28"/>
      <c r="M7830" s="27"/>
    </row>
    <row r="7831" spans="2:13">
      <c r="B7831" s="28"/>
      <c r="C7831" s="28"/>
      <c r="E7831" s="28"/>
      <c r="F7831" s="30"/>
      <c r="G7831" s="31"/>
      <c r="I7831" s="28"/>
      <c r="J7831" s="29"/>
      <c r="L7831" s="28"/>
      <c r="M7831" s="27"/>
    </row>
    <row r="7832" spans="2:13">
      <c r="B7832" s="28"/>
      <c r="C7832" s="28"/>
      <c r="E7832" s="28"/>
      <c r="F7832" s="30"/>
      <c r="G7832" s="31"/>
      <c r="I7832" s="28"/>
      <c r="J7832" s="29"/>
      <c r="L7832" s="28"/>
      <c r="M7832" s="27"/>
    </row>
    <row r="7833" spans="2:13">
      <c r="B7833" s="28"/>
      <c r="C7833" s="28"/>
      <c r="E7833" s="28"/>
      <c r="F7833" s="30"/>
      <c r="G7833" s="31"/>
      <c r="I7833" s="28"/>
      <c r="J7833" s="29"/>
      <c r="L7833" s="28"/>
      <c r="M7833" s="27"/>
    </row>
    <row r="7834" spans="2:13">
      <c r="B7834" s="28"/>
      <c r="C7834" s="28"/>
      <c r="E7834" s="28"/>
      <c r="F7834" s="30"/>
      <c r="G7834" s="31"/>
      <c r="I7834" s="28"/>
      <c r="J7834" s="29"/>
      <c r="L7834" s="28"/>
      <c r="M7834" s="27"/>
    </row>
    <row r="7835" spans="2:13">
      <c r="B7835" s="28"/>
      <c r="C7835" s="28"/>
      <c r="E7835" s="28"/>
      <c r="F7835" s="30"/>
      <c r="G7835" s="31"/>
      <c r="I7835" s="28"/>
      <c r="J7835" s="29"/>
      <c r="L7835" s="28"/>
      <c r="M7835" s="27"/>
    </row>
    <row r="7836" spans="2:13">
      <c r="B7836" s="28"/>
      <c r="C7836" s="28"/>
      <c r="E7836" s="28"/>
      <c r="F7836" s="30"/>
      <c r="G7836" s="31"/>
      <c r="I7836" s="28"/>
      <c r="J7836" s="29"/>
      <c r="L7836" s="28"/>
      <c r="M7836" s="27"/>
    </row>
    <row r="7837" spans="2:13">
      <c r="B7837" s="28"/>
      <c r="C7837" s="28"/>
      <c r="E7837" s="28"/>
      <c r="F7837" s="30"/>
      <c r="G7837" s="31"/>
      <c r="I7837" s="28"/>
      <c r="J7837" s="29"/>
      <c r="L7837" s="28"/>
      <c r="M7837" s="27"/>
    </row>
    <row r="7838" spans="2:13">
      <c r="B7838" s="28"/>
      <c r="C7838" s="28"/>
      <c r="E7838" s="28"/>
      <c r="F7838" s="30"/>
      <c r="G7838" s="31"/>
      <c r="I7838" s="28"/>
      <c r="J7838" s="29"/>
      <c r="L7838" s="28"/>
      <c r="M7838" s="27"/>
    </row>
    <row r="7839" spans="2:13">
      <c r="B7839" s="28"/>
      <c r="C7839" s="28"/>
      <c r="E7839" s="28"/>
      <c r="F7839" s="30"/>
      <c r="G7839" s="31"/>
      <c r="I7839" s="28"/>
      <c r="J7839" s="29"/>
      <c r="L7839" s="28"/>
      <c r="M7839" s="27"/>
    </row>
    <row r="7840" spans="2:13">
      <c r="B7840" s="28"/>
      <c r="C7840" s="28"/>
      <c r="E7840" s="28"/>
      <c r="F7840" s="30"/>
      <c r="G7840" s="31"/>
      <c r="I7840" s="28"/>
      <c r="J7840" s="29"/>
      <c r="L7840" s="28"/>
      <c r="M7840" s="27"/>
    </row>
    <row r="7841" spans="2:13">
      <c r="B7841" s="28"/>
      <c r="C7841" s="28"/>
      <c r="E7841" s="28"/>
      <c r="F7841" s="30"/>
      <c r="G7841" s="31"/>
      <c r="I7841" s="28"/>
      <c r="J7841" s="29"/>
      <c r="L7841" s="28"/>
      <c r="M7841" s="27"/>
    </row>
    <row r="7842" spans="2:13">
      <c r="B7842" s="28"/>
      <c r="C7842" s="28"/>
      <c r="E7842" s="28"/>
      <c r="F7842" s="30"/>
      <c r="G7842" s="31"/>
      <c r="I7842" s="28"/>
      <c r="J7842" s="29"/>
      <c r="L7842" s="28"/>
      <c r="M7842" s="27"/>
    </row>
    <row r="7843" spans="2:13">
      <c r="B7843" s="28"/>
      <c r="C7843" s="28"/>
      <c r="E7843" s="28"/>
      <c r="F7843" s="30"/>
      <c r="G7843" s="31"/>
      <c r="I7843" s="28"/>
      <c r="J7843" s="29"/>
      <c r="L7843" s="28"/>
      <c r="M7843" s="27"/>
    </row>
    <row r="7844" spans="2:13">
      <c r="B7844" s="28"/>
      <c r="C7844" s="28"/>
      <c r="E7844" s="28"/>
      <c r="F7844" s="30"/>
      <c r="G7844" s="31"/>
      <c r="I7844" s="28"/>
      <c r="J7844" s="29"/>
      <c r="L7844" s="28"/>
      <c r="M7844" s="27"/>
    </row>
    <row r="7845" spans="2:13">
      <c r="B7845" s="28"/>
      <c r="C7845" s="28"/>
      <c r="E7845" s="28"/>
      <c r="F7845" s="30"/>
      <c r="G7845" s="31"/>
      <c r="I7845" s="28"/>
      <c r="J7845" s="29"/>
      <c r="L7845" s="28"/>
      <c r="M7845" s="27"/>
    </row>
    <row r="7846" spans="2:13">
      <c r="B7846" s="28"/>
      <c r="C7846" s="28"/>
      <c r="E7846" s="28"/>
      <c r="F7846" s="30"/>
      <c r="G7846" s="31"/>
      <c r="I7846" s="28"/>
      <c r="J7846" s="29"/>
      <c r="L7846" s="28"/>
      <c r="M7846" s="27"/>
    </row>
    <row r="7847" spans="2:13">
      <c r="B7847" s="28"/>
      <c r="C7847" s="28"/>
      <c r="E7847" s="28"/>
      <c r="F7847" s="30"/>
      <c r="G7847" s="31"/>
      <c r="I7847" s="28"/>
      <c r="J7847" s="29"/>
      <c r="L7847" s="28"/>
      <c r="M7847" s="27"/>
    </row>
    <row r="7848" spans="2:13">
      <c r="B7848" s="28"/>
      <c r="C7848" s="28"/>
      <c r="E7848" s="28"/>
      <c r="F7848" s="30"/>
      <c r="G7848" s="31"/>
      <c r="I7848" s="28"/>
      <c r="J7848" s="29"/>
      <c r="L7848" s="28"/>
      <c r="M7848" s="27"/>
    </row>
    <row r="7849" spans="2:13">
      <c r="B7849" s="28"/>
      <c r="C7849" s="28"/>
      <c r="E7849" s="28"/>
      <c r="F7849" s="30"/>
      <c r="G7849" s="31"/>
      <c r="I7849" s="28"/>
      <c r="J7849" s="29"/>
      <c r="L7849" s="28"/>
      <c r="M7849" s="27"/>
    </row>
    <row r="7850" spans="2:13">
      <c r="B7850" s="28"/>
      <c r="C7850" s="28"/>
      <c r="E7850" s="28"/>
      <c r="F7850" s="30"/>
      <c r="G7850" s="31"/>
      <c r="I7850" s="28"/>
      <c r="J7850" s="29"/>
      <c r="L7850" s="28"/>
      <c r="M7850" s="27"/>
    </row>
    <row r="7851" spans="2:13">
      <c r="B7851" s="28"/>
      <c r="C7851" s="28"/>
      <c r="E7851" s="28"/>
      <c r="F7851" s="30"/>
      <c r="G7851" s="31"/>
      <c r="I7851" s="28"/>
      <c r="J7851" s="29"/>
      <c r="L7851" s="28"/>
      <c r="M7851" s="27"/>
    </row>
    <row r="7852" spans="2:13">
      <c r="B7852" s="28"/>
      <c r="C7852" s="28"/>
      <c r="E7852" s="28"/>
      <c r="F7852" s="30"/>
      <c r="G7852" s="31"/>
      <c r="I7852" s="28"/>
      <c r="J7852" s="29"/>
      <c r="L7852" s="28"/>
      <c r="M7852" s="27"/>
    </row>
    <row r="7853" spans="2:13">
      <c r="B7853" s="28"/>
      <c r="C7853" s="28"/>
      <c r="E7853" s="28"/>
      <c r="F7853" s="30"/>
      <c r="G7853" s="31"/>
      <c r="I7853" s="28"/>
      <c r="J7853" s="29"/>
      <c r="L7853" s="28"/>
      <c r="M7853" s="27"/>
    </row>
    <row r="7854" spans="2:13">
      <c r="B7854" s="28"/>
      <c r="C7854" s="28"/>
      <c r="E7854" s="28"/>
      <c r="F7854" s="30"/>
      <c r="G7854" s="31"/>
      <c r="I7854" s="28"/>
      <c r="J7854" s="29"/>
      <c r="L7854" s="28"/>
      <c r="M7854" s="27"/>
    </row>
    <row r="7855" spans="2:13">
      <c r="B7855" s="28"/>
      <c r="C7855" s="28"/>
      <c r="E7855" s="28"/>
      <c r="F7855" s="30"/>
      <c r="G7855" s="31"/>
      <c r="I7855" s="28"/>
      <c r="J7855" s="29"/>
      <c r="L7855" s="28"/>
      <c r="M7855" s="27"/>
    </row>
    <row r="7856" spans="2:13">
      <c r="B7856" s="28"/>
      <c r="C7856" s="28"/>
      <c r="E7856" s="28"/>
      <c r="F7856" s="30"/>
      <c r="G7856" s="31"/>
      <c r="I7856" s="28"/>
      <c r="J7856" s="29"/>
      <c r="L7856" s="28"/>
      <c r="M7856" s="27"/>
    </row>
    <row r="7857" spans="2:13">
      <c r="B7857" s="28"/>
      <c r="C7857" s="28"/>
      <c r="E7857" s="28"/>
      <c r="F7857" s="30"/>
      <c r="G7857" s="31"/>
      <c r="I7857" s="28"/>
      <c r="J7857" s="29"/>
      <c r="L7857" s="28"/>
      <c r="M7857" s="27"/>
    </row>
    <row r="7858" spans="2:13">
      <c r="B7858" s="28"/>
      <c r="C7858" s="28"/>
      <c r="E7858" s="28"/>
      <c r="F7858" s="30"/>
      <c r="G7858" s="31"/>
      <c r="I7858" s="28"/>
      <c r="J7858" s="29"/>
      <c r="L7858" s="28"/>
      <c r="M7858" s="27"/>
    </row>
    <row r="7859" spans="2:13">
      <c r="B7859" s="28"/>
      <c r="C7859" s="28"/>
      <c r="E7859" s="28"/>
      <c r="F7859" s="30"/>
      <c r="G7859" s="31"/>
      <c r="I7859" s="28"/>
      <c r="J7859" s="29"/>
      <c r="L7859" s="28"/>
      <c r="M7859" s="27"/>
    </row>
    <row r="7860" spans="2:13">
      <c r="B7860" s="28"/>
      <c r="C7860" s="28"/>
      <c r="E7860" s="28"/>
      <c r="F7860" s="30"/>
      <c r="G7860" s="31"/>
      <c r="I7860" s="28"/>
      <c r="J7860" s="29"/>
      <c r="L7860" s="28"/>
      <c r="M7860" s="27"/>
    </row>
    <row r="7861" spans="2:13">
      <c r="B7861" s="28"/>
      <c r="C7861" s="28"/>
      <c r="E7861" s="28"/>
      <c r="F7861" s="30"/>
      <c r="G7861" s="31"/>
      <c r="I7861" s="28"/>
      <c r="J7861" s="29"/>
      <c r="L7861" s="28"/>
      <c r="M7861" s="27"/>
    </row>
    <row r="7862" spans="2:13">
      <c r="B7862" s="28"/>
      <c r="C7862" s="28"/>
      <c r="E7862" s="28"/>
      <c r="F7862" s="30"/>
      <c r="G7862" s="31"/>
      <c r="I7862" s="28"/>
      <c r="J7862" s="29"/>
      <c r="L7862" s="28"/>
      <c r="M7862" s="27"/>
    </row>
    <row r="7863" spans="2:13">
      <c r="B7863" s="28"/>
      <c r="C7863" s="28"/>
      <c r="E7863" s="28"/>
      <c r="F7863" s="30"/>
      <c r="G7863" s="31"/>
      <c r="I7863" s="28"/>
      <c r="J7863" s="29"/>
      <c r="L7863" s="28"/>
      <c r="M7863" s="27"/>
    </row>
    <row r="7864" spans="2:13">
      <c r="B7864" s="28"/>
      <c r="C7864" s="28"/>
      <c r="E7864" s="28"/>
      <c r="F7864" s="30"/>
      <c r="G7864" s="31"/>
      <c r="I7864" s="28"/>
      <c r="J7864" s="29"/>
      <c r="L7864" s="28"/>
      <c r="M7864" s="27"/>
    </row>
    <row r="7865" spans="2:13">
      <c r="B7865" s="28"/>
      <c r="C7865" s="28"/>
      <c r="E7865" s="28"/>
      <c r="F7865" s="30"/>
      <c r="G7865" s="31"/>
      <c r="I7865" s="28"/>
      <c r="J7865" s="29"/>
      <c r="L7865" s="28"/>
      <c r="M7865" s="27"/>
    </row>
    <row r="7866" spans="2:13">
      <c r="B7866" s="28"/>
      <c r="C7866" s="28"/>
      <c r="E7866" s="28"/>
      <c r="F7866" s="30"/>
      <c r="G7866" s="31"/>
      <c r="I7866" s="28"/>
      <c r="J7866" s="29"/>
      <c r="L7866" s="28"/>
      <c r="M7866" s="27"/>
    </row>
    <row r="7867" spans="2:13">
      <c r="B7867" s="28"/>
      <c r="C7867" s="28"/>
      <c r="E7867" s="28"/>
      <c r="F7867" s="30"/>
      <c r="G7867" s="31"/>
      <c r="I7867" s="28"/>
      <c r="J7867" s="29"/>
      <c r="L7867" s="28"/>
      <c r="M7867" s="27"/>
    </row>
    <row r="7868" spans="2:13">
      <c r="B7868" s="28"/>
      <c r="C7868" s="28"/>
      <c r="E7868" s="28"/>
      <c r="F7868" s="30"/>
      <c r="G7868" s="31"/>
      <c r="I7868" s="28"/>
      <c r="J7868" s="29"/>
      <c r="L7868" s="28"/>
      <c r="M7868" s="27"/>
    </row>
    <row r="7869" spans="2:13">
      <c r="B7869" s="28"/>
      <c r="C7869" s="28"/>
      <c r="E7869" s="28"/>
      <c r="F7869" s="30"/>
      <c r="G7869" s="31"/>
      <c r="I7869" s="28"/>
      <c r="J7869" s="29"/>
      <c r="L7869" s="28"/>
      <c r="M7869" s="27"/>
    </row>
    <row r="7870" spans="2:13">
      <c r="B7870" s="28"/>
      <c r="C7870" s="28"/>
      <c r="E7870" s="28"/>
      <c r="F7870" s="30"/>
      <c r="G7870" s="31"/>
      <c r="I7870" s="28"/>
      <c r="J7870" s="29"/>
      <c r="L7870" s="28"/>
      <c r="M7870" s="27"/>
    </row>
    <row r="7871" spans="2:13">
      <c r="B7871" s="28"/>
      <c r="C7871" s="28"/>
      <c r="E7871" s="28"/>
      <c r="F7871" s="30"/>
      <c r="G7871" s="31"/>
      <c r="I7871" s="28"/>
      <c r="J7871" s="29"/>
      <c r="L7871" s="28"/>
      <c r="M7871" s="27"/>
    </row>
    <row r="7872" spans="2:13">
      <c r="B7872" s="28"/>
      <c r="C7872" s="28"/>
      <c r="E7872" s="28"/>
      <c r="F7872" s="30"/>
      <c r="G7872" s="31"/>
      <c r="I7872" s="28"/>
      <c r="J7872" s="29"/>
      <c r="L7872" s="28"/>
      <c r="M7872" s="27"/>
    </row>
    <row r="7873" spans="2:13">
      <c r="B7873" s="28"/>
      <c r="C7873" s="28"/>
      <c r="E7873" s="28"/>
      <c r="F7873" s="30"/>
      <c r="G7873" s="31"/>
      <c r="I7873" s="28"/>
      <c r="J7873" s="29"/>
      <c r="L7873" s="28"/>
      <c r="M7873" s="27"/>
    </row>
    <row r="7874" spans="2:13">
      <c r="B7874" s="28"/>
      <c r="C7874" s="28"/>
      <c r="E7874" s="28"/>
      <c r="F7874" s="30"/>
      <c r="G7874" s="31"/>
      <c r="I7874" s="28"/>
      <c r="J7874" s="29"/>
      <c r="L7874" s="28"/>
      <c r="M7874" s="27"/>
    </row>
    <row r="7875" spans="2:13">
      <c r="B7875" s="28"/>
      <c r="C7875" s="28"/>
      <c r="E7875" s="28"/>
      <c r="F7875" s="30"/>
      <c r="G7875" s="31"/>
      <c r="I7875" s="28"/>
      <c r="J7875" s="29"/>
      <c r="L7875" s="28"/>
      <c r="M7875" s="27"/>
    </row>
    <row r="7876" spans="2:13">
      <c r="B7876" s="28"/>
      <c r="C7876" s="28"/>
      <c r="E7876" s="28"/>
      <c r="F7876" s="30"/>
      <c r="G7876" s="31"/>
      <c r="I7876" s="28"/>
      <c r="J7876" s="29"/>
      <c r="L7876" s="28"/>
      <c r="M7876" s="27"/>
    </row>
    <row r="7877" spans="2:13">
      <c r="B7877" s="28"/>
      <c r="C7877" s="28"/>
      <c r="E7877" s="28"/>
      <c r="F7877" s="30"/>
      <c r="G7877" s="31"/>
      <c r="I7877" s="28"/>
      <c r="J7877" s="29"/>
      <c r="L7877" s="28"/>
      <c r="M7877" s="27"/>
    </row>
    <row r="7878" spans="2:13">
      <c r="B7878" s="28"/>
      <c r="C7878" s="28"/>
      <c r="E7878" s="28"/>
      <c r="F7878" s="30"/>
      <c r="G7878" s="31"/>
      <c r="I7878" s="28"/>
      <c r="J7878" s="29"/>
      <c r="L7878" s="28"/>
      <c r="M7878" s="27"/>
    </row>
    <row r="7879" spans="2:13">
      <c r="B7879" s="28"/>
      <c r="C7879" s="28"/>
      <c r="E7879" s="28"/>
      <c r="F7879" s="30"/>
      <c r="G7879" s="31"/>
      <c r="I7879" s="28"/>
      <c r="J7879" s="29"/>
      <c r="L7879" s="28"/>
      <c r="M7879" s="27"/>
    </row>
    <row r="7880" spans="2:13">
      <c r="B7880" s="28"/>
      <c r="C7880" s="28"/>
      <c r="E7880" s="28"/>
      <c r="F7880" s="30"/>
      <c r="G7880" s="31"/>
      <c r="I7880" s="28"/>
      <c r="J7880" s="29"/>
      <c r="L7880" s="28"/>
      <c r="M7880" s="27"/>
    </row>
    <row r="7881" spans="2:13">
      <c r="B7881" s="28"/>
      <c r="C7881" s="28"/>
      <c r="E7881" s="28"/>
      <c r="F7881" s="30"/>
      <c r="G7881" s="31"/>
      <c r="I7881" s="28"/>
      <c r="J7881" s="29"/>
      <c r="L7881" s="28"/>
      <c r="M7881" s="27"/>
    </row>
    <row r="7882" spans="2:13">
      <c r="B7882" s="28"/>
      <c r="C7882" s="28"/>
      <c r="E7882" s="28"/>
      <c r="F7882" s="30"/>
      <c r="G7882" s="31"/>
      <c r="I7882" s="28"/>
      <c r="J7882" s="29"/>
      <c r="L7882" s="28"/>
      <c r="M7882" s="27"/>
    </row>
    <row r="7883" spans="2:13">
      <c r="B7883" s="28"/>
      <c r="C7883" s="28"/>
      <c r="E7883" s="28"/>
      <c r="F7883" s="30"/>
      <c r="G7883" s="31"/>
      <c r="I7883" s="28"/>
      <c r="J7883" s="29"/>
      <c r="L7883" s="28"/>
      <c r="M7883" s="27"/>
    </row>
    <row r="7884" spans="2:13">
      <c r="B7884" s="28"/>
      <c r="C7884" s="28"/>
      <c r="E7884" s="28"/>
      <c r="F7884" s="30"/>
      <c r="G7884" s="31"/>
      <c r="I7884" s="28"/>
      <c r="J7884" s="29"/>
      <c r="L7884" s="28"/>
      <c r="M7884" s="27"/>
    </row>
    <row r="7885" spans="2:13">
      <c r="B7885" s="28"/>
      <c r="C7885" s="28"/>
      <c r="E7885" s="28"/>
      <c r="F7885" s="30"/>
      <c r="G7885" s="31"/>
      <c r="I7885" s="28"/>
      <c r="J7885" s="29"/>
      <c r="L7885" s="28"/>
      <c r="M7885" s="27"/>
    </row>
    <row r="7886" spans="2:13">
      <c r="B7886" s="28"/>
      <c r="C7886" s="28"/>
      <c r="E7886" s="28"/>
      <c r="F7886" s="30"/>
      <c r="G7886" s="31"/>
      <c r="I7886" s="28"/>
      <c r="J7886" s="29"/>
      <c r="L7886" s="28"/>
      <c r="M7886" s="27"/>
    </row>
    <row r="7887" spans="2:13">
      <c r="B7887" s="28"/>
      <c r="C7887" s="28"/>
      <c r="E7887" s="28"/>
      <c r="F7887" s="30"/>
      <c r="G7887" s="31"/>
      <c r="I7887" s="28"/>
      <c r="J7887" s="29"/>
      <c r="L7887" s="28"/>
      <c r="M7887" s="27"/>
    </row>
    <row r="7888" spans="2:13">
      <c r="B7888" s="28"/>
      <c r="C7888" s="28"/>
      <c r="E7888" s="28"/>
      <c r="F7888" s="30"/>
      <c r="G7888" s="31"/>
      <c r="I7888" s="28"/>
      <c r="J7888" s="29"/>
      <c r="L7888" s="28"/>
      <c r="M7888" s="27"/>
    </row>
    <row r="7889" spans="2:13">
      <c r="B7889" s="28"/>
      <c r="C7889" s="28"/>
      <c r="E7889" s="28"/>
      <c r="F7889" s="30"/>
      <c r="G7889" s="31"/>
      <c r="I7889" s="28"/>
      <c r="J7889" s="29"/>
      <c r="L7889" s="28"/>
      <c r="M7889" s="27"/>
    </row>
    <row r="7890" spans="2:13">
      <c r="B7890" s="28"/>
      <c r="C7890" s="28"/>
      <c r="E7890" s="28"/>
      <c r="F7890" s="30"/>
      <c r="G7890" s="31"/>
      <c r="I7890" s="28"/>
      <c r="J7890" s="29"/>
      <c r="L7890" s="28"/>
      <c r="M7890" s="27"/>
    </row>
    <row r="7891" spans="2:13">
      <c r="B7891" s="28"/>
      <c r="C7891" s="28"/>
      <c r="E7891" s="28"/>
      <c r="F7891" s="30"/>
      <c r="G7891" s="31"/>
      <c r="I7891" s="28"/>
      <c r="J7891" s="29"/>
      <c r="L7891" s="28"/>
      <c r="M7891" s="27"/>
    </row>
    <row r="7892" spans="2:13">
      <c r="B7892" s="28"/>
      <c r="C7892" s="28"/>
      <c r="E7892" s="28"/>
      <c r="F7892" s="30"/>
      <c r="G7892" s="31"/>
      <c r="I7892" s="28"/>
      <c r="J7892" s="29"/>
      <c r="L7892" s="28"/>
      <c r="M7892" s="27"/>
    </row>
    <row r="7893" spans="2:13">
      <c r="B7893" s="28"/>
      <c r="C7893" s="28"/>
      <c r="E7893" s="28"/>
      <c r="F7893" s="30"/>
      <c r="G7893" s="31"/>
      <c r="I7893" s="28"/>
      <c r="J7893" s="29"/>
      <c r="L7893" s="28"/>
      <c r="M7893" s="27"/>
    </row>
    <row r="7894" spans="2:13">
      <c r="B7894" s="28"/>
      <c r="C7894" s="28"/>
      <c r="E7894" s="28"/>
      <c r="F7894" s="30"/>
      <c r="G7894" s="31"/>
      <c r="I7894" s="28"/>
      <c r="J7894" s="29"/>
      <c r="L7894" s="28"/>
      <c r="M7894" s="27"/>
    </row>
    <row r="7895" spans="2:13">
      <c r="B7895" s="28"/>
      <c r="C7895" s="28"/>
      <c r="E7895" s="28"/>
      <c r="F7895" s="30"/>
      <c r="G7895" s="31"/>
      <c r="I7895" s="28"/>
      <c r="J7895" s="29"/>
      <c r="L7895" s="28"/>
      <c r="M7895" s="27"/>
    </row>
    <row r="7896" spans="2:13">
      <c r="B7896" s="28"/>
      <c r="C7896" s="28"/>
      <c r="E7896" s="28"/>
      <c r="F7896" s="30"/>
      <c r="G7896" s="31"/>
      <c r="I7896" s="28"/>
      <c r="J7896" s="29"/>
      <c r="L7896" s="28"/>
      <c r="M7896" s="27"/>
    </row>
    <row r="7897" spans="2:13">
      <c r="B7897" s="28"/>
      <c r="C7897" s="28"/>
      <c r="E7897" s="28"/>
      <c r="F7897" s="30"/>
      <c r="G7897" s="31"/>
      <c r="I7897" s="28"/>
      <c r="J7897" s="29"/>
      <c r="L7897" s="28"/>
      <c r="M7897" s="27"/>
    </row>
    <row r="7898" spans="2:13">
      <c r="B7898" s="28"/>
      <c r="C7898" s="28"/>
      <c r="E7898" s="28"/>
      <c r="F7898" s="30"/>
      <c r="G7898" s="31"/>
      <c r="I7898" s="28"/>
      <c r="J7898" s="29"/>
      <c r="L7898" s="28"/>
      <c r="M7898" s="27"/>
    </row>
    <row r="7899" spans="2:13">
      <c r="B7899" s="28"/>
      <c r="C7899" s="28"/>
      <c r="E7899" s="28"/>
      <c r="F7899" s="30"/>
      <c r="G7899" s="31"/>
      <c r="I7899" s="28"/>
      <c r="J7899" s="29"/>
      <c r="L7899" s="28"/>
      <c r="M7899" s="27"/>
    </row>
    <row r="7900" spans="2:13">
      <c r="B7900" s="28"/>
      <c r="C7900" s="28"/>
      <c r="E7900" s="28"/>
      <c r="F7900" s="30"/>
      <c r="G7900" s="31"/>
      <c r="I7900" s="28"/>
      <c r="J7900" s="29"/>
      <c r="L7900" s="28"/>
      <c r="M7900" s="27"/>
    </row>
    <row r="7901" spans="2:13">
      <c r="B7901" s="28"/>
      <c r="C7901" s="28"/>
      <c r="E7901" s="28"/>
      <c r="F7901" s="30"/>
      <c r="G7901" s="31"/>
      <c r="I7901" s="28"/>
      <c r="J7901" s="29"/>
      <c r="L7901" s="28"/>
      <c r="M7901" s="27"/>
    </row>
    <row r="7902" spans="2:13">
      <c r="B7902" s="28"/>
      <c r="C7902" s="28"/>
      <c r="E7902" s="28"/>
      <c r="F7902" s="30"/>
      <c r="G7902" s="31"/>
      <c r="I7902" s="28"/>
      <c r="J7902" s="29"/>
      <c r="L7902" s="28"/>
      <c r="M7902" s="27"/>
    </row>
    <row r="7903" spans="2:13">
      <c r="B7903" s="28"/>
      <c r="C7903" s="28"/>
      <c r="E7903" s="28"/>
      <c r="F7903" s="30"/>
      <c r="G7903" s="31"/>
      <c r="I7903" s="28"/>
      <c r="J7903" s="29"/>
      <c r="L7903" s="28"/>
      <c r="M7903" s="27"/>
    </row>
    <row r="7904" spans="2:13">
      <c r="B7904" s="28"/>
      <c r="C7904" s="28"/>
      <c r="E7904" s="28"/>
      <c r="F7904" s="30"/>
      <c r="G7904" s="31"/>
      <c r="I7904" s="28"/>
      <c r="J7904" s="29"/>
      <c r="L7904" s="28"/>
      <c r="M7904" s="27"/>
    </row>
    <row r="7905" spans="2:13">
      <c r="B7905" s="28"/>
      <c r="C7905" s="28"/>
      <c r="E7905" s="28"/>
      <c r="F7905" s="30"/>
      <c r="G7905" s="31"/>
      <c r="I7905" s="28"/>
      <c r="J7905" s="29"/>
      <c r="L7905" s="28"/>
      <c r="M7905" s="27"/>
    </row>
    <row r="7906" spans="2:13">
      <c r="B7906" s="28"/>
      <c r="C7906" s="28"/>
      <c r="E7906" s="28"/>
      <c r="F7906" s="30"/>
      <c r="G7906" s="31"/>
      <c r="I7906" s="28"/>
      <c r="J7906" s="29"/>
      <c r="L7906" s="28"/>
      <c r="M7906" s="27"/>
    </row>
    <row r="7907" spans="2:13">
      <c r="B7907" s="28"/>
      <c r="C7907" s="28"/>
      <c r="E7907" s="28"/>
      <c r="F7907" s="30"/>
      <c r="G7907" s="31"/>
      <c r="I7907" s="28"/>
      <c r="J7907" s="29"/>
      <c r="L7907" s="28"/>
      <c r="M7907" s="27"/>
    </row>
    <row r="7908" spans="2:13">
      <c r="B7908" s="28"/>
      <c r="C7908" s="28"/>
      <c r="E7908" s="28"/>
      <c r="F7908" s="30"/>
      <c r="G7908" s="31"/>
      <c r="I7908" s="28"/>
      <c r="J7908" s="29"/>
      <c r="L7908" s="28"/>
      <c r="M7908" s="27"/>
    </row>
    <row r="7909" spans="2:13">
      <c r="B7909" s="28"/>
      <c r="C7909" s="28"/>
      <c r="E7909" s="28"/>
      <c r="F7909" s="30"/>
      <c r="G7909" s="31"/>
      <c r="I7909" s="28"/>
      <c r="J7909" s="29"/>
      <c r="L7909" s="28"/>
      <c r="M7909" s="27"/>
    </row>
    <row r="7910" spans="2:13">
      <c r="B7910" s="28"/>
      <c r="C7910" s="28"/>
      <c r="E7910" s="28"/>
      <c r="F7910" s="30"/>
      <c r="G7910" s="31"/>
      <c r="I7910" s="28"/>
      <c r="J7910" s="29"/>
      <c r="L7910" s="28"/>
      <c r="M7910" s="27"/>
    </row>
    <row r="7911" spans="2:13">
      <c r="B7911" s="28"/>
      <c r="C7911" s="28"/>
      <c r="E7911" s="28"/>
      <c r="F7911" s="30"/>
      <c r="G7911" s="31"/>
      <c r="I7911" s="28"/>
      <c r="J7911" s="29"/>
      <c r="L7911" s="28"/>
      <c r="M7911" s="27"/>
    </row>
    <row r="7912" spans="2:13">
      <c r="B7912" s="28"/>
      <c r="C7912" s="28"/>
      <c r="E7912" s="28"/>
      <c r="F7912" s="30"/>
      <c r="G7912" s="31"/>
      <c r="I7912" s="28"/>
      <c r="J7912" s="29"/>
      <c r="L7912" s="28"/>
      <c r="M7912" s="27"/>
    </row>
    <row r="7913" spans="2:13">
      <c r="B7913" s="28"/>
      <c r="C7913" s="28"/>
      <c r="E7913" s="28"/>
      <c r="F7913" s="30"/>
      <c r="G7913" s="31"/>
      <c r="I7913" s="28"/>
      <c r="J7913" s="29"/>
      <c r="L7913" s="28"/>
      <c r="M7913" s="27"/>
    </row>
    <row r="7914" spans="2:13">
      <c r="B7914" s="28"/>
      <c r="C7914" s="28"/>
      <c r="E7914" s="28"/>
      <c r="F7914" s="30"/>
      <c r="G7914" s="31"/>
      <c r="I7914" s="28"/>
      <c r="J7914" s="29"/>
      <c r="L7914" s="28"/>
      <c r="M7914" s="27"/>
    </row>
    <row r="7915" spans="2:13">
      <c r="B7915" s="28"/>
      <c r="C7915" s="28"/>
      <c r="E7915" s="28"/>
      <c r="F7915" s="30"/>
      <c r="G7915" s="31"/>
      <c r="I7915" s="28"/>
      <c r="J7915" s="29"/>
      <c r="L7915" s="28"/>
      <c r="M7915" s="27"/>
    </row>
    <row r="7916" spans="2:13">
      <c r="B7916" s="28"/>
      <c r="C7916" s="28"/>
      <c r="E7916" s="28"/>
      <c r="F7916" s="30"/>
      <c r="G7916" s="31"/>
      <c r="I7916" s="28"/>
      <c r="J7916" s="29"/>
      <c r="L7916" s="28"/>
      <c r="M7916" s="27"/>
    </row>
    <row r="7917" spans="2:13">
      <c r="B7917" s="28"/>
      <c r="C7917" s="28"/>
      <c r="E7917" s="28"/>
      <c r="F7917" s="30"/>
      <c r="G7917" s="31"/>
      <c r="I7917" s="28"/>
      <c r="J7917" s="29"/>
      <c r="L7917" s="28"/>
      <c r="M7917" s="27"/>
    </row>
    <row r="7918" spans="2:13">
      <c r="B7918" s="28"/>
      <c r="C7918" s="28"/>
      <c r="E7918" s="28"/>
      <c r="F7918" s="30"/>
      <c r="G7918" s="31"/>
      <c r="I7918" s="28"/>
      <c r="J7918" s="29"/>
      <c r="L7918" s="28"/>
      <c r="M7918" s="27"/>
    </row>
    <row r="7919" spans="2:13">
      <c r="B7919" s="28"/>
      <c r="C7919" s="28"/>
      <c r="E7919" s="28"/>
      <c r="F7919" s="30"/>
      <c r="G7919" s="31"/>
      <c r="I7919" s="28"/>
      <c r="J7919" s="29"/>
      <c r="L7919" s="28"/>
      <c r="M7919" s="27"/>
    </row>
    <row r="7920" spans="2:13">
      <c r="B7920" s="28"/>
      <c r="C7920" s="28"/>
      <c r="E7920" s="28"/>
      <c r="F7920" s="30"/>
      <c r="G7920" s="31"/>
      <c r="I7920" s="28"/>
      <c r="J7920" s="29"/>
      <c r="L7920" s="28"/>
      <c r="M7920" s="27"/>
    </row>
    <row r="7921" spans="2:13">
      <c r="B7921" s="28"/>
      <c r="C7921" s="28"/>
      <c r="E7921" s="28"/>
      <c r="F7921" s="30"/>
      <c r="G7921" s="31"/>
      <c r="I7921" s="28"/>
      <c r="J7921" s="29"/>
      <c r="L7921" s="28"/>
      <c r="M7921" s="27"/>
    </row>
    <row r="7922" spans="2:13">
      <c r="B7922" s="28"/>
      <c r="C7922" s="28"/>
      <c r="E7922" s="28"/>
      <c r="F7922" s="30"/>
      <c r="G7922" s="31"/>
      <c r="I7922" s="28"/>
      <c r="J7922" s="29"/>
      <c r="L7922" s="28"/>
      <c r="M7922" s="27"/>
    </row>
    <row r="7923" spans="2:13">
      <c r="B7923" s="28"/>
      <c r="C7923" s="28"/>
      <c r="E7923" s="28"/>
      <c r="F7923" s="30"/>
      <c r="G7923" s="31"/>
      <c r="I7923" s="28"/>
      <c r="J7923" s="29"/>
      <c r="L7923" s="28"/>
      <c r="M7923" s="27"/>
    </row>
    <row r="7924" spans="2:13">
      <c r="B7924" s="28"/>
      <c r="C7924" s="28"/>
      <c r="E7924" s="28"/>
      <c r="F7924" s="30"/>
      <c r="G7924" s="31"/>
      <c r="I7924" s="28"/>
      <c r="J7924" s="29"/>
      <c r="L7924" s="28"/>
      <c r="M7924" s="27"/>
    </row>
    <row r="7925" spans="2:13">
      <c r="B7925" s="28"/>
      <c r="C7925" s="28"/>
      <c r="E7925" s="28"/>
      <c r="F7925" s="30"/>
      <c r="G7925" s="31"/>
      <c r="I7925" s="28"/>
      <c r="J7925" s="29"/>
      <c r="L7925" s="28"/>
      <c r="M7925" s="27"/>
    </row>
    <row r="7926" spans="2:13">
      <c r="B7926" s="28"/>
      <c r="C7926" s="28"/>
      <c r="E7926" s="28"/>
      <c r="F7926" s="30"/>
      <c r="G7926" s="31"/>
      <c r="I7926" s="28"/>
      <c r="J7926" s="29"/>
      <c r="L7926" s="28"/>
      <c r="M7926" s="27"/>
    </row>
    <row r="7927" spans="2:13">
      <c r="B7927" s="28"/>
      <c r="C7927" s="28"/>
      <c r="E7927" s="28"/>
      <c r="F7927" s="30"/>
      <c r="G7927" s="31"/>
      <c r="I7927" s="28"/>
      <c r="J7927" s="29"/>
      <c r="L7927" s="28"/>
      <c r="M7927" s="27"/>
    </row>
    <row r="7928" spans="2:13">
      <c r="B7928" s="28"/>
      <c r="C7928" s="28"/>
      <c r="E7928" s="28"/>
      <c r="F7928" s="30"/>
      <c r="G7928" s="31"/>
      <c r="I7928" s="28"/>
      <c r="J7928" s="29"/>
      <c r="L7928" s="28"/>
      <c r="M7928" s="27"/>
    </row>
    <row r="7929" spans="2:13">
      <c r="B7929" s="28"/>
      <c r="C7929" s="28"/>
      <c r="E7929" s="28"/>
      <c r="F7929" s="30"/>
      <c r="G7929" s="31"/>
      <c r="I7929" s="28"/>
      <c r="J7929" s="29"/>
      <c r="L7929" s="28"/>
      <c r="M7929" s="27"/>
    </row>
    <row r="7930" spans="2:13">
      <c r="B7930" s="28"/>
      <c r="C7930" s="28"/>
      <c r="E7930" s="28"/>
      <c r="F7930" s="30"/>
      <c r="G7930" s="31"/>
      <c r="I7930" s="28"/>
      <c r="J7930" s="29"/>
      <c r="L7930" s="28"/>
      <c r="M7930" s="27"/>
    </row>
    <row r="7931" spans="2:13">
      <c r="B7931" s="28"/>
      <c r="C7931" s="28"/>
      <c r="E7931" s="28"/>
      <c r="F7931" s="30"/>
      <c r="G7931" s="31"/>
      <c r="I7931" s="28"/>
      <c r="J7931" s="29"/>
      <c r="L7931" s="28"/>
      <c r="M7931" s="27"/>
    </row>
    <row r="7932" spans="2:13">
      <c r="B7932" s="28"/>
      <c r="C7932" s="28"/>
      <c r="E7932" s="28"/>
      <c r="F7932" s="30"/>
      <c r="G7932" s="31"/>
      <c r="I7932" s="28"/>
      <c r="J7932" s="29"/>
      <c r="L7932" s="28"/>
      <c r="M7932" s="27"/>
    </row>
    <row r="7933" spans="2:13">
      <c r="B7933" s="28"/>
      <c r="C7933" s="28"/>
      <c r="E7933" s="28"/>
      <c r="F7933" s="30"/>
      <c r="G7933" s="31"/>
      <c r="I7933" s="28"/>
      <c r="J7933" s="29"/>
      <c r="L7933" s="28"/>
      <c r="M7933" s="27"/>
    </row>
    <row r="7934" spans="2:13">
      <c r="B7934" s="28"/>
      <c r="C7934" s="28"/>
      <c r="E7934" s="28"/>
      <c r="F7934" s="30"/>
      <c r="G7934" s="31"/>
      <c r="I7934" s="28"/>
      <c r="J7934" s="29"/>
      <c r="L7934" s="28"/>
      <c r="M7934" s="27"/>
    </row>
    <row r="7935" spans="2:13">
      <c r="B7935" s="28"/>
      <c r="C7935" s="28"/>
      <c r="E7935" s="28"/>
      <c r="F7935" s="30"/>
      <c r="G7935" s="31"/>
      <c r="I7935" s="28"/>
      <c r="J7935" s="29"/>
      <c r="L7935" s="28"/>
      <c r="M7935" s="27"/>
    </row>
    <row r="7936" spans="2:13">
      <c r="B7936" s="28"/>
      <c r="C7936" s="28"/>
      <c r="E7936" s="28"/>
      <c r="F7936" s="30"/>
      <c r="G7936" s="31"/>
      <c r="I7936" s="28"/>
      <c r="J7936" s="29"/>
      <c r="L7936" s="28"/>
      <c r="M7936" s="27"/>
    </row>
    <row r="7937" spans="2:13">
      <c r="B7937" s="28"/>
      <c r="C7937" s="28"/>
      <c r="E7937" s="28"/>
      <c r="F7937" s="30"/>
      <c r="G7937" s="31"/>
      <c r="I7937" s="28"/>
      <c r="J7937" s="29"/>
      <c r="L7937" s="28"/>
      <c r="M7937" s="27"/>
    </row>
    <row r="7938" spans="2:13">
      <c r="B7938" s="28"/>
      <c r="C7938" s="28"/>
      <c r="E7938" s="28"/>
      <c r="F7938" s="30"/>
      <c r="G7938" s="31"/>
      <c r="I7938" s="28"/>
      <c r="J7938" s="29"/>
      <c r="L7938" s="28"/>
      <c r="M7938" s="27"/>
    </row>
    <row r="7939" spans="2:13">
      <c r="B7939" s="28"/>
      <c r="C7939" s="28"/>
      <c r="E7939" s="28"/>
      <c r="F7939" s="30"/>
      <c r="G7939" s="31"/>
      <c r="I7939" s="28"/>
      <c r="J7939" s="29"/>
      <c r="L7939" s="28"/>
      <c r="M7939" s="27"/>
    </row>
    <row r="7940" spans="2:13">
      <c r="B7940" s="28"/>
      <c r="C7940" s="28"/>
      <c r="E7940" s="28"/>
      <c r="F7940" s="30"/>
      <c r="G7940" s="31"/>
      <c r="I7940" s="28"/>
      <c r="J7940" s="29"/>
      <c r="L7940" s="28"/>
      <c r="M7940" s="27"/>
    </row>
    <row r="7941" spans="2:13">
      <c r="B7941" s="28"/>
      <c r="C7941" s="28"/>
      <c r="E7941" s="28"/>
      <c r="F7941" s="30"/>
      <c r="G7941" s="31"/>
      <c r="I7941" s="28"/>
      <c r="J7941" s="29"/>
      <c r="L7941" s="28"/>
      <c r="M7941" s="27"/>
    </row>
    <row r="7942" spans="2:13">
      <c r="B7942" s="28"/>
      <c r="C7942" s="28"/>
      <c r="E7942" s="28"/>
      <c r="F7942" s="30"/>
      <c r="G7942" s="31"/>
      <c r="I7942" s="28"/>
      <c r="J7942" s="29"/>
      <c r="L7942" s="28"/>
      <c r="M7942" s="27"/>
    </row>
    <row r="7943" spans="2:13">
      <c r="B7943" s="28"/>
      <c r="C7943" s="28"/>
      <c r="E7943" s="28"/>
      <c r="F7943" s="30"/>
      <c r="G7943" s="31"/>
      <c r="I7943" s="28"/>
      <c r="J7943" s="29"/>
      <c r="L7943" s="28"/>
      <c r="M7943" s="27"/>
    </row>
    <row r="7944" spans="2:13">
      <c r="B7944" s="28"/>
      <c r="C7944" s="28"/>
      <c r="E7944" s="28"/>
      <c r="F7944" s="30"/>
      <c r="G7944" s="31"/>
      <c r="I7944" s="28"/>
      <c r="J7944" s="29"/>
      <c r="L7944" s="28"/>
      <c r="M7944" s="27"/>
    </row>
    <row r="7945" spans="2:13">
      <c r="B7945" s="28"/>
      <c r="C7945" s="28"/>
      <c r="E7945" s="28"/>
      <c r="F7945" s="30"/>
      <c r="G7945" s="31"/>
      <c r="I7945" s="28"/>
      <c r="J7945" s="29"/>
      <c r="L7945" s="28"/>
      <c r="M7945" s="27"/>
    </row>
    <row r="7946" spans="2:13">
      <c r="B7946" s="28"/>
      <c r="C7946" s="28"/>
      <c r="E7946" s="28"/>
      <c r="F7946" s="30"/>
      <c r="G7946" s="31"/>
      <c r="I7946" s="28"/>
      <c r="J7946" s="29"/>
      <c r="L7946" s="28"/>
      <c r="M7946" s="27"/>
    </row>
    <row r="7947" spans="2:13">
      <c r="B7947" s="28"/>
      <c r="C7947" s="28"/>
      <c r="E7947" s="28"/>
      <c r="F7947" s="30"/>
      <c r="G7947" s="31"/>
      <c r="I7947" s="28"/>
      <c r="J7947" s="29"/>
      <c r="L7947" s="28"/>
      <c r="M7947" s="27"/>
    </row>
    <row r="7948" spans="2:13">
      <c r="B7948" s="28"/>
      <c r="C7948" s="28"/>
      <c r="E7948" s="28"/>
      <c r="F7948" s="30"/>
      <c r="G7948" s="31"/>
      <c r="I7948" s="28"/>
      <c r="J7948" s="29"/>
      <c r="L7948" s="28"/>
      <c r="M7948" s="27"/>
    </row>
    <row r="7949" spans="2:13">
      <c r="B7949" s="28"/>
      <c r="C7949" s="28"/>
      <c r="E7949" s="28"/>
      <c r="F7949" s="30"/>
      <c r="G7949" s="31"/>
      <c r="I7949" s="28"/>
      <c r="J7949" s="29"/>
      <c r="L7949" s="28"/>
      <c r="M7949" s="27"/>
    </row>
    <row r="7950" spans="2:13">
      <c r="B7950" s="28"/>
      <c r="C7950" s="28"/>
      <c r="E7950" s="28"/>
      <c r="F7950" s="30"/>
      <c r="G7950" s="31"/>
      <c r="I7950" s="28"/>
      <c r="J7950" s="29"/>
      <c r="L7950" s="28"/>
      <c r="M7950" s="27"/>
    </row>
    <row r="7951" spans="2:13">
      <c r="B7951" s="28"/>
      <c r="C7951" s="28"/>
      <c r="E7951" s="28"/>
      <c r="F7951" s="30"/>
      <c r="G7951" s="31"/>
      <c r="I7951" s="28"/>
      <c r="J7951" s="29"/>
      <c r="L7951" s="28"/>
      <c r="M7951" s="27"/>
    </row>
    <row r="7952" spans="2:13">
      <c r="B7952" s="28"/>
      <c r="C7952" s="28"/>
      <c r="E7952" s="28"/>
      <c r="F7952" s="30"/>
      <c r="G7952" s="31"/>
      <c r="I7952" s="28"/>
      <c r="J7952" s="29"/>
      <c r="L7952" s="28"/>
      <c r="M7952" s="27"/>
    </row>
    <row r="7953" spans="2:13">
      <c r="B7953" s="28"/>
      <c r="C7953" s="28"/>
      <c r="E7953" s="28"/>
      <c r="F7953" s="30"/>
      <c r="G7953" s="31"/>
      <c r="I7953" s="28"/>
      <c r="J7953" s="29"/>
      <c r="L7953" s="28"/>
      <c r="M7953" s="27"/>
    </row>
    <row r="7954" spans="2:13">
      <c r="B7954" s="28"/>
      <c r="C7954" s="28"/>
      <c r="E7954" s="28"/>
      <c r="F7954" s="30"/>
      <c r="G7954" s="31"/>
      <c r="I7954" s="28"/>
      <c r="J7954" s="29"/>
      <c r="L7954" s="28"/>
      <c r="M7954" s="27"/>
    </row>
    <row r="7955" spans="2:13">
      <c r="B7955" s="28"/>
      <c r="C7955" s="28"/>
      <c r="E7955" s="28"/>
      <c r="F7955" s="30"/>
      <c r="G7955" s="31"/>
      <c r="I7955" s="28"/>
      <c r="J7955" s="29"/>
      <c r="L7955" s="28"/>
      <c r="M7955" s="27"/>
    </row>
    <row r="7956" spans="2:13">
      <c r="B7956" s="28"/>
      <c r="C7956" s="28"/>
      <c r="E7956" s="28"/>
      <c r="F7956" s="30"/>
      <c r="G7956" s="31"/>
      <c r="I7956" s="28"/>
      <c r="J7956" s="29"/>
      <c r="L7956" s="28"/>
      <c r="M7956" s="27"/>
    </row>
    <row r="7957" spans="2:13">
      <c r="B7957" s="28"/>
      <c r="C7957" s="28"/>
      <c r="E7957" s="28"/>
      <c r="F7957" s="30"/>
      <c r="G7957" s="31"/>
      <c r="I7957" s="28"/>
      <c r="J7957" s="29"/>
      <c r="L7957" s="28"/>
      <c r="M7957" s="27"/>
    </row>
    <row r="7958" spans="2:13">
      <c r="B7958" s="28"/>
      <c r="C7958" s="28"/>
      <c r="E7958" s="28"/>
      <c r="F7958" s="30"/>
      <c r="G7958" s="31"/>
      <c r="I7958" s="28"/>
      <c r="J7958" s="29"/>
      <c r="L7958" s="28"/>
      <c r="M7958" s="27"/>
    </row>
    <row r="7959" spans="2:13">
      <c r="B7959" s="28"/>
      <c r="C7959" s="28"/>
      <c r="E7959" s="28"/>
      <c r="F7959" s="30"/>
      <c r="G7959" s="31"/>
      <c r="I7959" s="28"/>
      <c r="J7959" s="29"/>
      <c r="L7959" s="28"/>
      <c r="M7959" s="27"/>
    </row>
    <row r="7960" spans="2:13">
      <c r="B7960" s="28"/>
      <c r="C7960" s="28"/>
      <c r="E7960" s="28"/>
      <c r="F7960" s="30"/>
      <c r="G7960" s="31"/>
      <c r="I7960" s="28"/>
      <c r="J7960" s="29"/>
      <c r="L7960" s="28"/>
      <c r="M7960" s="27"/>
    </row>
    <row r="7961" spans="2:13">
      <c r="B7961" s="28"/>
      <c r="C7961" s="28"/>
      <c r="E7961" s="28"/>
      <c r="F7961" s="30"/>
      <c r="G7961" s="31"/>
      <c r="I7961" s="28"/>
      <c r="J7961" s="29"/>
      <c r="L7961" s="28"/>
      <c r="M7961" s="27"/>
    </row>
    <row r="7962" spans="2:13">
      <c r="B7962" s="28"/>
      <c r="C7962" s="28"/>
      <c r="E7962" s="28"/>
      <c r="F7962" s="30"/>
      <c r="G7962" s="31"/>
      <c r="I7962" s="28"/>
      <c r="J7962" s="29"/>
      <c r="L7962" s="28"/>
      <c r="M7962" s="27"/>
    </row>
    <row r="7963" spans="2:13">
      <c r="B7963" s="28"/>
      <c r="C7963" s="28"/>
      <c r="E7963" s="28"/>
      <c r="F7963" s="30"/>
      <c r="G7963" s="31"/>
      <c r="I7963" s="28"/>
      <c r="J7963" s="29"/>
      <c r="L7963" s="28"/>
      <c r="M7963" s="27"/>
    </row>
    <row r="7964" spans="2:13">
      <c r="B7964" s="28"/>
      <c r="C7964" s="28"/>
      <c r="E7964" s="28"/>
      <c r="F7964" s="30"/>
      <c r="G7964" s="31"/>
      <c r="I7964" s="28"/>
      <c r="J7964" s="29"/>
      <c r="L7964" s="28"/>
      <c r="M7964" s="27"/>
    </row>
    <row r="7965" spans="2:13">
      <c r="B7965" s="28"/>
      <c r="C7965" s="28"/>
      <c r="E7965" s="28"/>
      <c r="F7965" s="30"/>
      <c r="G7965" s="31"/>
      <c r="I7965" s="28"/>
      <c r="J7965" s="29"/>
      <c r="L7965" s="28"/>
      <c r="M7965" s="27"/>
    </row>
    <row r="7966" spans="2:13">
      <c r="B7966" s="28"/>
      <c r="C7966" s="28"/>
      <c r="E7966" s="28"/>
      <c r="F7966" s="30"/>
      <c r="G7966" s="31"/>
      <c r="I7966" s="28"/>
      <c r="J7966" s="29"/>
      <c r="L7966" s="28"/>
      <c r="M7966" s="27"/>
    </row>
    <row r="7967" spans="2:13">
      <c r="B7967" s="28"/>
      <c r="C7967" s="28"/>
      <c r="E7967" s="28"/>
      <c r="F7967" s="30"/>
      <c r="G7967" s="31"/>
      <c r="I7967" s="28"/>
      <c r="J7967" s="29"/>
      <c r="L7967" s="28"/>
      <c r="M7967" s="27"/>
    </row>
    <row r="7968" spans="2:13">
      <c r="B7968" s="28"/>
      <c r="C7968" s="28"/>
      <c r="E7968" s="28"/>
      <c r="F7968" s="30"/>
      <c r="G7968" s="31"/>
      <c r="I7968" s="28"/>
      <c r="J7968" s="29"/>
      <c r="L7968" s="28"/>
      <c r="M7968" s="27"/>
    </row>
    <row r="7969" spans="2:13">
      <c r="B7969" s="28"/>
      <c r="C7969" s="28"/>
      <c r="E7969" s="28"/>
      <c r="F7969" s="30"/>
      <c r="G7969" s="31"/>
      <c r="I7969" s="28"/>
      <c r="J7969" s="29"/>
      <c r="L7969" s="28"/>
      <c r="M7969" s="27"/>
    </row>
    <row r="7970" spans="2:13">
      <c r="B7970" s="28"/>
      <c r="C7970" s="28"/>
      <c r="E7970" s="28"/>
      <c r="F7970" s="30"/>
      <c r="G7970" s="31"/>
      <c r="I7970" s="28"/>
      <c r="J7970" s="29"/>
      <c r="L7970" s="28"/>
      <c r="M7970" s="27"/>
    </row>
    <row r="7971" spans="2:13">
      <c r="B7971" s="28"/>
      <c r="C7971" s="28"/>
      <c r="E7971" s="28"/>
      <c r="F7971" s="30"/>
      <c r="G7971" s="31"/>
      <c r="I7971" s="28"/>
      <c r="J7971" s="29"/>
      <c r="L7971" s="28"/>
      <c r="M7971" s="27"/>
    </row>
    <row r="7972" spans="2:13">
      <c r="B7972" s="28"/>
      <c r="C7972" s="28"/>
      <c r="E7972" s="28"/>
      <c r="F7972" s="30"/>
      <c r="G7972" s="31"/>
      <c r="I7972" s="28"/>
      <c r="J7972" s="29"/>
      <c r="L7972" s="28"/>
      <c r="M7972" s="27"/>
    </row>
    <row r="7973" spans="2:13">
      <c r="B7973" s="28"/>
      <c r="C7973" s="28"/>
      <c r="E7973" s="28"/>
      <c r="F7973" s="30"/>
      <c r="G7973" s="31"/>
      <c r="I7973" s="28"/>
      <c r="J7973" s="29"/>
      <c r="L7973" s="28"/>
      <c r="M7973" s="27"/>
    </row>
    <row r="7974" spans="2:13">
      <c r="B7974" s="28"/>
      <c r="C7974" s="28"/>
      <c r="E7974" s="28"/>
      <c r="F7974" s="30"/>
      <c r="G7974" s="31"/>
      <c r="I7974" s="28"/>
      <c r="J7974" s="29"/>
      <c r="L7974" s="28"/>
      <c r="M7974" s="27"/>
    </row>
    <row r="7975" spans="2:13">
      <c r="B7975" s="28"/>
      <c r="C7975" s="28"/>
      <c r="E7975" s="28"/>
      <c r="F7975" s="30"/>
      <c r="G7975" s="31"/>
      <c r="I7975" s="28"/>
      <c r="J7975" s="29"/>
      <c r="L7975" s="28"/>
      <c r="M7975" s="27"/>
    </row>
    <row r="7976" spans="2:13">
      <c r="B7976" s="28"/>
      <c r="C7976" s="28"/>
      <c r="E7976" s="28"/>
      <c r="F7976" s="30"/>
      <c r="G7976" s="31"/>
      <c r="I7976" s="28"/>
      <c r="J7976" s="29"/>
      <c r="L7976" s="28"/>
      <c r="M7976" s="27"/>
    </row>
    <row r="7977" spans="2:13">
      <c r="B7977" s="28"/>
      <c r="C7977" s="28"/>
      <c r="E7977" s="28"/>
      <c r="F7977" s="30"/>
      <c r="G7977" s="31"/>
      <c r="I7977" s="28"/>
      <c r="J7977" s="29"/>
      <c r="L7977" s="28"/>
      <c r="M7977" s="27"/>
    </row>
    <row r="7978" spans="2:13">
      <c r="B7978" s="28"/>
      <c r="C7978" s="28"/>
      <c r="E7978" s="28"/>
      <c r="F7978" s="30"/>
      <c r="G7978" s="31"/>
      <c r="I7978" s="28"/>
      <c r="J7978" s="29"/>
      <c r="L7978" s="28"/>
      <c r="M7978" s="27"/>
    </row>
    <row r="7979" spans="2:13">
      <c r="B7979" s="28"/>
      <c r="C7979" s="28"/>
      <c r="E7979" s="28"/>
      <c r="F7979" s="30"/>
      <c r="G7979" s="31"/>
      <c r="I7979" s="28"/>
      <c r="J7979" s="29"/>
      <c r="L7979" s="28"/>
      <c r="M7979" s="27"/>
    </row>
    <row r="7980" spans="2:13">
      <c r="B7980" s="28"/>
      <c r="C7980" s="28"/>
      <c r="E7980" s="28"/>
      <c r="F7980" s="30"/>
      <c r="G7980" s="31"/>
      <c r="I7980" s="28"/>
      <c r="J7980" s="29"/>
      <c r="L7980" s="28"/>
      <c r="M7980" s="27"/>
    </row>
    <row r="7981" spans="2:13">
      <c r="B7981" s="28"/>
      <c r="C7981" s="28"/>
      <c r="E7981" s="28"/>
      <c r="F7981" s="30"/>
      <c r="G7981" s="31"/>
      <c r="I7981" s="28"/>
      <c r="J7981" s="29"/>
      <c r="L7981" s="28"/>
      <c r="M7981" s="27"/>
    </row>
    <row r="7982" spans="2:13">
      <c r="B7982" s="28"/>
      <c r="C7982" s="28"/>
      <c r="E7982" s="28"/>
      <c r="F7982" s="30"/>
      <c r="G7982" s="31"/>
      <c r="I7982" s="28"/>
      <c r="J7982" s="29"/>
      <c r="L7982" s="28"/>
      <c r="M7982" s="27"/>
    </row>
    <row r="7983" spans="2:13">
      <c r="B7983" s="28"/>
      <c r="C7983" s="28"/>
      <c r="E7983" s="28"/>
      <c r="F7983" s="30"/>
      <c r="G7983" s="31"/>
      <c r="I7983" s="28"/>
      <c r="J7983" s="29"/>
      <c r="L7983" s="28"/>
      <c r="M7983" s="27"/>
    </row>
    <row r="7984" spans="2:13">
      <c r="B7984" s="28"/>
      <c r="C7984" s="28"/>
      <c r="E7984" s="28"/>
      <c r="F7984" s="30"/>
      <c r="G7984" s="31"/>
      <c r="I7984" s="28"/>
      <c r="J7984" s="29"/>
      <c r="L7984" s="28"/>
      <c r="M7984" s="27"/>
    </row>
    <row r="7985" spans="2:13">
      <c r="B7985" s="28"/>
      <c r="C7985" s="28"/>
      <c r="E7985" s="28"/>
      <c r="F7985" s="30"/>
      <c r="G7985" s="31"/>
      <c r="I7985" s="28"/>
      <c r="J7985" s="29"/>
      <c r="L7985" s="28"/>
      <c r="M7985" s="27"/>
    </row>
    <row r="7986" spans="2:13">
      <c r="B7986" s="28"/>
      <c r="C7986" s="28"/>
      <c r="E7986" s="28"/>
      <c r="F7986" s="30"/>
      <c r="G7986" s="31"/>
      <c r="I7986" s="28"/>
      <c r="J7986" s="29"/>
      <c r="L7986" s="28"/>
      <c r="M7986" s="27"/>
    </row>
    <row r="7987" spans="2:13">
      <c r="B7987" s="28"/>
      <c r="C7987" s="28"/>
      <c r="E7987" s="28"/>
      <c r="F7987" s="30"/>
      <c r="G7987" s="31"/>
      <c r="I7987" s="28"/>
      <c r="J7987" s="29"/>
      <c r="L7987" s="28"/>
      <c r="M7987" s="27"/>
    </row>
    <row r="7988" spans="2:13">
      <c r="B7988" s="28"/>
      <c r="C7988" s="28"/>
      <c r="E7988" s="28"/>
      <c r="F7988" s="30"/>
      <c r="G7988" s="31"/>
      <c r="I7988" s="28"/>
      <c r="J7988" s="29"/>
      <c r="L7988" s="28"/>
      <c r="M7988" s="27"/>
    </row>
    <row r="7989" spans="2:13">
      <c r="B7989" s="28"/>
      <c r="C7989" s="28"/>
      <c r="E7989" s="28"/>
      <c r="F7989" s="30"/>
      <c r="G7989" s="31"/>
      <c r="I7989" s="28"/>
      <c r="J7989" s="29"/>
      <c r="L7989" s="28"/>
      <c r="M7989" s="27"/>
    </row>
    <row r="7990" spans="2:13">
      <c r="B7990" s="28"/>
      <c r="C7990" s="28"/>
      <c r="E7990" s="28"/>
      <c r="F7990" s="30"/>
      <c r="G7990" s="31"/>
      <c r="I7990" s="28"/>
      <c r="J7990" s="29"/>
      <c r="L7990" s="28"/>
      <c r="M7990" s="27"/>
    </row>
    <row r="7991" spans="2:13">
      <c r="B7991" s="28"/>
      <c r="C7991" s="28"/>
      <c r="E7991" s="28"/>
      <c r="F7991" s="30"/>
      <c r="G7991" s="31"/>
      <c r="I7991" s="28"/>
      <c r="J7991" s="29"/>
      <c r="L7991" s="28"/>
      <c r="M7991" s="27"/>
    </row>
    <row r="7992" spans="2:13">
      <c r="B7992" s="28"/>
      <c r="C7992" s="28"/>
      <c r="E7992" s="28"/>
      <c r="F7992" s="30"/>
      <c r="G7992" s="31"/>
      <c r="I7992" s="28"/>
      <c r="J7992" s="29"/>
      <c r="L7992" s="28"/>
      <c r="M7992" s="27"/>
    </row>
    <row r="7993" spans="2:13">
      <c r="B7993" s="28"/>
      <c r="C7993" s="28"/>
      <c r="E7993" s="28"/>
      <c r="F7993" s="30"/>
      <c r="G7993" s="31"/>
      <c r="I7993" s="28"/>
      <c r="J7993" s="29"/>
      <c r="L7993" s="28"/>
      <c r="M7993" s="27"/>
    </row>
    <row r="7994" spans="2:13">
      <c r="B7994" s="28"/>
      <c r="C7994" s="28"/>
      <c r="E7994" s="28"/>
      <c r="F7994" s="30"/>
      <c r="G7994" s="31"/>
      <c r="I7994" s="28"/>
      <c r="J7994" s="29"/>
      <c r="L7994" s="28"/>
      <c r="M7994" s="27"/>
    </row>
    <row r="7995" spans="2:13">
      <c r="B7995" s="28"/>
      <c r="C7995" s="28"/>
      <c r="E7995" s="28"/>
      <c r="F7995" s="30"/>
      <c r="G7995" s="31"/>
      <c r="I7995" s="28"/>
      <c r="J7995" s="29"/>
      <c r="L7995" s="28"/>
      <c r="M7995" s="27"/>
    </row>
    <row r="7996" spans="2:13">
      <c r="B7996" s="28"/>
      <c r="C7996" s="28"/>
      <c r="E7996" s="28"/>
      <c r="F7996" s="30"/>
      <c r="G7996" s="31"/>
      <c r="I7996" s="28"/>
      <c r="J7996" s="29"/>
      <c r="L7996" s="28"/>
      <c r="M7996" s="27"/>
    </row>
    <row r="7997" spans="2:13">
      <c r="B7997" s="28"/>
      <c r="C7997" s="28"/>
      <c r="E7997" s="28"/>
      <c r="F7997" s="30"/>
      <c r="G7997" s="31"/>
      <c r="I7997" s="28"/>
      <c r="J7997" s="29"/>
      <c r="L7997" s="28"/>
      <c r="M7997" s="27"/>
    </row>
    <row r="7998" spans="2:13">
      <c r="B7998" s="28"/>
      <c r="C7998" s="28"/>
      <c r="E7998" s="28"/>
      <c r="F7998" s="30"/>
      <c r="G7998" s="31"/>
      <c r="I7998" s="28"/>
      <c r="J7998" s="29"/>
      <c r="L7998" s="28"/>
      <c r="M7998" s="27"/>
    </row>
    <row r="7999" spans="2:13">
      <c r="B7999" s="28"/>
      <c r="C7999" s="28"/>
      <c r="E7999" s="28"/>
      <c r="F7999" s="30"/>
      <c r="G7999" s="31"/>
      <c r="I7999" s="28"/>
      <c r="J7999" s="29"/>
      <c r="L7999" s="28"/>
      <c r="M7999" s="27"/>
    </row>
    <row r="8000" spans="2:13">
      <c r="B8000" s="28"/>
      <c r="C8000" s="28"/>
      <c r="E8000" s="28"/>
      <c r="F8000" s="30"/>
      <c r="G8000" s="31"/>
      <c r="I8000" s="28"/>
      <c r="J8000" s="29"/>
      <c r="L8000" s="28"/>
      <c r="M8000" s="27"/>
    </row>
    <row r="8001" spans="2:13">
      <c r="B8001" s="28"/>
      <c r="C8001" s="28"/>
      <c r="E8001" s="28"/>
      <c r="F8001" s="30"/>
      <c r="G8001" s="31"/>
      <c r="I8001" s="28"/>
      <c r="J8001" s="29"/>
      <c r="L8001" s="28"/>
      <c r="M8001" s="27"/>
    </row>
    <row r="8002" spans="2:13">
      <c r="B8002" s="28"/>
      <c r="C8002" s="28"/>
      <c r="E8002" s="28"/>
      <c r="F8002" s="30"/>
      <c r="G8002" s="31"/>
      <c r="I8002" s="28"/>
      <c r="J8002" s="29"/>
      <c r="L8002" s="28"/>
      <c r="M8002" s="27"/>
    </row>
    <row r="8003" spans="2:13">
      <c r="B8003" s="28"/>
      <c r="C8003" s="28"/>
      <c r="E8003" s="28"/>
      <c r="F8003" s="30"/>
      <c r="G8003" s="31"/>
      <c r="I8003" s="28"/>
      <c r="J8003" s="29"/>
      <c r="L8003" s="28"/>
      <c r="M8003" s="27"/>
    </row>
    <row r="8004" spans="2:13">
      <c r="B8004" s="28"/>
      <c r="C8004" s="28"/>
      <c r="E8004" s="28"/>
      <c r="F8004" s="30"/>
      <c r="G8004" s="31"/>
      <c r="I8004" s="28"/>
      <c r="J8004" s="29"/>
      <c r="L8004" s="28"/>
      <c r="M8004" s="27"/>
    </row>
    <row r="8005" spans="2:13">
      <c r="B8005" s="28"/>
      <c r="C8005" s="28"/>
      <c r="E8005" s="28"/>
      <c r="F8005" s="30"/>
      <c r="G8005" s="31"/>
      <c r="I8005" s="28"/>
      <c r="J8005" s="29"/>
      <c r="L8005" s="28"/>
      <c r="M8005" s="27"/>
    </row>
    <row r="8006" spans="2:13">
      <c r="B8006" s="28"/>
      <c r="C8006" s="28"/>
      <c r="E8006" s="28"/>
      <c r="F8006" s="30"/>
      <c r="G8006" s="31"/>
      <c r="I8006" s="28"/>
      <c r="J8006" s="29"/>
      <c r="L8006" s="28"/>
      <c r="M8006" s="27"/>
    </row>
    <row r="8007" spans="2:13">
      <c r="B8007" s="28"/>
      <c r="C8007" s="28"/>
      <c r="E8007" s="28"/>
      <c r="F8007" s="30"/>
      <c r="G8007" s="31"/>
      <c r="I8007" s="28"/>
      <c r="J8007" s="29"/>
      <c r="L8007" s="28"/>
      <c r="M8007" s="27"/>
    </row>
    <row r="8008" spans="2:13">
      <c r="B8008" s="28"/>
      <c r="C8008" s="28"/>
      <c r="E8008" s="28"/>
      <c r="F8008" s="30"/>
      <c r="G8008" s="31"/>
      <c r="I8008" s="28"/>
      <c r="J8008" s="29"/>
      <c r="L8008" s="28"/>
      <c r="M8008" s="27"/>
    </row>
    <row r="8009" spans="2:13">
      <c r="B8009" s="28"/>
      <c r="C8009" s="28"/>
      <c r="E8009" s="28"/>
      <c r="F8009" s="30"/>
      <c r="G8009" s="31"/>
      <c r="I8009" s="28"/>
      <c r="J8009" s="29"/>
      <c r="L8009" s="28"/>
      <c r="M8009" s="27"/>
    </row>
    <row r="8010" spans="2:13">
      <c r="B8010" s="28"/>
      <c r="C8010" s="28"/>
      <c r="E8010" s="28"/>
      <c r="F8010" s="30"/>
      <c r="G8010" s="31"/>
      <c r="I8010" s="28"/>
      <c r="J8010" s="29"/>
      <c r="L8010" s="28"/>
      <c r="M8010" s="27"/>
    </row>
    <row r="8011" spans="2:13">
      <c r="B8011" s="28"/>
      <c r="C8011" s="28"/>
      <c r="E8011" s="28"/>
      <c r="F8011" s="30"/>
      <c r="G8011" s="31"/>
      <c r="I8011" s="28"/>
      <c r="J8011" s="29"/>
      <c r="L8011" s="28"/>
      <c r="M8011" s="27"/>
    </row>
    <row r="8012" spans="2:13">
      <c r="B8012" s="28"/>
      <c r="C8012" s="28"/>
      <c r="E8012" s="28"/>
      <c r="F8012" s="30"/>
      <c r="G8012" s="31"/>
      <c r="I8012" s="28"/>
      <c r="J8012" s="29"/>
      <c r="L8012" s="28"/>
      <c r="M8012" s="27"/>
    </row>
    <row r="8013" spans="2:13">
      <c r="B8013" s="28"/>
      <c r="C8013" s="28"/>
      <c r="E8013" s="28"/>
      <c r="F8013" s="30"/>
      <c r="G8013" s="31"/>
      <c r="I8013" s="28"/>
      <c r="J8013" s="29"/>
      <c r="L8013" s="28"/>
      <c r="M8013" s="27"/>
    </row>
    <row r="8014" spans="2:13">
      <c r="B8014" s="28"/>
      <c r="C8014" s="28"/>
      <c r="E8014" s="28"/>
      <c r="F8014" s="30"/>
      <c r="G8014" s="31"/>
      <c r="I8014" s="28"/>
      <c r="J8014" s="29"/>
      <c r="L8014" s="28"/>
      <c r="M8014" s="27"/>
    </row>
    <row r="8015" spans="2:13">
      <c r="B8015" s="28"/>
      <c r="C8015" s="28"/>
      <c r="E8015" s="28"/>
      <c r="F8015" s="30"/>
      <c r="G8015" s="31"/>
      <c r="I8015" s="28"/>
      <c r="J8015" s="29"/>
      <c r="L8015" s="28"/>
      <c r="M8015" s="27"/>
    </row>
    <row r="8016" spans="2:13">
      <c r="B8016" s="28"/>
      <c r="C8016" s="28"/>
      <c r="E8016" s="28"/>
      <c r="F8016" s="30"/>
      <c r="G8016" s="31"/>
      <c r="I8016" s="28"/>
      <c r="J8016" s="29"/>
      <c r="L8016" s="28"/>
      <c r="M8016" s="27"/>
    </row>
    <row r="8017" spans="2:13">
      <c r="B8017" s="28"/>
      <c r="C8017" s="28"/>
      <c r="E8017" s="28"/>
      <c r="F8017" s="30"/>
      <c r="G8017" s="31"/>
      <c r="I8017" s="28"/>
      <c r="J8017" s="29"/>
      <c r="L8017" s="28"/>
      <c r="M8017" s="27"/>
    </row>
    <row r="8018" spans="2:13">
      <c r="B8018" s="28"/>
      <c r="C8018" s="28"/>
      <c r="E8018" s="28"/>
      <c r="F8018" s="30"/>
      <c r="G8018" s="31"/>
      <c r="I8018" s="28"/>
      <c r="J8018" s="29"/>
      <c r="L8018" s="28"/>
      <c r="M8018" s="27"/>
    </row>
    <row r="8019" spans="2:13">
      <c r="B8019" s="28"/>
      <c r="C8019" s="28"/>
      <c r="E8019" s="28"/>
      <c r="F8019" s="30"/>
      <c r="G8019" s="31"/>
      <c r="I8019" s="28"/>
      <c r="J8019" s="29"/>
      <c r="L8019" s="28"/>
      <c r="M8019" s="27"/>
    </row>
    <row r="8020" spans="2:13">
      <c r="B8020" s="28"/>
      <c r="C8020" s="28"/>
      <c r="E8020" s="28"/>
      <c r="F8020" s="30"/>
      <c r="G8020" s="31"/>
      <c r="I8020" s="28"/>
      <c r="J8020" s="29"/>
      <c r="L8020" s="28"/>
      <c r="M8020" s="27"/>
    </row>
    <row r="8021" spans="2:13">
      <c r="B8021" s="28"/>
      <c r="C8021" s="28"/>
      <c r="E8021" s="28"/>
      <c r="F8021" s="30"/>
      <c r="G8021" s="31"/>
      <c r="I8021" s="28"/>
      <c r="J8021" s="29"/>
      <c r="L8021" s="28"/>
      <c r="M8021" s="27"/>
    </row>
    <row r="8022" spans="2:13">
      <c r="B8022" s="28"/>
      <c r="C8022" s="28"/>
      <c r="E8022" s="28"/>
      <c r="F8022" s="30"/>
      <c r="G8022" s="31"/>
      <c r="I8022" s="28"/>
      <c r="J8022" s="29"/>
      <c r="L8022" s="28"/>
      <c r="M8022" s="27"/>
    </row>
    <row r="8023" spans="2:13">
      <c r="B8023" s="28"/>
      <c r="C8023" s="28"/>
      <c r="E8023" s="28"/>
      <c r="F8023" s="30"/>
      <c r="G8023" s="31"/>
      <c r="I8023" s="28"/>
      <c r="J8023" s="29"/>
      <c r="L8023" s="28"/>
      <c r="M8023" s="27"/>
    </row>
    <row r="8024" spans="2:13">
      <c r="B8024" s="28"/>
      <c r="C8024" s="28"/>
      <c r="E8024" s="28"/>
      <c r="F8024" s="30"/>
      <c r="G8024" s="31"/>
      <c r="I8024" s="28"/>
      <c r="J8024" s="29"/>
      <c r="L8024" s="28"/>
      <c r="M8024" s="27"/>
    </row>
    <row r="8025" spans="2:13">
      <c r="B8025" s="28"/>
      <c r="C8025" s="28"/>
      <c r="E8025" s="28"/>
      <c r="F8025" s="30"/>
      <c r="G8025" s="31"/>
      <c r="I8025" s="28"/>
      <c r="J8025" s="29"/>
      <c r="L8025" s="28"/>
      <c r="M8025" s="27"/>
    </row>
    <row r="8026" spans="2:13">
      <c r="B8026" s="28"/>
      <c r="C8026" s="28"/>
      <c r="E8026" s="28"/>
      <c r="F8026" s="30"/>
      <c r="G8026" s="31"/>
      <c r="I8026" s="28"/>
      <c r="J8026" s="29"/>
      <c r="L8026" s="28"/>
      <c r="M8026" s="27"/>
    </row>
    <row r="8027" spans="2:13">
      <c r="B8027" s="28"/>
      <c r="C8027" s="28"/>
      <c r="E8027" s="28"/>
      <c r="F8027" s="30"/>
      <c r="G8027" s="31"/>
      <c r="I8027" s="28"/>
      <c r="J8027" s="29"/>
      <c r="L8027" s="28"/>
      <c r="M8027" s="27"/>
    </row>
    <row r="8028" spans="2:13">
      <c r="B8028" s="28"/>
      <c r="C8028" s="28"/>
      <c r="E8028" s="28"/>
      <c r="F8028" s="30"/>
      <c r="G8028" s="31"/>
      <c r="I8028" s="28"/>
      <c r="J8028" s="29"/>
      <c r="L8028" s="28"/>
      <c r="M8028" s="27"/>
    </row>
    <row r="8029" spans="2:13">
      <c r="B8029" s="28"/>
      <c r="C8029" s="28"/>
      <c r="E8029" s="28"/>
      <c r="F8029" s="30"/>
      <c r="G8029" s="31"/>
      <c r="I8029" s="28"/>
      <c r="J8029" s="29"/>
      <c r="L8029" s="28"/>
      <c r="M8029" s="27"/>
    </row>
    <row r="8030" spans="2:13">
      <c r="B8030" s="28"/>
      <c r="C8030" s="28"/>
      <c r="E8030" s="28"/>
      <c r="F8030" s="30"/>
      <c r="G8030" s="31"/>
      <c r="I8030" s="28"/>
      <c r="J8030" s="29"/>
      <c r="L8030" s="28"/>
      <c r="M8030" s="27"/>
    </row>
    <row r="8031" spans="2:13">
      <c r="B8031" s="28"/>
      <c r="C8031" s="28"/>
      <c r="E8031" s="28"/>
      <c r="F8031" s="30"/>
      <c r="G8031" s="31"/>
      <c r="I8031" s="28"/>
      <c r="J8031" s="29"/>
      <c r="L8031" s="28"/>
      <c r="M8031" s="27"/>
    </row>
    <row r="8032" spans="2:13">
      <c r="B8032" s="28"/>
      <c r="C8032" s="28"/>
      <c r="E8032" s="28"/>
      <c r="F8032" s="30"/>
      <c r="G8032" s="31"/>
      <c r="I8032" s="28"/>
      <c r="J8032" s="29"/>
      <c r="L8032" s="28"/>
      <c r="M8032" s="27"/>
    </row>
    <row r="8033" spans="2:13">
      <c r="B8033" s="28"/>
      <c r="C8033" s="28"/>
      <c r="E8033" s="28"/>
      <c r="F8033" s="30"/>
      <c r="G8033" s="31"/>
      <c r="I8033" s="28"/>
      <c r="J8033" s="29"/>
      <c r="L8033" s="28"/>
      <c r="M8033" s="27"/>
    </row>
    <row r="8034" spans="2:13">
      <c r="B8034" s="28"/>
      <c r="C8034" s="28"/>
      <c r="E8034" s="28"/>
      <c r="F8034" s="30"/>
      <c r="G8034" s="31"/>
      <c r="I8034" s="28"/>
      <c r="J8034" s="29"/>
      <c r="L8034" s="28"/>
      <c r="M8034" s="27"/>
    </row>
    <row r="8035" spans="2:13">
      <c r="B8035" s="28"/>
      <c r="C8035" s="28"/>
      <c r="E8035" s="28"/>
      <c r="F8035" s="30"/>
      <c r="G8035" s="31"/>
      <c r="I8035" s="28"/>
      <c r="J8035" s="29"/>
      <c r="L8035" s="28"/>
      <c r="M8035" s="27"/>
    </row>
    <row r="8036" spans="2:13">
      <c r="B8036" s="28"/>
      <c r="C8036" s="28"/>
      <c r="E8036" s="28"/>
      <c r="F8036" s="30"/>
      <c r="G8036" s="31"/>
      <c r="I8036" s="28"/>
      <c r="J8036" s="29"/>
      <c r="L8036" s="28"/>
      <c r="M8036" s="27"/>
    </row>
    <row r="8037" spans="2:13">
      <c r="B8037" s="28"/>
      <c r="C8037" s="28"/>
      <c r="E8037" s="28"/>
      <c r="F8037" s="30"/>
      <c r="G8037" s="31"/>
      <c r="I8037" s="28"/>
      <c r="J8037" s="29"/>
      <c r="L8037" s="28"/>
      <c r="M8037" s="27"/>
    </row>
    <row r="8038" spans="2:13">
      <c r="B8038" s="28"/>
      <c r="C8038" s="28"/>
      <c r="E8038" s="28"/>
      <c r="F8038" s="30"/>
      <c r="G8038" s="31"/>
      <c r="I8038" s="28"/>
      <c r="J8038" s="29"/>
      <c r="L8038" s="28"/>
      <c r="M8038" s="27"/>
    </row>
    <row r="8039" spans="2:13">
      <c r="B8039" s="28"/>
      <c r="C8039" s="28"/>
      <c r="E8039" s="28"/>
      <c r="F8039" s="30"/>
      <c r="G8039" s="31"/>
      <c r="I8039" s="28"/>
      <c r="J8039" s="29"/>
      <c r="L8039" s="28"/>
      <c r="M8039" s="27"/>
    </row>
    <row r="8040" spans="2:13">
      <c r="B8040" s="28"/>
      <c r="C8040" s="28"/>
      <c r="E8040" s="28"/>
      <c r="F8040" s="30"/>
      <c r="G8040" s="31"/>
      <c r="I8040" s="28"/>
      <c r="J8040" s="29"/>
      <c r="L8040" s="28"/>
      <c r="M8040" s="27"/>
    </row>
    <row r="8041" spans="2:13">
      <c r="B8041" s="28"/>
      <c r="C8041" s="28"/>
      <c r="E8041" s="28"/>
      <c r="F8041" s="30"/>
      <c r="G8041" s="31"/>
      <c r="I8041" s="28"/>
      <c r="J8041" s="29"/>
      <c r="L8041" s="28"/>
      <c r="M8041" s="27"/>
    </row>
    <row r="8042" spans="2:13">
      <c r="B8042" s="28"/>
      <c r="C8042" s="28"/>
      <c r="E8042" s="28"/>
      <c r="F8042" s="30"/>
      <c r="G8042" s="31"/>
      <c r="I8042" s="28"/>
      <c r="J8042" s="29"/>
      <c r="L8042" s="28"/>
      <c r="M8042" s="27"/>
    </row>
    <row r="8043" spans="2:13">
      <c r="B8043" s="28"/>
      <c r="C8043" s="28"/>
      <c r="E8043" s="28"/>
      <c r="F8043" s="30"/>
      <c r="G8043" s="31"/>
      <c r="I8043" s="28"/>
      <c r="J8043" s="29"/>
      <c r="L8043" s="28"/>
      <c r="M8043" s="27"/>
    </row>
    <row r="8044" spans="2:13">
      <c r="B8044" s="28"/>
      <c r="C8044" s="28"/>
      <c r="E8044" s="28"/>
      <c r="F8044" s="30"/>
      <c r="G8044" s="31"/>
      <c r="I8044" s="28"/>
      <c r="J8044" s="29"/>
      <c r="L8044" s="28"/>
      <c r="M8044" s="27"/>
    </row>
    <row r="8045" spans="2:13">
      <c r="B8045" s="28"/>
      <c r="C8045" s="28"/>
      <c r="E8045" s="28"/>
      <c r="F8045" s="30"/>
      <c r="G8045" s="31"/>
      <c r="I8045" s="28"/>
      <c r="J8045" s="29"/>
      <c r="L8045" s="28"/>
      <c r="M8045" s="27"/>
    </row>
    <row r="8046" spans="2:13">
      <c r="B8046" s="28"/>
      <c r="C8046" s="28"/>
      <c r="E8046" s="28"/>
      <c r="F8046" s="30"/>
      <c r="G8046" s="31"/>
      <c r="I8046" s="28"/>
      <c r="J8046" s="29"/>
      <c r="L8046" s="28"/>
      <c r="M8046" s="27"/>
    </row>
    <row r="8047" spans="2:13">
      <c r="B8047" s="28"/>
      <c r="C8047" s="28"/>
      <c r="E8047" s="28"/>
      <c r="F8047" s="30"/>
      <c r="G8047" s="31"/>
      <c r="I8047" s="28"/>
      <c r="J8047" s="29"/>
      <c r="L8047" s="28"/>
      <c r="M8047" s="27"/>
    </row>
    <row r="8048" spans="2:13">
      <c r="B8048" s="28"/>
      <c r="C8048" s="28"/>
      <c r="E8048" s="28"/>
      <c r="F8048" s="30"/>
      <c r="G8048" s="31"/>
      <c r="I8048" s="28"/>
      <c r="J8048" s="29"/>
      <c r="L8048" s="28"/>
      <c r="M8048" s="27"/>
    </row>
    <row r="8049" spans="2:13">
      <c r="B8049" s="28"/>
      <c r="C8049" s="28"/>
      <c r="E8049" s="28"/>
      <c r="F8049" s="30"/>
      <c r="G8049" s="31"/>
      <c r="I8049" s="28"/>
      <c r="J8049" s="29"/>
      <c r="L8049" s="28"/>
      <c r="M8049" s="27"/>
    </row>
    <row r="8050" spans="2:13">
      <c r="B8050" s="28"/>
      <c r="C8050" s="28"/>
      <c r="E8050" s="28"/>
      <c r="F8050" s="30"/>
      <c r="G8050" s="31"/>
      <c r="I8050" s="28"/>
      <c r="J8050" s="29"/>
      <c r="L8050" s="28"/>
      <c r="M8050" s="27"/>
    </row>
    <row r="8051" spans="2:13">
      <c r="B8051" s="28"/>
      <c r="C8051" s="28"/>
      <c r="E8051" s="28"/>
      <c r="F8051" s="30"/>
      <c r="G8051" s="31"/>
      <c r="I8051" s="28"/>
      <c r="J8051" s="29"/>
      <c r="L8051" s="28"/>
      <c r="M8051" s="27"/>
    </row>
    <row r="8052" spans="2:13">
      <c r="B8052" s="28"/>
      <c r="C8052" s="28"/>
      <c r="E8052" s="28"/>
      <c r="F8052" s="30"/>
      <c r="G8052" s="31"/>
      <c r="I8052" s="28"/>
      <c r="J8052" s="29"/>
      <c r="L8052" s="28"/>
      <c r="M8052" s="27"/>
    </row>
    <row r="8053" spans="2:13">
      <c r="B8053" s="28"/>
      <c r="C8053" s="28"/>
      <c r="E8053" s="28"/>
      <c r="F8053" s="30"/>
      <c r="G8053" s="31"/>
      <c r="I8053" s="28"/>
      <c r="J8053" s="29"/>
      <c r="L8053" s="28"/>
      <c r="M8053" s="27"/>
    </row>
    <row r="8054" spans="2:13">
      <c r="B8054" s="28"/>
      <c r="C8054" s="28"/>
      <c r="E8054" s="28"/>
      <c r="F8054" s="30"/>
      <c r="G8054" s="31"/>
      <c r="I8054" s="28"/>
      <c r="J8054" s="29"/>
      <c r="L8054" s="28"/>
      <c r="M8054" s="27"/>
    </row>
    <row r="8055" spans="2:13">
      <c r="B8055" s="28"/>
      <c r="C8055" s="28"/>
      <c r="E8055" s="28"/>
      <c r="F8055" s="30"/>
      <c r="G8055" s="31"/>
      <c r="I8055" s="28"/>
      <c r="J8055" s="29"/>
      <c r="L8055" s="28"/>
      <c r="M8055" s="27"/>
    </row>
    <row r="8056" spans="2:13">
      <c r="B8056" s="28"/>
      <c r="C8056" s="28"/>
      <c r="E8056" s="28"/>
      <c r="F8056" s="30"/>
      <c r="G8056" s="31"/>
      <c r="I8056" s="28"/>
      <c r="J8056" s="29"/>
      <c r="L8056" s="28"/>
      <c r="M8056" s="27"/>
    </row>
    <row r="8057" spans="2:13">
      <c r="B8057" s="28"/>
      <c r="C8057" s="28"/>
      <c r="E8057" s="28"/>
      <c r="F8057" s="30"/>
      <c r="G8057" s="31"/>
      <c r="I8057" s="28"/>
      <c r="J8057" s="29"/>
      <c r="L8057" s="28"/>
      <c r="M8057" s="27"/>
    </row>
    <row r="8058" spans="2:13">
      <c r="B8058" s="28"/>
      <c r="C8058" s="28"/>
      <c r="E8058" s="28"/>
      <c r="F8058" s="30"/>
      <c r="G8058" s="31"/>
      <c r="I8058" s="28"/>
      <c r="J8058" s="29"/>
      <c r="L8058" s="28"/>
      <c r="M8058" s="27"/>
    </row>
    <row r="8059" spans="2:13">
      <c r="B8059" s="28"/>
      <c r="C8059" s="28"/>
      <c r="E8059" s="28"/>
      <c r="F8059" s="30"/>
      <c r="G8059" s="31"/>
      <c r="I8059" s="28"/>
      <c r="J8059" s="29"/>
      <c r="L8059" s="28"/>
      <c r="M8059" s="27"/>
    </row>
    <row r="8060" spans="2:13">
      <c r="B8060" s="28"/>
      <c r="C8060" s="28"/>
      <c r="E8060" s="28"/>
      <c r="F8060" s="30"/>
      <c r="G8060" s="31"/>
      <c r="I8060" s="28"/>
      <c r="J8060" s="29"/>
      <c r="L8060" s="28"/>
      <c r="M8060" s="27"/>
    </row>
    <row r="8061" spans="2:13">
      <c r="B8061" s="28"/>
      <c r="C8061" s="28"/>
      <c r="E8061" s="28"/>
      <c r="F8061" s="30"/>
      <c r="G8061" s="31"/>
      <c r="I8061" s="28"/>
      <c r="J8061" s="29"/>
      <c r="L8061" s="28"/>
      <c r="M8061" s="27"/>
    </row>
    <row r="8062" spans="2:13">
      <c r="B8062" s="28"/>
      <c r="C8062" s="28"/>
      <c r="E8062" s="28"/>
      <c r="F8062" s="30"/>
      <c r="G8062" s="31"/>
      <c r="I8062" s="28"/>
      <c r="J8062" s="29"/>
      <c r="L8062" s="28"/>
      <c r="M8062" s="27"/>
    </row>
    <row r="8063" spans="2:13">
      <c r="B8063" s="28"/>
      <c r="C8063" s="28"/>
      <c r="E8063" s="28"/>
      <c r="F8063" s="30"/>
      <c r="G8063" s="31"/>
      <c r="I8063" s="28"/>
      <c r="J8063" s="29"/>
      <c r="L8063" s="28"/>
      <c r="M8063" s="27"/>
    </row>
    <row r="8064" spans="2:13">
      <c r="B8064" s="28"/>
      <c r="C8064" s="28"/>
      <c r="E8064" s="28"/>
      <c r="F8064" s="30"/>
      <c r="G8064" s="31"/>
      <c r="I8064" s="28"/>
      <c r="J8064" s="29"/>
      <c r="L8064" s="28"/>
      <c r="M8064" s="27"/>
    </row>
    <row r="8065" spans="2:13">
      <c r="B8065" s="28"/>
      <c r="C8065" s="28"/>
      <c r="E8065" s="28"/>
      <c r="F8065" s="30"/>
      <c r="G8065" s="31"/>
      <c r="I8065" s="28"/>
      <c r="J8065" s="29"/>
      <c r="L8065" s="28"/>
      <c r="M8065" s="27"/>
    </row>
    <row r="8066" spans="2:13">
      <c r="B8066" s="28"/>
      <c r="C8066" s="28"/>
      <c r="E8066" s="28"/>
      <c r="F8066" s="30"/>
      <c r="G8066" s="31"/>
      <c r="I8066" s="28"/>
      <c r="J8066" s="29"/>
      <c r="L8066" s="28"/>
      <c r="M8066" s="27"/>
    </row>
    <row r="8067" spans="2:13">
      <c r="B8067" s="28"/>
      <c r="C8067" s="28"/>
      <c r="E8067" s="28"/>
      <c r="F8067" s="30"/>
      <c r="G8067" s="31"/>
      <c r="I8067" s="28"/>
      <c r="J8067" s="29"/>
      <c r="L8067" s="28"/>
      <c r="M8067" s="27"/>
    </row>
    <row r="8068" spans="2:13">
      <c r="B8068" s="28"/>
      <c r="C8068" s="28"/>
      <c r="E8068" s="28"/>
      <c r="F8068" s="30"/>
      <c r="G8068" s="31"/>
      <c r="I8068" s="28"/>
      <c r="J8068" s="29"/>
      <c r="L8068" s="28"/>
      <c r="M8068" s="27"/>
    </row>
    <row r="8069" spans="2:13">
      <c r="B8069" s="28"/>
      <c r="C8069" s="28"/>
      <c r="E8069" s="28"/>
      <c r="F8069" s="30"/>
      <c r="G8069" s="31"/>
      <c r="I8069" s="28"/>
      <c r="J8069" s="29"/>
      <c r="L8069" s="28"/>
      <c r="M8069" s="27"/>
    </row>
    <row r="8070" spans="2:13">
      <c r="B8070" s="28"/>
      <c r="C8070" s="28"/>
      <c r="E8070" s="28"/>
      <c r="F8070" s="30"/>
      <c r="G8070" s="31"/>
      <c r="I8070" s="28"/>
      <c r="J8070" s="29"/>
      <c r="L8070" s="28"/>
      <c r="M8070" s="27"/>
    </row>
    <row r="8071" spans="2:13">
      <c r="B8071" s="28"/>
      <c r="C8071" s="28"/>
      <c r="E8071" s="28"/>
      <c r="F8071" s="30"/>
      <c r="G8071" s="31"/>
      <c r="I8071" s="28"/>
      <c r="J8071" s="29"/>
      <c r="L8071" s="28"/>
      <c r="M8071" s="27"/>
    </row>
    <row r="8072" spans="2:13">
      <c r="B8072" s="28"/>
      <c r="C8072" s="28"/>
      <c r="E8072" s="28"/>
      <c r="F8072" s="30"/>
      <c r="G8072" s="31"/>
      <c r="I8072" s="28"/>
      <c r="J8072" s="29"/>
      <c r="L8072" s="28"/>
      <c r="M8072" s="27"/>
    </row>
    <row r="8073" spans="2:13">
      <c r="B8073" s="28"/>
      <c r="C8073" s="28"/>
      <c r="E8073" s="28"/>
      <c r="F8073" s="30"/>
      <c r="G8073" s="31"/>
      <c r="I8073" s="28"/>
      <c r="J8073" s="29"/>
      <c r="L8073" s="28"/>
      <c r="M8073" s="27"/>
    </row>
    <row r="8074" spans="2:13">
      <c r="B8074" s="28"/>
      <c r="C8074" s="28"/>
      <c r="E8074" s="28"/>
      <c r="F8074" s="30"/>
      <c r="G8074" s="31"/>
      <c r="I8074" s="28"/>
      <c r="J8074" s="29"/>
      <c r="L8074" s="28"/>
      <c r="M8074" s="27"/>
    </row>
    <row r="8075" spans="2:13">
      <c r="B8075" s="28"/>
      <c r="C8075" s="28"/>
      <c r="E8075" s="28"/>
      <c r="F8075" s="30"/>
      <c r="G8075" s="31"/>
      <c r="I8075" s="28"/>
      <c r="J8075" s="29"/>
      <c r="L8075" s="28"/>
      <c r="M8075" s="27"/>
    </row>
    <row r="8076" spans="2:13">
      <c r="B8076" s="28"/>
      <c r="C8076" s="28"/>
      <c r="E8076" s="28"/>
      <c r="F8076" s="30"/>
      <c r="G8076" s="31"/>
      <c r="I8076" s="28"/>
      <c r="J8076" s="29"/>
      <c r="L8076" s="28"/>
      <c r="M8076" s="27"/>
    </row>
    <row r="8077" spans="2:13">
      <c r="B8077" s="28"/>
      <c r="C8077" s="28"/>
      <c r="E8077" s="28"/>
      <c r="F8077" s="30"/>
      <c r="G8077" s="31"/>
      <c r="I8077" s="28"/>
      <c r="J8077" s="29"/>
      <c r="L8077" s="28"/>
      <c r="M8077" s="27"/>
    </row>
    <row r="8078" spans="2:13">
      <c r="B8078" s="28"/>
      <c r="C8078" s="28"/>
      <c r="E8078" s="28"/>
      <c r="F8078" s="30"/>
      <c r="G8078" s="31"/>
      <c r="I8078" s="28"/>
      <c r="J8078" s="29"/>
      <c r="L8078" s="28"/>
      <c r="M8078" s="27"/>
    </row>
    <row r="8079" spans="2:13">
      <c r="B8079" s="28"/>
      <c r="C8079" s="28"/>
      <c r="E8079" s="28"/>
      <c r="F8079" s="30"/>
      <c r="G8079" s="31"/>
      <c r="I8079" s="28"/>
      <c r="J8079" s="29"/>
      <c r="L8079" s="28"/>
      <c r="M8079" s="27"/>
    </row>
    <row r="8080" spans="2:13">
      <c r="B8080" s="28"/>
      <c r="C8080" s="28"/>
      <c r="E8080" s="28"/>
      <c r="F8080" s="30"/>
      <c r="G8080" s="31"/>
      <c r="I8080" s="28"/>
      <c r="J8080" s="29"/>
      <c r="L8080" s="28"/>
      <c r="M8080" s="27"/>
    </row>
    <row r="8081" spans="2:13">
      <c r="B8081" s="28"/>
      <c r="C8081" s="28"/>
      <c r="E8081" s="28"/>
      <c r="F8081" s="30"/>
      <c r="G8081" s="31"/>
      <c r="I8081" s="28"/>
      <c r="J8081" s="29"/>
      <c r="L8081" s="28"/>
      <c r="M8081" s="27"/>
    </row>
    <row r="8082" spans="2:13">
      <c r="B8082" s="28"/>
      <c r="C8082" s="28"/>
      <c r="E8082" s="28"/>
      <c r="F8082" s="30"/>
      <c r="G8082" s="31"/>
      <c r="I8082" s="28"/>
      <c r="J8082" s="29"/>
      <c r="L8082" s="28"/>
      <c r="M8082" s="27"/>
    </row>
    <row r="8083" spans="2:13">
      <c r="B8083" s="28"/>
      <c r="C8083" s="28"/>
      <c r="E8083" s="28"/>
      <c r="F8083" s="30"/>
      <c r="G8083" s="31"/>
      <c r="I8083" s="28"/>
      <c r="J8083" s="29"/>
      <c r="L8083" s="28"/>
      <c r="M8083" s="27"/>
    </row>
    <row r="8084" spans="2:13">
      <c r="B8084" s="28"/>
      <c r="C8084" s="28"/>
      <c r="E8084" s="28"/>
      <c r="F8084" s="30"/>
      <c r="G8084" s="31"/>
      <c r="I8084" s="28"/>
      <c r="J8084" s="29"/>
      <c r="L8084" s="28"/>
      <c r="M8084" s="27"/>
    </row>
    <row r="8085" spans="2:13">
      <c r="B8085" s="28"/>
      <c r="C8085" s="28"/>
      <c r="E8085" s="28"/>
      <c r="F8085" s="30"/>
      <c r="G8085" s="31"/>
      <c r="I8085" s="28"/>
      <c r="J8085" s="29"/>
      <c r="L8085" s="28"/>
      <c r="M8085" s="27"/>
    </row>
    <row r="8086" spans="2:13">
      <c r="B8086" s="28"/>
      <c r="C8086" s="28"/>
      <c r="E8086" s="28"/>
      <c r="F8086" s="30"/>
      <c r="G8086" s="31"/>
      <c r="I8086" s="28"/>
      <c r="J8086" s="29"/>
      <c r="L8086" s="28"/>
      <c r="M8086" s="27"/>
    </row>
    <row r="8087" spans="2:13">
      <c r="B8087" s="28"/>
      <c r="C8087" s="28"/>
      <c r="E8087" s="28"/>
      <c r="F8087" s="30"/>
      <c r="G8087" s="31"/>
      <c r="I8087" s="28"/>
      <c r="J8087" s="29"/>
      <c r="L8087" s="28"/>
      <c r="M8087" s="27"/>
    </row>
    <row r="8088" spans="2:13">
      <c r="B8088" s="28"/>
      <c r="C8088" s="28"/>
      <c r="E8088" s="28"/>
      <c r="F8088" s="30"/>
      <c r="G8088" s="31"/>
      <c r="I8088" s="28"/>
      <c r="J8088" s="29"/>
      <c r="L8088" s="28"/>
      <c r="M8088" s="27"/>
    </row>
    <row r="8089" spans="2:13">
      <c r="B8089" s="28"/>
      <c r="C8089" s="28"/>
      <c r="E8089" s="28"/>
      <c r="F8089" s="30"/>
      <c r="G8089" s="31"/>
      <c r="I8089" s="28"/>
      <c r="J8089" s="29"/>
      <c r="L8089" s="28"/>
      <c r="M8089" s="27"/>
    </row>
    <row r="8090" spans="2:13">
      <c r="B8090" s="28"/>
      <c r="C8090" s="28"/>
      <c r="E8090" s="28"/>
      <c r="F8090" s="30"/>
      <c r="G8090" s="31"/>
      <c r="I8090" s="28"/>
      <c r="J8090" s="29"/>
      <c r="L8090" s="28"/>
      <c r="M8090" s="27"/>
    </row>
    <row r="8091" spans="2:13">
      <c r="B8091" s="28"/>
      <c r="C8091" s="28"/>
      <c r="E8091" s="28"/>
      <c r="F8091" s="30"/>
      <c r="G8091" s="31"/>
      <c r="I8091" s="28"/>
      <c r="J8091" s="29"/>
      <c r="L8091" s="28"/>
      <c r="M8091" s="27"/>
    </row>
    <row r="8092" spans="2:13">
      <c r="B8092" s="28"/>
      <c r="C8092" s="28"/>
      <c r="E8092" s="28"/>
      <c r="F8092" s="30"/>
      <c r="G8092" s="31"/>
      <c r="I8092" s="28"/>
      <c r="J8092" s="29"/>
      <c r="L8092" s="28"/>
      <c r="M8092" s="27"/>
    </row>
    <row r="8093" spans="2:13">
      <c r="B8093" s="28"/>
      <c r="C8093" s="28"/>
      <c r="E8093" s="28"/>
      <c r="F8093" s="30"/>
      <c r="G8093" s="31"/>
      <c r="I8093" s="28"/>
      <c r="J8093" s="29"/>
      <c r="L8093" s="28"/>
      <c r="M8093" s="27"/>
    </row>
    <row r="8094" spans="2:13">
      <c r="B8094" s="28"/>
      <c r="C8094" s="28"/>
      <c r="E8094" s="28"/>
      <c r="F8094" s="30"/>
      <c r="G8094" s="31"/>
      <c r="I8094" s="28"/>
      <c r="J8094" s="29"/>
      <c r="L8094" s="28"/>
      <c r="M8094" s="27"/>
    </row>
    <row r="8095" spans="2:13">
      <c r="B8095" s="28"/>
      <c r="C8095" s="28"/>
      <c r="E8095" s="28"/>
      <c r="F8095" s="30"/>
      <c r="G8095" s="31"/>
      <c r="I8095" s="28"/>
      <c r="J8095" s="29"/>
      <c r="L8095" s="28"/>
      <c r="M8095" s="27"/>
    </row>
    <row r="8096" spans="2:13">
      <c r="B8096" s="28"/>
      <c r="C8096" s="28"/>
      <c r="E8096" s="28"/>
      <c r="F8096" s="30"/>
      <c r="G8096" s="31"/>
      <c r="I8096" s="28"/>
      <c r="J8096" s="29"/>
      <c r="L8096" s="28"/>
      <c r="M8096" s="27"/>
    </row>
    <row r="8097" spans="2:13">
      <c r="B8097" s="28"/>
      <c r="C8097" s="28"/>
      <c r="E8097" s="28"/>
      <c r="F8097" s="30"/>
      <c r="G8097" s="31"/>
      <c r="I8097" s="28"/>
      <c r="J8097" s="29"/>
      <c r="L8097" s="28"/>
      <c r="M8097" s="27"/>
    </row>
    <row r="8098" spans="2:13">
      <c r="B8098" s="28"/>
      <c r="C8098" s="28"/>
      <c r="E8098" s="28"/>
      <c r="F8098" s="30"/>
      <c r="G8098" s="31"/>
      <c r="I8098" s="28"/>
      <c r="J8098" s="29"/>
      <c r="L8098" s="28"/>
      <c r="M8098" s="27"/>
    </row>
    <row r="8099" spans="2:13">
      <c r="B8099" s="28"/>
      <c r="C8099" s="28"/>
      <c r="E8099" s="28"/>
      <c r="F8099" s="30"/>
      <c r="G8099" s="31"/>
      <c r="I8099" s="28"/>
      <c r="J8099" s="29"/>
      <c r="L8099" s="28"/>
      <c r="M8099" s="27"/>
    </row>
    <row r="8100" spans="2:13">
      <c r="B8100" s="28"/>
      <c r="C8100" s="28"/>
      <c r="E8100" s="28"/>
      <c r="F8100" s="30"/>
      <c r="G8100" s="31"/>
      <c r="I8100" s="28"/>
      <c r="J8100" s="29"/>
      <c r="L8100" s="28"/>
      <c r="M8100" s="27"/>
    </row>
    <row r="8101" spans="2:13">
      <c r="B8101" s="28"/>
      <c r="C8101" s="28"/>
      <c r="E8101" s="28"/>
      <c r="F8101" s="30"/>
      <c r="G8101" s="31"/>
      <c r="I8101" s="28"/>
      <c r="J8101" s="29"/>
      <c r="L8101" s="28"/>
      <c r="M8101" s="27"/>
    </row>
    <row r="8102" spans="2:13">
      <c r="B8102" s="28"/>
      <c r="C8102" s="28"/>
      <c r="E8102" s="28"/>
      <c r="F8102" s="30"/>
      <c r="G8102" s="31"/>
      <c r="I8102" s="28"/>
      <c r="J8102" s="29"/>
      <c r="L8102" s="28"/>
      <c r="M8102" s="27"/>
    </row>
    <row r="8103" spans="2:13">
      <c r="B8103" s="28"/>
      <c r="C8103" s="28"/>
      <c r="E8103" s="28"/>
      <c r="F8103" s="30"/>
      <c r="G8103" s="31"/>
      <c r="I8103" s="28"/>
      <c r="J8103" s="29"/>
      <c r="L8103" s="28"/>
      <c r="M8103" s="27"/>
    </row>
    <row r="8104" spans="2:13">
      <c r="B8104" s="28"/>
      <c r="C8104" s="28"/>
      <c r="E8104" s="28"/>
      <c r="F8104" s="30"/>
      <c r="G8104" s="31"/>
      <c r="I8104" s="28"/>
      <c r="J8104" s="29"/>
      <c r="L8104" s="28"/>
      <c r="M8104" s="27"/>
    </row>
    <row r="8105" spans="2:13">
      <c r="B8105" s="28"/>
      <c r="C8105" s="28"/>
      <c r="E8105" s="28"/>
      <c r="F8105" s="30"/>
      <c r="G8105" s="31"/>
      <c r="I8105" s="28"/>
      <c r="J8105" s="29"/>
      <c r="L8105" s="28"/>
      <c r="M8105" s="27"/>
    </row>
    <row r="8106" spans="2:13">
      <c r="B8106" s="28"/>
      <c r="C8106" s="28"/>
      <c r="E8106" s="28"/>
      <c r="F8106" s="30"/>
      <c r="G8106" s="31"/>
      <c r="I8106" s="28"/>
      <c r="J8106" s="29"/>
      <c r="L8106" s="28"/>
      <c r="M8106" s="27"/>
    </row>
    <row r="8107" spans="2:13">
      <c r="B8107" s="28"/>
      <c r="C8107" s="28"/>
      <c r="E8107" s="28"/>
      <c r="F8107" s="30"/>
      <c r="G8107" s="31"/>
      <c r="I8107" s="28"/>
      <c r="J8107" s="29"/>
      <c r="L8107" s="28"/>
      <c r="M8107" s="27"/>
    </row>
    <row r="8108" spans="2:13">
      <c r="B8108" s="28"/>
      <c r="C8108" s="28"/>
      <c r="E8108" s="28"/>
      <c r="F8108" s="30"/>
      <c r="G8108" s="31"/>
      <c r="I8108" s="28"/>
      <c r="J8108" s="29"/>
      <c r="L8108" s="28"/>
      <c r="M8108" s="27"/>
    </row>
    <row r="8109" spans="2:13">
      <c r="B8109" s="28"/>
      <c r="C8109" s="28"/>
      <c r="E8109" s="28"/>
      <c r="F8109" s="30"/>
      <c r="G8109" s="31"/>
      <c r="I8109" s="28"/>
      <c r="J8109" s="29"/>
      <c r="L8109" s="28"/>
      <c r="M8109" s="27"/>
    </row>
    <row r="8110" spans="2:13">
      <c r="B8110" s="28"/>
      <c r="C8110" s="28"/>
      <c r="E8110" s="28"/>
      <c r="F8110" s="30"/>
      <c r="G8110" s="31"/>
      <c r="I8110" s="28"/>
      <c r="J8110" s="29"/>
      <c r="L8110" s="28"/>
      <c r="M8110" s="27"/>
    </row>
    <row r="8111" spans="2:13">
      <c r="B8111" s="28"/>
      <c r="C8111" s="28"/>
      <c r="E8111" s="28"/>
      <c r="F8111" s="30"/>
      <c r="G8111" s="31"/>
      <c r="I8111" s="28"/>
      <c r="J8111" s="29"/>
      <c r="L8111" s="28"/>
      <c r="M8111" s="27"/>
    </row>
    <row r="8112" spans="2:13">
      <c r="B8112" s="28"/>
      <c r="C8112" s="28"/>
      <c r="E8112" s="28"/>
      <c r="F8112" s="30"/>
      <c r="G8112" s="31"/>
      <c r="I8112" s="28"/>
      <c r="J8112" s="29"/>
      <c r="L8112" s="28"/>
      <c r="M8112" s="27"/>
    </row>
    <row r="8113" spans="2:13">
      <c r="B8113" s="28"/>
      <c r="C8113" s="28"/>
      <c r="E8113" s="28"/>
      <c r="F8113" s="30"/>
      <c r="G8113" s="31"/>
      <c r="I8113" s="28"/>
      <c r="J8113" s="29"/>
      <c r="L8113" s="28"/>
      <c r="M8113" s="27"/>
    </row>
    <row r="8114" spans="2:13">
      <c r="B8114" s="28"/>
      <c r="C8114" s="28"/>
      <c r="E8114" s="28"/>
      <c r="F8114" s="30"/>
      <c r="G8114" s="31"/>
      <c r="I8114" s="28"/>
      <c r="J8114" s="29"/>
      <c r="L8114" s="28"/>
      <c r="M8114" s="27"/>
    </row>
    <row r="8115" spans="2:13">
      <c r="B8115" s="28"/>
      <c r="C8115" s="28"/>
      <c r="E8115" s="28"/>
      <c r="F8115" s="30"/>
      <c r="G8115" s="31"/>
      <c r="I8115" s="28"/>
      <c r="J8115" s="29"/>
      <c r="L8115" s="28"/>
      <c r="M8115" s="27"/>
    </row>
    <row r="8116" spans="2:13">
      <c r="B8116" s="28"/>
      <c r="C8116" s="28"/>
      <c r="E8116" s="28"/>
      <c r="F8116" s="30"/>
      <c r="G8116" s="31"/>
      <c r="I8116" s="28"/>
      <c r="J8116" s="29"/>
      <c r="L8116" s="28"/>
      <c r="M8116" s="27"/>
    </row>
    <row r="8117" spans="2:13">
      <c r="B8117" s="28"/>
      <c r="C8117" s="28"/>
      <c r="E8117" s="28"/>
      <c r="F8117" s="30"/>
      <c r="G8117" s="31"/>
      <c r="I8117" s="28"/>
      <c r="J8117" s="29"/>
      <c r="L8117" s="28"/>
      <c r="M8117" s="27"/>
    </row>
    <row r="8118" spans="2:13">
      <c r="B8118" s="28"/>
      <c r="C8118" s="28"/>
      <c r="E8118" s="28"/>
      <c r="F8118" s="30"/>
      <c r="G8118" s="31"/>
      <c r="I8118" s="28"/>
      <c r="J8118" s="29"/>
      <c r="L8118" s="28"/>
      <c r="M8118" s="27"/>
    </row>
    <row r="8119" spans="2:13">
      <c r="B8119" s="28"/>
      <c r="C8119" s="28"/>
      <c r="E8119" s="28"/>
      <c r="F8119" s="30"/>
      <c r="G8119" s="31"/>
      <c r="I8119" s="28"/>
      <c r="J8119" s="29"/>
      <c r="L8119" s="28"/>
      <c r="M8119" s="27"/>
    </row>
    <row r="8120" spans="2:13">
      <c r="B8120" s="28"/>
      <c r="C8120" s="28"/>
      <c r="E8120" s="28"/>
      <c r="F8120" s="30"/>
      <c r="G8120" s="31"/>
      <c r="I8120" s="28"/>
      <c r="J8120" s="29"/>
      <c r="L8120" s="28"/>
      <c r="M8120" s="27"/>
    </row>
    <row r="8121" spans="2:13">
      <c r="B8121" s="28"/>
      <c r="C8121" s="28"/>
      <c r="E8121" s="28"/>
      <c r="F8121" s="30"/>
      <c r="G8121" s="31"/>
      <c r="I8121" s="28"/>
      <c r="J8121" s="29"/>
      <c r="L8121" s="28"/>
      <c r="M8121" s="27"/>
    </row>
    <row r="8122" spans="2:13">
      <c r="B8122" s="28"/>
      <c r="C8122" s="28"/>
      <c r="E8122" s="28"/>
      <c r="F8122" s="30"/>
      <c r="G8122" s="31"/>
      <c r="I8122" s="28"/>
      <c r="J8122" s="29"/>
      <c r="L8122" s="28"/>
      <c r="M8122" s="27"/>
    </row>
    <row r="8123" spans="2:13">
      <c r="B8123" s="28"/>
      <c r="C8123" s="28"/>
      <c r="E8123" s="28"/>
      <c r="F8123" s="30"/>
      <c r="G8123" s="31"/>
      <c r="I8123" s="28"/>
      <c r="J8123" s="29"/>
      <c r="L8123" s="28"/>
      <c r="M8123" s="27"/>
    </row>
    <row r="8124" spans="2:13">
      <c r="B8124" s="28"/>
      <c r="C8124" s="28"/>
      <c r="E8124" s="28"/>
      <c r="F8124" s="30"/>
      <c r="G8124" s="31"/>
      <c r="I8124" s="28"/>
      <c r="J8124" s="29"/>
      <c r="L8124" s="28"/>
      <c r="M8124" s="27"/>
    </row>
    <row r="8125" spans="2:13">
      <c r="B8125" s="28"/>
      <c r="C8125" s="28"/>
      <c r="E8125" s="28"/>
      <c r="F8125" s="30"/>
      <c r="G8125" s="31"/>
      <c r="I8125" s="28"/>
      <c r="J8125" s="29"/>
      <c r="L8125" s="28"/>
      <c r="M8125" s="27"/>
    </row>
    <row r="8126" spans="2:13">
      <c r="B8126" s="28"/>
      <c r="C8126" s="28"/>
      <c r="E8126" s="28"/>
      <c r="F8126" s="30"/>
      <c r="G8126" s="31"/>
      <c r="I8126" s="28"/>
      <c r="J8126" s="29"/>
      <c r="L8126" s="28"/>
      <c r="M8126" s="27"/>
    </row>
    <row r="8127" spans="2:13">
      <c r="B8127" s="28"/>
      <c r="C8127" s="28"/>
      <c r="E8127" s="28"/>
      <c r="F8127" s="30"/>
      <c r="G8127" s="31"/>
      <c r="I8127" s="28"/>
      <c r="J8127" s="29"/>
      <c r="L8127" s="28"/>
      <c r="M8127" s="27"/>
    </row>
    <row r="8128" spans="2:13">
      <c r="B8128" s="28"/>
      <c r="C8128" s="28"/>
      <c r="E8128" s="28"/>
      <c r="F8128" s="30"/>
      <c r="G8128" s="31"/>
      <c r="I8128" s="28"/>
      <c r="J8128" s="29"/>
      <c r="L8128" s="28"/>
      <c r="M8128" s="27"/>
    </row>
    <row r="8129" spans="2:13">
      <c r="B8129" s="28"/>
      <c r="C8129" s="28"/>
      <c r="E8129" s="28"/>
      <c r="F8129" s="30"/>
      <c r="G8129" s="31"/>
      <c r="I8129" s="28"/>
      <c r="J8129" s="29"/>
      <c r="L8129" s="28"/>
      <c r="M8129" s="27"/>
    </row>
    <row r="8130" spans="2:13">
      <c r="B8130" s="28"/>
      <c r="C8130" s="28"/>
      <c r="E8130" s="28"/>
      <c r="F8130" s="30"/>
      <c r="G8130" s="31"/>
      <c r="I8130" s="28"/>
      <c r="J8130" s="29"/>
      <c r="L8130" s="28"/>
      <c r="M8130" s="27"/>
    </row>
    <row r="8131" spans="2:13">
      <c r="B8131" s="28"/>
      <c r="C8131" s="28"/>
      <c r="E8131" s="28"/>
      <c r="F8131" s="30"/>
      <c r="G8131" s="31"/>
      <c r="I8131" s="28"/>
      <c r="J8131" s="29"/>
      <c r="L8131" s="28"/>
      <c r="M8131" s="27"/>
    </row>
    <row r="8132" spans="2:13">
      <c r="B8132" s="28"/>
      <c r="C8132" s="28"/>
      <c r="E8132" s="28"/>
      <c r="F8132" s="30"/>
      <c r="G8132" s="31"/>
      <c r="I8132" s="28"/>
      <c r="J8132" s="29"/>
      <c r="L8132" s="28"/>
      <c r="M8132" s="27"/>
    </row>
    <row r="8133" spans="2:13">
      <c r="B8133" s="28"/>
      <c r="C8133" s="28"/>
      <c r="E8133" s="28"/>
      <c r="F8133" s="30"/>
      <c r="G8133" s="31"/>
      <c r="I8133" s="28"/>
      <c r="J8133" s="29"/>
      <c r="L8133" s="28"/>
      <c r="M8133" s="27"/>
    </row>
    <row r="8134" spans="2:13">
      <c r="B8134" s="28"/>
      <c r="C8134" s="28"/>
      <c r="E8134" s="28"/>
      <c r="F8134" s="30"/>
      <c r="G8134" s="31"/>
      <c r="I8134" s="28"/>
      <c r="J8134" s="29"/>
      <c r="L8134" s="28"/>
      <c r="M8134" s="27"/>
    </row>
    <row r="8135" spans="2:13">
      <c r="B8135" s="28"/>
      <c r="C8135" s="28"/>
      <c r="E8135" s="28"/>
      <c r="F8135" s="30"/>
      <c r="G8135" s="31"/>
      <c r="I8135" s="28"/>
      <c r="J8135" s="29"/>
      <c r="L8135" s="28"/>
      <c r="M8135" s="27"/>
    </row>
    <row r="8136" spans="2:13">
      <c r="B8136" s="28"/>
      <c r="C8136" s="28"/>
      <c r="E8136" s="28"/>
      <c r="F8136" s="30"/>
      <c r="G8136" s="31"/>
      <c r="I8136" s="28"/>
      <c r="J8136" s="29"/>
      <c r="L8136" s="28"/>
      <c r="M8136" s="27"/>
    </row>
    <row r="8137" spans="2:13">
      <c r="B8137" s="28"/>
      <c r="C8137" s="28"/>
      <c r="E8137" s="28"/>
      <c r="F8137" s="30"/>
      <c r="G8137" s="31"/>
      <c r="I8137" s="28"/>
      <c r="J8137" s="29"/>
      <c r="L8137" s="28"/>
      <c r="M8137" s="27"/>
    </row>
    <row r="8138" spans="2:13">
      <c r="B8138" s="28"/>
      <c r="C8138" s="28"/>
      <c r="E8138" s="28"/>
      <c r="F8138" s="30"/>
      <c r="G8138" s="31"/>
      <c r="I8138" s="28"/>
      <c r="J8138" s="29"/>
      <c r="L8138" s="28"/>
      <c r="M8138" s="27"/>
    </row>
    <row r="8139" spans="2:13">
      <c r="B8139" s="28"/>
      <c r="C8139" s="28"/>
      <c r="E8139" s="28"/>
      <c r="F8139" s="30"/>
      <c r="G8139" s="31"/>
      <c r="I8139" s="28"/>
      <c r="J8139" s="29"/>
      <c r="L8139" s="28"/>
      <c r="M8139" s="27"/>
    </row>
    <row r="8140" spans="2:13">
      <c r="B8140" s="28"/>
      <c r="C8140" s="28"/>
      <c r="E8140" s="28"/>
      <c r="F8140" s="30"/>
      <c r="G8140" s="31"/>
      <c r="I8140" s="28"/>
      <c r="J8140" s="29"/>
      <c r="L8140" s="28"/>
      <c r="M8140" s="27"/>
    </row>
    <row r="8141" spans="2:13">
      <c r="B8141" s="28"/>
      <c r="C8141" s="28"/>
      <c r="E8141" s="28"/>
      <c r="F8141" s="30"/>
      <c r="G8141" s="31"/>
      <c r="I8141" s="28"/>
      <c r="J8141" s="29"/>
      <c r="L8141" s="28"/>
      <c r="M8141" s="27"/>
    </row>
    <row r="8142" spans="2:13">
      <c r="B8142" s="28"/>
      <c r="C8142" s="28"/>
      <c r="E8142" s="28"/>
      <c r="F8142" s="30"/>
      <c r="G8142" s="31"/>
      <c r="I8142" s="28"/>
      <c r="J8142" s="29"/>
      <c r="L8142" s="28"/>
      <c r="M8142" s="27"/>
    </row>
    <row r="8143" spans="2:13">
      <c r="B8143" s="28"/>
      <c r="C8143" s="28"/>
      <c r="E8143" s="28"/>
      <c r="F8143" s="30"/>
      <c r="G8143" s="31"/>
      <c r="I8143" s="28"/>
      <c r="J8143" s="29"/>
      <c r="L8143" s="28"/>
      <c r="M8143" s="27"/>
    </row>
    <row r="8144" spans="2:13">
      <c r="B8144" s="28"/>
      <c r="C8144" s="28"/>
      <c r="E8144" s="28"/>
      <c r="F8144" s="30"/>
      <c r="G8144" s="31"/>
      <c r="I8144" s="28"/>
      <c r="J8144" s="29"/>
      <c r="L8144" s="28"/>
      <c r="M8144" s="27"/>
    </row>
    <row r="8145" spans="2:13">
      <c r="B8145" s="28"/>
      <c r="C8145" s="28"/>
      <c r="E8145" s="28"/>
      <c r="F8145" s="30"/>
      <c r="G8145" s="31"/>
      <c r="I8145" s="28"/>
      <c r="J8145" s="29"/>
      <c r="L8145" s="28"/>
      <c r="M8145" s="27"/>
    </row>
    <row r="8146" spans="2:13">
      <c r="B8146" s="28"/>
      <c r="C8146" s="28"/>
      <c r="E8146" s="28"/>
      <c r="F8146" s="30"/>
      <c r="G8146" s="31"/>
      <c r="I8146" s="28"/>
      <c r="J8146" s="29"/>
      <c r="L8146" s="28"/>
      <c r="M8146" s="27"/>
    </row>
    <row r="8147" spans="2:13">
      <c r="B8147" s="28"/>
      <c r="C8147" s="28"/>
      <c r="E8147" s="28"/>
      <c r="F8147" s="30"/>
      <c r="G8147" s="31"/>
      <c r="I8147" s="28"/>
      <c r="J8147" s="29"/>
      <c r="L8147" s="28"/>
      <c r="M8147" s="27"/>
    </row>
    <row r="8148" spans="2:13">
      <c r="B8148" s="28"/>
      <c r="C8148" s="28"/>
      <c r="E8148" s="28"/>
      <c r="F8148" s="30"/>
      <c r="G8148" s="31"/>
      <c r="I8148" s="28"/>
      <c r="J8148" s="29"/>
      <c r="L8148" s="28"/>
      <c r="M8148" s="27"/>
    </row>
    <row r="8149" spans="2:13">
      <c r="B8149" s="28"/>
      <c r="C8149" s="28"/>
      <c r="E8149" s="28"/>
      <c r="F8149" s="30"/>
      <c r="G8149" s="31"/>
      <c r="I8149" s="28"/>
      <c r="J8149" s="29"/>
      <c r="L8149" s="28"/>
      <c r="M8149" s="27"/>
    </row>
    <row r="8150" spans="2:13">
      <c r="B8150" s="28"/>
      <c r="C8150" s="28"/>
      <c r="E8150" s="28"/>
      <c r="F8150" s="30"/>
      <c r="G8150" s="31"/>
      <c r="I8150" s="28"/>
      <c r="J8150" s="29"/>
      <c r="L8150" s="28"/>
      <c r="M8150" s="27"/>
    </row>
    <row r="8151" spans="2:13">
      <c r="B8151" s="28"/>
      <c r="C8151" s="28"/>
      <c r="E8151" s="28"/>
      <c r="F8151" s="30"/>
      <c r="G8151" s="31"/>
      <c r="I8151" s="28"/>
      <c r="J8151" s="29"/>
      <c r="L8151" s="28"/>
      <c r="M8151" s="27"/>
    </row>
    <row r="8152" spans="2:13">
      <c r="B8152" s="28"/>
      <c r="C8152" s="28"/>
      <c r="E8152" s="28"/>
      <c r="F8152" s="30"/>
      <c r="G8152" s="31"/>
      <c r="I8152" s="28"/>
      <c r="J8152" s="29"/>
      <c r="L8152" s="28"/>
      <c r="M8152" s="27"/>
    </row>
    <row r="8153" spans="2:13">
      <c r="B8153" s="28"/>
      <c r="C8153" s="28"/>
      <c r="E8153" s="28"/>
      <c r="F8153" s="30"/>
      <c r="G8153" s="31"/>
      <c r="I8153" s="28"/>
      <c r="J8153" s="29"/>
      <c r="L8153" s="28"/>
      <c r="M8153" s="27"/>
    </row>
    <row r="8154" spans="2:13">
      <c r="B8154" s="28"/>
      <c r="C8154" s="28"/>
      <c r="E8154" s="28"/>
      <c r="F8154" s="30"/>
      <c r="G8154" s="31"/>
      <c r="I8154" s="28"/>
      <c r="J8154" s="29"/>
      <c r="L8154" s="28"/>
      <c r="M8154" s="27"/>
    </row>
    <row r="8155" spans="2:13">
      <c r="B8155" s="28"/>
      <c r="C8155" s="28"/>
      <c r="E8155" s="28"/>
      <c r="F8155" s="30"/>
      <c r="G8155" s="31"/>
      <c r="I8155" s="28"/>
      <c r="J8155" s="29"/>
      <c r="L8155" s="28"/>
      <c r="M8155" s="27"/>
    </row>
    <row r="8156" spans="2:13">
      <c r="B8156" s="28"/>
      <c r="C8156" s="28"/>
      <c r="E8156" s="28"/>
      <c r="F8156" s="30"/>
      <c r="G8156" s="31"/>
      <c r="I8156" s="28"/>
      <c r="J8156" s="29"/>
      <c r="L8156" s="28"/>
      <c r="M8156" s="27"/>
    </row>
    <row r="8157" spans="2:13">
      <c r="B8157" s="28"/>
      <c r="C8157" s="28"/>
      <c r="E8157" s="28"/>
      <c r="F8157" s="30"/>
      <c r="G8157" s="31"/>
      <c r="I8157" s="28"/>
      <c r="J8157" s="29"/>
      <c r="L8157" s="28"/>
      <c r="M8157" s="27"/>
    </row>
    <row r="8158" spans="2:13">
      <c r="B8158" s="28"/>
      <c r="C8158" s="28"/>
      <c r="E8158" s="28"/>
      <c r="F8158" s="30"/>
      <c r="G8158" s="31"/>
      <c r="I8158" s="28"/>
      <c r="J8158" s="29"/>
      <c r="L8158" s="28"/>
      <c r="M8158" s="27"/>
    </row>
    <row r="8159" spans="2:13">
      <c r="B8159" s="28"/>
      <c r="C8159" s="28"/>
      <c r="E8159" s="28"/>
      <c r="F8159" s="30"/>
      <c r="G8159" s="31"/>
      <c r="I8159" s="28"/>
      <c r="J8159" s="29"/>
      <c r="L8159" s="28"/>
      <c r="M8159" s="27"/>
    </row>
    <row r="8160" spans="2:13">
      <c r="B8160" s="28"/>
      <c r="C8160" s="28"/>
      <c r="E8160" s="28"/>
      <c r="F8160" s="30"/>
      <c r="G8160" s="31"/>
      <c r="I8160" s="28"/>
      <c r="J8160" s="29"/>
      <c r="L8160" s="28"/>
      <c r="M8160" s="27"/>
    </row>
    <row r="8161" spans="2:13">
      <c r="B8161" s="28"/>
      <c r="C8161" s="28"/>
      <c r="E8161" s="28"/>
      <c r="F8161" s="30"/>
      <c r="G8161" s="31"/>
      <c r="I8161" s="28"/>
      <c r="J8161" s="29"/>
      <c r="L8161" s="28"/>
      <c r="M8161" s="27"/>
    </row>
    <row r="8162" spans="2:13">
      <c r="B8162" s="28"/>
      <c r="C8162" s="28"/>
      <c r="E8162" s="28"/>
      <c r="F8162" s="30"/>
      <c r="G8162" s="31"/>
      <c r="I8162" s="28"/>
      <c r="J8162" s="29"/>
      <c r="L8162" s="28"/>
      <c r="M8162" s="27"/>
    </row>
    <row r="8163" spans="2:13">
      <c r="B8163" s="28"/>
      <c r="C8163" s="28"/>
      <c r="E8163" s="28"/>
      <c r="F8163" s="30"/>
      <c r="G8163" s="31"/>
      <c r="I8163" s="28"/>
      <c r="J8163" s="29"/>
      <c r="L8163" s="28"/>
      <c r="M8163" s="27"/>
    </row>
    <row r="8164" spans="2:13">
      <c r="B8164" s="28"/>
      <c r="C8164" s="28"/>
      <c r="E8164" s="28"/>
      <c r="F8164" s="30"/>
      <c r="G8164" s="31"/>
      <c r="I8164" s="28"/>
      <c r="J8164" s="29"/>
      <c r="L8164" s="28"/>
      <c r="M8164" s="27"/>
    </row>
    <row r="8165" spans="2:13">
      <c r="B8165" s="28"/>
      <c r="C8165" s="28"/>
      <c r="E8165" s="28"/>
      <c r="F8165" s="30"/>
      <c r="G8165" s="31"/>
      <c r="I8165" s="28"/>
      <c r="J8165" s="29"/>
      <c r="L8165" s="28"/>
      <c r="M8165" s="27"/>
    </row>
    <row r="8166" spans="2:13">
      <c r="B8166" s="28"/>
      <c r="C8166" s="28"/>
      <c r="E8166" s="28"/>
      <c r="F8166" s="30"/>
      <c r="G8166" s="31"/>
      <c r="I8166" s="28"/>
      <c r="J8166" s="29"/>
      <c r="L8166" s="28"/>
      <c r="M8166" s="27"/>
    </row>
    <row r="8167" spans="2:13">
      <c r="B8167" s="28"/>
      <c r="C8167" s="28"/>
      <c r="E8167" s="28"/>
      <c r="F8167" s="30"/>
      <c r="G8167" s="31"/>
      <c r="I8167" s="28"/>
      <c r="J8167" s="29"/>
      <c r="L8167" s="28"/>
      <c r="M8167" s="27"/>
    </row>
    <row r="8168" spans="2:13">
      <c r="B8168" s="28"/>
      <c r="C8168" s="28"/>
      <c r="E8168" s="28"/>
      <c r="F8168" s="30"/>
      <c r="G8168" s="31"/>
      <c r="I8168" s="28"/>
      <c r="J8168" s="29"/>
      <c r="L8168" s="28"/>
      <c r="M8168" s="27"/>
    </row>
    <row r="8169" spans="2:13">
      <c r="B8169" s="28"/>
      <c r="C8169" s="28"/>
      <c r="E8169" s="28"/>
      <c r="F8169" s="30"/>
      <c r="G8169" s="31"/>
      <c r="I8169" s="28"/>
      <c r="J8169" s="29"/>
      <c r="L8169" s="28"/>
      <c r="M8169" s="27"/>
    </row>
    <row r="8170" spans="2:13">
      <c r="B8170" s="28"/>
      <c r="C8170" s="28"/>
      <c r="E8170" s="28"/>
      <c r="F8170" s="30"/>
      <c r="G8170" s="31"/>
      <c r="I8170" s="28"/>
      <c r="J8170" s="29"/>
      <c r="L8170" s="28"/>
      <c r="M8170" s="27"/>
    </row>
    <row r="8171" spans="2:13">
      <c r="B8171" s="28"/>
      <c r="C8171" s="28"/>
      <c r="E8171" s="28"/>
      <c r="F8171" s="30"/>
      <c r="G8171" s="31"/>
      <c r="I8171" s="28"/>
      <c r="J8171" s="29"/>
      <c r="L8171" s="28"/>
      <c r="M8171" s="27"/>
    </row>
    <row r="8172" spans="2:13">
      <c r="B8172" s="28"/>
      <c r="C8172" s="28"/>
      <c r="E8172" s="28"/>
      <c r="F8172" s="30"/>
      <c r="G8172" s="31"/>
      <c r="I8172" s="28"/>
      <c r="J8172" s="29"/>
      <c r="L8172" s="28"/>
      <c r="M8172" s="27"/>
    </row>
    <row r="8173" spans="2:13">
      <c r="B8173" s="28"/>
      <c r="C8173" s="28"/>
      <c r="E8173" s="28"/>
      <c r="F8173" s="30"/>
      <c r="G8173" s="31"/>
      <c r="I8173" s="28"/>
      <c r="J8173" s="29"/>
      <c r="L8173" s="28"/>
      <c r="M8173" s="27"/>
    </row>
    <row r="8174" spans="2:13">
      <c r="B8174" s="28"/>
      <c r="C8174" s="28"/>
      <c r="E8174" s="28"/>
      <c r="F8174" s="30"/>
      <c r="G8174" s="31"/>
      <c r="I8174" s="28"/>
      <c r="J8174" s="29"/>
      <c r="L8174" s="28"/>
      <c r="M8174" s="27"/>
    </row>
    <row r="8175" spans="2:13">
      <c r="B8175" s="28"/>
      <c r="C8175" s="28"/>
      <c r="E8175" s="28"/>
      <c r="F8175" s="30"/>
      <c r="G8175" s="31"/>
      <c r="I8175" s="28"/>
      <c r="J8175" s="29"/>
      <c r="L8175" s="28"/>
      <c r="M8175" s="27"/>
    </row>
    <row r="8176" spans="2:13">
      <c r="B8176" s="28"/>
      <c r="C8176" s="28"/>
      <c r="E8176" s="28"/>
      <c r="F8176" s="30"/>
      <c r="G8176" s="31"/>
      <c r="I8176" s="28"/>
      <c r="J8176" s="29"/>
      <c r="L8176" s="28"/>
      <c r="M8176" s="27"/>
    </row>
    <row r="8177" spans="2:13">
      <c r="B8177" s="28"/>
      <c r="C8177" s="28"/>
      <c r="E8177" s="28"/>
      <c r="F8177" s="30"/>
      <c r="G8177" s="31"/>
      <c r="I8177" s="28"/>
      <c r="J8177" s="29"/>
      <c r="L8177" s="28"/>
      <c r="M8177" s="27"/>
    </row>
    <row r="8178" spans="2:13">
      <c r="B8178" s="28"/>
      <c r="C8178" s="28"/>
      <c r="E8178" s="28"/>
      <c r="F8178" s="30"/>
      <c r="G8178" s="31"/>
      <c r="I8178" s="28"/>
      <c r="J8178" s="29"/>
      <c r="L8178" s="28"/>
      <c r="M8178" s="27"/>
    </row>
    <row r="8179" spans="2:13">
      <c r="B8179" s="28"/>
      <c r="C8179" s="28"/>
      <c r="E8179" s="28"/>
      <c r="F8179" s="30"/>
      <c r="G8179" s="31"/>
      <c r="I8179" s="28"/>
      <c r="J8179" s="29"/>
      <c r="L8179" s="28"/>
      <c r="M8179" s="27"/>
    </row>
    <row r="8180" spans="2:13">
      <c r="B8180" s="28"/>
      <c r="C8180" s="28"/>
      <c r="E8180" s="28"/>
      <c r="F8180" s="30"/>
      <c r="G8180" s="31"/>
      <c r="I8180" s="28"/>
      <c r="J8180" s="29"/>
      <c r="L8180" s="28"/>
      <c r="M8180" s="27"/>
    </row>
    <row r="8181" spans="2:13">
      <c r="B8181" s="28"/>
      <c r="C8181" s="28"/>
      <c r="E8181" s="28"/>
      <c r="F8181" s="30"/>
      <c r="G8181" s="31"/>
      <c r="I8181" s="28"/>
      <c r="J8181" s="29"/>
      <c r="L8181" s="28"/>
      <c r="M8181" s="27"/>
    </row>
    <row r="8182" spans="2:13">
      <c r="B8182" s="28"/>
      <c r="C8182" s="28"/>
      <c r="E8182" s="28"/>
      <c r="F8182" s="30"/>
      <c r="G8182" s="31"/>
      <c r="I8182" s="28"/>
      <c r="J8182" s="29"/>
      <c r="L8182" s="28"/>
      <c r="M8182" s="27"/>
    </row>
    <row r="8183" spans="2:13">
      <c r="B8183" s="28"/>
      <c r="C8183" s="28"/>
      <c r="E8183" s="28"/>
      <c r="F8183" s="30"/>
      <c r="G8183" s="31"/>
      <c r="I8183" s="28"/>
      <c r="J8183" s="29"/>
      <c r="L8183" s="28"/>
      <c r="M8183" s="27"/>
    </row>
    <row r="8184" spans="2:13">
      <c r="B8184" s="28"/>
      <c r="C8184" s="28"/>
      <c r="E8184" s="28"/>
      <c r="F8184" s="30"/>
      <c r="G8184" s="31"/>
      <c r="I8184" s="28"/>
      <c r="J8184" s="29"/>
      <c r="L8184" s="28"/>
      <c r="M8184" s="27"/>
    </row>
    <row r="8185" spans="2:13">
      <c r="B8185" s="28"/>
      <c r="C8185" s="28"/>
      <c r="E8185" s="28"/>
      <c r="F8185" s="30"/>
      <c r="G8185" s="31"/>
      <c r="I8185" s="28"/>
      <c r="J8185" s="29"/>
      <c r="L8185" s="28"/>
      <c r="M8185" s="27"/>
    </row>
    <row r="8186" spans="2:13">
      <c r="B8186" s="28"/>
      <c r="C8186" s="28"/>
      <c r="E8186" s="28"/>
      <c r="F8186" s="30"/>
      <c r="G8186" s="31"/>
      <c r="I8186" s="28"/>
      <c r="J8186" s="29"/>
      <c r="L8186" s="28"/>
      <c r="M8186" s="27"/>
    </row>
    <row r="8187" spans="2:13">
      <c r="B8187" s="28"/>
      <c r="C8187" s="28"/>
      <c r="E8187" s="28"/>
      <c r="F8187" s="30"/>
      <c r="G8187" s="31"/>
      <c r="I8187" s="28"/>
      <c r="J8187" s="29"/>
      <c r="L8187" s="28"/>
      <c r="M8187" s="27"/>
    </row>
    <row r="8188" spans="2:13">
      <c r="B8188" s="28"/>
      <c r="C8188" s="28"/>
      <c r="E8188" s="28"/>
      <c r="F8188" s="30"/>
      <c r="G8188" s="31"/>
      <c r="I8188" s="28"/>
      <c r="J8188" s="29"/>
      <c r="L8188" s="28"/>
      <c r="M8188" s="27"/>
    </row>
    <row r="8189" spans="2:13">
      <c r="B8189" s="28"/>
      <c r="C8189" s="28"/>
      <c r="E8189" s="28"/>
      <c r="F8189" s="30"/>
      <c r="G8189" s="31"/>
      <c r="I8189" s="28"/>
      <c r="J8189" s="29"/>
      <c r="L8189" s="28"/>
      <c r="M8189" s="27"/>
    </row>
    <row r="8190" spans="2:13">
      <c r="B8190" s="28"/>
      <c r="C8190" s="28"/>
      <c r="E8190" s="28"/>
      <c r="F8190" s="30"/>
      <c r="G8190" s="31"/>
      <c r="I8190" s="28"/>
      <c r="J8190" s="29"/>
      <c r="L8190" s="28"/>
      <c r="M8190" s="27"/>
    </row>
    <row r="8191" spans="2:13">
      <c r="B8191" s="28"/>
      <c r="C8191" s="28"/>
      <c r="E8191" s="28"/>
      <c r="F8191" s="30"/>
      <c r="G8191" s="31"/>
      <c r="I8191" s="28"/>
      <c r="J8191" s="29"/>
      <c r="L8191" s="28"/>
      <c r="M8191" s="27"/>
    </row>
    <row r="8192" spans="2:13">
      <c r="B8192" s="28"/>
      <c r="C8192" s="28"/>
      <c r="E8192" s="28"/>
      <c r="F8192" s="30"/>
      <c r="G8192" s="31"/>
      <c r="I8192" s="28"/>
      <c r="J8192" s="29"/>
      <c r="L8192" s="28"/>
      <c r="M8192" s="27"/>
    </row>
    <row r="8193" spans="2:13">
      <c r="B8193" s="28"/>
      <c r="C8193" s="28"/>
      <c r="E8193" s="28"/>
      <c r="F8193" s="30"/>
      <c r="G8193" s="31"/>
      <c r="I8193" s="28"/>
      <c r="J8193" s="29"/>
      <c r="L8193" s="28"/>
      <c r="M8193" s="27"/>
    </row>
    <row r="8194" spans="2:13">
      <c r="B8194" s="28"/>
      <c r="C8194" s="28"/>
      <c r="E8194" s="28"/>
      <c r="F8194" s="30"/>
      <c r="G8194" s="31"/>
      <c r="I8194" s="28"/>
      <c r="J8194" s="29"/>
      <c r="L8194" s="28"/>
      <c r="M8194" s="27"/>
    </row>
    <row r="8195" spans="2:13">
      <c r="B8195" s="28"/>
      <c r="C8195" s="28"/>
      <c r="E8195" s="28"/>
      <c r="F8195" s="30"/>
      <c r="G8195" s="31"/>
      <c r="I8195" s="28"/>
      <c r="J8195" s="29"/>
      <c r="L8195" s="28"/>
      <c r="M8195" s="27"/>
    </row>
    <row r="8196" spans="2:13">
      <c r="B8196" s="28"/>
      <c r="C8196" s="28"/>
      <c r="E8196" s="28"/>
      <c r="F8196" s="30"/>
      <c r="G8196" s="31"/>
      <c r="I8196" s="28"/>
      <c r="J8196" s="29"/>
      <c r="L8196" s="28"/>
      <c r="M8196" s="27"/>
    </row>
    <row r="8197" spans="2:13">
      <c r="B8197" s="28"/>
      <c r="C8197" s="28"/>
      <c r="E8197" s="28"/>
      <c r="F8197" s="30"/>
      <c r="G8197" s="31"/>
      <c r="I8197" s="28"/>
      <c r="J8197" s="29"/>
      <c r="L8197" s="28"/>
      <c r="M8197" s="27"/>
    </row>
    <row r="8198" spans="2:13">
      <c r="B8198" s="28"/>
      <c r="C8198" s="28"/>
      <c r="E8198" s="28"/>
      <c r="F8198" s="30"/>
      <c r="G8198" s="31"/>
      <c r="I8198" s="28"/>
      <c r="J8198" s="29"/>
      <c r="L8198" s="28"/>
      <c r="M8198" s="27"/>
    </row>
    <row r="8199" spans="2:13">
      <c r="B8199" s="28"/>
      <c r="C8199" s="28"/>
      <c r="E8199" s="28"/>
      <c r="F8199" s="30"/>
      <c r="G8199" s="31"/>
      <c r="I8199" s="28"/>
      <c r="J8199" s="29"/>
      <c r="L8199" s="28"/>
      <c r="M8199" s="27"/>
    </row>
    <row r="8200" spans="2:13">
      <c r="B8200" s="28"/>
      <c r="C8200" s="28"/>
      <c r="E8200" s="28"/>
      <c r="F8200" s="30"/>
      <c r="G8200" s="31"/>
      <c r="I8200" s="28"/>
      <c r="J8200" s="29"/>
      <c r="L8200" s="28"/>
      <c r="M8200" s="27"/>
    </row>
    <row r="8201" spans="2:13">
      <c r="B8201" s="28"/>
      <c r="C8201" s="28"/>
      <c r="E8201" s="28"/>
      <c r="F8201" s="30"/>
      <c r="G8201" s="31"/>
      <c r="I8201" s="28"/>
      <c r="J8201" s="29"/>
      <c r="L8201" s="28"/>
      <c r="M8201" s="27"/>
    </row>
    <row r="8202" spans="2:13">
      <c r="B8202" s="28"/>
      <c r="C8202" s="28"/>
      <c r="E8202" s="28"/>
      <c r="F8202" s="30"/>
      <c r="G8202" s="31"/>
      <c r="I8202" s="28"/>
      <c r="J8202" s="29"/>
      <c r="L8202" s="28"/>
      <c r="M8202" s="27"/>
    </row>
    <row r="8203" spans="2:13">
      <c r="B8203" s="28"/>
      <c r="C8203" s="28"/>
      <c r="E8203" s="28"/>
      <c r="F8203" s="30"/>
      <c r="G8203" s="31"/>
      <c r="I8203" s="28"/>
      <c r="J8203" s="29"/>
      <c r="L8203" s="28"/>
      <c r="M8203" s="27"/>
    </row>
    <row r="8204" spans="2:13">
      <c r="B8204" s="28"/>
      <c r="C8204" s="28"/>
      <c r="E8204" s="28"/>
      <c r="F8204" s="30"/>
      <c r="G8204" s="31"/>
      <c r="I8204" s="28"/>
      <c r="J8204" s="29"/>
      <c r="L8204" s="28"/>
      <c r="M8204" s="27"/>
    </row>
    <row r="8205" spans="2:13">
      <c r="B8205" s="28"/>
      <c r="C8205" s="28"/>
      <c r="E8205" s="28"/>
      <c r="F8205" s="30"/>
      <c r="G8205" s="31"/>
      <c r="I8205" s="28"/>
      <c r="J8205" s="29"/>
      <c r="L8205" s="28"/>
      <c r="M8205" s="27"/>
    </row>
    <row r="8206" spans="2:13">
      <c r="B8206" s="28"/>
      <c r="C8206" s="28"/>
      <c r="E8206" s="28"/>
      <c r="F8206" s="30"/>
      <c r="G8206" s="31"/>
      <c r="I8206" s="28"/>
      <c r="J8206" s="29"/>
      <c r="L8206" s="28"/>
      <c r="M8206" s="27"/>
    </row>
    <row r="8207" spans="2:13">
      <c r="B8207" s="28"/>
      <c r="C8207" s="28"/>
      <c r="E8207" s="28"/>
      <c r="F8207" s="30"/>
      <c r="G8207" s="31"/>
      <c r="I8207" s="28"/>
      <c r="J8207" s="29"/>
      <c r="L8207" s="28"/>
      <c r="M8207" s="27"/>
    </row>
    <row r="8208" spans="2:13">
      <c r="B8208" s="28"/>
      <c r="C8208" s="28"/>
      <c r="E8208" s="28"/>
      <c r="F8208" s="30"/>
      <c r="G8208" s="31"/>
      <c r="I8208" s="28"/>
      <c r="J8208" s="29"/>
      <c r="L8208" s="28"/>
      <c r="M8208" s="27"/>
    </row>
    <row r="8209" spans="2:13">
      <c r="B8209" s="28"/>
      <c r="C8209" s="28"/>
      <c r="E8209" s="28"/>
      <c r="F8209" s="30"/>
      <c r="G8209" s="31"/>
      <c r="I8209" s="28"/>
      <c r="J8209" s="29"/>
      <c r="L8209" s="28"/>
      <c r="M8209" s="27"/>
    </row>
    <row r="8210" spans="2:13">
      <c r="B8210" s="28"/>
      <c r="C8210" s="28"/>
      <c r="E8210" s="28"/>
      <c r="F8210" s="30"/>
      <c r="G8210" s="31"/>
      <c r="I8210" s="28"/>
      <c r="J8210" s="29"/>
      <c r="L8210" s="28"/>
      <c r="M8210" s="27"/>
    </row>
    <row r="8211" spans="2:13">
      <c r="B8211" s="28"/>
      <c r="C8211" s="28"/>
      <c r="E8211" s="28"/>
      <c r="F8211" s="30"/>
      <c r="G8211" s="31"/>
      <c r="I8211" s="28"/>
      <c r="J8211" s="29"/>
      <c r="L8211" s="28"/>
      <c r="M8211" s="27"/>
    </row>
    <row r="8212" spans="2:13">
      <c r="B8212" s="28"/>
      <c r="C8212" s="28"/>
      <c r="E8212" s="28"/>
      <c r="F8212" s="30"/>
      <c r="G8212" s="31"/>
      <c r="I8212" s="28"/>
      <c r="J8212" s="29"/>
      <c r="L8212" s="28"/>
      <c r="M8212" s="27"/>
    </row>
    <row r="8213" spans="2:13">
      <c r="B8213" s="28"/>
      <c r="C8213" s="28"/>
      <c r="E8213" s="28"/>
      <c r="F8213" s="30"/>
      <c r="G8213" s="31"/>
      <c r="I8213" s="28"/>
      <c r="J8213" s="29"/>
      <c r="L8213" s="28"/>
      <c r="M8213" s="27"/>
    </row>
    <row r="8214" spans="2:13">
      <c r="B8214" s="28"/>
      <c r="C8214" s="28"/>
      <c r="E8214" s="28"/>
      <c r="F8214" s="30"/>
      <c r="G8214" s="31"/>
      <c r="I8214" s="28"/>
      <c r="J8214" s="29"/>
      <c r="L8214" s="28"/>
      <c r="M8214" s="27"/>
    </row>
    <row r="8215" spans="2:13">
      <c r="B8215" s="28"/>
      <c r="C8215" s="28"/>
      <c r="E8215" s="28"/>
      <c r="F8215" s="30"/>
      <c r="G8215" s="31"/>
      <c r="I8215" s="28"/>
      <c r="J8215" s="29"/>
      <c r="L8215" s="28"/>
      <c r="M8215" s="27"/>
    </row>
    <row r="8216" spans="2:13">
      <c r="B8216" s="28"/>
      <c r="C8216" s="28"/>
      <c r="E8216" s="28"/>
      <c r="F8216" s="30"/>
      <c r="G8216" s="31"/>
      <c r="I8216" s="28"/>
      <c r="J8216" s="29"/>
      <c r="L8216" s="28"/>
      <c r="M8216" s="27"/>
    </row>
    <row r="8217" spans="2:13">
      <c r="B8217" s="28"/>
      <c r="C8217" s="28"/>
      <c r="E8217" s="28"/>
      <c r="F8217" s="30"/>
      <c r="G8217" s="31"/>
      <c r="I8217" s="28"/>
      <c r="J8217" s="29"/>
      <c r="L8217" s="28"/>
      <c r="M8217" s="27"/>
    </row>
    <row r="8218" spans="2:13">
      <c r="B8218" s="28"/>
      <c r="C8218" s="28"/>
      <c r="E8218" s="28"/>
      <c r="F8218" s="30"/>
      <c r="G8218" s="31"/>
      <c r="I8218" s="28"/>
      <c r="J8218" s="29"/>
      <c r="L8218" s="28"/>
      <c r="M8218" s="27"/>
    </row>
    <row r="8219" spans="2:13">
      <c r="B8219" s="28"/>
      <c r="C8219" s="28"/>
      <c r="E8219" s="28"/>
      <c r="F8219" s="30"/>
      <c r="G8219" s="31"/>
      <c r="I8219" s="28"/>
      <c r="J8219" s="29"/>
      <c r="L8219" s="28"/>
      <c r="M8219" s="27"/>
    </row>
    <row r="8220" spans="2:13">
      <c r="B8220" s="28"/>
      <c r="C8220" s="28"/>
      <c r="E8220" s="28"/>
      <c r="F8220" s="30"/>
      <c r="G8220" s="31"/>
      <c r="I8220" s="28"/>
      <c r="J8220" s="29"/>
      <c r="L8220" s="28"/>
      <c r="M8220" s="27"/>
    </row>
    <row r="8221" spans="2:13">
      <c r="B8221" s="28"/>
      <c r="C8221" s="28"/>
      <c r="E8221" s="28"/>
      <c r="F8221" s="30"/>
      <c r="G8221" s="31"/>
      <c r="I8221" s="28"/>
      <c r="J8221" s="29"/>
      <c r="L8221" s="28"/>
      <c r="M8221" s="27"/>
    </row>
    <row r="8222" spans="2:13">
      <c r="B8222" s="28"/>
      <c r="C8222" s="28"/>
      <c r="E8222" s="28"/>
      <c r="F8222" s="30"/>
      <c r="G8222" s="31"/>
      <c r="I8222" s="28"/>
      <c r="J8222" s="29"/>
      <c r="L8222" s="28"/>
      <c r="M8222" s="27"/>
    </row>
    <row r="8223" spans="2:13">
      <c r="B8223" s="28"/>
      <c r="C8223" s="28"/>
      <c r="E8223" s="28"/>
      <c r="F8223" s="30"/>
      <c r="G8223" s="31"/>
      <c r="I8223" s="28"/>
      <c r="J8223" s="29"/>
      <c r="L8223" s="28"/>
      <c r="M8223" s="27"/>
    </row>
    <row r="8224" spans="2:13">
      <c r="B8224" s="28"/>
      <c r="C8224" s="28"/>
      <c r="E8224" s="28"/>
      <c r="F8224" s="30"/>
      <c r="G8224" s="31"/>
      <c r="I8224" s="28"/>
      <c r="J8224" s="29"/>
      <c r="L8224" s="28"/>
      <c r="M8224" s="27"/>
    </row>
    <row r="8225" spans="2:13">
      <c r="B8225" s="28"/>
      <c r="C8225" s="28"/>
      <c r="E8225" s="28"/>
      <c r="F8225" s="30"/>
      <c r="G8225" s="31"/>
      <c r="I8225" s="28"/>
      <c r="J8225" s="29"/>
      <c r="L8225" s="28"/>
      <c r="M8225" s="27"/>
    </row>
    <row r="8226" spans="2:13">
      <c r="B8226" s="28"/>
      <c r="C8226" s="28"/>
      <c r="E8226" s="28"/>
      <c r="F8226" s="30"/>
      <c r="G8226" s="31"/>
      <c r="I8226" s="28"/>
      <c r="J8226" s="29"/>
      <c r="L8226" s="28"/>
      <c r="M8226" s="27"/>
    </row>
    <row r="8227" spans="2:13">
      <c r="B8227" s="28"/>
      <c r="C8227" s="28"/>
      <c r="E8227" s="28"/>
      <c r="F8227" s="30"/>
      <c r="G8227" s="31"/>
      <c r="I8227" s="28"/>
      <c r="J8227" s="29"/>
      <c r="L8227" s="28"/>
      <c r="M8227" s="27"/>
    </row>
    <row r="8228" spans="2:13">
      <c r="B8228" s="28"/>
      <c r="C8228" s="28"/>
      <c r="E8228" s="28"/>
      <c r="F8228" s="30"/>
      <c r="G8228" s="31"/>
      <c r="I8228" s="28"/>
      <c r="J8228" s="29"/>
      <c r="L8228" s="28"/>
      <c r="M8228" s="27"/>
    </row>
    <row r="8229" spans="2:13">
      <c r="B8229" s="28"/>
      <c r="C8229" s="28"/>
      <c r="E8229" s="28"/>
      <c r="F8229" s="30"/>
      <c r="G8229" s="31"/>
      <c r="I8229" s="28"/>
      <c r="J8229" s="29"/>
      <c r="L8229" s="28"/>
      <c r="M8229" s="27"/>
    </row>
    <row r="8230" spans="2:13">
      <c r="B8230" s="28"/>
      <c r="C8230" s="28"/>
      <c r="E8230" s="28"/>
      <c r="F8230" s="30"/>
      <c r="G8230" s="31"/>
      <c r="I8230" s="28"/>
      <c r="J8230" s="29"/>
      <c r="L8230" s="28"/>
      <c r="M8230" s="27"/>
    </row>
    <row r="8231" spans="2:13">
      <c r="B8231" s="28"/>
      <c r="C8231" s="28"/>
      <c r="E8231" s="28"/>
      <c r="F8231" s="30"/>
      <c r="G8231" s="31"/>
      <c r="I8231" s="28"/>
      <c r="J8231" s="29"/>
      <c r="L8231" s="28"/>
      <c r="M8231" s="27"/>
    </row>
    <row r="8232" spans="2:13">
      <c r="B8232" s="28"/>
      <c r="C8232" s="28"/>
      <c r="E8232" s="28"/>
      <c r="F8232" s="30"/>
      <c r="G8232" s="31"/>
      <c r="I8232" s="28"/>
      <c r="J8232" s="29"/>
      <c r="L8232" s="28"/>
      <c r="M8232" s="27"/>
    </row>
    <row r="8233" spans="2:13">
      <c r="B8233" s="28"/>
      <c r="C8233" s="28"/>
      <c r="E8233" s="28"/>
      <c r="F8233" s="30"/>
      <c r="G8233" s="31"/>
      <c r="I8233" s="28"/>
      <c r="J8233" s="29"/>
      <c r="L8233" s="28"/>
      <c r="M8233" s="27"/>
    </row>
    <row r="8234" spans="2:13">
      <c r="B8234" s="28"/>
      <c r="C8234" s="28"/>
      <c r="E8234" s="28"/>
      <c r="F8234" s="30"/>
      <c r="G8234" s="31"/>
      <c r="I8234" s="28"/>
      <c r="J8234" s="29"/>
      <c r="L8234" s="28"/>
      <c r="M8234" s="27"/>
    </row>
    <row r="8235" spans="2:13">
      <c r="B8235" s="28"/>
      <c r="C8235" s="28"/>
      <c r="E8235" s="28"/>
      <c r="F8235" s="30"/>
      <c r="G8235" s="31"/>
      <c r="I8235" s="28"/>
      <c r="J8235" s="29"/>
      <c r="L8235" s="28"/>
      <c r="M8235" s="27"/>
    </row>
    <row r="8236" spans="2:13">
      <c r="B8236" s="28"/>
      <c r="C8236" s="28"/>
      <c r="E8236" s="28"/>
      <c r="F8236" s="30"/>
      <c r="G8236" s="31"/>
      <c r="I8236" s="28"/>
      <c r="J8236" s="29"/>
      <c r="L8236" s="28"/>
      <c r="M8236" s="27"/>
    </row>
    <row r="8237" spans="2:13">
      <c r="B8237" s="28"/>
      <c r="C8237" s="28"/>
      <c r="E8237" s="28"/>
      <c r="F8237" s="30"/>
      <c r="G8237" s="31"/>
      <c r="I8237" s="28"/>
      <c r="J8237" s="29"/>
      <c r="L8237" s="28"/>
      <c r="M8237" s="27"/>
    </row>
    <row r="8238" spans="2:13">
      <c r="B8238" s="28"/>
      <c r="C8238" s="28"/>
      <c r="E8238" s="28"/>
      <c r="F8238" s="30"/>
      <c r="G8238" s="31"/>
      <c r="I8238" s="28"/>
      <c r="J8238" s="29"/>
      <c r="L8238" s="28"/>
      <c r="M8238" s="27"/>
    </row>
    <row r="8239" spans="2:13">
      <c r="B8239" s="28"/>
      <c r="C8239" s="28"/>
      <c r="E8239" s="28"/>
      <c r="F8239" s="30"/>
      <c r="G8239" s="31"/>
      <c r="I8239" s="28"/>
      <c r="J8239" s="29"/>
      <c r="L8239" s="28"/>
      <c r="M8239" s="27"/>
    </row>
    <row r="8240" spans="2:13">
      <c r="B8240" s="28"/>
      <c r="C8240" s="28"/>
      <c r="E8240" s="28"/>
      <c r="F8240" s="30"/>
      <c r="G8240" s="31"/>
      <c r="I8240" s="28"/>
      <c r="J8240" s="29"/>
      <c r="L8240" s="28"/>
      <c r="M8240" s="27"/>
    </row>
    <row r="8241" spans="2:13">
      <c r="B8241" s="28"/>
      <c r="C8241" s="28"/>
      <c r="E8241" s="28"/>
      <c r="F8241" s="30"/>
      <c r="G8241" s="31"/>
      <c r="I8241" s="28"/>
      <c r="J8241" s="29"/>
      <c r="L8241" s="28"/>
      <c r="M8241" s="27"/>
    </row>
    <row r="8242" spans="2:13">
      <c r="B8242" s="28"/>
      <c r="C8242" s="28"/>
      <c r="E8242" s="28"/>
      <c r="F8242" s="30"/>
      <c r="G8242" s="31"/>
      <c r="I8242" s="28"/>
      <c r="J8242" s="29"/>
      <c r="L8242" s="28"/>
      <c r="M8242" s="27"/>
    </row>
    <row r="8243" spans="2:13">
      <c r="B8243" s="28"/>
      <c r="C8243" s="28"/>
      <c r="E8243" s="28"/>
      <c r="F8243" s="30"/>
      <c r="G8243" s="31"/>
      <c r="I8243" s="28"/>
      <c r="J8243" s="29"/>
      <c r="L8243" s="28"/>
      <c r="M8243" s="27"/>
    </row>
    <row r="8244" spans="2:13">
      <c r="B8244" s="28"/>
      <c r="C8244" s="28"/>
      <c r="E8244" s="28"/>
      <c r="F8244" s="30"/>
      <c r="G8244" s="31"/>
      <c r="I8244" s="28"/>
      <c r="J8244" s="29"/>
      <c r="L8244" s="28"/>
      <c r="M8244" s="27"/>
    </row>
    <row r="8245" spans="2:13">
      <c r="B8245" s="28"/>
      <c r="C8245" s="28"/>
      <c r="E8245" s="28"/>
      <c r="F8245" s="30"/>
      <c r="G8245" s="31"/>
      <c r="I8245" s="28"/>
      <c r="J8245" s="29"/>
      <c r="L8245" s="28"/>
      <c r="M8245" s="27"/>
    </row>
    <row r="8246" spans="2:13">
      <c r="B8246" s="28"/>
      <c r="C8246" s="28"/>
      <c r="E8246" s="28"/>
      <c r="F8246" s="30"/>
      <c r="G8246" s="31"/>
      <c r="I8246" s="28"/>
      <c r="J8246" s="29"/>
      <c r="L8246" s="28"/>
      <c r="M8246" s="27"/>
    </row>
    <row r="8247" spans="2:13">
      <c r="B8247" s="28"/>
      <c r="C8247" s="28"/>
      <c r="E8247" s="28"/>
      <c r="F8247" s="30"/>
      <c r="G8247" s="31"/>
      <c r="I8247" s="28"/>
      <c r="J8247" s="29"/>
      <c r="L8247" s="28"/>
      <c r="M8247" s="27"/>
    </row>
    <row r="8248" spans="2:13">
      <c r="B8248" s="28"/>
      <c r="C8248" s="28"/>
      <c r="E8248" s="28"/>
      <c r="F8248" s="30"/>
      <c r="G8248" s="31"/>
      <c r="I8248" s="28"/>
      <c r="J8248" s="29"/>
      <c r="L8248" s="28"/>
      <c r="M8248" s="27"/>
    </row>
    <row r="8249" spans="2:13">
      <c r="B8249" s="28"/>
      <c r="C8249" s="28"/>
      <c r="E8249" s="28"/>
      <c r="F8249" s="30"/>
      <c r="G8249" s="31"/>
      <c r="I8249" s="28"/>
      <c r="J8249" s="29"/>
      <c r="L8249" s="28"/>
      <c r="M8249" s="27"/>
    </row>
    <row r="8250" spans="2:13">
      <c r="B8250" s="28"/>
      <c r="C8250" s="28"/>
      <c r="E8250" s="28"/>
      <c r="F8250" s="30"/>
      <c r="G8250" s="31"/>
      <c r="I8250" s="28"/>
      <c r="J8250" s="29"/>
      <c r="L8250" s="28"/>
      <c r="M8250" s="27"/>
    </row>
    <row r="8251" spans="2:13">
      <c r="B8251" s="28"/>
      <c r="C8251" s="28"/>
      <c r="E8251" s="28"/>
      <c r="F8251" s="30"/>
      <c r="G8251" s="31"/>
      <c r="I8251" s="28"/>
      <c r="J8251" s="29"/>
      <c r="L8251" s="28"/>
      <c r="M8251" s="27"/>
    </row>
    <row r="8252" spans="2:13">
      <c r="B8252" s="28"/>
      <c r="C8252" s="28"/>
      <c r="E8252" s="28"/>
      <c r="F8252" s="30"/>
      <c r="G8252" s="31"/>
      <c r="I8252" s="28"/>
      <c r="J8252" s="29"/>
      <c r="L8252" s="28"/>
      <c r="M8252" s="27"/>
    </row>
    <row r="8253" spans="2:13">
      <c r="B8253" s="28"/>
      <c r="C8253" s="28"/>
      <c r="E8253" s="28"/>
      <c r="F8253" s="30"/>
      <c r="G8253" s="31"/>
      <c r="I8253" s="28"/>
      <c r="J8253" s="29"/>
      <c r="L8253" s="28"/>
      <c r="M8253" s="27"/>
    </row>
    <row r="8254" spans="2:13">
      <c r="B8254" s="28"/>
      <c r="C8254" s="28"/>
      <c r="E8254" s="28"/>
      <c r="F8254" s="30"/>
      <c r="G8254" s="31"/>
      <c r="I8254" s="28"/>
      <c r="J8254" s="29"/>
      <c r="L8254" s="28"/>
      <c r="M8254" s="27"/>
    </row>
    <row r="8255" spans="2:13">
      <c r="B8255" s="28"/>
      <c r="C8255" s="28"/>
      <c r="E8255" s="28"/>
      <c r="F8255" s="30"/>
      <c r="G8255" s="31"/>
      <c r="I8255" s="28"/>
      <c r="J8255" s="29"/>
      <c r="L8255" s="28"/>
      <c r="M8255" s="27"/>
    </row>
    <row r="8256" spans="2:13">
      <c r="B8256" s="28"/>
      <c r="C8256" s="28"/>
      <c r="E8256" s="28"/>
      <c r="F8256" s="30"/>
      <c r="G8256" s="31"/>
      <c r="I8256" s="28"/>
      <c r="J8256" s="29"/>
      <c r="L8256" s="28"/>
      <c r="M8256" s="27"/>
    </row>
    <row r="8257" spans="2:13">
      <c r="B8257" s="28"/>
      <c r="C8257" s="28"/>
      <c r="E8257" s="28"/>
      <c r="F8257" s="30"/>
      <c r="G8257" s="31"/>
      <c r="I8257" s="28"/>
      <c r="J8257" s="29"/>
      <c r="L8257" s="28"/>
      <c r="M8257" s="27"/>
    </row>
    <row r="8258" spans="2:13">
      <c r="B8258" s="28"/>
      <c r="C8258" s="28"/>
      <c r="E8258" s="28"/>
      <c r="F8258" s="30"/>
      <c r="G8258" s="31"/>
      <c r="I8258" s="28"/>
      <c r="J8258" s="29"/>
      <c r="L8258" s="28"/>
      <c r="M8258" s="27"/>
    </row>
    <row r="8259" spans="2:13">
      <c r="B8259" s="28"/>
      <c r="C8259" s="28"/>
      <c r="E8259" s="28"/>
      <c r="F8259" s="30"/>
      <c r="G8259" s="31"/>
      <c r="I8259" s="28"/>
      <c r="J8259" s="29"/>
      <c r="L8259" s="28"/>
      <c r="M8259" s="27"/>
    </row>
    <row r="8260" spans="2:13">
      <c r="B8260" s="28"/>
      <c r="C8260" s="28"/>
      <c r="E8260" s="28"/>
      <c r="F8260" s="30"/>
      <c r="G8260" s="31"/>
      <c r="I8260" s="28"/>
      <c r="J8260" s="29"/>
      <c r="L8260" s="28"/>
      <c r="M8260" s="27"/>
    </row>
    <row r="8261" spans="2:13">
      <c r="B8261" s="28"/>
      <c r="C8261" s="28"/>
      <c r="E8261" s="28"/>
      <c r="F8261" s="30"/>
      <c r="G8261" s="31"/>
      <c r="I8261" s="28"/>
      <c r="J8261" s="29"/>
      <c r="L8261" s="28"/>
      <c r="M8261" s="27"/>
    </row>
    <row r="8262" spans="2:13">
      <c r="B8262" s="28"/>
      <c r="C8262" s="28"/>
      <c r="E8262" s="28"/>
      <c r="F8262" s="30"/>
      <c r="G8262" s="31"/>
      <c r="I8262" s="28"/>
      <c r="J8262" s="29"/>
      <c r="L8262" s="28"/>
      <c r="M8262" s="27"/>
    </row>
    <row r="8263" spans="2:13">
      <c r="B8263" s="28"/>
      <c r="C8263" s="28"/>
      <c r="E8263" s="28"/>
      <c r="F8263" s="30"/>
      <c r="G8263" s="31"/>
      <c r="I8263" s="28"/>
      <c r="J8263" s="29"/>
      <c r="L8263" s="28"/>
      <c r="M8263" s="27"/>
    </row>
    <row r="8264" spans="2:13">
      <c r="B8264" s="28"/>
      <c r="C8264" s="28"/>
      <c r="E8264" s="28"/>
      <c r="F8264" s="30"/>
      <c r="G8264" s="31"/>
      <c r="I8264" s="28"/>
      <c r="J8264" s="29"/>
      <c r="L8264" s="28"/>
      <c r="M8264" s="27"/>
    </row>
    <row r="8265" spans="2:13">
      <c r="B8265" s="28"/>
      <c r="C8265" s="28"/>
      <c r="E8265" s="28"/>
      <c r="F8265" s="30"/>
      <c r="G8265" s="31"/>
      <c r="I8265" s="28"/>
      <c r="J8265" s="29"/>
      <c r="L8265" s="28"/>
      <c r="M8265" s="27"/>
    </row>
    <row r="8266" spans="2:13">
      <c r="B8266" s="28"/>
      <c r="C8266" s="28"/>
      <c r="E8266" s="28"/>
      <c r="F8266" s="30"/>
      <c r="G8266" s="31"/>
      <c r="I8266" s="28"/>
      <c r="J8266" s="29"/>
      <c r="L8266" s="28"/>
      <c r="M8266" s="27"/>
    </row>
    <row r="8267" spans="2:13">
      <c r="B8267" s="28"/>
      <c r="C8267" s="28"/>
      <c r="E8267" s="28"/>
      <c r="F8267" s="30"/>
      <c r="G8267" s="31"/>
      <c r="I8267" s="28"/>
      <c r="J8267" s="29"/>
      <c r="L8267" s="28"/>
      <c r="M8267" s="27"/>
    </row>
    <row r="8268" spans="2:13">
      <c r="B8268" s="28"/>
      <c r="C8268" s="28"/>
      <c r="E8268" s="28"/>
      <c r="F8268" s="30"/>
      <c r="G8268" s="31"/>
      <c r="I8268" s="28"/>
      <c r="J8268" s="29"/>
      <c r="L8268" s="28"/>
      <c r="M8268" s="27"/>
    </row>
    <row r="8269" spans="2:13">
      <c r="B8269" s="28"/>
      <c r="C8269" s="28"/>
      <c r="E8269" s="28"/>
      <c r="F8269" s="30"/>
      <c r="G8269" s="31"/>
      <c r="I8269" s="28"/>
      <c r="J8269" s="29"/>
      <c r="L8269" s="28"/>
      <c r="M8269" s="27"/>
    </row>
    <row r="8270" spans="2:13">
      <c r="B8270" s="28"/>
      <c r="C8270" s="28"/>
      <c r="E8270" s="28"/>
      <c r="F8270" s="30"/>
      <c r="G8270" s="31"/>
      <c r="I8270" s="28"/>
      <c r="J8270" s="29"/>
      <c r="L8270" s="28"/>
      <c r="M8270" s="27"/>
    </row>
    <row r="8271" spans="2:13">
      <c r="B8271" s="28"/>
      <c r="C8271" s="28"/>
      <c r="E8271" s="28"/>
      <c r="F8271" s="30"/>
      <c r="G8271" s="31"/>
      <c r="I8271" s="28"/>
      <c r="J8271" s="29"/>
      <c r="L8271" s="28"/>
      <c r="M8271" s="27"/>
    </row>
    <row r="8272" spans="2:13">
      <c r="B8272" s="28"/>
      <c r="C8272" s="28"/>
      <c r="E8272" s="28"/>
      <c r="F8272" s="30"/>
      <c r="G8272" s="31"/>
      <c r="I8272" s="28"/>
      <c r="J8272" s="29"/>
      <c r="L8272" s="28"/>
      <c r="M8272" s="27"/>
    </row>
    <row r="8273" spans="2:13">
      <c r="B8273" s="28"/>
      <c r="C8273" s="28"/>
      <c r="E8273" s="28"/>
      <c r="F8273" s="30"/>
      <c r="G8273" s="31"/>
      <c r="I8273" s="28"/>
      <c r="J8273" s="29"/>
      <c r="L8273" s="28"/>
      <c r="M8273" s="27"/>
    </row>
    <row r="8274" spans="2:13">
      <c r="B8274" s="28"/>
      <c r="C8274" s="28"/>
      <c r="E8274" s="28"/>
      <c r="F8274" s="30"/>
      <c r="G8274" s="31"/>
      <c r="I8274" s="28"/>
      <c r="J8274" s="29"/>
      <c r="L8274" s="28"/>
      <c r="M8274" s="27"/>
    </row>
    <row r="8275" spans="2:13">
      <c r="B8275" s="28"/>
      <c r="C8275" s="28"/>
      <c r="E8275" s="28"/>
      <c r="F8275" s="30"/>
      <c r="G8275" s="31"/>
      <c r="I8275" s="28"/>
      <c r="J8275" s="29"/>
      <c r="L8275" s="28"/>
      <c r="M8275" s="27"/>
    </row>
    <row r="8276" spans="2:13">
      <c r="B8276" s="28"/>
      <c r="C8276" s="28"/>
      <c r="E8276" s="28"/>
      <c r="F8276" s="30"/>
      <c r="G8276" s="31"/>
      <c r="I8276" s="28"/>
      <c r="J8276" s="29"/>
      <c r="L8276" s="28"/>
      <c r="M8276" s="27"/>
    </row>
    <row r="8277" spans="2:13">
      <c r="B8277" s="28"/>
      <c r="C8277" s="28"/>
      <c r="E8277" s="28"/>
      <c r="F8277" s="30"/>
      <c r="G8277" s="31"/>
      <c r="I8277" s="28"/>
      <c r="J8277" s="29"/>
      <c r="L8277" s="28"/>
      <c r="M8277" s="27"/>
    </row>
    <row r="8278" spans="2:13">
      <c r="B8278" s="28"/>
      <c r="C8278" s="28"/>
      <c r="E8278" s="28"/>
      <c r="F8278" s="30"/>
      <c r="G8278" s="31"/>
      <c r="I8278" s="28"/>
      <c r="J8278" s="29"/>
      <c r="L8278" s="28"/>
      <c r="M8278" s="27"/>
    </row>
    <row r="8279" spans="2:13">
      <c r="B8279" s="28"/>
      <c r="C8279" s="28"/>
      <c r="E8279" s="28"/>
      <c r="F8279" s="30"/>
      <c r="G8279" s="31"/>
      <c r="I8279" s="28"/>
      <c r="J8279" s="29"/>
      <c r="L8279" s="28"/>
      <c r="M8279" s="27"/>
    </row>
    <row r="8280" spans="2:13">
      <c r="B8280" s="28"/>
      <c r="C8280" s="28"/>
      <c r="E8280" s="28"/>
      <c r="F8280" s="30"/>
      <c r="G8280" s="31"/>
      <c r="I8280" s="28"/>
      <c r="J8280" s="29"/>
      <c r="L8280" s="28"/>
      <c r="M8280" s="27"/>
    </row>
    <row r="8281" spans="2:13">
      <c r="B8281" s="28"/>
      <c r="C8281" s="28"/>
      <c r="E8281" s="28"/>
      <c r="F8281" s="30"/>
      <c r="G8281" s="31"/>
      <c r="I8281" s="28"/>
      <c r="J8281" s="29"/>
      <c r="L8281" s="28"/>
      <c r="M8281" s="27"/>
    </row>
    <row r="8282" spans="2:13">
      <c r="B8282" s="28"/>
      <c r="C8282" s="28"/>
      <c r="E8282" s="28"/>
      <c r="F8282" s="30"/>
      <c r="G8282" s="31"/>
      <c r="I8282" s="28"/>
      <c r="J8282" s="29"/>
      <c r="L8282" s="28"/>
      <c r="M8282" s="27"/>
    </row>
    <row r="8283" spans="2:13">
      <c r="B8283" s="28"/>
      <c r="C8283" s="28"/>
      <c r="E8283" s="28"/>
      <c r="F8283" s="30"/>
      <c r="G8283" s="31"/>
      <c r="I8283" s="28"/>
      <c r="J8283" s="29"/>
      <c r="L8283" s="28"/>
      <c r="M8283" s="27"/>
    </row>
    <row r="8284" spans="2:13">
      <c r="B8284" s="28"/>
      <c r="C8284" s="28"/>
      <c r="E8284" s="28"/>
      <c r="F8284" s="30"/>
      <c r="G8284" s="31"/>
      <c r="I8284" s="28"/>
      <c r="J8284" s="29"/>
      <c r="L8284" s="28"/>
      <c r="M8284" s="27"/>
    </row>
    <row r="8285" spans="2:13">
      <c r="B8285" s="28"/>
      <c r="C8285" s="28"/>
      <c r="E8285" s="28"/>
      <c r="F8285" s="30"/>
      <c r="G8285" s="31"/>
      <c r="I8285" s="28"/>
      <c r="J8285" s="29"/>
      <c r="L8285" s="28"/>
      <c r="M8285" s="27"/>
    </row>
    <row r="8286" spans="2:13">
      <c r="B8286" s="28"/>
      <c r="C8286" s="28"/>
      <c r="E8286" s="28"/>
      <c r="F8286" s="30"/>
      <c r="G8286" s="31"/>
      <c r="I8286" s="28"/>
      <c r="J8286" s="29"/>
      <c r="L8286" s="28"/>
      <c r="M8286" s="27"/>
    </row>
    <row r="8287" spans="2:13">
      <c r="B8287" s="28"/>
      <c r="C8287" s="28"/>
      <c r="E8287" s="28"/>
      <c r="F8287" s="30"/>
      <c r="G8287" s="31"/>
      <c r="I8287" s="28"/>
      <c r="J8287" s="29"/>
      <c r="L8287" s="28"/>
      <c r="M8287" s="27"/>
    </row>
    <row r="8288" spans="2:13">
      <c r="B8288" s="28"/>
      <c r="C8288" s="28"/>
      <c r="E8288" s="28"/>
      <c r="F8288" s="30"/>
      <c r="G8288" s="31"/>
      <c r="I8288" s="28"/>
      <c r="J8288" s="29"/>
      <c r="L8288" s="28"/>
      <c r="M8288" s="27"/>
    </row>
    <row r="8289" spans="2:13">
      <c r="B8289" s="28"/>
      <c r="C8289" s="28"/>
      <c r="E8289" s="28"/>
      <c r="F8289" s="30"/>
      <c r="G8289" s="31"/>
      <c r="I8289" s="28"/>
      <c r="J8289" s="29"/>
      <c r="L8289" s="28"/>
      <c r="M8289" s="27"/>
    </row>
    <row r="8290" spans="2:13">
      <c r="B8290" s="28"/>
      <c r="C8290" s="28"/>
      <c r="E8290" s="28"/>
      <c r="F8290" s="30"/>
      <c r="G8290" s="31"/>
      <c r="I8290" s="28"/>
      <c r="J8290" s="29"/>
      <c r="L8290" s="28"/>
      <c r="M8290" s="27"/>
    </row>
    <row r="8291" spans="2:13">
      <c r="B8291" s="28"/>
      <c r="C8291" s="28"/>
      <c r="E8291" s="28"/>
      <c r="F8291" s="30"/>
      <c r="G8291" s="31"/>
      <c r="I8291" s="28"/>
      <c r="J8291" s="29"/>
      <c r="L8291" s="28"/>
      <c r="M8291" s="27"/>
    </row>
    <row r="8292" spans="2:13">
      <c r="B8292" s="28"/>
      <c r="C8292" s="28"/>
      <c r="E8292" s="28"/>
      <c r="F8292" s="30"/>
      <c r="G8292" s="31"/>
      <c r="I8292" s="28"/>
      <c r="J8292" s="29"/>
      <c r="L8292" s="28"/>
      <c r="M8292" s="27"/>
    </row>
    <row r="8293" spans="2:13">
      <c r="B8293" s="28"/>
      <c r="C8293" s="28"/>
      <c r="E8293" s="28"/>
      <c r="F8293" s="30"/>
      <c r="G8293" s="31"/>
      <c r="I8293" s="28"/>
      <c r="J8293" s="29"/>
      <c r="L8293" s="28"/>
      <c r="M8293" s="27"/>
    </row>
    <row r="8294" spans="2:13">
      <c r="B8294" s="28"/>
      <c r="C8294" s="28"/>
      <c r="E8294" s="28"/>
      <c r="F8294" s="30"/>
      <c r="G8294" s="31"/>
      <c r="I8294" s="28"/>
      <c r="J8294" s="29"/>
      <c r="L8294" s="28"/>
      <c r="M8294" s="27"/>
    </row>
    <row r="8295" spans="2:13">
      <c r="B8295" s="28"/>
      <c r="C8295" s="28"/>
      <c r="E8295" s="28"/>
      <c r="F8295" s="30"/>
      <c r="G8295" s="31"/>
      <c r="I8295" s="28"/>
      <c r="J8295" s="29"/>
      <c r="L8295" s="28"/>
      <c r="M8295" s="27"/>
    </row>
    <row r="8296" spans="2:13">
      <c r="B8296" s="28"/>
      <c r="C8296" s="28"/>
      <c r="E8296" s="28"/>
      <c r="F8296" s="30"/>
      <c r="G8296" s="31"/>
      <c r="I8296" s="28"/>
      <c r="J8296" s="29"/>
      <c r="L8296" s="28"/>
      <c r="M8296" s="27"/>
    </row>
    <row r="8297" spans="2:13">
      <c r="B8297" s="28"/>
      <c r="C8297" s="28"/>
      <c r="E8297" s="28"/>
      <c r="F8297" s="30"/>
      <c r="G8297" s="31"/>
      <c r="I8297" s="28"/>
      <c r="J8297" s="29"/>
      <c r="L8297" s="28"/>
      <c r="M8297" s="27"/>
    </row>
    <row r="8298" spans="2:13">
      <c r="B8298" s="28"/>
      <c r="C8298" s="28"/>
      <c r="E8298" s="28"/>
      <c r="F8298" s="30"/>
      <c r="G8298" s="31"/>
      <c r="I8298" s="28"/>
      <c r="J8298" s="29"/>
      <c r="L8298" s="28"/>
      <c r="M8298" s="27"/>
    </row>
    <row r="8299" spans="2:13">
      <c r="B8299" s="28"/>
      <c r="C8299" s="28"/>
      <c r="E8299" s="28"/>
      <c r="F8299" s="30"/>
      <c r="G8299" s="31"/>
      <c r="I8299" s="28"/>
      <c r="J8299" s="29"/>
      <c r="L8299" s="28"/>
      <c r="M8299" s="27"/>
    </row>
    <row r="8300" spans="2:13">
      <c r="B8300" s="28"/>
      <c r="C8300" s="28"/>
      <c r="E8300" s="28"/>
      <c r="F8300" s="30"/>
      <c r="G8300" s="31"/>
      <c r="I8300" s="28"/>
      <c r="J8300" s="29"/>
      <c r="L8300" s="28"/>
      <c r="M8300" s="27"/>
    </row>
    <row r="8301" spans="2:13">
      <c r="B8301" s="28"/>
      <c r="C8301" s="28"/>
      <c r="E8301" s="28"/>
      <c r="F8301" s="30"/>
      <c r="G8301" s="31"/>
      <c r="I8301" s="28"/>
      <c r="J8301" s="29"/>
      <c r="L8301" s="28"/>
      <c r="M8301" s="27"/>
    </row>
    <row r="8302" spans="2:13">
      <c r="B8302" s="28"/>
      <c r="C8302" s="28"/>
      <c r="E8302" s="28"/>
      <c r="F8302" s="30"/>
      <c r="G8302" s="31"/>
      <c r="I8302" s="28"/>
      <c r="J8302" s="29"/>
      <c r="L8302" s="28"/>
      <c r="M8302" s="27"/>
    </row>
    <row r="8303" spans="2:13">
      <c r="B8303" s="28"/>
      <c r="C8303" s="28"/>
      <c r="E8303" s="28"/>
      <c r="F8303" s="30"/>
      <c r="G8303" s="31"/>
      <c r="I8303" s="28"/>
      <c r="J8303" s="29"/>
      <c r="L8303" s="28"/>
      <c r="M8303" s="27"/>
    </row>
    <row r="8304" spans="2:13">
      <c r="B8304" s="28"/>
      <c r="C8304" s="28"/>
      <c r="E8304" s="28"/>
      <c r="F8304" s="30"/>
      <c r="G8304" s="31"/>
      <c r="I8304" s="28"/>
      <c r="J8304" s="29"/>
      <c r="L8304" s="28"/>
      <c r="M8304" s="27"/>
    </row>
    <row r="8305" spans="2:13">
      <c r="B8305" s="28"/>
      <c r="C8305" s="28"/>
      <c r="E8305" s="28"/>
      <c r="F8305" s="30"/>
      <c r="G8305" s="31"/>
      <c r="I8305" s="28"/>
      <c r="J8305" s="29"/>
      <c r="L8305" s="28"/>
      <c r="M8305" s="27"/>
    </row>
    <row r="8306" spans="2:13">
      <c r="B8306" s="28"/>
      <c r="C8306" s="28"/>
      <c r="E8306" s="28"/>
      <c r="F8306" s="30"/>
      <c r="G8306" s="31"/>
      <c r="I8306" s="28"/>
      <c r="J8306" s="29"/>
      <c r="L8306" s="28"/>
      <c r="M8306" s="27"/>
    </row>
    <row r="8307" spans="2:13">
      <c r="B8307" s="28"/>
      <c r="C8307" s="28"/>
      <c r="E8307" s="28"/>
      <c r="F8307" s="30"/>
      <c r="G8307" s="31"/>
      <c r="I8307" s="28"/>
      <c r="J8307" s="29"/>
      <c r="L8307" s="28"/>
      <c r="M8307" s="27"/>
    </row>
    <row r="8308" spans="2:13">
      <c r="B8308" s="28"/>
      <c r="C8308" s="28"/>
      <c r="E8308" s="28"/>
      <c r="F8308" s="30"/>
      <c r="G8308" s="31"/>
      <c r="I8308" s="28"/>
      <c r="J8308" s="29"/>
      <c r="L8308" s="28"/>
      <c r="M8308" s="27"/>
    </row>
    <row r="8309" spans="2:13">
      <c r="B8309" s="28"/>
      <c r="C8309" s="28"/>
      <c r="E8309" s="28"/>
      <c r="F8309" s="30"/>
      <c r="G8309" s="31"/>
      <c r="I8309" s="28"/>
      <c r="J8309" s="29"/>
      <c r="L8309" s="28"/>
      <c r="M8309" s="27"/>
    </row>
    <row r="8310" spans="2:13">
      <c r="B8310" s="28"/>
      <c r="C8310" s="28"/>
      <c r="E8310" s="28"/>
      <c r="F8310" s="30"/>
      <c r="G8310" s="31"/>
      <c r="I8310" s="28"/>
      <c r="J8310" s="29"/>
      <c r="L8310" s="28"/>
      <c r="M8310" s="27"/>
    </row>
    <row r="8311" spans="2:13">
      <c r="B8311" s="28"/>
      <c r="C8311" s="28"/>
      <c r="E8311" s="28"/>
      <c r="F8311" s="30"/>
      <c r="G8311" s="31"/>
      <c r="I8311" s="28"/>
      <c r="J8311" s="29"/>
      <c r="L8311" s="28"/>
      <c r="M8311" s="27"/>
    </row>
    <row r="8312" spans="2:13">
      <c r="B8312" s="28"/>
      <c r="C8312" s="28"/>
      <c r="E8312" s="28"/>
      <c r="F8312" s="30"/>
      <c r="G8312" s="31"/>
      <c r="I8312" s="28"/>
      <c r="J8312" s="29"/>
      <c r="L8312" s="28"/>
      <c r="M8312" s="27"/>
    </row>
    <row r="8313" spans="2:13">
      <c r="B8313" s="28"/>
      <c r="C8313" s="28"/>
      <c r="E8313" s="28"/>
      <c r="F8313" s="30"/>
      <c r="G8313" s="31"/>
      <c r="I8313" s="28"/>
      <c r="J8313" s="29"/>
      <c r="L8313" s="28"/>
      <c r="M8313" s="27"/>
    </row>
    <row r="8314" spans="2:13">
      <c r="B8314" s="28"/>
      <c r="C8314" s="28"/>
      <c r="E8314" s="28"/>
      <c r="F8314" s="30"/>
      <c r="G8314" s="31"/>
      <c r="I8314" s="28"/>
      <c r="J8314" s="29"/>
      <c r="L8314" s="28"/>
      <c r="M8314" s="27"/>
    </row>
    <row r="8315" spans="2:13">
      <c r="B8315" s="28"/>
      <c r="C8315" s="28"/>
      <c r="E8315" s="28"/>
      <c r="F8315" s="30"/>
      <c r="G8315" s="31"/>
      <c r="I8315" s="28"/>
      <c r="J8315" s="29"/>
      <c r="L8315" s="28"/>
      <c r="M8315" s="27"/>
    </row>
    <row r="8316" spans="2:13">
      <c r="B8316" s="28"/>
      <c r="C8316" s="28"/>
      <c r="E8316" s="28"/>
      <c r="F8316" s="30"/>
      <c r="G8316" s="31"/>
      <c r="I8316" s="28"/>
      <c r="J8316" s="29"/>
      <c r="L8316" s="28"/>
      <c r="M8316" s="27"/>
    </row>
    <row r="8317" spans="2:13">
      <c r="B8317" s="28"/>
      <c r="C8317" s="28"/>
      <c r="E8317" s="28"/>
      <c r="F8317" s="30"/>
      <c r="G8317" s="31"/>
      <c r="I8317" s="28"/>
      <c r="J8317" s="29"/>
      <c r="L8317" s="28"/>
      <c r="M8317" s="27"/>
    </row>
    <row r="8318" spans="2:13">
      <c r="B8318" s="28"/>
      <c r="C8318" s="28"/>
      <c r="E8318" s="28"/>
      <c r="F8318" s="30"/>
      <c r="G8318" s="31"/>
      <c r="I8318" s="28"/>
      <c r="J8318" s="29"/>
      <c r="L8318" s="28"/>
      <c r="M8318" s="27"/>
    </row>
    <row r="8319" spans="2:13">
      <c r="B8319" s="28"/>
      <c r="C8319" s="28"/>
      <c r="E8319" s="28"/>
      <c r="F8319" s="30"/>
      <c r="G8319" s="31"/>
      <c r="I8319" s="28"/>
      <c r="J8319" s="29"/>
      <c r="L8319" s="28"/>
      <c r="M8319" s="27"/>
    </row>
    <row r="8320" spans="2:13">
      <c r="B8320" s="28"/>
      <c r="C8320" s="28"/>
      <c r="E8320" s="28"/>
      <c r="F8320" s="30"/>
      <c r="G8320" s="31"/>
      <c r="I8320" s="28"/>
      <c r="J8320" s="29"/>
      <c r="L8320" s="28"/>
      <c r="M8320" s="27"/>
    </row>
    <row r="8321" spans="2:13">
      <c r="B8321" s="28"/>
      <c r="C8321" s="28"/>
      <c r="E8321" s="28"/>
      <c r="F8321" s="30"/>
      <c r="G8321" s="31"/>
      <c r="I8321" s="28"/>
      <c r="J8321" s="29"/>
      <c r="L8321" s="28"/>
      <c r="M8321" s="27"/>
    </row>
    <row r="8322" spans="2:13">
      <c r="B8322" s="28"/>
      <c r="C8322" s="28"/>
      <c r="E8322" s="28"/>
      <c r="F8322" s="30"/>
      <c r="G8322" s="31"/>
      <c r="I8322" s="28"/>
      <c r="J8322" s="29"/>
      <c r="L8322" s="28"/>
      <c r="M8322" s="27"/>
    </row>
    <row r="8323" spans="2:13">
      <c r="B8323" s="28"/>
      <c r="C8323" s="28"/>
      <c r="E8323" s="28"/>
      <c r="F8323" s="30"/>
      <c r="G8323" s="31"/>
      <c r="I8323" s="28"/>
      <c r="J8323" s="29"/>
      <c r="L8323" s="28"/>
      <c r="M8323" s="27"/>
    </row>
    <row r="8324" spans="2:13">
      <c r="B8324" s="28"/>
      <c r="C8324" s="28"/>
      <c r="E8324" s="28"/>
      <c r="F8324" s="30"/>
      <c r="G8324" s="31"/>
      <c r="I8324" s="28"/>
      <c r="J8324" s="29"/>
      <c r="L8324" s="28"/>
      <c r="M8324" s="27"/>
    </row>
    <row r="8325" spans="2:13">
      <c r="B8325" s="28"/>
      <c r="C8325" s="28"/>
      <c r="E8325" s="28"/>
      <c r="F8325" s="30"/>
      <c r="G8325" s="31"/>
      <c r="I8325" s="28"/>
      <c r="J8325" s="29"/>
      <c r="L8325" s="28"/>
      <c r="M8325" s="27"/>
    </row>
    <row r="8326" spans="2:13">
      <c r="B8326" s="28"/>
      <c r="C8326" s="28"/>
      <c r="E8326" s="28"/>
      <c r="F8326" s="30"/>
      <c r="G8326" s="31"/>
      <c r="I8326" s="28"/>
      <c r="J8326" s="29"/>
      <c r="L8326" s="28"/>
      <c r="M8326" s="27"/>
    </row>
    <row r="8327" spans="2:13">
      <c r="B8327" s="28"/>
      <c r="C8327" s="28"/>
      <c r="E8327" s="28"/>
      <c r="F8327" s="30"/>
      <c r="G8327" s="31"/>
      <c r="I8327" s="28"/>
      <c r="J8327" s="29"/>
      <c r="L8327" s="28"/>
      <c r="M8327" s="27"/>
    </row>
    <row r="8328" spans="2:13">
      <c r="B8328" s="28"/>
      <c r="C8328" s="28"/>
      <c r="E8328" s="28"/>
      <c r="F8328" s="30"/>
      <c r="G8328" s="31"/>
      <c r="I8328" s="28"/>
      <c r="J8328" s="29"/>
      <c r="L8328" s="28"/>
      <c r="M8328" s="27"/>
    </row>
    <row r="8329" spans="2:13">
      <c r="B8329" s="28"/>
      <c r="C8329" s="28"/>
      <c r="E8329" s="28"/>
      <c r="F8329" s="30"/>
      <c r="G8329" s="31"/>
      <c r="I8329" s="28"/>
      <c r="J8329" s="29"/>
      <c r="L8329" s="28"/>
      <c r="M8329" s="27"/>
    </row>
    <row r="8330" spans="2:13">
      <c r="B8330" s="28"/>
      <c r="C8330" s="28"/>
      <c r="E8330" s="28"/>
      <c r="F8330" s="30"/>
      <c r="G8330" s="31"/>
      <c r="I8330" s="28"/>
      <c r="J8330" s="29"/>
      <c r="L8330" s="28"/>
      <c r="M8330" s="27"/>
    </row>
    <row r="8331" spans="2:13">
      <c r="B8331" s="28"/>
      <c r="C8331" s="28"/>
      <c r="E8331" s="28"/>
      <c r="F8331" s="30"/>
      <c r="G8331" s="31"/>
      <c r="I8331" s="28"/>
      <c r="J8331" s="29"/>
      <c r="L8331" s="28"/>
      <c r="M8331" s="27"/>
    </row>
    <row r="8332" spans="2:13">
      <c r="B8332" s="28"/>
      <c r="C8332" s="28"/>
      <c r="E8332" s="28"/>
      <c r="F8332" s="30"/>
      <c r="G8332" s="31"/>
      <c r="I8332" s="28"/>
      <c r="J8332" s="29"/>
      <c r="L8332" s="28"/>
      <c r="M8332" s="27"/>
    </row>
    <row r="8333" spans="2:13">
      <c r="B8333" s="28"/>
      <c r="C8333" s="28"/>
      <c r="E8333" s="28"/>
      <c r="F8333" s="30"/>
      <c r="G8333" s="31"/>
      <c r="I8333" s="28"/>
      <c r="J8333" s="29"/>
      <c r="L8333" s="28"/>
      <c r="M8333" s="27"/>
    </row>
    <row r="8334" spans="2:13">
      <c r="B8334" s="28"/>
      <c r="C8334" s="28"/>
      <c r="E8334" s="28"/>
      <c r="F8334" s="30"/>
      <c r="G8334" s="31"/>
      <c r="I8334" s="28"/>
      <c r="J8334" s="29"/>
      <c r="L8334" s="28"/>
      <c r="M8334" s="27"/>
    </row>
    <row r="8335" spans="2:13">
      <c r="B8335" s="28"/>
      <c r="C8335" s="28"/>
      <c r="E8335" s="28"/>
      <c r="F8335" s="30"/>
      <c r="G8335" s="31"/>
      <c r="I8335" s="28"/>
      <c r="J8335" s="29"/>
      <c r="L8335" s="28"/>
      <c r="M8335" s="27"/>
    </row>
    <row r="8336" spans="2:13">
      <c r="B8336" s="28"/>
      <c r="C8336" s="28"/>
      <c r="E8336" s="28"/>
      <c r="F8336" s="30"/>
      <c r="G8336" s="31"/>
      <c r="I8336" s="28"/>
      <c r="J8336" s="29"/>
      <c r="L8336" s="28"/>
      <c r="M8336" s="27"/>
    </row>
    <row r="8337" spans="2:13">
      <c r="B8337" s="28"/>
      <c r="C8337" s="28"/>
      <c r="E8337" s="28"/>
      <c r="F8337" s="30"/>
      <c r="G8337" s="31"/>
      <c r="I8337" s="28"/>
      <c r="J8337" s="29"/>
      <c r="L8337" s="28"/>
      <c r="M8337" s="27"/>
    </row>
    <row r="8338" spans="2:13">
      <c r="B8338" s="28"/>
      <c r="C8338" s="28"/>
      <c r="E8338" s="28"/>
      <c r="F8338" s="30"/>
      <c r="G8338" s="31"/>
      <c r="I8338" s="28"/>
      <c r="J8338" s="29"/>
      <c r="L8338" s="28"/>
      <c r="M8338" s="27"/>
    </row>
    <row r="8339" spans="2:13">
      <c r="B8339" s="28"/>
      <c r="C8339" s="28"/>
      <c r="E8339" s="28"/>
      <c r="F8339" s="30"/>
      <c r="G8339" s="31"/>
      <c r="I8339" s="28"/>
      <c r="J8339" s="29"/>
      <c r="L8339" s="28"/>
      <c r="M8339" s="27"/>
    </row>
    <row r="8340" spans="2:13">
      <c r="B8340" s="28"/>
      <c r="C8340" s="28"/>
      <c r="E8340" s="28"/>
      <c r="F8340" s="30"/>
      <c r="G8340" s="31"/>
      <c r="I8340" s="28"/>
      <c r="J8340" s="29"/>
      <c r="L8340" s="28"/>
      <c r="M8340" s="27"/>
    </row>
    <row r="8341" spans="2:13">
      <c r="B8341" s="28"/>
      <c r="C8341" s="28"/>
      <c r="E8341" s="28"/>
      <c r="F8341" s="30"/>
      <c r="G8341" s="31"/>
      <c r="I8341" s="28"/>
      <c r="J8341" s="29"/>
      <c r="L8341" s="28"/>
      <c r="M8341" s="27"/>
    </row>
    <row r="8342" spans="2:13">
      <c r="B8342" s="28"/>
      <c r="C8342" s="28"/>
      <c r="E8342" s="28"/>
      <c r="F8342" s="30"/>
      <c r="G8342" s="31"/>
      <c r="I8342" s="28"/>
      <c r="J8342" s="29"/>
      <c r="L8342" s="28"/>
      <c r="M8342" s="27"/>
    </row>
    <row r="8343" spans="2:13">
      <c r="B8343" s="28"/>
      <c r="C8343" s="28"/>
      <c r="E8343" s="28"/>
      <c r="F8343" s="30"/>
      <c r="G8343" s="31"/>
      <c r="I8343" s="28"/>
      <c r="J8343" s="29"/>
      <c r="L8343" s="28"/>
      <c r="M8343" s="27"/>
    </row>
    <row r="8344" spans="2:13">
      <c r="B8344" s="28"/>
      <c r="C8344" s="28"/>
      <c r="E8344" s="28"/>
      <c r="F8344" s="30"/>
      <c r="G8344" s="31"/>
      <c r="I8344" s="28"/>
      <c r="J8344" s="29"/>
      <c r="L8344" s="28"/>
      <c r="M8344" s="27"/>
    </row>
    <row r="8345" spans="2:13">
      <c r="B8345" s="28"/>
      <c r="C8345" s="28"/>
      <c r="E8345" s="28"/>
      <c r="F8345" s="30"/>
      <c r="G8345" s="31"/>
      <c r="I8345" s="28"/>
      <c r="J8345" s="29"/>
      <c r="L8345" s="28"/>
      <c r="M8345" s="27"/>
    </row>
    <row r="8346" spans="2:13">
      <c r="B8346" s="28"/>
      <c r="C8346" s="28"/>
      <c r="E8346" s="28"/>
      <c r="F8346" s="30"/>
      <c r="G8346" s="31"/>
      <c r="I8346" s="28"/>
      <c r="J8346" s="29"/>
      <c r="L8346" s="28"/>
      <c r="M8346" s="27"/>
    </row>
    <row r="8347" spans="2:13">
      <c r="B8347" s="28"/>
      <c r="C8347" s="28"/>
      <c r="E8347" s="28"/>
      <c r="F8347" s="30"/>
      <c r="G8347" s="31"/>
      <c r="I8347" s="28"/>
      <c r="J8347" s="29"/>
      <c r="L8347" s="28"/>
      <c r="M8347" s="27"/>
    </row>
    <row r="8348" spans="2:13">
      <c r="B8348" s="28"/>
      <c r="C8348" s="28"/>
      <c r="E8348" s="28"/>
      <c r="F8348" s="30"/>
      <c r="G8348" s="31"/>
      <c r="I8348" s="28"/>
      <c r="J8348" s="29"/>
      <c r="L8348" s="28"/>
      <c r="M8348" s="27"/>
    </row>
    <row r="8349" spans="2:13">
      <c r="B8349" s="28"/>
      <c r="C8349" s="28"/>
      <c r="E8349" s="28"/>
      <c r="F8349" s="30"/>
      <c r="G8349" s="31"/>
      <c r="I8349" s="28"/>
      <c r="J8349" s="29"/>
      <c r="L8349" s="28"/>
      <c r="M8349" s="27"/>
    </row>
    <row r="8350" spans="2:13">
      <c r="B8350" s="28"/>
      <c r="C8350" s="28"/>
      <c r="E8350" s="28"/>
      <c r="F8350" s="30"/>
      <c r="G8350" s="31"/>
      <c r="I8350" s="28"/>
      <c r="J8350" s="29"/>
      <c r="L8350" s="28"/>
      <c r="M8350" s="27"/>
    </row>
    <row r="8351" spans="2:13">
      <c r="B8351" s="28"/>
      <c r="C8351" s="28"/>
      <c r="E8351" s="28"/>
      <c r="F8351" s="30"/>
      <c r="G8351" s="31"/>
      <c r="I8351" s="28"/>
      <c r="J8351" s="29"/>
      <c r="L8351" s="28"/>
      <c r="M8351" s="27"/>
    </row>
    <row r="8352" spans="2:13">
      <c r="B8352" s="28"/>
      <c r="C8352" s="28"/>
      <c r="E8352" s="28"/>
      <c r="F8352" s="30"/>
      <c r="G8352" s="31"/>
      <c r="I8352" s="28"/>
      <c r="J8352" s="29"/>
      <c r="L8352" s="28"/>
      <c r="M8352" s="27"/>
    </row>
    <row r="8353" spans="2:13">
      <c r="B8353" s="28"/>
      <c r="C8353" s="28"/>
      <c r="E8353" s="28"/>
      <c r="F8353" s="30"/>
      <c r="G8353" s="31"/>
      <c r="I8353" s="28"/>
      <c r="J8353" s="29"/>
      <c r="L8353" s="28"/>
      <c r="M8353" s="27"/>
    </row>
    <row r="8354" spans="2:13">
      <c r="B8354" s="28"/>
      <c r="C8354" s="28"/>
      <c r="E8354" s="28"/>
      <c r="F8354" s="30"/>
      <c r="G8354" s="31"/>
      <c r="I8354" s="28"/>
      <c r="J8354" s="29"/>
      <c r="L8354" s="28"/>
      <c r="M8354" s="27"/>
    </row>
    <row r="8355" spans="2:13">
      <c r="B8355" s="28"/>
      <c r="C8355" s="28"/>
      <c r="E8355" s="28"/>
      <c r="F8355" s="30"/>
      <c r="G8355" s="31"/>
      <c r="I8355" s="28"/>
      <c r="J8355" s="29"/>
      <c r="L8355" s="28"/>
      <c r="M8355" s="27"/>
    </row>
    <row r="8356" spans="2:13">
      <c r="B8356" s="28"/>
      <c r="C8356" s="28"/>
      <c r="E8356" s="28"/>
      <c r="F8356" s="30"/>
      <c r="G8356" s="31"/>
      <c r="I8356" s="28"/>
      <c r="J8356" s="29"/>
      <c r="L8356" s="28"/>
      <c r="M8356" s="27"/>
    </row>
    <row r="8357" spans="2:13">
      <c r="B8357" s="28"/>
      <c r="C8357" s="28"/>
      <c r="E8357" s="28"/>
      <c r="F8357" s="30"/>
      <c r="G8357" s="31"/>
      <c r="I8357" s="28"/>
      <c r="J8357" s="29"/>
      <c r="L8357" s="28"/>
      <c r="M8357" s="27"/>
    </row>
    <row r="8358" spans="2:13">
      <c r="B8358" s="28"/>
      <c r="C8358" s="28"/>
      <c r="E8358" s="28"/>
      <c r="F8358" s="30"/>
      <c r="G8358" s="31"/>
      <c r="I8358" s="28"/>
      <c r="J8358" s="29"/>
      <c r="L8358" s="28"/>
      <c r="M8358" s="27"/>
    </row>
    <row r="8359" spans="2:13">
      <c r="B8359" s="28"/>
      <c r="C8359" s="28"/>
      <c r="E8359" s="28"/>
      <c r="F8359" s="30"/>
      <c r="G8359" s="31"/>
      <c r="I8359" s="28"/>
      <c r="J8359" s="29"/>
      <c r="L8359" s="28"/>
      <c r="M8359" s="27"/>
    </row>
    <row r="8360" spans="2:13">
      <c r="B8360" s="28"/>
      <c r="C8360" s="28"/>
      <c r="E8360" s="28"/>
      <c r="F8360" s="30"/>
      <c r="G8360" s="31"/>
      <c r="I8360" s="28"/>
      <c r="J8360" s="29"/>
      <c r="L8360" s="28"/>
      <c r="M8360" s="27"/>
    </row>
    <row r="8361" spans="2:13">
      <c r="B8361" s="28"/>
      <c r="C8361" s="28"/>
      <c r="E8361" s="28"/>
      <c r="F8361" s="30"/>
      <c r="G8361" s="31"/>
      <c r="I8361" s="28"/>
      <c r="J8361" s="29"/>
      <c r="L8361" s="28"/>
      <c r="M8361" s="27"/>
    </row>
    <row r="8362" spans="2:13">
      <c r="B8362" s="28"/>
      <c r="C8362" s="28"/>
      <c r="E8362" s="28"/>
      <c r="F8362" s="30"/>
      <c r="G8362" s="31"/>
      <c r="I8362" s="28"/>
      <c r="J8362" s="29"/>
      <c r="L8362" s="28"/>
      <c r="M8362" s="27"/>
    </row>
    <row r="8363" spans="2:13">
      <c r="B8363" s="28"/>
      <c r="C8363" s="28"/>
      <c r="E8363" s="28"/>
      <c r="F8363" s="30"/>
      <c r="G8363" s="31"/>
      <c r="I8363" s="28"/>
      <c r="J8363" s="29"/>
      <c r="L8363" s="28"/>
      <c r="M8363" s="27"/>
    </row>
    <row r="8364" spans="2:13">
      <c r="B8364" s="28"/>
      <c r="C8364" s="28"/>
      <c r="E8364" s="28"/>
      <c r="F8364" s="30"/>
      <c r="G8364" s="31"/>
      <c r="I8364" s="28"/>
      <c r="J8364" s="29"/>
      <c r="L8364" s="28"/>
      <c r="M8364" s="27"/>
    </row>
    <row r="8365" spans="2:13">
      <c r="B8365" s="28"/>
      <c r="C8365" s="28"/>
      <c r="E8365" s="28"/>
      <c r="F8365" s="30"/>
      <c r="G8365" s="31"/>
      <c r="I8365" s="28"/>
      <c r="J8365" s="29"/>
      <c r="L8365" s="28"/>
      <c r="M8365" s="27"/>
    </row>
    <row r="8366" spans="2:13">
      <c r="B8366" s="28"/>
      <c r="C8366" s="28"/>
      <c r="E8366" s="28"/>
      <c r="F8366" s="30"/>
      <c r="G8366" s="31"/>
      <c r="I8366" s="28"/>
      <c r="J8366" s="29"/>
      <c r="L8366" s="28"/>
      <c r="M8366" s="27"/>
    </row>
    <row r="8367" spans="2:13">
      <c r="B8367" s="28"/>
      <c r="C8367" s="28"/>
      <c r="E8367" s="28"/>
      <c r="F8367" s="30"/>
      <c r="G8367" s="31"/>
      <c r="I8367" s="28"/>
      <c r="J8367" s="29"/>
      <c r="L8367" s="28"/>
      <c r="M8367" s="27"/>
    </row>
    <row r="8368" spans="2:13">
      <c r="B8368" s="28"/>
      <c r="C8368" s="28"/>
      <c r="E8368" s="28"/>
      <c r="F8368" s="30"/>
      <c r="G8368" s="31"/>
      <c r="I8368" s="28"/>
      <c r="J8368" s="29"/>
      <c r="L8368" s="28"/>
      <c r="M8368" s="27"/>
    </row>
    <row r="8369" spans="2:13">
      <c r="B8369" s="28"/>
      <c r="C8369" s="28"/>
      <c r="E8369" s="28"/>
      <c r="F8369" s="30"/>
      <c r="G8369" s="31"/>
      <c r="I8369" s="28"/>
      <c r="J8369" s="29"/>
      <c r="L8369" s="28"/>
      <c r="M8369" s="27"/>
    </row>
    <row r="8370" spans="2:13">
      <c r="B8370" s="28"/>
      <c r="C8370" s="28"/>
      <c r="E8370" s="28"/>
      <c r="F8370" s="30"/>
      <c r="G8370" s="31"/>
      <c r="I8370" s="28"/>
      <c r="J8370" s="29"/>
      <c r="L8370" s="28"/>
      <c r="M8370" s="27"/>
    </row>
    <row r="8371" spans="2:13">
      <c r="B8371" s="28"/>
      <c r="C8371" s="28"/>
      <c r="E8371" s="28"/>
      <c r="F8371" s="30"/>
      <c r="G8371" s="31"/>
      <c r="I8371" s="28"/>
      <c r="J8371" s="29"/>
      <c r="L8371" s="28"/>
      <c r="M8371" s="27"/>
    </row>
    <row r="8372" spans="2:13">
      <c r="B8372" s="28"/>
      <c r="C8372" s="28"/>
      <c r="E8372" s="28"/>
      <c r="F8372" s="30"/>
      <c r="G8372" s="31"/>
      <c r="I8372" s="28"/>
      <c r="J8372" s="29"/>
      <c r="L8372" s="28"/>
      <c r="M8372" s="27"/>
    </row>
    <row r="8373" spans="2:13">
      <c r="B8373" s="28"/>
      <c r="C8373" s="28"/>
      <c r="E8373" s="28"/>
      <c r="F8373" s="30"/>
      <c r="G8373" s="31"/>
      <c r="I8373" s="28"/>
      <c r="J8373" s="29"/>
      <c r="L8373" s="28"/>
      <c r="M8373" s="27"/>
    </row>
    <row r="8374" spans="2:13">
      <c r="B8374" s="28"/>
      <c r="C8374" s="28"/>
      <c r="E8374" s="28"/>
      <c r="F8374" s="30"/>
      <c r="G8374" s="31"/>
      <c r="I8374" s="28"/>
      <c r="J8374" s="29"/>
      <c r="L8374" s="28"/>
      <c r="M8374" s="27"/>
    </row>
    <row r="8375" spans="2:13">
      <c r="B8375" s="28"/>
      <c r="C8375" s="28"/>
      <c r="E8375" s="28"/>
      <c r="F8375" s="30"/>
      <c r="G8375" s="31"/>
      <c r="I8375" s="28"/>
      <c r="J8375" s="29"/>
      <c r="L8375" s="28"/>
      <c r="M8375" s="27"/>
    </row>
    <row r="8376" spans="2:13">
      <c r="B8376" s="28"/>
      <c r="C8376" s="28"/>
      <c r="E8376" s="28"/>
      <c r="F8376" s="30"/>
      <c r="G8376" s="31"/>
      <c r="I8376" s="28"/>
      <c r="J8376" s="29"/>
      <c r="L8376" s="28"/>
      <c r="M8376" s="27"/>
    </row>
    <row r="8377" spans="2:13">
      <c r="B8377" s="28"/>
      <c r="C8377" s="28"/>
      <c r="E8377" s="28"/>
      <c r="F8377" s="30"/>
      <c r="G8377" s="31"/>
      <c r="I8377" s="28"/>
      <c r="J8377" s="29"/>
      <c r="L8377" s="28"/>
      <c r="M8377" s="27"/>
    </row>
    <row r="8378" spans="2:13">
      <c r="B8378" s="28"/>
      <c r="C8378" s="28"/>
      <c r="E8378" s="28"/>
      <c r="F8378" s="30"/>
      <c r="G8378" s="31"/>
      <c r="I8378" s="28"/>
      <c r="J8378" s="29"/>
      <c r="L8378" s="28"/>
      <c r="M8378" s="27"/>
    </row>
    <row r="8379" spans="2:13">
      <c r="B8379" s="28"/>
      <c r="C8379" s="28"/>
      <c r="E8379" s="28"/>
      <c r="F8379" s="30"/>
      <c r="G8379" s="31"/>
      <c r="I8379" s="28"/>
      <c r="J8379" s="29"/>
      <c r="L8379" s="28"/>
      <c r="M8379" s="27"/>
    </row>
    <row r="8380" spans="2:13">
      <c r="B8380" s="28"/>
      <c r="C8380" s="28"/>
      <c r="E8380" s="28"/>
      <c r="F8380" s="30"/>
      <c r="G8380" s="31"/>
      <c r="I8380" s="28"/>
      <c r="J8380" s="29"/>
      <c r="L8380" s="28"/>
      <c r="M8380" s="27"/>
    </row>
    <row r="8381" spans="2:13">
      <c r="B8381" s="28"/>
      <c r="C8381" s="28"/>
      <c r="E8381" s="28"/>
      <c r="F8381" s="30"/>
      <c r="G8381" s="31"/>
      <c r="I8381" s="28"/>
      <c r="J8381" s="29"/>
      <c r="L8381" s="28"/>
      <c r="M8381" s="27"/>
    </row>
    <row r="8382" spans="2:13">
      <c r="B8382" s="28"/>
      <c r="C8382" s="28"/>
      <c r="E8382" s="28"/>
      <c r="F8382" s="30"/>
      <c r="G8382" s="31"/>
      <c r="I8382" s="28"/>
      <c r="J8382" s="29"/>
      <c r="L8382" s="28"/>
      <c r="M8382" s="27"/>
    </row>
    <row r="8383" spans="2:13">
      <c r="B8383" s="28"/>
      <c r="C8383" s="28"/>
      <c r="E8383" s="28"/>
      <c r="F8383" s="30"/>
      <c r="G8383" s="31"/>
      <c r="I8383" s="28"/>
      <c r="J8383" s="29"/>
      <c r="L8383" s="28"/>
      <c r="M8383" s="27"/>
    </row>
    <row r="8384" spans="2:13">
      <c r="B8384" s="28"/>
      <c r="C8384" s="28"/>
      <c r="E8384" s="28"/>
      <c r="F8384" s="30"/>
      <c r="G8384" s="31"/>
      <c r="I8384" s="28"/>
      <c r="J8384" s="29"/>
      <c r="L8384" s="28"/>
      <c r="M8384" s="27"/>
    </row>
    <row r="8385" spans="2:13">
      <c r="B8385" s="28"/>
      <c r="C8385" s="28"/>
      <c r="E8385" s="28"/>
      <c r="F8385" s="30"/>
      <c r="G8385" s="31"/>
      <c r="I8385" s="28"/>
      <c r="J8385" s="29"/>
      <c r="L8385" s="28"/>
      <c r="M8385" s="27"/>
    </row>
    <row r="8386" spans="2:13">
      <c r="B8386" s="28"/>
      <c r="C8386" s="28"/>
      <c r="E8386" s="28"/>
      <c r="F8386" s="30"/>
      <c r="G8386" s="31"/>
      <c r="I8386" s="28"/>
      <c r="J8386" s="29"/>
      <c r="L8386" s="28"/>
      <c r="M8386" s="27"/>
    </row>
    <row r="8387" spans="2:13">
      <c r="B8387" s="28"/>
      <c r="C8387" s="28"/>
      <c r="E8387" s="28"/>
      <c r="F8387" s="30"/>
      <c r="G8387" s="31"/>
      <c r="I8387" s="28"/>
      <c r="J8387" s="29"/>
      <c r="L8387" s="28"/>
      <c r="M8387" s="27"/>
    </row>
    <row r="8388" spans="2:13">
      <c r="B8388" s="28"/>
      <c r="C8388" s="28"/>
      <c r="E8388" s="28"/>
      <c r="F8388" s="30"/>
      <c r="G8388" s="31"/>
      <c r="I8388" s="28"/>
      <c r="J8388" s="29"/>
      <c r="L8388" s="28"/>
      <c r="M8388" s="27"/>
    </row>
    <row r="8389" spans="2:13">
      <c r="B8389" s="28"/>
      <c r="C8389" s="28"/>
      <c r="E8389" s="28"/>
      <c r="F8389" s="30"/>
      <c r="G8389" s="31"/>
      <c r="I8389" s="28"/>
      <c r="J8389" s="29"/>
      <c r="L8389" s="28"/>
      <c r="M8389" s="27"/>
    </row>
    <row r="8390" spans="2:13">
      <c r="B8390" s="28"/>
      <c r="C8390" s="28"/>
      <c r="E8390" s="28"/>
      <c r="F8390" s="30"/>
      <c r="G8390" s="31"/>
      <c r="I8390" s="28"/>
      <c r="J8390" s="29"/>
      <c r="L8390" s="28"/>
      <c r="M8390" s="27"/>
    </row>
    <row r="8391" spans="2:13">
      <c r="B8391" s="28"/>
      <c r="C8391" s="28"/>
      <c r="E8391" s="28"/>
      <c r="F8391" s="30"/>
      <c r="G8391" s="31"/>
      <c r="I8391" s="28"/>
      <c r="J8391" s="29"/>
      <c r="L8391" s="28"/>
      <c r="M8391" s="27"/>
    </row>
    <row r="8392" spans="2:13">
      <c r="B8392" s="28"/>
      <c r="C8392" s="28"/>
      <c r="E8392" s="28"/>
      <c r="F8392" s="30"/>
      <c r="G8392" s="31"/>
      <c r="I8392" s="28"/>
      <c r="J8392" s="29"/>
      <c r="L8392" s="28"/>
      <c r="M8392" s="27"/>
    </row>
    <row r="8393" spans="2:13">
      <c r="B8393" s="28"/>
      <c r="C8393" s="28"/>
      <c r="E8393" s="28"/>
      <c r="F8393" s="30"/>
      <c r="G8393" s="31"/>
      <c r="I8393" s="28"/>
      <c r="J8393" s="29"/>
      <c r="L8393" s="28"/>
      <c r="M8393" s="27"/>
    </row>
    <row r="8394" spans="2:13">
      <c r="B8394" s="28"/>
      <c r="C8394" s="28"/>
      <c r="E8394" s="28"/>
      <c r="F8394" s="30"/>
      <c r="G8394" s="31"/>
      <c r="I8394" s="28"/>
      <c r="J8394" s="29"/>
      <c r="L8394" s="28"/>
      <c r="M8394" s="27"/>
    </row>
    <row r="8395" spans="2:13">
      <c r="B8395" s="28"/>
      <c r="C8395" s="28"/>
      <c r="E8395" s="28"/>
      <c r="F8395" s="30"/>
      <c r="G8395" s="31"/>
      <c r="I8395" s="28"/>
      <c r="J8395" s="29"/>
      <c r="L8395" s="28"/>
      <c r="M8395" s="27"/>
    </row>
    <row r="8396" spans="2:13">
      <c r="B8396" s="28"/>
      <c r="C8396" s="28"/>
      <c r="E8396" s="28"/>
      <c r="F8396" s="30"/>
      <c r="G8396" s="31"/>
      <c r="I8396" s="28"/>
      <c r="J8396" s="29"/>
      <c r="L8396" s="28"/>
      <c r="M8396" s="27"/>
    </row>
    <row r="8397" spans="2:13">
      <c r="B8397" s="28"/>
      <c r="C8397" s="28"/>
      <c r="E8397" s="28"/>
      <c r="F8397" s="30"/>
      <c r="G8397" s="31"/>
      <c r="I8397" s="28"/>
      <c r="J8397" s="29"/>
      <c r="L8397" s="28"/>
      <c r="M8397" s="27"/>
    </row>
    <row r="8398" spans="2:13">
      <c r="B8398" s="28"/>
      <c r="C8398" s="28"/>
      <c r="E8398" s="28"/>
      <c r="F8398" s="30"/>
      <c r="G8398" s="31"/>
      <c r="I8398" s="28"/>
      <c r="J8398" s="29"/>
      <c r="L8398" s="28"/>
      <c r="M8398" s="27"/>
    </row>
    <row r="8399" spans="2:13">
      <c r="B8399" s="28"/>
      <c r="C8399" s="28"/>
      <c r="E8399" s="28"/>
      <c r="F8399" s="30"/>
      <c r="G8399" s="31"/>
      <c r="I8399" s="28"/>
      <c r="J8399" s="29"/>
      <c r="L8399" s="28"/>
      <c r="M8399" s="27"/>
    </row>
    <row r="8400" spans="2:13">
      <c r="B8400" s="28"/>
      <c r="C8400" s="28"/>
      <c r="E8400" s="28"/>
      <c r="F8400" s="30"/>
      <c r="G8400" s="31"/>
      <c r="I8400" s="28"/>
      <c r="J8400" s="29"/>
      <c r="L8400" s="28"/>
      <c r="M8400" s="27"/>
    </row>
    <row r="8401" spans="2:13">
      <c r="B8401" s="28"/>
      <c r="C8401" s="28"/>
      <c r="E8401" s="28"/>
      <c r="F8401" s="30"/>
      <c r="G8401" s="31"/>
      <c r="I8401" s="28"/>
      <c r="J8401" s="29"/>
      <c r="L8401" s="28"/>
      <c r="M8401" s="27"/>
    </row>
    <row r="8402" spans="2:13">
      <c r="B8402" s="28"/>
      <c r="C8402" s="28"/>
      <c r="E8402" s="28"/>
      <c r="F8402" s="30"/>
      <c r="G8402" s="31"/>
      <c r="I8402" s="28"/>
      <c r="J8402" s="29"/>
      <c r="L8402" s="28"/>
      <c r="M8402" s="27"/>
    </row>
    <row r="8403" spans="2:13">
      <c r="B8403" s="28"/>
      <c r="C8403" s="28"/>
      <c r="E8403" s="28"/>
      <c r="F8403" s="30"/>
      <c r="G8403" s="31"/>
      <c r="I8403" s="28"/>
      <c r="J8403" s="29"/>
      <c r="L8403" s="28"/>
      <c r="M8403" s="27"/>
    </row>
    <row r="8404" spans="2:13">
      <c r="B8404" s="28"/>
      <c r="C8404" s="28"/>
      <c r="E8404" s="28"/>
      <c r="F8404" s="30"/>
      <c r="G8404" s="31"/>
      <c r="I8404" s="28"/>
      <c r="J8404" s="29"/>
      <c r="L8404" s="28"/>
      <c r="M8404" s="27"/>
    </row>
    <row r="8405" spans="2:13">
      <c r="B8405" s="28"/>
      <c r="C8405" s="28"/>
      <c r="E8405" s="28"/>
      <c r="F8405" s="30"/>
      <c r="G8405" s="31"/>
      <c r="I8405" s="28"/>
      <c r="J8405" s="29"/>
      <c r="L8405" s="28"/>
      <c r="M8405" s="27"/>
    </row>
    <row r="8406" spans="2:13">
      <c r="B8406" s="28"/>
      <c r="C8406" s="28"/>
      <c r="E8406" s="28"/>
      <c r="F8406" s="30"/>
      <c r="G8406" s="31"/>
      <c r="I8406" s="28"/>
      <c r="J8406" s="29"/>
      <c r="L8406" s="28"/>
      <c r="M8406" s="27"/>
    </row>
    <row r="8407" spans="2:13">
      <c r="B8407" s="28"/>
      <c r="C8407" s="28"/>
      <c r="E8407" s="28"/>
      <c r="F8407" s="30"/>
      <c r="G8407" s="31"/>
      <c r="I8407" s="28"/>
      <c r="J8407" s="29"/>
      <c r="L8407" s="28"/>
      <c r="M8407" s="27"/>
    </row>
    <row r="8408" spans="2:13">
      <c r="B8408" s="28"/>
      <c r="C8408" s="28"/>
      <c r="E8408" s="28"/>
      <c r="F8408" s="30"/>
      <c r="G8408" s="31"/>
      <c r="I8408" s="28"/>
      <c r="J8408" s="29"/>
      <c r="L8408" s="28"/>
      <c r="M8408" s="27"/>
    </row>
    <row r="8409" spans="2:13">
      <c r="B8409" s="28"/>
      <c r="C8409" s="28"/>
      <c r="E8409" s="28"/>
      <c r="F8409" s="30"/>
      <c r="G8409" s="31"/>
      <c r="I8409" s="28"/>
      <c r="J8409" s="29"/>
      <c r="L8409" s="28"/>
      <c r="M8409" s="27"/>
    </row>
    <row r="8410" spans="2:13">
      <c r="B8410" s="28"/>
      <c r="C8410" s="28"/>
      <c r="E8410" s="28"/>
      <c r="F8410" s="30"/>
      <c r="G8410" s="31"/>
      <c r="I8410" s="28"/>
      <c r="J8410" s="29"/>
      <c r="L8410" s="28"/>
      <c r="M8410" s="27"/>
    </row>
    <row r="8411" spans="2:13">
      <c r="B8411" s="28"/>
      <c r="C8411" s="28"/>
      <c r="E8411" s="28"/>
      <c r="F8411" s="30"/>
      <c r="G8411" s="31"/>
      <c r="I8411" s="28"/>
      <c r="J8411" s="29"/>
      <c r="L8411" s="28"/>
      <c r="M8411" s="27"/>
    </row>
    <row r="8412" spans="2:13">
      <c r="B8412" s="28"/>
      <c r="C8412" s="28"/>
      <c r="E8412" s="28"/>
      <c r="F8412" s="30"/>
      <c r="G8412" s="31"/>
      <c r="I8412" s="28"/>
      <c r="J8412" s="29"/>
      <c r="L8412" s="28"/>
      <c r="M8412" s="27"/>
    </row>
    <row r="8413" spans="2:13">
      <c r="B8413" s="28"/>
      <c r="C8413" s="28"/>
      <c r="E8413" s="28"/>
      <c r="F8413" s="30"/>
      <c r="G8413" s="31"/>
      <c r="I8413" s="28"/>
      <c r="J8413" s="29"/>
      <c r="L8413" s="28"/>
      <c r="M8413" s="27"/>
    </row>
    <row r="8414" spans="2:13">
      <c r="B8414" s="28"/>
      <c r="C8414" s="28"/>
      <c r="E8414" s="28"/>
      <c r="F8414" s="30"/>
      <c r="G8414" s="31"/>
      <c r="I8414" s="28"/>
      <c r="J8414" s="29"/>
      <c r="L8414" s="28"/>
      <c r="M8414" s="27"/>
    </row>
    <row r="8415" spans="2:13">
      <c r="E8415" s="28"/>
      <c r="F8415" s="30"/>
      <c r="G8415" s="31"/>
    </row>
    <row r="8416" spans="2:13">
      <c r="E8416" s="28"/>
      <c r="F8416" s="30"/>
      <c r="G8416" s="31"/>
    </row>
    <row r="8417" spans="5:7">
      <c r="E8417" s="28"/>
      <c r="F8417" s="30"/>
      <c r="G8417" s="31"/>
    </row>
    <row r="8418" spans="5:7">
      <c r="E8418" s="28"/>
      <c r="F8418" s="30"/>
      <c r="G8418" s="31"/>
    </row>
    <row r="8419" spans="5:7">
      <c r="E8419" s="28"/>
      <c r="F8419" s="30"/>
      <c r="G8419" s="31"/>
    </row>
    <row r="8420" spans="5:7">
      <c r="E8420" s="28"/>
      <c r="F8420" s="30"/>
      <c r="G8420" s="31"/>
    </row>
    <row r="8421" spans="5:7">
      <c r="E8421" s="28"/>
      <c r="F8421" s="30"/>
      <c r="G8421" s="31"/>
    </row>
    <row r="8422" spans="5:7">
      <c r="E8422" s="28"/>
      <c r="F8422" s="30"/>
      <c r="G8422" s="31"/>
    </row>
    <row r="8423" spans="5:7">
      <c r="E8423" s="28"/>
      <c r="F8423" s="30"/>
      <c r="G8423" s="31"/>
    </row>
    <row r="8424" spans="5:7">
      <c r="E8424" s="28"/>
      <c r="F8424" s="30"/>
      <c r="G8424" s="31"/>
    </row>
    <row r="8425" spans="5:7">
      <c r="E8425" s="28"/>
      <c r="F8425" s="30"/>
      <c r="G8425" s="31"/>
    </row>
    <row r="8426" spans="5:7">
      <c r="E8426" s="28"/>
      <c r="F8426" s="30"/>
      <c r="G8426" s="31"/>
    </row>
    <row r="8427" spans="5:7">
      <c r="E8427" s="28"/>
      <c r="F8427" s="30"/>
      <c r="G8427" s="31"/>
    </row>
    <row r="8428" spans="5:7">
      <c r="E8428" s="28"/>
      <c r="F8428" s="30"/>
      <c r="G8428" s="31"/>
    </row>
    <row r="8429" spans="5:7">
      <c r="E8429" s="28"/>
      <c r="F8429" s="30"/>
      <c r="G8429" s="31"/>
    </row>
    <row r="8430" spans="5:7">
      <c r="E8430" s="28"/>
      <c r="F8430" s="30"/>
      <c r="G8430" s="31"/>
    </row>
    <row r="8431" spans="5:7">
      <c r="E8431" s="28"/>
      <c r="F8431" s="30"/>
      <c r="G8431" s="31"/>
    </row>
    <row r="8432" spans="5:7">
      <c r="E8432" s="28"/>
      <c r="F8432" s="30"/>
      <c r="G8432" s="31"/>
    </row>
    <row r="8433" spans="5:7">
      <c r="E8433" s="28"/>
      <c r="F8433" s="30"/>
      <c r="G8433" s="31"/>
    </row>
    <row r="8434" spans="5:7">
      <c r="E8434" s="28"/>
      <c r="F8434" s="30"/>
      <c r="G8434" s="31"/>
    </row>
    <row r="8435" spans="5:7">
      <c r="E8435" s="28"/>
      <c r="F8435" s="30"/>
      <c r="G8435" s="31"/>
    </row>
    <row r="8436" spans="5:7">
      <c r="E8436" s="28"/>
      <c r="F8436" s="30"/>
      <c r="G8436" s="31"/>
    </row>
    <row r="8437" spans="5:7">
      <c r="E8437" s="28"/>
      <c r="F8437" s="30"/>
      <c r="G8437" s="31"/>
    </row>
    <row r="8438" spans="5:7">
      <c r="E8438" s="28"/>
      <c r="F8438" s="30"/>
      <c r="G8438" s="31"/>
    </row>
    <row r="8439" spans="5:7">
      <c r="E8439" s="28"/>
      <c r="F8439" s="30"/>
      <c r="G8439" s="31"/>
    </row>
    <row r="8440" spans="5:7">
      <c r="E8440" s="28"/>
      <c r="F8440" s="30"/>
      <c r="G8440" s="31"/>
    </row>
    <row r="8441" spans="5:7">
      <c r="E8441" s="28"/>
      <c r="F8441" s="30"/>
      <c r="G8441" s="31"/>
    </row>
    <row r="8442" spans="5:7">
      <c r="E8442" s="28"/>
      <c r="F8442" s="30"/>
      <c r="G8442" s="31"/>
    </row>
    <row r="8443" spans="5:7">
      <c r="E8443" s="28"/>
      <c r="F8443" s="30"/>
      <c r="G8443" s="31"/>
    </row>
    <row r="8444" spans="5:7">
      <c r="E8444" s="28"/>
      <c r="F8444" s="30"/>
      <c r="G8444" s="31"/>
    </row>
    <row r="8445" spans="5:7">
      <c r="E8445" s="28"/>
      <c r="F8445" s="30"/>
      <c r="G8445" s="31"/>
    </row>
    <row r="8446" spans="5:7">
      <c r="E8446" s="28"/>
      <c r="F8446" s="30"/>
      <c r="G8446" s="31"/>
    </row>
    <row r="8447" spans="5:7">
      <c r="E8447" s="28"/>
      <c r="F8447" s="30"/>
      <c r="G8447" s="31"/>
    </row>
    <row r="8448" spans="5:7">
      <c r="E8448" s="28"/>
      <c r="F8448" s="30"/>
      <c r="G8448" s="31"/>
    </row>
    <row r="8449" spans="5:7">
      <c r="E8449" s="28"/>
      <c r="F8449" s="30"/>
      <c r="G8449" s="31"/>
    </row>
    <row r="8450" spans="5:7">
      <c r="E8450" s="28"/>
      <c r="F8450" s="30"/>
      <c r="G8450" s="31"/>
    </row>
    <row r="8451" spans="5:7">
      <c r="E8451" s="28"/>
      <c r="F8451" s="30"/>
      <c r="G8451" s="31"/>
    </row>
    <row r="8452" spans="5:7">
      <c r="E8452" s="28"/>
      <c r="F8452" s="30"/>
      <c r="G8452" s="31"/>
    </row>
    <row r="8453" spans="5:7">
      <c r="E8453" s="28"/>
      <c r="F8453" s="30"/>
      <c r="G8453" s="31"/>
    </row>
    <row r="8454" spans="5:7">
      <c r="E8454" s="28"/>
      <c r="F8454" s="30"/>
      <c r="G8454" s="31"/>
    </row>
    <row r="8455" spans="5:7">
      <c r="E8455" s="28"/>
      <c r="F8455" s="30"/>
      <c r="G8455" s="31"/>
    </row>
    <row r="8456" spans="5:7">
      <c r="E8456" s="28"/>
      <c r="F8456" s="30"/>
      <c r="G8456" s="31"/>
    </row>
    <row r="8457" spans="5:7">
      <c r="E8457" s="28"/>
      <c r="F8457" s="30"/>
      <c r="G8457" s="31"/>
    </row>
    <row r="8458" spans="5:7">
      <c r="E8458" s="28"/>
      <c r="F8458" s="30"/>
      <c r="G8458" s="31"/>
    </row>
    <row r="8459" spans="5:7">
      <c r="E8459" s="28"/>
      <c r="F8459" s="30"/>
      <c r="G8459" s="31"/>
    </row>
    <row r="8460" spans="5:7">
      <c r="E8460" s="28"/>
      <c r="F8460" s="30"/>
      <c r="G8460" s="31"/>
    </row>
    <row r="8461" spans="5:7">
      <c r="E8461" s="28"/>
      <c r="F8461" s="30"/>
      <c r="G8461" s="31"/>
    </row>
    <row r="8462" spans="5:7">
      <c r="E8462" s="28"/>
      <c r="F8462" s="30"/>
      <c r="G8462" s="31"/>
    </row>
    <row r="8463" spans="5:7">
      <c r="E8463" s="28"/>
      <c r="F8463" s="30"/>
      <c r="G8463" s="31"/>
    </row>
    <row r="8464" spans="5:7">
      <c r="E8464" s="28"/>
      <c r="F8464" s="30"/>
      <c r="G8464" s="31"/>
    </row>
    <row r="8465" spans="5:7">
      <c r="E8465" s="28"/>
      <c r="F8465" s="30"/>
      <c r="G8465" s="31"/>
    </row>
    <row r="8466" spans="5:7">
      <c r="E8466" s="28"/>
      <c r="F8466" s="30"/>
      <c r="G8466" s="31"/>
    </row>
    <row r="8467" spans="5:7">
      <c r="E8467" s="28"/>
      <c r="F8467" s="30"/>
      <c r="G8467" s="31"/>
    </row>
    <row r="8468" spans="5:7">
      <c r="E8468" s="28"/>
      <c r="F8468" s="30"/>
      <c r="G8468" s="31"/>
    </row>
    <row r="8469" spans="5:7">
      <c r="E8469" s="28"/>
      <c r="F8469" s="30"/>
      <c r="G8469" s="31"/>
    </row>
    <row r="8470" spans="5:7">
      <c r="E8470" s="28"/>
      <c r="F8470" s="30"/>
      <c r="G8470" s="31"/>
    </row>
    <row r="8471" spans="5:7">
      <c r="E8471" s="28"/>
      <c r="F8471" s="30"/>
      <c r="G8471" s="31"/>
    </row>
    <row r="8472" spans="5:7">
      <c r="E8472" s="28"/>
      <c r="F8472" s="30"/>
      <c r="G8472" s="31"/>
    </row>
    <row r="8473" spans="5:7">
      <c r="E8473" s="28"/>
      <c r="F8473" s="30"/>
      <c r="G8473" s="31"/>
    </row>
    <row r="8474" spans="5:7">
      <c r="E8474" s="28"/>
      <c r="F8474" s="30"/>
      <c r="G8474" s="31"/>
    </row>
    <row r="8475" spans="5:7">
      <c r="E8475" s="28"/>
      <c r="F8475" s="30"/>
      <c r="G8475" s="31"/>
    </row>
    <row r="8476" spans="5:7">
      <c r="E8476" s="28"/>
      <c r="F8476" s="30"/>
      <c r="G8476" s="31"/>
    </row>
    <row r="8477" spans="5:7">
      <c r="E8477" s="28"/>
      <c r="F8477" s="30"/>
      <c r="G8477" s="31"/>
    </row>
    <row r="8478" spans="5:7">
      <c r="E8478" s="28"/>
      <c r="F8478" s="30"/>
      <c r="G8478" s="31"/>
    </row>
    <row r="8479" spans="5:7">
      <c r="E8479" s="28"/>
      <c r="F8479" s="30"/>
      <c r="G8479" s="31"/>
    </row>
    <row r="8480" spans="5:7">
      <c r="E8480" s="28"/>
      <c r="F8480" s="30"/>
      <c r="G8480" s="31"/>
    </row>
    <row r="8481" spans="5:7">
      <c r="E8481" s="28"/>
      <c r="F8481" s="30"/>
      <c r="G8481" s="31"/>
    </row>
    <row r="8482" spans="5:7">
      <c r="E8482" s="28"/>
      <c r="F8482" s="30"/>
      <c r="G8482" s="31"/>
    </row>
    <row r="8483" spans="5:7">
      <c r="E8483" s="28"/>
      <c r="F8483" s="30"/>
      <c r="G8483" s="31"/>
    </row>
    <row r="8484" spans="5:7">
      <c r="E8484" s="28"/>
      <c r="F8484" s="30"/>
      <c r="G8484" s="31"/>
    </row>
    <row r="8485" spans="5:7">
      <c r="E8485" s="28"/>
      <c r="F8485" s="30"/>
      <c r="G8485" s="31"/>
    </row>
    <row r="8486" spans="5:7">
      <c r="E8486" s="28"/>
      <c r="F8486" s="30"/>
      <c r="G8486" s="31"/>
    </row>
    <row r="8487" spans="5:7">
      <c r="E8487" s="28"/>
      <c r="F8487" s="30"/>
      <c r="G8487" s="31"/>
    </row>
    <row r="8488" spans="5:7">
      <c r="E8488" s="28"/>
      <c r="F8488" s="30"/>
      <c r="G8488" s="31"/>
    </row>
    <row r="8489" spans="5:7">
      <c r="E8489" s="28"/>
      <c r="F8489" s="30"/>
      <c r="G8489" s="31"/>
    </row>
    <row r="8490" spans="5:7">
      <c r="E8490" s="28"/>
      <c r="F8490" s="30"/>
      <c r="G8490" s="31"/>
    </row>
    <row r="8491" spans="5:7">
      <c r="E8491" s="28"/>
      <c r="F8491" s="30"/>
      <c r="G8491" s="31"/>
    </row>
    <row r="8492" spans="5:7">
      <c r="E8492" s="28"/>
      <c r="F8492" s="30"/>
      <c r="G8492" s="31"/>
    </row>
    <row r="8493" spans="5:7">
      <c r="E8493" s="28"/>
      <c r="F8493" s="30"/>
      <c r="G8493" s="31"/>
    </row>
    <row r="8494" spans="5:7">
      <c r="E8494" s="28"/>
      <c r="F8494" s="30"/>
      <c r="G8494" s="31"/>
    </row>
    <row r="8495" spans="5:7">
      <c r="E8495" s="28"/>
      <c r="F8495" s="30"/>
      <c r="G8495" s="31"/>
    </row>
    <row r="8496" spans="5:7">
      <c r="E8496" s="28"/>
      <c r="F8496" s="30"/>
      <c r="G8496" s="31"/>
    </row>
    <row r="8497" spans="5:7">
      <c r="E8497" s="28"/>
      <c r="F8497" s="30"/>
      <c r="G8497" s="31"/>
    </row>
    <row r="8498" spans="5:7">
      <c r="E8498" s="28"/>
      <c r="F8498" s="30"/>
      <c r="G8498" s="31"/>
    </row>
    <row r="8499" spans="5:7">
      <c r="E8499" s="28"/>
      <c r="F8499" s="30"/>
      <c r="G8499" s="31"/>
    </row>
    <row r="8500" spans="5:7">
      <c r="E8500" s="28"/>
      <c r="F8500" s="30"/>
      <c r="G8500" s="31"/>
    </row>
    <row r="8501" spans="5:7">
      <c r="E8501" s="28"/>
      <c r="F8501" s="30"/>
      <c r="G8501" s="31"/>
    </row>
    <row r="8502" spans="5:7">
      <c r="E8502" s="28"/>
      <c r="F8502" s="30"/>
      <c r="G8502" s="31"/>
    </row>
    <row r="8503" spans="5:7">
      <c r="E8503" s="28"/>
      <c r="F8503" s="30"/>
      <c r="G8503" s="31"/>
    </row>
    <row r="8504" spans="5:7">
      <c r="E8504" s="28"/>
      <c r="F8504" s="30"/>
      <c r="G8504" s="31"/>
    </row>
    <row r="8505" spans="5:7">
      <c r="E8505" s="28"/>
      <c r="F8505" s="30"/>
      <c r="G8505" s="31"/>
    </row>
    <row r="8506" spans="5:7">
      <c r="E8506" s="28"/>
      <c r="F8506" s="30"/>
      <c r="G8506" s="31"/>
    </row>
    <row r="8507" spans="5:7">
      <c r="E8507" s="28"/>
      <c r="F8507" s="30"/>
      <c r="G8507" s="31"/>
    </row>
    <row r="8508" spans="5:7">
      <c r="E8508" s="28"/>
      <c r="F8508" s="30"/>
      <c r="G8508" s="31"/>
    </row>
    <row r="8509" spans="5:7">
      <c r="E8509" s="28"/>
      <c r="F8509" s="30"/>
      <c r="G8509" s="31"/>
    </row>
    <row r="8510" spans="5:7">
      <c r="E8510" s="28"/>
      <c r="F8510" s="30"/>
      <c r="G8510" s="31"/>
    </row>
    <row r="8511" spans="5:7">
      <c r="E8511" s="28"/>
      <c r="F8511" s="30"/>
      <c r="G8511" s="31"/>
    </row>
    <row r="8512" spans="5:7">
      <c r="E8512" s="28"/>
      <c r="F8512" s="30"/>
      <c r="G8512" s="31"/>
    </row>
    <row r="8513" spans="5:7">
      <c r="E8513" s="28"/>
      <c r="F8513" s="30"/>
      <c r="G8513" s="31"/>
    </row>
    <row r="8514" spans="5:7">
      <c r="E8514" s="28"/>
      <c r="F8514" s="30"/>
      <c r="G8514" s="31"/>
    </row>
    <row r="8515" spans="5:7">
      <c r="E8515" s="28"/>
      <c r="F8515" s="30"/>
      <c r="G8515" s="31"/>
    </row>
    <row r="8516" spans="5:7">
      <c r="E8516" s="28"/>
      <c r="F8516" s="30"/>
      <c r="G8516" s="31"/>
    </row>
    <row r="8517" spans="5:7">
      <c r="E8517" s="28"/>
      <c r="F8517" s="30"/>
      <c r="G8517" s="31"/>
    </row>
    <row r="8518" spans="5:7">
      <c r="E8518" s="28"/>
      <c r="F8518" s="30"/>
      <c r="G8518" s="31"/>
    </row>
    <row r="8519" spans="5:7">
      <c r="E8519" s="28"/>
      <c r="F8519" s="30"/>
      <c r="G8519" s="31"/>
    </row>
    <row r="8520" spans="5:7">
      <c r="E8520" s="28"/>
      <c r="F8520" s="30"/>
      <c r="G8520" s="31"/>
    </row>
    <row r="8521" spans="5:7">
      <c r="E8521" s="28"/>
      <c r="F8521" s="30"/>
      <c r="G8521" s="31"/>
    </row>
    <row r="8522" spans="5:7">
      <c r="E8522" s="28"/>
      <c r="F8522" s="30"/>
      <c r="G8522" s="31"/>
    </row>
    <row r="8523" spans="5:7">
      <c r="E8523" s="28"/>
      <c r="F8523" s="30"/>
      <c r="G8523" s="31"/>
    </row>
    <row r="8524" spans="5:7">
      <c r="E8524" s="28"/>
      <c r="F8524" s="30"/>
      <c r="G8524" s="31"/>
    </row>
    <row r="8525" spans="5:7">
      <c r="E8525" s="28"/>
      <c r="F8525" s="30"/>
      <c r="G8525" s="31"/>
    </row>
    <row r="8526" spans="5:7">
      <c r="E8526" s="28"/>
      <c r="F8526" s="30"/>
      <c r="G8526" s="31"/>
    </row>
    <row r="8527" spans="5:7">
      <c r="E8527" s="28"/>
      <c r="F8527" s="30"/>
      <c r="G8527" s="31"/>
    </row>
    <row r="8528" spans="5:7">
      <c r="E8528" s="28"/>
      <c r="F8528" s="30"/>
      <c r="G8528" s="31"/>
    </row>
    <row r="8529" spans="5:7">
      <c r="E8529" s="28"/>
      <c r="F8529" s="30"/>
      <c r="G8529" s="31"/>
    </row>
    <row r="8530" spans="5:7">
      <c r="E8530" s="28"/>
      <c r="F8530" s="30"/>
      <c r="G8530" s="31"/>
    </row>
    <row r="8531" spans="5:7">
      <c r="E8531" s="28"/>
      <c r="F8531" s="30"/>
      <c r="G8531" s="31"/>
    </row>
    <row r="8532" spans="5:7">
      <c r="E8532" s="28"/>
      <c r="F8532" s="30"/>
      <c r="G8532" s="31"/>
    </row>
    <row r="8533" spans="5:7">
      <c r="E8533" s="28"/>
      <c r="F8533" s="30"/>
      <c r="G8533" s="31"/>
    </row>
    <row r="8534" spans="5:7">
      <c r="E8534" s="28"/>
      <c r="F8534" s="30"/>
      <c r="G8534" s="31"/>
    </row>
    <row r="8535" spans="5:7">
      <c r="E8535" s="28"/>
      <c r="F8535" s="30"/>
      <c r="G8535" s="31"/>
    </row>
    <row r="8536" spans="5:7">
      <c r="E8536" s="28"/>
      <c r="F8536" s="30"/>
      <c r="G8536" s="31"/>
    </row>
    <row r="8537" spans="5:7">
      <c r="E8537" s="28"/>
      <c r="F8537" s="30"/>
      <c r="G8537" s="31"/>
    </row>
    <row r="8538" spans="5:7">
      <c r="E8538" s="28"/>
      <c r="F8538" s="30"/>
      <c r="G8538" s="31"/>
    </row>
    <row r="8539" spans="5:7">
      <c r="E8539" s="28"/>
      <c r="F8539" s="30"/>
      <c r="G8539" s="31"/>
    </row>
    <row r="8540" spans="5:7">
      <c r="E8540" s="28"/>
      <c r="F8540" s="30"/>
      <c r="G8540" s="31"/>
    </row>
    <row r="8541" spans="5:7">
      <c r="E8541" s="28"/>
      <c r="F8541" s="30"/>
      <c r="G8541" s="31"/>
    </row>
    <row r="8542" spans="5:7">
      <c r="E8542" s="28"/>
      <c r="F8542" s="30"/>
      <c r="G8542" s="31"/>
    </row>
    <row r="8543" spans="5:7">
      <c r="E8543" s="28"/>
      <c r="F8543" s="30"/>
      <c r="G8543" s="31"/>
    </row>
    <row r="8544" spans="5:7">
      <c r="E8544" s="28"/>
      <c r="F8544" s="30"/>
      <c r="G8544" s="31"/>
    </row>
    <row r="8545" spans="5:7">
      <c r="E8545" s="28"/>
      <c r="F8545" s="30"/>
      <c r="G8545" s="31"/>
    </row>
    <row r="8546" spans="5:7">
      <c r="E8546" s="28"/>
      <c r="F8546" s="30"/>
      <c r="G8546" s="31"/>
    </row>
    <row r="8547" spans="5:7">
      <c r="E8547" s="28"/>
      <c r="F8547" s="30"/>
      <c r="G8547" s="31"/>
    </row>
    <row r="8548" spans="5:7">
      <c r="E8548" s="28"/>
      <c r="F8548" s="30"/>
      <c r="G8548" s="31"/>
    </row>
    <row r="8549" spans="5:7">
      <c r="E8549" s="28"/>
      <c r="F8549" s="30"/>
      <c r="G8549" s="31"/>
    </row>
    <row r="8550" spans="5:7">
      <c r="E8550" s="28"/>
      <c r="F8550" s="30"/>
      <c r="G8550" s="31"/>
    </row>
    <row r="8551" spans="5:7">
      <c r="E8551" s="28"/>
      <c r="F8551" s="30"/>
      <c r="G8551" s="31"/>
    </row>
    <row r="8552" spans="5:7">
      <c r="E8552" s="28"/>
      <c r="F8552" s="30"/>
      <c r="G8552" s="31"/>
    </row>
    <row r="8553" spans="5:7">
      <c r="E8553" s="28"/>
      <c r="F8553" s="30"/>
      <c r="G8553" s="31"/>
    </row>
    <row r="8554" spans="5:7">
      <c r="E8554" s="28"/>
      <c r="F8554" s="30"/>
      <c r="G8554" s="31"/>
    </row>
    <row r="8555" spans="5:7">
      <c r="E8555" s="28"/>
      <c r="F8555" s="30"/>
      <c r="G8555" s="31"/>
    </row>
    <row r="8556" spans="5:7">
      <c r="E8556" s="28"/>
      <c r="F8556" s="30"/>
      <c r="G8556" s="31"/>
    </row>
    <row r="8557" spans="5:7">
      <c r="E8557" s="28"/>
      <c r="F8557" s="30"/>
      <c r="G8557" s="31"/>
    </row>
    <row r="8558" spans="5:7">
      <c r="E8558" s="28"/>
      <c r="F8558" s="30"/>
      <c r="G8558" s="31"/>
    </row>
    <row r="8559" spans="5:7">
      <c r="E8559" s="28"/>
      <c r="F8559" s="30"/>
      <c r="G8559" s="31"/>
    </row>
    <row r="8560" spans="5:7">
      <c r="E8560" s="28"/>
      <c r="F8560" s="30"/>
      <c r="G8560" s="31"/>
    </row>
    <row r="8561" spans="5:7">
      <c r="E8561" s="28"/>
      <c r="F8561" s="30"/>
      <c r="G8561" s="31"/>
    </row>
    <row r="8562" spans="5:7">
      <c r="E8562" s="28"/>
      <c r="F8562" s="30"/>
      <c r="G8562" s="31"/>
    </row>
    <row r="8563" spans="5:7">
      <c r="E8563" s="28"/>
      <c r="F8563" s="30"/>
      <c r="G8563" s="31"/>
    </row>
    <row r="8564" spans="5:7">
      <c r="E8564" s="28"/>
      <c r="F8564" s="30"/>
      <c r="G8564" s="31"/>
    </row>
    <row r="8565" spans="5:7">
      <c r="E8565" s="28"/>
      <c r="F8565" s="30"/>
      <c r="G8565" s="31"/>
    </row>
    <row r="8566" spans="5:7">
      <c r="E8566" s="28"/>
      <c r="F8566" s="30"/>
      <c r="G8566" s="31"/>
    </row>
    <row r="8567" spans="5:7">
      <c r="E8567" s="28"/>
      <c r="F8567" s="30"/>
      <c r="G8567" s="31"/>
    </row>
    <row r="8568" spans="5:7">
      <c r="E8568" s="28"/>
      <c r="F8568" s="30"/>
      <c r="G8568" s="31"/>
    </row>
    <row r="8569" spans="5:7">
      <c r="E8569" s="28"/>
      <c r="F8569" s="30"/>
      <c r="G8569" s="31"/>
    </row>
    <row r="8570" spans="5:7">
      <c r="E8570" s="28"/>
      <c r="F8570" s="30"/>
      <c r="G8570" s="31"/>
    </row>
    <row r="8571" spans="5:7">
      <c r="E8571" s="28"/>
      <c r="F8571" s="30"/>
      <c r="G8571" s="31"/>
    </row>
    <row r="8572" spans="5:7">
      <c r="E8572" s="28"/>
      <c r="F8572" s="30"/>
      <c r="G8572" s="31"/>
    </row>
    <row r="8573" spans="5:7">
      <c r="E8573" s="28"/>
      <c r="F8573" s="30"/>
      <c r="G8573" s="31"/>
    </row>
    <row r="8574" spans="5:7">
      <c r="E8574" s="28"/>
      <c r="F8574" s="30"/>
      <c r="G8574" s="31"/>
    </row>
    <row r="8575" spans="5:7">
      <c r="E8575" s="28"/>
      <c r="F8575" s="30"/>
      <c r="G8575" s="31"/>
    </row>
    <row r="8576" spans="5:7">
      <c r="E8576" s="28"/>
      <c r="F8576" s="30"/>
      <c r="G8576" s="31"/>
    </row>
    <row r="8577" spans="5:7">
      <c r="E8577" s="28"/>
      <c r="F8577" s="30"/>
      <c r="G8577" s="31"/>
    </row>
    <row r="8578" spans="5:7">
      <c r="E8578" s="28"/>
      <c r="F8578" s="30"/>
      <c r="G8578" s="31"/>
    </row>
    <row r="8579" spans="5:7">
      <c r="E8579" s="28"/>
      <c r="F8579" s="30"/>
      <c r="G8579" s="31"/>
    </row>
    <row r="8580" spans="5:7">
      <c r="E8580" s="28"/>
      <c r="F8580" s="30"/>
      <c r="G8580" s="31"/>
    </row>
    <row r="8581" spans="5:7">
      <c r="E8581" s="28"/>
      <c r="F8581" s="30"/>
      <c r="G8581" s="31"/>
    </row>
    <row r="8582" spans="5:7">
      <c r="E8582" s="28"/>
      <c r="F8582" s="30"/>
      <c r="G8582" s="31"/>
    </row>
    <row r="8583" spans="5:7">
      <c r="E8583" s="28"/>
      <c r="F8583" s="30"/>
      <c r="G8583" s="31"/>
    </row>
    <row r="8584" spans="5:7">
      <c r="E8584" s="28"/>
      <c r="F8584" s="30"/>
      <c r="G8584" s="31"/>
    </row>
    <row r="8585" spans="5:7">
      <c r="E8585" s="28"/>
      <c r="F8585" s="30"/>
      <c r="G8585" s="31"/>
    </row>
    <row r="8586" spans="5:7">
      <c r="E8586" s="28"/>
      <c r="F8586" s="30"/>
      <c r="G8586" s="31"/>
    </row>
    <row r="8587" spans="5:7">
      <c r="E8587" s="28"/>
      <c r="F8587" s="30"/>
      <c r="G8587" s="31"/>
    </row>
    <row r="8588" spans="5:7">
      <c r="E8588" s="28"/>
      <c r="F8588" s="30"/>
      <c r="G8588" s="31"/>
    </row>
    <row r="8589" spans="5:7">
      <c r="E8589" s="28"/>
      <c r="F8589" s="30"/>
      <c r="G8589" s="31"/>
    </row>
    <row r="8590" spans="5:7">
      <c r="E8590" s="28"/>
      <c r="F8590" s="30"/>
      <c r="G8590" s="31"/>
    </row>
    <row r="8591" spans="5:7">
      <c r="E8591" s="28"/>
      <c r="F8591" s="30"/>
      <c r="G8591" s="31"/>
    </row>
    <row r="8592" spans="5:7">
      <c r="E8592" s="28"/>
      <c r="F8592" s="30"/>
      <c r="G8592" s="31"/>
    </row>
    <row r="8593" spans="5:7">
      <c r="E8593" s="28"/>
      <c r="F8593" s="30"/>
      <c r="G8593" s="31"/>
    </row>
    <row r="8594" spans="5:7">
      <c r="E8594" s="28"/>
      <c r="F8594" s="30"/>
      <c r="G8594" s="31"/>
    </row>
    <row r="8595" spans="5:7">
      <c r="E8595" s="28"/>
      <c r="F8595" s="30"/>
      <c r="G8595" s="31"/>
    </row>
    <row r="8596" spans="5:7">
      <c r="E8596" s="28"/>
      <c r="F8596" s="30"/>
      <c r="G8596" s="31"/>
    </row>
    <row r="8597" spans="5:7">
      <c r="E8597" s="28"/>
      <c r="F8597" s="30"/>
      <c r="G8597" s="31"/>
    </row>
    <row r="8598" spans="5:7">
      <c r="E8598" s="28"/>
      <c r="F8598" s="30"/>
      <c r="G8598" s="31"/>
    </row>
    <row r="8599" spans="5:7">
      <c r="E8599" s="28"/>
      <c r="F8599" s="30"/>
      <c r="G8599" s="31"/>
    </row>
    <row r="8600" spans="5:7">
      <c r="E8600" s="28"/>
      <c r="F8600" s="30"/>
      <c r="G8600" s="31"/>
    </row>
    <row r="8601" spans="5:7">
      <c r="E8601" s="28"/>
      <c r="F8601" s="30"/>
      <c r="G8601" s="31"/>
    </row>
    <row r="8602" spans="5:7">
      <c r="E8602" s="28"/>
      <c r="F8602" s="30"/>
      <c r="G8602" s="31"/>
    </row>
    <row r="8603" spans="5:7">
      <c r="E8603" s="28"/>
      <c r="F8603" s="30"/>
      <c r="G8603" s="31"/>
    </row>
    <row r="8604" spans="5:7">
      <c r="E8604" s="28"/>
      <c r="F8604" s="30"/>
      <c r="G8604" s="31"/>
    </row>
    <row r="8605" spans="5:7">
      <c r="E8605" s="28"/>
      <c r="F8605" s="30"/>
      <c r="G8605" s="31"/>
    </row>
    <row r="8606" spans="5:7">
      <c r="E8606" s="28"/>
      <c r="F8606" s="30"/>
      <c r="G8606" s="31"/>
    </row>
    <row r="8607" spans="5:7">
      <c r="E8607" s="28"/>
      <c r="F8607" s="30"/>
      <c r="G8607" s="31"/>
    </row>
    <row r="8608" spans="5:7">
      <c r="E8608" s="28"/>
      <c r="F8608" s="30"/>
      <c r="G8608" s="31"/>
    </row>
    <row r="8609" spans="5:7">
      <c r="E8609" s="28"/>
      <c r="F8609" s="30"/>
      <c r="G8609" s="31"/>
    </row>
    <row r="8610" spans="5:7">
      <c r="E8610" s="28"/>
      <c r="F8610" s="30"/>
      <c r="G8610" s="31"/>
    </row>
    <row r="8611" spans="5:7">
      <c r="E8611" s="28"/>
      <c r="F8611" s="30"/>
      <c r="G8611" s="31"/>
    </row>
    <row r="8612" spans="5:7">
      <c r="E8612" s="28"/>
      <c r="F8612" s="30"/>
      <c r="G8612" s="31"/>
    </row>
    <row r="8613" spans="5:7">
      <c r="E8613" s="28"/>
      <c r="F8613" s="30"/>
      <c r="G8613" s="31"/>
    </row>
    <row r="8614" spans="5:7">
      <c r="E8614" s="28"/>
      <c r="F8614" s="30"/>
      <c r="G8614" s="31"/>
    </row>
    <row r="8615" spans="5:7">
      <c r="E8615" s="28"/>
      <c r="F8615" s="30"/>
      <c r="G8615" s="31"/>
    </row>
    <row r="8616" spans="5:7">
      <c r="E8616" s="28"/>
      <c r="F8616" s="30"/>
      <c r="G8616" s="31"/>
    </row>
    <row r="8617" spans="5:7">
      <c r="E8617" s="28"/>
      <c r="F8617" s="30"/>
      <c r="G8617" s="31"/>
    </row>
    <row r="8618" spans="5:7">
      <c r="E8618" s="28"/>
      <c r="F8618" s="30"/>
      <c r="G8618" s="31"/>
    </row>
    <row r="8619" spans="5:7">
      <c r="E8619" s="28"/>
      <c r="F8619" s="30"/>
      <c r="G8619" s="31"/>
    </row>
    <row r="8620" spans="5:7">
      <c r="E8620" s="28"/>
      <c r="F8620" s="30"/>
      <c r="G8620" s="31"/>
    </row>
    <row r="8621" spans="5:7">
      <c r="E8621" s="28"/>
      <c r="F8621" s="30"/>
      <c r="G8621" s="31"/>
    </row>
    <row r="8622" spans="5:7">
      <c r="E8622" s="28"/>
      <c r="F8622" s="30"/>
      <c r="G8622" s="31"/>
    </row>
    <row r="8623" spans="5:7">
      <c r="E8623" s="28"/>
      <c r="F8623" s="30"/>
      <c r="G8623" s="31"/>
    </row>
    <row r="8624" spans="5:7">
      <c r="E8624" s="28"/>
      <c r="F8624" s="30"/>
      <c r="G8624" s="31"/>
    </row>
    <row r="8625" spans="5:7">
      <c r="E8625" s="28"/>
      <c r="F8625" s="30"/>
      <c r="G8625" s="31"/>
    </row>
    <row r="8626" spans="5:7">
      <c r="E8626" s="28"/>
      <c r="F8626" s="30"/>
      <c r="G8626" s="31"/>
    </row>
    <row r="8627" spans="5:7">
      <c r="E8627" s="28"/>
      <c r="F8627" s="30"/>
      <c r="G8627" s="31"/>
    </row>
    <row r="8628" spans="5:7">
      <c r="E8628" s="28"/>
      <c r="F8628" s="30"/>
      <c r="G8628" s="31"/>
    </row>
    <row r="8629" spans="5:7">
      <c r="E8629" s="28"/>
      <c r="F8629" s="30"/>
      <c r="G8629" s="31"/>
    </row>
    <row r="8630" spans="5:7">
      <c r="E8630" s="28"/>
      <c r="F8630" s="30"/>
      <c r="G8630" s="31"/>
    </row>
    <row r="8631" spans="5:7">
      <c r="E8631" s="28"/>
      <c r="F8631" s="30"/>
      <c r="G8631" s="31"/>
    </row>
    <row r="8632" spans="5:7">
      <c r="E8632" s="28"/>
      <c r="F8632" s="30"/>
      <c r="G8632" s="31"/>
    </row>
    <row r="8633" spans="5:7">
      <c r="E8633" s="28"/>
      <c r="F8633" s="30"/>
      <c r="G8633" s="31"/>
    </row>
    <row r="8634" spans="5:7">
      <c r="E8634" s="28"/>
      <c r="F8634" s="30"/>
      <c r="G8634" s="31"/>
    </row>
    <row r="8635" spans="5:7">
      <c r="E8635" s="28"/>
      <c r="F8635" s="30"/>
      <c r="G8635" s="31"/>
    </row>
    <row r="8636" spans="5:7">
      <c r="E8636" s="28"/>
      <c r="F8636" s="30"/>
      <c r="G8636" s="31"/>
    </row>
    <row r="8637" spans="5:7">
      <c r="E8637" s="28"/>
      <c r="F8637" s="30"/>
      <c r="G8637" s="31"/>
    </row>
    <row r="8638" spans="5:7">
      <c r="E8638" s="28"/>
      <c r="F8638" s="30"/>
      <c r="G8638" s="31"/>
    </row>
    <row r="8639" spans="5:7">
      <c r="E8639" s="28"/>
      <c r="F8639" s="30"/>
      <c r="G8639" s="31"/>
    </row>
    <row r="8640" spans="5:7">
      <c r="E8640" s="28"/>
      <c r="F8640" s="30"/>
      <c r="G8640" s="31"/>
    </row>
    <row r="8641" spans="5:7">
      <c r="E8641" s="28"/>
      <c r="F8641" s="30"/>
      <c r="G8641" s="31"/>
    </row>
    <row r="8642" spans="5:7">
      <c r="E8642" s="28"/>
      <c r="F8642" s="30"/>
      <c r="G8642" s="31"/>
    </row>
    <row r="8643" spans="5:7">
      <c r="E8643" s="28"/>
      <c r="F8643" s="30"/>
      <c r="G8643" s="31"/>
    </row>
    <row r="8644" spans="5:7">
      <c r="E8644" s="28"/>
      <c r="F8644" s="30"/>
      <c r="G8644" s="31"/>
    </row>
    <row r="8645" spans="5:7">
      <c r="E8645" s="28"/>
      <c r="F8645" s="30"/>
      <c r="G8645" s="31"/>
    </row>
    <row r="8646" spans="5:7">
      <c r="E8646" s="28"/>
      <c r="F8646" s="30"/>
      <c r="G8646" s="31"/>
    </row>
    <row r="8647" spans="5:7">
      <c r="E8647" s="28"/>
      <c r="F8647" s="30"/>
      <c r="G8647" s="31"/>
    </row>
    <row r="8648" spans="5:7">
      <c r="E8648" s="28"/>
      <c r="F8648" s="30"/>
      <c r="G8648" s="31"/>
    </row>
    <row r="8649" spans="5:7">
      <c r="E8649" s="28"/>
      <c r="F8649" s="30"/>
      <c r="G8649" s="31"/>
    </row>
    <row r="8650" spans="5:7">
      <c r="E8650" s="28"/>
      <c r="F8650" s="30"/>
      <c r="G8650" s="31"/>
    </row>
    <row r="8651" spans="5:7">
      <c r="E8651" s="28"/>
      <c r="F8651" s="30"/>
      <c r="G8651" s="31"/>
    </row>
    <row r="8652" spans="5:7">
      <c r="E8652" s="28"/>
      <c r="F8652" s="30"/>
      <c r="G8652" s="31"/>
    </row>
    <row r="8653" spans="5:7">
      <c r="E8653" s="28"/>
      <c r="F8653" s="30"/>
      <c r="G8653" s="31"/>
    </row>
    <row r="8654" spans="5:7">
      <c r="E8654" s="28"/>
      <c r="F8654" s="30"/>
      <c r="G8654" s="31"/>
    </row>
    <row r="8655" spans="5:7">
      <c r="E8655" s="28"/>
      <c r="F8655" s="30"/>
      <c r="G8655" s="31"/>
    </row>
    <row r="8656" spans="5:7">
      <c r="E8656" s="28"/>
      <c r="F8656" s="30"/>
      <c r="G8656" s="31"/>
    </row>
    <row r="8657" spans="5:7">
      <c r="E8657" s="28"/>
      <c r="F8657" s="30"/>
      <c r="G8657" s="31"/>
    </row>
    <row r="8658" spans="5:7">
      <c r="E8658" s="28"/>
      <c r="F8658" s="30"/>
      <c r="G8658" s="31"/>
    </row>
    <row r="8659" spans="5:7">
      <c r="E8659" s="28"/>
      <c r="F8659" s="30"/>
      <c r="G8659" s="31"/>
    </row>
    <row r="8660" spans="5:7">
      <c r="E8660" s="28"/>
      <c r="F8660" s="30"/>
      <c r="G8660" s="31"/>
    </row>
    <row r="8661" spans="5:7">
      <c r="E8661" s="28"/>
      <c r="F8661" s="30"/>
      <c r="G8661" s="31"/>
    </row>
    <row r="8662" spans="5:7">
      <c r="E8662" s="28"/>
      <c r="F8662" s="30"/>
      <c r="G8662" s="31"/>
    </row>
    <row r="8663" spans="5:7">
      <c r="E8663" s="28"/>
      <c r="F8663" s="30"/>
      <c r="G8663" s="31"/>
    </row>
    <row r="8664" spans="5:7">
      <c r="E8664" s="28"/>
      <c r="F8664" s="30"/>
      <c r="G8664" s="31"/>
    </row>
    <row r="8665" spans="5:7">
      <c r="E8665" s="28"/>
      <c r="F8665" s="30"/>
      <c r="G8665" s="31"/>
    </row>
    <row r="8666" spans="5:7">
      <c r="E8666" s="28"/>
      <c r="F8666" s="30"/>
      <c r="G8666" s="31"/>
    </row>
    <row r="8667" spans="5:7">
      <c r="E8667" s="28"/>
      <c r="F8667" s="30"/>
      <c r="G8667" s="31"/>
    </row>
    <row r="8668" spans="5:7">
      <c r="E8668" s="28"/>
      <c r="F8668" s="30"/>
      <c r="G8668" s="31"/>
    </row>
    <row r="8669" spans="5:7">
      <c r="E8669" s="28"/>
      <c r="F8669" s="30"/>
      <c r="G8669" s="31"/>
    </row>
    <row r="8670" spans="5:7">
      <c r="E8670" s="28"/>
      <c r="F8670" s="30"/>
      <c r="G8670" s="31"/>
    </row>
    <row r="8671" spans="5:7">
      <c r="E8671" s="28"/>
      <c r="F8671" s="30"/>
      <c r="G8671" s="31"/>
    </row>
    <row r="8672" spans="5:7">
      <c r="E8672" s="28"/>
      <c r="F8672" s="30"/>
      <c r="G8672" s="31"/>
    </row>
    <row r="8673" spans="5:7">
      <c r="E8673" s="28"/>
      <c r="F8673" s="30"/>
      <c r="G8673" s="31"/>
    </row>
    <row r="8674" spans="5:7">
      <c r="E8674" s="28"/>
      <c r="F8674" s="30"/>
      <c r="G8674" s="31"/>
    </row>
    <row r="8675" spans="5:7">
      <c r="E8675" s="28"/>
      <c r="F8675" s="30"/>
      <c r="G8675" s="31"/>
    </row>
    <row r="8676" spans="5:7">
      <c r="E8676" s="28"/>
      <c r="F8676" s="30"/>
      <c r="G8676" s="31"/>
    </row>
    <row r="8677" spans="5:7">
      <c r="E8677" s="28"/>
      <c r="F8677" s="30"/>
      <c r="G8677" s="31"/>
    </row>
    <row r="8678" spans="5:7">
      <c r="E8678" s="28"/>
      <c r="F8678" s="30"/>
      <c r="G8678" s="31"/>
    </row>
    <row r="8679" spans="5:7">
      <c r="E8679" s="28"/>
      <c r="F8679" s="30"/>
      <c r="G8679" s="31"/>
    </row>
    <row r="8680" spans="5:7">
      <c r="E8680" s="28"/>
      <c r="F8680" s="30"/>
      <c r="G8680" s="31"/>
    </row>
    <row r="8681" spans="5:7">
      <c r="E8681" s="28"/>
      <c r="F8681" s="30"/>
      <c r="G8681" s="31"/>
    </row>
    <row r="8682" spans="5:7">
      <c r="E8682" s="28"/>
      <c r="F8682" s="30"/>
      <c r="G8682" s="31"/>
    </row>
    <row r="8683" spans="5:7">
      <c r="E8683" s="28"/>
      <c r="F8683" s="30"/>
      <c r="G8683" s="31"/>
    </row>
    <row r="8684" spans="5:7">
      <c r="E8684" s="28"/>
      <c r="F8684" s="30"/>
      <c r="G8684" s="31"/>
    </row>
    <row r="8685" spans="5:7">
      <c r="E8685" s="28"/>
      <c r="F8685" s="30"/>
      <c r="G8685" s="31"/>
    </row>
    <row r="8686" spans="5:7">
      <c r="E8686" s="28"/>
      <c r="F8686" s="30"/>
      <c r="G8686" s="31"/>
    </row>
    <row r="8687" spans="5:7">
      <c r="E8687" s="28"/>
      <c r="F8687" s="30"/>
      <c r="G8687" s="31"/>
    </row>
    <row r="8688" spans="5:7">
      <c r="E8688" s="28"/>
      <c r="F8688" s="30"/>
      <c r="G8688" s="31"/>
    </row>
    <row r="8689" spans="5:7">
      <c r="E8689" s="28"/>
      <c r="F8689" s="30"/>
      <c r="G8689" s="31"/>
    </row>
    <row r="8690" spans="5:7">
      <c r="E8690" s="28"/>
      <c r="F8690" s="30"/>
      <c r="G8690" s="31"/>
    </row>
    <row r="8691" spans="5:7">
      <c r="E8691" s="28"/>
      <c r="F8691" s="30"/>
      <c r="G8691" s="31"/>
    </row>
    <row r="8692" spans="5:7">
      <c r="E8692" s="28"/>
      <c r="F8692" s="30"/>
      <c r="G8692" s="31"/>
    </row>
    <row r="8693" spans="5:7">
      <c r="E8693" s="28"/>
      <c r="F8693" s="30"/>
      <c r="G8693" s="31"/>
    </row>
    <row r="8694" spans="5:7">
      <c r="E8694" s="28"/>
      <c r="F8694" s="30"/>
      <c r="G8694" s="31"/>
    </row>
    <row r="8695" spans="5:7">
      <c r="E8695" s="28"/>
      <c r="F8695" s="30"/>
      <c r="G8695" s="31"/>
    </row>
    <row r="8696" spans="5:7">
      <c r="E8696" s="28"/>
      <c r="F8696" s="30"/>
      <c r="G8696" s="31"/>
    </row>
    <row r="8697" spans="5:7">
      <c r="E8697" s="28"/>
      <c r="F8697" s="30"/>
      <c r="G8697" s="31"/>
    </row>
    <row r="8698" spans="5:7">
      <c r="E8698" s="28"/>
      <c r="F8698" s="30"/>
      <c r="G8698" s="31"/>
    </row>
    <row r="8699" spans="5:7">
      <c r="E8699" s="28"/>
      <c r="F8699" s="30"/>
      <c r="G8699" s="31"/>
    </row>
    <row r="8700" spans="5:7">
      <c r="E8700" s="28"/>
      <c r="F8700" s="30"/>
      <c r="G8700" s="31"/>
    </row>
    <row r="8701" spans="5:7">
      <c r="E8701" s="28"/>
      <c r="F8701" s="30"/>
      <c r="G8701" s="31"/>
    </row>
    <row r="8702" spans="5:7">
      <c r="E8702" s="28"/>
      <c r="F8702" s="30"/>
      <c r="G8702" s="31"/>
    </row>
    <row r="8703" spans="5:7">
      <c r="E8703" s="28"/>
      <c r="F8703" s="30"/>
      <c r="G8703" s="31"/>
    </row>
    <row r="8704" spans="5:7">
      <c r="E8704" s="28"/>
      <c r="F8704" s="30"/>
      <c r="G8704" s="31"/>
    </row>
    <row r="8705" spans="5:7">
      <c r="E8705" s="28"/>
      <c r="F8705" s="30"/>
      <c r="G8705" s="31"/>
    </row>
    <row r="8706" spans="5:7">
      <c r="E8706" s="28"/>
      <c r="F8706" s="30"/>
      <c r="G8706" s="31"/>
    </row>
    <row r="8707" spans="5:7">
      <c r="E8707" s="28"/>
      <c r="F8707" s="30"/>
      <c r="G8707" s="31"/>
    </row>
    <row r="8708" spans="5:7">
      <c r="E8708" s="28"/>
      <c r="F8708" s="30"/>
      <c r="G8708" s="31"/>
    </row>
    <row r="8709" spans="5:7">
      <c r="E8709" s="28"/>
      <c r="F8709" s="30"/>
      <c r="G8709" s="31"/>
    </row>
    <row r="8710" spans="5:7">
      <c r="E8710" s="28"/>
      <c r="F8710" s="30"/>
      <c r="G8710" s="31"/>
    </row>
    <row r="8711" spans="5:7">
      <c r="E8711" s="28"/>
      <c r="F8711" s="30"/>
      <c r="G8711" s="31"/>
    </row>
    <row r="8712" spans="5:7">
      <c r="E8712" s="28"/>
      <c r="F8712" s="30"/>
      <c r="G8712" s="31"/>
    </row>
    <row r="8713" spans="5:7">
      <c r="E8713" s="28"/>
      <c r="F8713" s="30"/>
      <c r="G8713" s="31"/>
    </row>
    <row r="8714" spans="5:7">
      <c r="E8714" s="28"/>
      <c r="F8714" s="30"/>
      <c r="G8714" s="31"/>
    </row>
    <row r="8715" spans="5:7">
      <c r="E8715" s="28"/>
      <c r="F8715" s="30"/>
      <c r="G8715" s="31"/>
    </row>
    <row r="8716" spans="5:7">
      <c r="E8716" s="28"/>
      <c r="F8716" s="30"/>
      <c r="G8716" s="31"/>
    </row>
    <row r="8717" spans="5:7">
      <c r="E8717" s="28"/>
      <c r="F8717" s="30"/>
      <c r="G8717" s="31"/>
    </row>
    <row r="8718" spans="5:7">
      <c r="E8718" s="28"/>
      <c r="F8718" s="30"/>
      <c r="G8718" s="31"/>
    </row>
    <row r="8719" spans="5:7">
      <c r="E8719" s="28"/>
      <c r="F8719" s="30"/>
      <c r="G8719" s="31"/>
    </row>
    <row r="8720" spans="5:7">
      <c r="E8720" s="28"/>
      <c r="F8720" s="30"/>
      <c r="G8720" s="31"/>
    </row>
    <row r="8721" spans="5:7">
      <c r="E8721" s="28"/>
      <c r="F8721" s="30"/>
      <c r="G8721" s="31"/>
    </row>
    <row r="8722" spans="5:7">
      <c r="E8722" s="28"/>
      <c r="F8722" s="30"/>
      <c r="G8722" s="31"/>
    </row>
    <row r="8723" spans="5:7">
      <c r="E8723" s="28"/>
      <c r="F8723" s="30"/>
      <c r="G8723" s="31"/>
    </row>
    <row r="8724" spans="5:7">
      <c r="E8724" s="28"/>
      <c r="F8724" s="30"/>
      <c r="G8724" s="31"/>
    </row>
    <row r="8725" spans="5:7">
      <c r="E8725" s="28"/>
      <c r="F8725" s="30"/>
      <c r="G8725" s="31"/>
    </row>
    <row r="8726" spans="5:7">
      <c r="E8726" s="28"/>
      <c r="F8726" s="30"/>
      <c r="G8726" s="31"/>
    </row>
    <row r="8727" spans="5:7">
      <c r="E8727" s="28"/>
      <c r="F8727" s="30"/>
      <c r="G8727" s="31"/>
    </row>
    <row r="8728" spans="5:7">
      <c r="E8728" s="28"/>
      <c r="F8728" s="30"/>
      <c r="G8728" s="31"/>
    </row>
    <row r="8729" spans="5:7">
      <c r="E8729" s="28"/>
      <c r="F8729" s="30"/>
      <c r="G8729" s="31"/>
    </row>
    <row r="8730" spans="5:7">
      <c r="E8730" s="28"/>
      <c r="F8730" s="30"/>
      <c r="G8730" s="31"/>
    </row>
    <row r="8731" spans="5:7">
      <c r="E8731" s="28"/>
      <c r="F8731" s="30"/>
      <c r="G8731" s="31"/>
    </row>
    <row r="8732" spans="5:7">
      <c r="E8732" s="28"/>
      <c r="F8732" s="30"/>
      <c r="G8732" s="31"/>
    </row>
    <row r="8733" spans="5:7">
      <c r="E8733" s="28"/>
      <c r="F8733" s="30"/>
      <c r="G8733" s="31"/>
    </row>
    <row r="8734" spans="5:7">
      <c r="E8734" s="28"/>
      <c r="F8734" s="30"/>
      <c r="G8734" s="31"/>
    </row>
    <row r="8735" spans="5:7">
      <c r="E8735" s="28"/>
      <c r="F8735" s="30"/>
      <c r="G8735" s="31"/>
    </row>
    <row r="8736" spans="5:7">
      <c r="E8736" s="28"/>
      <c r="F8736" s="30"/>
      <c r="G8736" s="31"/>
    </row>
    <row r="8737" spans="5:7">
      <c r="E8737" s="28"/>
      <c r="F8737" s="30"/>
      <c r="G8737" s="31"/>
    </row>
    <row r="8738" spans="5:7">
      <c r="E8738" s="28"/>
      <c r="F8738" s="30"/>
      <c r="G8738" s="31"/>
    </row>
    <row r="8739" spans="5:7">
      <c r="E8739" s="28"/>
      <c r="F8739" s="30"/>
      <c r="G8739" s="31"/>
    </row>
    <row r="8740" spans="5:7">
      <c r="E8740" s="28"/>
      <c r="F8740" s="30"/>
      <c r="G8740" s="31"/>
    </row>
    <row r="8741" spans="5:7">
      <c r="E8741" s="28"/>
      <c r="F8741" s="30"/>
      <c r="G8741" s="31"/>
    </row>
    <row r="8742" spans="5:7">
      <c r="E8742" s="28"/>
      <c r="F8742" s="30"/>
      <c r="G8742" s="31"/>
    </row>
    <row r="8743" spans="5:7">
      <c r="E8743" s="28"/>
      <c r="F8743" s="30"/>
      <c r="G8743" s="31"/>
    </row>
    <row r="8744" spans="5:7">
      <c r="E8744" s="28"/>
      <c r="F8744" s="30"/>
      <c r="G8744" s="31"/>
    </row>
    <row r="8745" spans="5:7">
      <c r="E8745" s="28"/>
      <c r="F8745" s="30"/>
      <c r="G8745" s="31"/>
    </row>
    <row r="8746" spans="5:7">
      <c r="E8746" s="28"/>
      <c r="F8746" s="30"/>
      <c r="G8746" s="31"/>
    </row>
    <row r="8747" spans="5:7">
      <c r="E8747" s="28"/>
      <c r="F8747" s="30"/>
      <c r="G8747" s="31"/>
    </row>
    <row r="8748" spans="5:7">
      <c r="E8748" s="28"/>
      <c r="F8748" s="30"/>
      <c r="G8748" s="31"/>
    </row>
    <row r="8749" spans="5:7">
      <c r="E8749" s="28"/>
      <c r="F8749" s="30"/>
      <c r="G8749" s="31"/>
    </row>
    <row r="8750" spans="5:7">
      <c r="E8750" s="28"/>
      <c r="F8750" s="30"/>
      <c r="G8750" s="31"/>
    </row>
    <row r="8751" spans="5:7">
      <c r="E8751" s="28"/>
      <c r="F8751" s="30"/>
      <c r="G8751" s="31"/>
    </row>
    <row r="8752" spans="5:7">
      <c r="E8752" s="28"/>
      <c r="F8752" s="30"/>
      <c r="G8752" s="31"/>
    </row>
    <row r="8753" spans="5:7">
      <c r="E8753" s="28"/>
      <c r="F8753" s="30"/>
      <c r="G8753" s="31"/>
    </row>
    <row r="8754" spans="5:7">
      <c r="E8754" s="28"/>
      <c r="F8754" s="30"/>
      <c r="G8754" s="31"/>
    </row>
    <row r="8755" spans="5:7">
      <c r="E8755" s="28"/>
      <c r="F8755" s="30"/>
      <c r="G8755" s="31"/>
    </row>
    <row r="8756" spans="5:7">
      <c r="E8756" s="28"/>
      <c r="F8756" s="30"/>
      <c r="G8756" s="31"/>
    </row>
    <row r="8757" spans="5:7">
      <c r="E8757" s="28"/>
      <c r="F8757" s="30"/>
      <c r="G8757" s="31"/>
    </row>
    <row r="8758" spans="5:7">
      <c r="E8758" s="28"/>
      <c r="F8758" s="30"/>
      <c r="G8758" s="31"/>
    </row>
    <row r="8759" spans="5:7">
      <c r="E8759" s="28"/>
      <c r="F8759" s="30"/>
      <c r="G8759" s="31"/>
    </row>
    <row r="8760" spans="5:7">
      <c r="E8760" s="28"/>
      <c r="F8760" s="30"/>
      <c r="G8760" s="31"/>
    </row>
    <row r="8761" spans="5:7">
      <c r="E8761" s="28"/>
      <c r="F8761" s="30"/>
      <c r="G8761" s="31"/>
    </row>
    <row r="8762" spans="5:7">
      <c r="E8762" s="28"/>
      <c r="F8762" s="30"/>
      <c r="G8762" s="31"/>
    </row>
    <row r="8763" spans="5:7">
      <c r="E8763" s="28"/>
      <c r="F8763" s="30"/>
      <c r="G8763" s="31"/>
    </row>
    <row r="8764" spans="5:7">
      <c r="E8764" s="28"/>
      <c r="F8764" s="30"/>
      <c r="G8764" s="31"/>
    </row>
    <row r="8765" spans="5:7">
      <c r="E8765" s="28"/>
      <c r="F8765" s="30"/>
      <c r="G8765" s="31"/>
    </row>
    <row r="8766" spans="5:7">
      <c r="E8766" s="28"/>
      <c r="F8766" s="30"/>
      <c r="G8766" s="31"/>
    </row>
    <row r="8767" spans="5:7">
      <c r="E8767" s="28"/>
      <c r="F8767" s="30"/>
      <c r="G8767" s="31"/>
    </row>
    <row r="8768" spans="5:7">
      <c r="E8768" s="28"/>
      <c r="F8768" s="30"/>
      <c r="G8768" s="31"/>
    </row>
    <row r="8769" spans="5:7">
      <c r="E8769" s="28"/>
      <c r="F8769" s="30"/>
      <c r="G8769" s="31"/>
    </row>
    <row r="8770" spans="5:7">
      <c r="E8770" s="28"/>
      <c r="F8770" s="30"/>
      <c r="G8770" s="31"/>
    </row>
    <row r="8771" spans="5:7">
      <c r="E8771" s="28"/>
      <c r="F8771" s="30"/>
      <c r="G8771" s="31"/>
    </row>
    <row r="8772" spans="5:7">
      <c r="E8772" s="28"/>
      <c r="F8772" s="30"/>
      <c r="G8772" s="31"/>
    </row>
    <row r="8773" spans="5:7">
      <c r="E8773" s="28"/>
      <c r="F8773" s="30"/>
      <c r="G8773" s="31"/>
    </row>
    <row r="8774" spans="5:7">
      <c r="E8774" s="28"/>
      <c r="F8774" s="30"/>
      <c r="G8774" s="31"/>
    </row>
    <row r="8775" spans="5:7">
      <c r="E8775" s="28"/>
      <c r="F8775" s="30"/>
      <c r="G8775" s="31"/>
    </row>
    <row r="8776" spans="5:7">
      <c r="E8776" s="28"/>
      <c r="F8776" s="30"/>
      <c r="G8776" s="31"/>
    </row>
    <row r="8777" spans="5:7">
      <c r="E8777" s="28"/>
      <c r="F8777" s="30"/>
      <c r="G8777" s="31"/>
    </row>
    <row r="8778" spans="5:7">
      <c r="E8778" s="28"/>
      <c r="F8778" s="30"/>
      <c r="G8778" s="31"/>
    </row>
    <row r="8779" spans="5:7">
      <c r="E8779" s="28"/>
      <c r="F8779" s="30"/>
      <c r="G8779" s="31"/>
    </row>
    <row r="8780" spans="5:7">
      <c r="E8780" s="28"/>
      <c r="F8780" s="30"/>
      <c r="G8780" s="31"/>
    </row>
    <row r="8781" spans="5:7">
      <c r="E8781" s="28"/>
      <c r="F8781" s="30"/>
      <c r="G8781" s="31"/>
    </row>
    <row r="8782" spans="5:7">
      <c r="E8782" s="28"/>
      <c r="F8782" s="30"/>
      <c r="G8782" s="31"/>
    </row>
    <row r="8783" spans="5:7">
      <c r="E8783" s="28"/>
      <c r="F8783" s="30"/>
      <c r="G8783" s="31"/>
    </row>
    <row r="8784" spans="5:7">
      <c r="E8784" s="28"/>
      <c r="F8784" s="30"/>
      <c r="G8784" s="31"/>
    </row>
    <row r="8785" spans="5:7">
      <c r="E8785" s="28"/>
      <c r="F8785" s="30"/>
      <c r="G8785" s="31"/>
    </row>
    <row r="8786" spans="5:7">
      <c r="E8786" s="28"/>
      <c r="F8786" s="30"/>
      <c r="G8786" s="31"/>
    </row>
    <row r="8787" spans="5:7">
      <c r="E8787" s="28"/>
      <c r="F8787" s="30"/>
      <c r="G8787" s="31"/>
    </row>
    <row r="8788" spans="5:7">
      <c r="E8788" s="28"/>
      <c r="F8788" s="30"/>
      <c r="G8788" s="31"/>
    </row>
    <row r="8789" spans="5:7">
      <c r="E8789" s="28"/>
      <c r="F8789" s="30"/>
      <c r="G8789" s="31"/>
    </row>
    <row r="8790" spans="5:7">
      <c r="E8790" s="28"/>
      <c r="F8790" s="30"/>
      <c r="G8790" s="31"/>
    </row>
    <row r="8791" spans="5:7">
      <c r="E8791" s="28"/>
      <c r="F8791" s="30"/>
      <c r="G8791" s="31"/>
    </row>
    <row r="8792" spans="5:7">
      <c r="E8792" s="28"/>
      <c r="F8792" s="30"/>
      <c r="G8792" s="31"/>
    </row>
    <row r="8793" spans="5:7">
      <c r="E8793" s="28"/>
      <c r="F8793" s="30"/>
      <c r="G8793" s="31"/>
    </row>
    <row r="8794" spans="5:7">
      <c r="E8794" s="28"/>
      <c r="F8794" s="30"/>
      <c r="G8794" s="31"/>
    </row>
    <row r="8795" spans="5:7">
      <c r="E8795" s="28"/>
      <c r="F8795" s="30"/>
      <c r="G8795" s="31"/>
    </row>
    <row r="8796" spans="5:7">
      <c r="E8796" s="28"/>
      <c r="F8796" s="30"/>
      <c r="G8796" s="31"/>
    </row>
    <row r="8797" spans="5:7">
      <c r="E8797" s="28"/>
      <c r="F8797" s="30"/>
      <c r="G8797" s="31"/>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F34" sqref="F34"/>
    </sheetView>
  </sheetViews>
  <sheetFormatPr defaultColWidth="12" defaultRowHeight="12" customHeight="1" outlineLevelRow="1" outlineLevelCol="1"/>
  <cols>
    <col min="1" max="1" width="15.83203125" customWidth="1"/>
    <col min="2" max="2" width="2.83203125" customWidth="1"/>
    <col min="3" max="3" width="28" customWidth="1"/>
    <col min="4" max="4" width="27.83203125" bestFit="1" customWidth="1"/>
    <col min="5" max="5" width="7.83203125" customWidth="1"/>
    <col min="6" max="6" width="11.6640625" customWidth="1"/>
    <col min="7" max="7" width="12" customWidth="1"/>
    <col min="8" max="8" width="24.1640625" style="50" customWidth="1"/>
    <col min="9" max="9" width="2.1640625" style="50" customWidth="1"/>
    <col min="10" max="10" width="32.83203125" customWidth="1"/>
    <col min="11" max="11" width="13.83203125" customWidth="1"/>
    <col min="12" max="12" width="15.1640625" customWidth="1"/>
    <col min="13" max="13" width="15" customWidth="1"/>
    <col min="14" max="14" width="16.164062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3" width="14" customWidth="1"/>
    <col min="44" max="44" width="14" hidden="1" customWidth="1"/>
    <col min="45" max="48" width="14" hidden="1" customWidth="1" outlineLevel="1"/>
    <col min="49" max="49" width="14" hidden="1" customWidth="1" collapsed="1"/>
    <col min="50" max="53" width="14" hidden="1" customWidth="1" outlineLevel="1"/>
    <col min="54" max="54" width="14" hidden="1" customWidth="1" collapsed="1"/>
    <col min="55" max="58" width="14" hidden="1" customWidth="1" outlineLevel="1"/>
    <col min="59" max="59" width="14" hidden="1" customWidth="1" collapsed="1"/>
    <col min="60" max="63" width="14" hidden="1" customWidth="1" outlineLevel="1"/>
    <col min="64" max="64" width="14" hidden="1" customWidth="1" collapsed="1"/>
    <col min="65" max="68" width="14" hidden="1" customWidth="1" outlineLevel="1"/>
    <col min="69" max="69" width="14" hidden="1"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hidden="1" customWidth="1"/>
    <col min="97" max="100" width="12" hidden="1" customWidth="1" outlineLevel="1"/>
    <col min="101" max="101" width="12" hidden="1" customWidth="1" collapsed="1"/>
    <col min="102" max="105" width="12" hidden="1" customWidth="1" outlineLevel="1"/>
    <col min="106" max="106" width="12" hidden="1" customWidth="1" collapsed="1"/>
    <col min="107" max="110" width="12" hidden="1" customWidth="1" outlineLevel="1"/>
    <col min="111" max="111" width="12" hidden="1" customWidth="1" collapsed="1"/>
    <col min="112" max="115" width="12" hidden="1" customWidth="1" outlineLevel="1"/>
    <col min="116" max="116" width="12" hidden="1" customWidth="1" collapsed="1"/>
    <col min="117" max="120" width="12" hidden="1" customWidth="1" outlineLevel="1"/>
    <col min="121" max="121" width="12" hidden="1" customWidth="1" collapsed="1"/>
    <col min="122" max="122" width="18.164062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320312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640625" customWidth="1"/>
    <col min="177" max="184" width="21" customWidth="1"/>
    <col min="185" max="186" width="20.1640625" customWidth="1"/>
  </cols>
  <sheetData>
    <row r="1" spans="1:40" s="1" customFormat="1" ht="29.25" thickBot="1">
      <c r="A1" s="1" t="s">
        <v>117</v>
      </c>
    </row>
    <row r="3" spans="1:40" s="7" customFormat="1" ht="19.5" thickBot="1">
      <c r="A3"/>
      <c r="B3"/>
      <c r="C3"/>
      <c r="D3"/>
      <c r="E3"/>
      <c r="F3"/>
      <c r="G3"/>
      <c r="H3" s="50"/>
      <c r="I3" s="50"/>
      <c r="J3" s="2" t="s">
        <v>118</v>
      </c>
      <c r="K3" s="2"/>
      <c r="L3" s="2"/>
      <c r="M3" s="2"/>
      <c r="N3" s="2"/>
      <c r="O3" s="2"/>
      <c r="P3"/>
      <c r="Q3"/>
      <c r="R3"/>
      <c r="S3"/>
      <c r="T3"/>
      <c r="U3"/>
      <c r="V3"/>
      <c r="W3"/>
      <c r="X3"/>
      <c r="Y3"/>
      <c r="Z3"/>
      <c r="AA3"/>
      <c r="AB3"/>
      <c r="AC3"/>
      <c r="AD3"/>
      <c r="AE3"/>
      <c r="AF3"/>
      <c r="AG3"/>
      <c r="AH3"/>
      <c r="AI3"/>
      <c r="AJ3"/>
      <c r="AK3"/>
      <c r="AL3"/>
      <c r="AM3"/>
      <c r="AN3"/>
    </row>
    <row r="5" spans="1:40"/>
    <row r="6" spans="1:40" s="7" customFormat="1" hidden="1" outlineLevel="1">
      <c r="H6" s="118" t="s">
        <v>119</v>
      </c>
      <c r="I6" s="120" t="s">
        <v>120</v>
      </c>
      <c r="J6" s="124" t="s">
        <v>121</v>
      </c>
      <c r="K6" s="124" t="s">
        <v>122</v>
      </c>
      <c r="L6" s="124" t="s">
        <v>114</v>
      </c>
      <c r="M6" s="119" t="s">
        <v>123</v>
      </c>
      <c r="N6" s="119" t="s">
        <v>124</v>
      </c>
      <c r="O6" s="119"/>
    </row>
    <row r="7" spans="1:40" s="7" customFormat="1" collapsed="1">
      <c r="H7" s="118" t="s">
        <v>125</v>
      </c>
      <c r="I7" s="120" t="s">
        <v>120</v>
      </c>
      <c r="J7" s="119"/>
      <c r="K7" s="119"/>
      <c r="L7" s="124" t="s">
        <v>126</v>
      </c>
      <c r="M7" s="124" t="s">
        <v>127</v>
      </c>
      <c r="N7" s="124" t="s">
        <v>127</v>
      </c>
      <c r="O7" s="119"/>
    </row>
    <row r="8" spans="1:40" s="7" customFormat="1">
      <c r="H8" s="118" t="s">
        <v>128</v>
      </c>
      <c r="I8" s="120" t="s">
        <v>120</v>
      </c>
      <c r="J8" s="119"/>
      <c r="K8" s="119"/>
      <c r="L8" s="124" t="b">
        <v>0</v>
      </c>
      <c r="M8" s="258">
        <v>10000</v>
      </c>
      <c r="N8" s="258">
        <v>10000</v>
      </c>
      <c r="O8" s="119"/>
    </row>
    <row r="9" spans="1:40" s="7" customFormat="1">
      <c r="H9" s="118" t="s">
        <v>129</v>
      </c>
      <c r="I9" s="120" t="s">
        <v>120</v>
      </c>
      <c r="J9" s="119"/>
      <c r="K9" s="119"/>
      <c r="L9" s="119"/>
      <c r="M9" s="119"/>
      <c r="N9" s="119"/>
      <c r="O9" s="119"/>
    </row>
    <row r="10" spans="1:40" s="7" customFormat="1">
      <c r="H10" s="118" t="s">
        <v>130</v>
      </c>
      <c r="I10" s="120" t="s">
        <v>120</v>
      </c>
      <c r="J10" s="119"/>
      <c r="K10" s="119"/>
      <c r="L10" s="119"/>
      <c r="M10" s="119"/>
      <c r="N10" s="119"/>
      <c r="O10" s="119"/>
    </row>
    <row r="11" spans="1:40" s="7" customFormat="1">
      <c r="C11" s="121"/>
      <c r="D11" s="121"/>
      <c r="E11" s="121"/>
      <c r="H11" s="50"/>
      <c r="I11" s="50"/>
    </row>
    <row r="12" spans="1:40">
      <c r="L12" s="194" t="s">
        <v>131</v>
      </c>
      <c r="M12" s="486" t="s">
        <v>132</v>
      </c>
      <c r="N12" s="487"/>
    </row>
    <row r="13" spans="1:40" ht="24">
      <c r="A13" s="21" t="s">
        <v>133</v>
      </c>
      <c r="C13" s="308" t="s">
        <v>134</v>
      </c>
      <c r="D13" s="309" t="s">
        <v>135</v>
      </c>
      <c r="J13" s="116" t="s">
        <v>136</v>
      </c>
      <c r="K13" s="147" t="s">
        <v>137</v>
      </c>
      <c r="L13" s="187" t="s">
        <v>138</v>
      </c>
      <c r="M13" s="132" t="s">
        <v>139</v>
      </c>
      <c r="N13" s="134" t="s">
        <v>140</v>
      </c>
      <c r="O13" s="25" t="s">
        <v>141</v>
      </c>
    </row>
    <row r="14" spans="1:40">
      <c r="A14" s="5" t="str" cm="1">
        <f t="array" ref="A14">_xlfn.UNIQUE(_xlfn.VSTACK(system.electric.zone.Zone.__55[Data Scenario Tag],system.electric.tx_path.TxPath.__5[Data Scenario Tag]))</f>
        <v>Base</v>
      </c>
      <c r="C14" s="310" t="str" cm="1">
        <f t="array" ref="C14:C15">TRANSPOSE(_xlfn._xlws.FILTER($J$12:$ABV$12,$J$12:$ABV$12&lt;&gt;""))</f>
        <v>Include in System</v>
      </c>
      <c r="D14" s="311" t="str" cm="1">
        <f t="array" aca="1" ref="D14" ca="1">IFERROR(HYPERLINK("#"&amp;CELL("address", INDEX(J$12:ABV$12,,MATCH(C14,J$12:ABV$12,0))),$C14),"")</f>
        <v>Include in System</v>
      </c>
      <c r="J14" s="39" t="s">
        <v>142</v>
      </c>
      <c r="K14" s="39" t="s">
        <v>47</v>
      </c>
      <c r="L14" s="46" t="b">
        <v>1</v>
      </c>
      <c r="M14" s="307">
        <v>10000</v>
      </c>
      <c r="N14" s="307">
        <v>10000</v>
      </c>
    </row>
    <row r="15" spans="1:40">
      <c r="A15" s="5"/>
      <c r="C15" s="312" t="str">
        <v>Penalty</v>
      </c>
      <c r="D15" s="313" t="str" cm="1">
        <f t="array" aca="1" ref="D15" ca="1">IFERROR(HYPERLINK("#"&amp;CELL("address", INDEX(J$12:ABV$12,,MATCH(C15,J$12:ABV$12,0))),$C15),"")</f>
        <v>Penalty</v>
      </c>
      <c r="J15" s="39" t="s">
        <v>143</v>
      </c>
      <c r="K15" s="39" t="s">
        <v>47</v>
      </c>
      <c r="L15" s="46" t="b">
        <v>1</v>
      </c>
      <c r="M15" s="307">
        <v>10000</v>
      </c>
      <c r="N15" s="307">
        <v>10000</v>
      </c>
    </row>
    <row r="16" spans="1:40">
      <c r="H16" s="117"/>
    </row>
    <row r="17" spans="1:175"/>
    <row r="18" spans="1:175" ht="19.5" thickBot="1">
      <c r="J18" s="2" t="s">
        <v>144</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row r="20" spans="1:175"/>
    <row r="21" spans="1:175" outlineLevel="1">
      <c r="H21" s="118" t="s">
        <v>119</v>
      </c>
      <c r="I21" s="120" t="s">
        <v>120</v>
      </c>
      <c r="J21" s="124" t="s">
        <v>121</v>
      </c>
      <c r="K21" s="124" t="s">
        <v>122</v>
      </c>
      <c r="L21" s="124" t="s">
        <v>145</v>
      </c>
      <c r="M21" s="124" t="s">
        <v>146</v>
      </c>
      <c r="N21" s="124" t="s">
        <v>114</v>
      </c>
      <c r="O21" s="124" t="s">
        <v>147</v>
      </c>
      <c r="P21" s="124" t="s">
        <v>147</v>
      </c>
      <c r="Q21" s="124" t="s">
        <v>147</v>
      </c>
      <c r="R21" s="124" t="s">
        <v>147</v>
      </c>
      <c r="S21" s="124" t="s">
        <v>147</v>
      </c>
      <c r="T21" s="124" t="s">
        <v>147</v>
      </c>
      <c r="U21" s="124" t="s">
        <v>147</v>
      </c>
      <c r="V21" s="124" t="s">
        <v>147</v>
      </c>
      <c r="W21" s="124" t="s">
        <v>147</v>
      </c>
      <c r="X21" s="124" t="s">
        <v>147</v>
      </c>
      <c r="Y21" s="124" t="s">
        <v>147</v>
      </c>
      <c r="Z21" s="124" t="s">
        <v>147</v>
      </c>
      <c r="AA21" s="124" t="s">
        <v>147</v>
      </c>
      <c r="AB21" s="124" t="s">
        <v>147</v>
      </c>
      <c r="AC21" s="124" t="s">
        <v>147</v>
      </c>
      <c r="AD21" s="124" t="s">
        <v>147</v>
      </c>
      <c r="AE21" s="124" t="s">
        <v>147</v>
      </c>
      <c r="AF21" s="124" t="s">
        <v>147</v>
      </c>
      <c r="AG21" s="124" t="s">
        <v>147</v>
      </c>
      <c r="AH21" s="124" t="s">
        <v>147</v>
      </c>
      <c r="AI21" s="124" t="s">
        <v>147</v>
      </c>
      <c r="AJ21" s="124" t="s">
        <v>147</v>
      </c>
      <c r="AK21" s="124" t="s">
        <v>147</v>
      </c>
      <c r="AL21" s="124" t="s">
        <v>147</v>
      </c>
      <c r="AM21" s="124" t="s">
        <v>147</v>
      </c>
      <c r="AN21" s="124" t="s">
        <v>147</v>
      </c>
      <c r="AO21" s="124" t="s">
        <v>148</v>
      </c>
      <c r="AP21" s="124" t="s">
        <v>149</v>
      </c>
      <c r="AQ21" s="124" t="s">
        <v>150</v>
      </c>
      <c r="AR21" s="124" t="s">
        <v>151</v>
      </c>
      <c r="AS21" s="124" t="s">
        <v>151</v>
      </c>
      <c r="AT21" s="124" t="s">
        <v>151</v>
      </c>
      <c r="AU21" s="124" t="s">
        <v>151</v>
      </c>
      <c r="AV21" s="124" t="s">
        <v>151</v>
      </c>
      <c r="AW21" s="124" t="s">
        <v>151</v>
      </c>
      <c r="AX21" s="124" t="s">
        <v>151</v>
      </c>
      <c r="AY21" s="124" t="s">
        <v>151</v>
      </c>
      <c r="AZ21" s="124" t="s">
        <v>151</v>
      </c>
      <c r="BA21" s="124" t="s">
        <v>151</v>
      </c>
      <c r="BB21" s="124" t="s">
        <v>151</v>
      </c>
      <c r="BC21" s="124" t="s">
        <v>151</v>
      </c>
      <c r="BD21" s="124" t="s">
        <v>151</v>
      </c>
      <c r="BE21" s="124" t="s">
        <v>151</v>
      </c>
      <c r="BF21" s="124" t="s">
        <v>151</v>
      </c>
      <c r="BG21" s="124" t="s">
        <v>151</v>
      </c>
      <c r="BH21" s="124" t="s">
        <v>151</v>
      </c>
      <c r="BI21" s="124" t="s">
        <v>151</v>
      </c>
      <c r="BJ21" s="124" t="s">
        <v>151</v>
      </c>
      <c r="BK21" s="124" t="s">
        <v>151</v>
      </c>
      <c r="BL21" s="124" t="s">
        <v>151</v>
      </c>
      <c r="BM21" s="124" t="s">
        <v>151</v>
      </c>
      <c r="BN21" s="124" t="s">
        <v>151</v>
      </c>
      <c r="BO21" s="124" t="s">
        <v>151</v>
      </c>
      <c r="BP21" s="124" t="s">
        <v>151</v>
      </c>
      <c r="BQ21" s="124" t="s">
        <v>151</v>
      </c>
      <c r="BR21" s="124" t="s">
        <v>152</v>
      </c>
      <c r="BS21" s="124" t="s">
        <v>152</v>
      </c>
      <c r="BT21" s="124" t="s">
        <v>152</v>
      </c>
      <c r="BU21" s="124" t="s">
        <v>152</v>
      </c>
      <c r="BV21" s="124" t="s">
        <v>152</v>
      </c>
      <c r="BW21" s="124" t="s">
        <v>152</v>
      </c>
      <c r="BX21" s="124" t="s">
        <v>152</v>
      </c>
      <c r="BY21" s="124" t="s">
        <v>152</v>
      </c>
      <c r="BZ21" s="124" t="s">
        <v>152</v>
      </c>
      <c r="CA21" s="124" t="s">
        <v>152</v>
      </c>
      <c r="CB21" s="124" t="s">
        <v>152</v>
      </c>
      <c r="CC21" s="124" t="s">
        <v>152</v>
      </c>
      <c r="CD21" s="124" t="s">
        <v>152</v>
      </c>
      <c r="CE21" s="124" t="s">
        <v>152</v>
      </c>
      <c r="CF21" s="124" t="s">
        <v>152</v>
      </c>
      <c r="CG21" s="124" t="s">
        <v>152</v>
      </c>
      <c r="CH21" s="124" t="s">
        <v>152</v>
      </c>
      <c r="CI21" s="124" t="s">
        <v>152</v>
      </c>
      <c r="CJ21" s="124" t="s">
        <v>152</v>
      </c>
      <c r="CK21" s="124" t="s">
        <v>152</v>
      </c>
      <c r="CL21" s="124" t="s">
        <v>152</v>
      </c>
      <c r="CM21" s="124" t="s">
        <v>152</v>
      </c>
      <c r="CN21" s="124" t="s">
        <v>152</v>
      </c>
      <c r="CO21" s="124" t="s">
        <v>152</v>
      </c>
      <c r="CP21" s="124" t="s">
        <v>152</v>
      </c>
      <c r="CQ21" s="124" t="s">
        <v>152</v>
      </c>
      <c r="CR21" s="124" t="s">
        <v>153</v>
      </c>
      <c r="CS21" s="124" t="s">
        <v>153</v>
      </c>
      <c r="CT21" s="124" t="s">
        <v>153</v>
      </c>
      <c r="CU21" s="124" t="s">
        <v>153</v>
      </c>
      <c r="CV21" s="124" t="s">
        <v>153</v>
      </c>
      <c r="CW21" s="124" t="s">
        <v>153</v>
      </c>
      <c r="CX21" s="124" t="s">
        <v>153</v>
      </c>
      <c r="CY21" s="124" t="s">
        <v>153</v>
      </c>
      <c r="CZ21" s="124" t="s">
        <v>153</v>
      </c>
      <c r="DA21" s="124" t="s">
        <v>153</v>
      </c>
      <c r="DB21" s="124" t="s">
        <v>153</v>
      </c>
      <c r="DC21" s="124" t="s">
        <v>153</v>
      </c>
      <c r="DD21" s="124" t="s">
        <v>153</v>
      </c>
      <c r="DE21" s="124" t="s">
        <v>153</v>
      </c>
      <c r="DF21" s="124" t="s">
        <v>153</v>
      </c>
      <c r="DG21" s="124" t="s">
        <v>153</v>
      </c>
      <c r="DH21" s="124" t="s">
        <v>153</v>
      </c>
      <c r="DI21" s="124" t="s">
        <v>153</v>
      </c>
      <c r="DJ21" s="124" t="s">
        <v>153</v>
      </c>
      <c r="DK21" s="124" t="s">
        <v>153</v>
      </c>
      <c r="DL21" s="124" t="s">
        <v>153</v>
      </c>
      <c r="DM21" s="124" t="s">
        <v>153</v>
      </c>
      <c r="DN21" s="124" t="s">
        <v>153</v>
      </c>
      <c r="DO21" s="124" t="s">
        <v>153</v>
      </c>
      <c r="DP21" s="124" t="s">
        <v>153</v>
      </c>
      <c r="DQ21" s="124" t="s">
        <v>153</v>
      </c>
      <c r="DR21" s="124" t="str">
        <f>_xlfn.CONCAT($DR$28,".TxEmissionsContribution.to")</f>
        <v>GHG.TxEmissionsContribution.to</v>
      </c>
      <c r="DS21" s="124" t="str">
        <f t="shared" ref="DS21:ER21" si="0">_xlfn.CONCAT($DR$28,".TxEmissionsContribution.forward_dir_multiplier")</f>
        <v>GHG.TxEmissionsContribution.forward_dir_multiplier</v>
      </c>
      <c r="DT21" s="124" t="str">
        <f t="shared" si="0"/>
        <v>GHG.TxEmissionsContribution.forward_dir_multiplier</v>
      </c>
      <c r="DU21" s="124" t="str">
        <f t="shared" si="0"/>
        <v>GHG.TxEmissionsContribution.forward_dir_multiplier</v>
      </c>
      <c r="DV21" s="124" t="str">
        <f t="shared" si="0"/>
        <v>GHG.TxEmissionsContribution.forward_dir_multiplier</v>
      </c>
      <c r="DW21" s="124" t="str">
        <f t="shared" si="0"/>
        <v>GHG.TxEmissionsContribution.forward_dir_multiplier</v>
      </c>
      <c r="DX21" s="124" t="str">
        <f t="shared" si="0"/>
        <v>GHG.TxEmissionsContribution.forward_dir_multiplier</v>
      </c>
      <c r="DY21" s="124" t="str">
        <f t="shared" si="0"/>
        <v>GHG.TxEmissionsContribution.forward_dir_multiplier</v>
      </c>
      <c r="DZ21" s="124" t="str">
        <f t="shared" si="0"/>
        <v>GHG.TxEmissionsContribution.forward_dir_multiplier</v>
      </c>
      <c r="EA21" s="124" t="str">
        <f t="shared" si="0"/>
        <v>GHG.TxEmissionsContribution.forward_dir_multiplier</v>
      </c>
      <c r="EB21" s="124" t="str">
        <f t="shared" si="0"/>
        <v>GHG.TxEmissionsContribution.forward_dir_multiplier</v>
      </c>
      <c r="EC21" s="124" t="str">
        <f t="shared" si="0"/>
        <v>GHG.TxEmissionsContribution.forward_dir_multiplier</v>
      </c>
      <c r="ED21" s="124" t="str">
        <f t="shared" si="0"/>
        <v>GHG.TxEmissionsContribution.forward_dir_multiplier</v>
      </c>
      <c r="EE21" s="124" t="str">
        <f t="shared" si="0"/>
        <v>GHG.TxEmissionsContribution.forward_dir_multiplier</v>
      </c>
      <c r="EF21" s="124" t="str">
        <f t="shared" si="0"/>
        <v>GHG.TxEmissionsContribution.forward_dir_multiplier</v>
      </c>
      <c r="EG21" s="124" t="str">
        <f t="shared" si="0"/>
        <v>GHG.TxEmissionsContribution.forward_dir_multiplier</v>
      </c>
      <c r="EH21" s="124" t="str">
        <f t="shared" si="0"/>
        <v>GHG.TxEmissionsContribution.forward_dir_multiplier</v>
      </c>
      <c r="EI21" s="124" t="str">
        <f t="shared" si="0"/>
        <v>GHG.TxEmissionsContribution.forward_dir_multiplier</v>
      </c>
      <c r="EJ21" s="124" t="str">
        <f t="shared" si="0"/>
        <v>GHG.TxEmissionsContribution.forward_dir_multiplier</v>
      </c>
      <c r="EK21" s="124" t="str">
        <f t="shared" si="0"/>
        <v>GHG.TxEmissionsContribution.forward_dir_multiplier</v>
      </c>
      <c r="EL21" s="124" t="str">
        <f t="shared" si="0"/>
        <v>GHG.TxEmissionsContribution.forward_dir_multiplier</v>
      </c>
      <c r="EM21" s="124" t="str">
        <f t="shared" si="0"/>
        <v>GHG.TxEmissionsContribution.forward_dir_multiplier</v>
      </c>
      <c r="EN21" s="124" t="str">
        <f t="shared" si="0"/>
        <v>GHG.TxEmissionsContribution.forward_dir_multiplier</v>
      </c>
      <c r="EO21" s="124" t="str">
        <f t="shared" si="0"/>
        <v>GHG.TxEmissionsContribution.forward_dir_multiplier</v>
      </c>
      <c r="EP21" s="124" t="str">
        <f t="shared" si="0"/>
        <v>GHG.TxEmissionsContribution.forward_dir_multiplier</v>
      </c>
      <c r="EQ21" s="124" t="str">
        <f t="shared" si="0"/>
        <v>GHG.TxEmissionsContribution.forward_dir_multiplier</v>
      </c>
      <c r="ER21" s="124" t="str">
        <f t="shared" si="0"/>
        <v>GHG.TxEmissionsContribution.forward_dir_multiplier</v>
      </c>
      <c r="ES21" s="124" t="str">
        <f>_xlfn.CONCAT($DR$28,".TxEmissionsContribution.reverse_dir_multiplier")</f>
        <v>GHG.TxEmissionsContribution.reverse_dir_multiplier</v>
      </c>
      <c r="ET21" s="124" t="str">
        <f t="shared" ref="ET21:FR21" si="1">_xlfn.CONCAT($DR$28,".TxEmissionsContribution.reverse_dir_multiplier")</f>
        <v>GHG.TxEmissionsContribution.reverse_dir_multiplier</v>
      </c>
      <c r="EU21" s="124" t="str">
        <f t="shared" si="1"/>
        <v>GHG.TxEmissionsContribution.reverse_dir_multiplier</v>
      </c>
      <c r="EV21" s="124" t="str">
        <f t="shared" si="1"/>
        <v>GHG.TxEmissionsContribution.reverse_dir_multiplier</v>
      </c>
      <c r="EW21" s="124" t="str">
        <f t="shared" si="1"/>
        <v>GHG.TxEmissionsContribution.reverse_dir_multiplier</v>
      </c>
      <c r="EX21" s="124" t="str">
        <f t="shared" si="1"/>
        <v>GHG.TxEmissionsContribution.reverse_dir_multiplier</v>
      </c>
      <c r="EY21" s="124" t="str">
        <f t="shared" si="1"/>
        <v>GHG.TxEmissionsContribution.reverse_dir_multiplier</v>
      </c>
      <c r="EZ21" s="124" t="str">
        <f t="shared" si="1"/>
        <v>GHG.TxEmissionsContribution.reverse_dir_multiplier</v>
      </c>
      <c r="FA21" s="124" t="str">
        <f t="shared" si="1"/>
        <v>GHG.TxEmissionsContribution.reverse_dir_multiplier</v>
      </c>
      <c r="FB21" s="124" t="str">
        <f t="shared" si="1"/>
        <v>GHG.TxEmissionsContribution.reverse_dir_multiplier</v>
      </c>
      <c r="FC21" s="124" t="str">
        <f t="shared" si="1"/>
        <v>GHG.TxEmissionsContribution.reverse_dir_multiplier</v>
      </c>
      <c r="FD21" s="124" t="str">
        <f t="shared" si="1"/>
        <v>GHG.TxEmissionsContribution.reverse_dir_multiplier</v>
      </c>
      <c r="FE21" s="124" t="str">
        <f t="shared" si="1"/>
        <v>GHG.TxEmissionsContribution.reverse_dir_multiplier</v>
      </c>
      <c r="FF21" s="124" t="str">
        <f t="shared" si="1"/>
        <v>GHG.TxEmissionsContribution.reverse_dir_multiplier</v>
      </c>
      <c r="FG21" s="124" t="str">
        <f t="shared" si="1"/>
        <v>GHG.TxEmissionsContribution.reverse_dir_multiplier</v>
      </c>
      <c r="FH21" s="124" t="str">
        <f t="shared" si="1"/>
        <v>GHG.TxEmissionsContribution.reverse_dir_multiplier</v>
      </c>
      <c r="FI21" s="124" t="str">
        <f t="shared" si="1"/>
        <v>GHG.TxEmissionsContribution.reverse_dir_multiplier</v>
      </c>
      <c r="FJ21" s="124" t="str">
        <f t="shared" si="1"/>
        <v>GHG.TxEmissionsContribution.reverse_dir_multiplier</v>
      </c>
      <c r="FK21" s="124" t="str">
        <f t="shared" si="1"/>
        <v>GHG.TxEmissionsContribution.reverse_dir_multiplier</v>
      </c>
      <c r="FL21" s="124" t="str">
        <f t="shared" si="1"/>
        <v>GHG.TxEmissionsContribution.reverse_dir_multiplier</v>
      </c>
      <c r="FM21" s="124" t="str">
        <f t="shared" si="1"/>
        <v>GHG.TxEmissionsContribution.reverse_dir_multiplier</v>
      </c>
      <c r="FN21" s="124" t="str">
        <f t="shared" si="1"/>
        <v>GHG.TxEmissionsContribution.reverse_dir_multiplier</v>
      </c>
      <c r="FO21" s="124" t="str">
        <f t="shared" si="1"/>
        <v>GHG.TxEmissionsContribution.reverse_dir_multiplier</v>
      </c>
      <c r="FP21" s="124" t="str">
        <f t="shared" si="1"/>
        <v>GHG.TxEmissionsContribution.reverse_dir_multiplier</v>
      </c>
      <c r="FQ21" s="124" t="str">
        <f t="shared" si="1"/>
        <v>GHG.TxEmissionsContribution.reverse_dir_multiplier</v>
      </c>
      <c r="FR21" s="124" t="str">
        <f t="shared" si="1"/>
        <v>GHG.TxEmissionsContribution.reverse_dir_multiplier</v>
      </c>
      <c r="FS21" s="7"/>
    </row>
    <row r="22" spans="1:175">
      <c r="H22" s="118" t="s">
        <v>125</v>
      </c>
      <c r="I22" s="120" t="s">
        <v>120</v>
      </c>
      <c r="J22" s="119"/>
      <c r="K22" s="119"/>
      <c r="L22" s="124" t="s">
        <v>154</v>
      </c>
      <c r="M22" s="124" t="s">
        <v>154</v>
      </c>
      <c r="N22" s="124" t="s">
        <v>126</v>
      </c>
      <c r="O22" s="124" t="s">
        <v>155</v>
      </c>
      <c r="P22" s="124" t="s">
        <v>155</v>
      </c>
      <c r="Q22" s="124" t="s">
        <v>155</v>
      </c>
      <c r="R22" s="124" t="s">
        <v>155</v>
      </c>
      <c r="S22" s="124" t="s">
        <v>155</v>
      </c>
      <c r="T22" s="124" t="s">
        <v>155</v>
      </c>
      <c r="U22" s="124" t="s">
        <v>155</v>
      </c>
      <c r="V22" s="124" t="s">
        <v>155</v>
      </c>
      <c r="W22" s="124" t="s">
        <v>155</v>
      </c>
      <c r="X22" s="124" t="s">
        <v>155</v>
      </c>
      <c r="Y22" s="124" t="s">
        <v>155</v>
      </c>
      <c r="Z22" s="124" t="s">
        <v>155</v>
      </c>
      <c r="AA22" s="124" t="s">
        <v>155</v>
      </c>
      <c r="AB22" s="124" t="s">
        <v>155</v>
      </c>
      <c r="AC22" s="124" t="s">
        <v>155</v>
      </c>
      <c r="AD22" s="124" t="s">
        <v>155</v>
      </c>
      <c r="AE22" s="124" t="s">
        <v>155</v>
      </c>
      <c r="AF22" s="124" t="s">
        <v>155</v>
      </c>
      <c r="AG22" s="124" t="s">
        <v>155</v>
      </c>
      <c r="AH22" s="124" t="s">
        <v>155</v>
      </c>
      <c r="AI22" s="124" t="s">
        <v>155</v>
      </c>
      <c r="AJ22" s="124" t="s">
        <v>155</v>
      </c>
      <c r="AK22" s="124" t="s">
        <v>155</v>
      </c>
      <c r="AL22" s="124" t="s">
        <v>155</v>
      </c>
      <c r="AM22" s="124" t="s">
        <v>155</v>
      </c>
      <c r="AN22" s="124" t="s">
        <v>155</v>
      </c>
      <c r="AO22" s="124" t="s">
        <v>126</v>
      </c>
      <c r="AP22" s="124" t="s">
        <v>154</v>
      </c>
      <c r="AQ22" s="124" t="s">
        <v>154</v>
      </c>
      <c r="AR22" s="124" t="s">
        <v>156</v>
      </c>
      <c r="AS22" s="124" t="s">
        <v>156</v>
      </c>
      <c r="AT22" s="124" t="s">
        <v>156</v>
      </c>
      <c r="AU22" s="124" t="s">
        <v>156</v>
      </c>
      <c r="AV22" s="124" t="s">
        <v>156</v>
      </c>
      <c r="AW22" s="124" t="s">
        <v>156</v>
      </c>
      <c r="AX22" s="124" t="s">
        <v>156</v>
      </c>
      <c r="AY22" s="124" t="s">
        <v>156</v>
      </c>
      <c r="AZ22" s="124" t="s">
        <v>156</v>
      </c>
      <c r="BA22" s="124" t="s">
        <v>156</v>
      </c>
      <c r="BB22" s="124" t="s">
        <v>156</v>
      </c>
      <c r="BC22" s="124" t="s">
        <v>156</v>
      </c>
      <c r="BD22" s="124" t="s">
        <v>156</v>
      </c>
      <c r="BE22" s="124" t="s">
        <v>156</v>
      </c>
      <c r="BF22" s="124" t="s">
        <v>156</v>
      </c>
      <c r="BG22" s="124" t="s">
        <v>156</v>
      </c>
      <c r="BH22" s="124" t="s">
        <v>156</v>
      </c>
      <c r="BI22" s="124" t="s">
        <v>156</v>
      </c>
      <c r="BJ22" s="124" t="s">
        <v>156</v>
      </c>
      <c r="BK22" s="124" t="s">
        <v>156</v>
      </c>
      <c r="BL22" s="124" t="s">
        <v>156</v>
      </c>
      <c r="BM22" s="124" t="s">
        <v>156</v>
      </c>
      <c r="BN22" s="124" t="s">
        <v>156</v>
      </c>
      <c r="BO22" s="124" t="s">
        <v>156</v>
      </c>
      <c r="BP22" s="124" t="s">
        <v>156</v>
      </c>
      <c r="BQ22" s="124" t="s">
        <v>156</v>
      </c>
      <c r="BR22" s="124" t="s">
        <v>127</v>
      </c>
      <c r="BS22" s="124" t="s">
        <v>127</v>
      </c>
      <c r="BT22" s="124" t="s">
        <v>127</v>
      </c>
      <c r="BU22" s="124" t="s">
        <v>127</v>
      </c>
      <c r="BV22" s="124" t="s">
        <v>127</v>
      </c>
      <c r="BW22" s="124" t="s">
        <v>127</v>
      </c>
      <c r="BX22" s="124" t="s">
        <v>127</v>
      </c>
      <c r="BY22" s="124" t="s">
        <v>127</v>
      </c>
      <c r="BZ22" s="124" t="s">
        <v>127</v>
      </c>
      <c r="CA22" s="124" t="s">
        <v>127</v>
      </c>
      <c r="CB22" s="124" t="s">
        <v>127</v>
      </c>
      <c r="CC22" s="124" t="s">
        <v>127</v>
      </c>
      <c r="CD22" s="124" t="s">
        <v>127</v>
      </c>
      <c r="CE22" s="124" t="s">
        <v>127</v>
      </c>
      <c r="CF22" s="124" t="s">
        <v>127</v>
      </c>
      <c r="CG22" s="124" t="s">
        <v>127</v>
      </c>
      <c r="CH22" s="124" t="s">
        <v>127</v>
      </c>
      <c r="CI22" s="124" t="s">
        <v>127</v>
      </c>
      <c r="CJ22" s="124" t="s">
        <v>127</v>
      </c>
      <c r="CK22" s="124" t="s">
        <v>127</v>
      </c>
      <c r="CL22" s="124" t="s">
        <v>127</v>
      </c>
      <c r="CM22" s="124" t="s">
        <v>127</v>
      </c>
      <c r="CN22" s="124" t="s">
        <v>127</v>
      </c>
      <c r="CO22" s="124" t="s">
        <v>127</v>
      </c>
      <c r="CP22" s="124" t="s">
        <v>127</v>
      </c>
      <c r="CQ22" s="124" t="s">
        <v>127</v>
      </c>
      <c r="CR22" s="124" t="s">
        <v>127</v>
      </c>
      <c r="CS22" s="124" t="s">
        <v>127</v>
      </c>
      <c r="CT22" s="124" t="s">
        <v>127</v>
      </c>
      <c r="CU22" s="124" t="s">
        <v>127</v>
      </c>
      <c r="CV22" s="124" t="s">
        <v>127</v>
      </c>
      <c r="CW22" s="124" t="s">
        <v>127</v>
      </c>
      <c r="CX22" s="124" t="s">
        <v>127</v>
      </c>
      <c r="CY22" s="124" t="s">
        <v>127</v>
      </c>
      <c r="CZ22" s="124" t="s">
        <v>127</v>
      </c>
      <c r="DA22" s="124" t="s">
        <v>127</v>
      </c>
      <c r="DB22" s="124" t="s">
        <v>127</v>
      </c>
      <c r="DC22" s="124" t="s">
        <v>127</v>
      </c>
      <c r="DD22" s="124" t="s">
        <v>127</v>
      </c>
      <c r="DE22" s="124" t="s">
        <v>127</v>
      </c>
      <c r="DF22" s="124" t="s">
        <v>127</v>
      </c>
      <c r="DG22" s="124" t="s">
        <v>127</v>
      </c>
      <c r="DH22" s="124" t="s">
        <v>127</v>
      </c>
      <c r="DI22" s="124" t="s">
        <v>127</v>
      </c>
      <c r="DJ22" s="124" t="s">
        <v>127</v>
      </c>
      <c r="DK22" s="124" t="s">
        <v>127</v>
      </c>
      <c r="DL22" s="124" t="s">
        <v>127</v>
      </c>
      <c r="DM22" s="124" t="s">
        <v>127</v>
      </c>
      <c r="DN22" s="124" t="s">
        <v>127</v>
      </c>
      <c r="DO22" s="124" t="s">
        <v>127</v>
      </c>
      <c r="DP22" s="124" t="s">
        <v>127</v>
      </c>
      <c r="DQ22" s="124" t="s">
        <v>127</v>
      </c>
      <c r="DR22" s="124" t="s">
        <v>126</v>
      </c>
      <c r="DS22" s="124" t="s">
        <v>157</v>
      </c>
      <c r="DT22" s="124" t="s">
        <v>157</v>
      </c>
      <c r="DU22" s="124" t="s">
        <v>157</v>
      </c>
      <c r="DV22" s="124" t="s">
        <v>157</v>
      </c>
      <c r="DW22" s="124" t="s">
        <v>157</v>
      </c>
      <c r="DX22" s="124" t="s">
        <v>157</v>
      </c>
      <c r="DY22" s="124" t="s">
        <v>157</v>
      </c>
      <c r="DZ22" s="124" t="s">
        <v>157</v>
      </c>
      <c r="EA22" s="124" t="s">
        <v>157</v>
      </c>
      <c r="EB22" s="124" t="s">
        <v>157</v>
      </c>
      <c r="EC22" s="124" t="s">
        <v>157</v>
      </c>
      <c r="ED22" s="124" t="s">
        <v>157</v>
      </c>
      <c r="EE22" s="124" t="s">
        <v>157</v>
      </c>
      <c r="EF22" s="124" t="s">
        <v>157</v>
      </c>
      <c r="EG22" s="124" t="s">
        <v>157</v>
      </c>
      <c r="EH22" s="124" t="s">
        <v>157</v>
      </c>
      <c r="EI22" s="124" t="s">
        <v>157</v>
      </c>
      <c r="EJ22" s="124" t="s">
        <v>157</v>
      </c>
      <c r="EK22" s="124" t="s">
        <v>157</v>
      </c>
      <c r="EL22" s="124" t="s">
        <v>157</v>
      </c>
      <c r="EM22" s="124" t="s">
        <v>157</v>
      </c>
      <c r="EN22" s="124" t="s">
        <v>157</v>
      </c>
      <c r="EO22" s="124" t="s">
        <v>157</v>
      </c>
      <c r="EP22" s="124" t="s">
        <v>157</v>
      </c>
      <c r="EQ22" s="124" t="s">
        <v>157</v>
      </c>
      <c r="ER22" s="124" t="s">
        <v>157</v>
      </c>
      <c r="ES22" s="124" t="s">
        <v>157</v>
      </c>
      <c r="ET22" s="124" t="s">
        <v>157</v>
      </c>
      <c r="EU22" s="124" t="s">
        <v>157</v>
      </c>
      <c r="EV22" s="124" t="s">
        <v>157</v>
      </c>
      <c r="EW22" s="124" t="s">
        <v>157</v>
      </c>
      <c r="EX22" s="124" t="s">
        <v>157</v>
      </c>
      <c r="EY22" s="124" t="s">
        <v>157</v>
      </c>
      <c r="EZ22" s="124" t="s">
        <v>157</v>
      </c>
      <c r="FA22" s="124" t="s">
        <v>157</v>
      </c>
      <c r="FB22" s="124" t="s">
        <v>157</v>
      </c>
      <c r="FC22" s="124" t="s">
        <v>157</v>
      </c>
      <c r="FD22" s="124" t="s">
        <v>157</v>
      </c>
      <c r="FE22" s="124" t="s">
        <v>157</v>
      </c>
      <c r="FF22" s="124" t="s">
        <v>157</v>
      </c>
      <c r="FG22" s="124" t="s">
        <v>157</v>
      </c>
      <c r="FH22" s="124" t="s">
        <v>157</v>
      </c>
      <c r="FI22" s="124" t="s">
        <v>157</v>
      </c>
      <c r="FJ22" s="124" t="s">
        <v>157</v>
      </c>
      <c r="FK22" s="124" t="s">
        <v>157</v>
      </c>
      <c r="FL22" s="124" t="s">
        <v>157</v>
      </c>
      <c r="FM22" s="124" t="s">
        <v>157</v>
      </c>
      <c r="FN22" s="124" t="s">
        <v>157</v>
      </c>
      <c r="FO22" s="124" t="s">
        <v>157</v>
      </c>
      <c r="FP22" s="124" t="s">
        <v>157</v>
      </c>
      <c r="FQ22" s="124" t="s">
        <v>157</v>
      </c>
      <c r="FR22" s="124" t="s">
        <v>157</v>
      </c>
      <c r="FS22" s="7"/>
    </row>
    <row r="23" spans="1:175">
      <c r="H23" s="118" t="s">
        <v>128</v>
      </c>
      <c r="I23" s="120" t="s">
        <v>120</v>
      </c>
      <c r="J23" s="119"/>
      <c r="K23" s="119"/>
      <c r="L23" s="124"/>
      <c r="M23" s="124"/>
      <c r="N23" s="124" t="b">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24">
        <v>0</v>
      </c>
      <c r="AI23" s="124">
        <v>0</v>
      </c>
      <c r="AJ23" s="124">
        <v>0</v>
      </c>
      <c r="AK23" s="124">
        <v>0</v>
      </c>
      <c r="AL23" s="124">
        <v>0</v>
      </c>
      <c r="AM23" s="124">
        <v>0</v>
      </c>
      <c r="AN23" s="124">
        <v>0</v>
      </c>
      <c r="AO23" s="124" t="b">
        <v>0</v>
      </c>
      <c r="AP23" s="124">
        <v>1</v>
      </c>
      <c r="AQ23" s="124">
        <v>1</v>
      </c>
      <c r="AR23" s="124">
        <v>0</v>
      </c>
      <c r="AS23" s="124">
        <v>0</v>
      </c>
      <c r="AT23" s="124">
        <v>0</v>
      </c>
      <c r="AU23" s="124">
        <v>0</v>
      </c>
      <c r="AV23" s="124">
        <v>0</v>
      </c>
      <c r="AW23" s="124">
        <v>0</v>
      </c>
      <c r="AX23" s="124">
        <v>0</v>
      </c>
      <c r="AY23" s="124">
        <v>0</v>
      </c>
      <c r="AZ23" s="124">
        <v>0</v>
      </c>
      <c r="BA23" s="124">
        <v>0</v>
      </c>
      <c r="BB23" s="124">
        <v>0</v>
      </c>
      <c r="BC23" s="124">
        <v>0</v>
      </c>
      <c r="BD23" s="124">
        <v>0</v>
      </c>
      <c r="BE23" s="124">
        <v>0</v>
      </c>
      <c r="BF23" s="124">
        <v>0</v>
      </c>
      <c r="BG23" s="124">
        <v>0</v>
      </c>
      <c r="BH23" s="124">
        <v>0</v>
      </c>
      <c r="BI23" s="124">
        <v>0</v>
      </c>
      <c r="BJ23" s="124">
        <v>0</v>
      </c>
      <c r="BK23" s="124">
        <v>0</v>
      </c>
      <c r="BL23" s="124">
        <v>0</v>
      </c>
      <c r="BM23" s="124">
        <v>0</v>
      </c>
      <c r="BN23" s="124">
        <v>0</v>
      </c>
      <c r="BO23" s="124">
        <v>0</v>
      </c>
      <c r="BP23" s="124">
        <v>0</v>
      </c>
      <c r="BQ23" s="124">
        <v>0</v>
      </c>
      <c r="BR23" s="124">
        <v>0</v>
      </c>
      <c r="BS23" s="124">
        <v>0</v>
      </c>
      <c r="BT23" s="124">
        <v>0</v>
      </c>
      <c r="BU23" s="124">
        <v>0</v>
      </c>
      <c r="BV23" s="124">
        <v>0</v>
      </c>
      <c r="BW23" s="124">
        <v>0</v>
      </c>
      <c r="BX23" s="124">
        <v>0</v>
      </c>
      <c r="BY23" s="124">
        <v>0</v>
      </c>
      <c r="BZ23" s="124">
        <v>0</v>
      </c>
      <c r="CA23" s="124">
        <v>0</v>
      </c>
      <c r="CB23" s="124">
        <v>0</v>
      </c>
      <c r="CC23" s="124">
        <v>0</v>
      </c>
      <c r="CD23" s="124">
        <v>0</v>
      </c>
      <c r="CE23" s="124">
        <v>0</v>
      </c>
      <c r="CF23" s="124">
        <v>0</v>
      </c>
      <c r="CG23" s="124">
        <v>0</v>
      </c>
      <c r="CH23" s="124">
        <v>0</v>
      </c>
      <c r="CI23" s="124">
        <v>0</v>
      </c>
      <c r="CJ23" s="124">
        <v>0</v>
      </c>
      <c r="CK23" s="124">
        <v>0</v>
      </c>
      <c r="CL23" s="124">
        <v>0</v>
      </c>
      <c r="CM23" s="124">
        <v>0</v>
      </c>
      <c r="CN23" s="124">
        <v>0</v>
      </c>
      <c r="CO23" s="124">
        <v>0</v>
      </c>
      <c r="CP23" s="124">
        <v>0</v>
      </c>
      <c r="CQ23" s="124">
        <v>0</v>
      </c>
      <c r="CR23" s="124">
        <v>0</v>
      </c>
      <c r="CS23" s="124">
        <v>0</v>
      </c>
      <c r="CT23" s="124">
        <v>0</v>
      </c>
      <c r="CU23" s="124">
        <v>0</v>
      </c>
      <c r="CV23" s="124">
        <v>0</v>
      </c>
      <c r="CW23" s="124">
        <v>0</v>
      </c>
      <c r="CX23" s="124">
        <v>0</v>
      </c>
      <c r="CY23" s="124">
        <v>0</v>
      </c>
      <c r="CZ23" s="124">
        <v>0</v>
      </c>
      <c r="DA23" s="124">
        <v>0</v>
      </c>
      <c r="DB23" s="124">
        <v>0</v>
      </c>
      <c r="DC23" s="124">
        <v>0</v>
      </c>
      <c r="DD23" s="124">
        <v>0</v>
      </c>
      <c r="DE23" s="124">
        <v>0</v>
      </c>
      <c r="DF23" s="124">
        <v>0</v>
      </c>
      <c r="DG23" s="124">
        <v>0</v>
      </c>
      <c r="DH23" s="124">
        <v>0</v>
      </c>
      <c r="DI23" s="124">
        <v>0</v>
      </c>
      <c r="DJ23" s="124">
        <v>0</v>
      </c>
      <c r="DK23" s="124">
        <v>0</v>
      </c>
      <c r="DL23" s="124">
        <v>0</v>
      </c>
      <c r="DM23" s="124">
        <v>0</v>
      </c>
      <c r="DN23" s="124">
        <v>0</v>
      </c>
      <c r="DO23" s="124">
        <v>0</v>
      </c>
      <c r="DP23" s="124">
        <v>0</v>
      </c>
      <c r="DQ23" s="124">
        <v>0</v>
      </c>
      <c r="DR23" s="124" t="b">
        <v>0</v>
      </c>
      <c r="DS23" s="124"/>
      <c r="DT23" s="124"/>
      <c r="DU23" s="124"/>
      <c r="DV23" s="124"/>
      <c r="DW23" s="124"/>
      <c r="DX23" s="124"/>
      <c r="DY23" s="124"/>
      <c r="DZ23" s="124"/>
      <c r="EA23" s="124"/>
      <c r="EB23" s="124"/>
      <c r="EC23" s="124"/>
      <c r="ED23" s="124"/>
      <c r="EE23" s="124"/>
      <c r="EF23" s="124"/>
      <c r="EG23" s="124"/>
      <c r="EH23" s="124"/>
      <c r="EI23" s="124"/>
      <c r="EJ23" s="124"/>
      <c r="EK23" s="124"/>
      <c r="EL23" s="124"/>
      <c r="EM23" s="124"/>
      <c r="EN23" s="124"/>
      <c r="EO23" s="124"/>
      <c r="EP23" s="124"/>
      <c r="EQ23" s="124"/>
      <c r="ER23" s="124"/>
      <c r="ES23" s="124"/>
      <c r="ET23" s="124"/>
      <c r="EU23" s="124"/>
      <c r="EV23" s="124"/>
      <c r="EW23" s="124"/>
      <c r="EX23" s="124"/>
      <c r="EY23" s="124"/>
      <c r="EZ23" s="124"/>
      <c r="FA23" s="124"/>
      <c r="FB23" s="124"/>
      <c r="FC23" s="124"/>
      <c r="FD23" s="124"/>
      <c r="FE23" s="124"/>
      <c r="FF23" s="124"/>
      <c r="FG23" s="124"/>
      <c r="FH23" s="124"/>
      <c r="FI23" s="124"/>
      <c r="FJ23" s="124"/>
      <c r="FK23" s="124"/>
      <c r="FL23" s="124"/>
      <c r="FM23" s="124"/>
      <c r="FN23" s="124"/>
      <c r="FO23" s="124"/>
      <c r="FP23" s="124"/>
      <c r="FQ23" s="124"/>
      <c r="FR23" s="124"/>
      <c r="FS23" s="7"/>
    </row>
    <row r="24" spans="1:175">
      <c r="H24" s="118" t="s">
        <v>129</v>
      </c>
      <c r="I24" s="120" t="s">
        <v>120</v>
      </c>
      <c r="J24" s="119"/>
      <c r="K24" s="119"/>
      <c r="L24" s="124"/>
      <c r="M24" s="124"/>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BC24" s="124"/>
      <c r="BD24" s="124"/>
      <c r="BE24" s="124"/>
      <c r="BF24" s="124"/>
      <c r="BG24" s="124"/>
      <c r="BH24" s="124"/>
      <c r="BI24" s="124"/>
      <c r="BJ24" s="124"/>
      <c r="BK24" s="124"/>
      <c r="BL24" s="124"/>
      <c r="BM24" s="124"/>
      <c r="BN24" s="124"/>
      <c r="BO24" s="124"/>
      <c r="BP24" s="124"/>
      <c r="BQ24" s="124"/>
      <c r="BR24" s="124"/>
      <c r="BS24" s="124"/>
      <c r="BT24" s="124"/>
      <c r="BU24" s="124"/>
      <c r="BV24" s="124"/>
      <c r="BW24" s="124"/>
      <c r="BX24" s="124"/>
      <c r="BY24" s="124"/>
      <c r="BZ24" s="124"/>
      <c r="CA24" s="124"/>
      <c r="CB24" s="124"/>
      <c r="CC24" s="124"/>
      <c r="CD24" s="124"/>
      <c r="CE24" s="124"/>
      <c r="CF24" s="124"/>
      <c r="CG24" s="124"/>
      <c r="CH24" s="124"/>
      <c r="CI24" s="124"/>
      <c r="CJ24" s="124"/>
      <c r="CK24" s="124"/>
      <c r="CL24" s="124"/>
      <c r="CM24" s="124"/>
      <c r="CN24" s="124"/>
      <c r="CO24" s="124"/>
      <c r="CP24" s="124"/>
      <c r="CQ24" s="124"/>
      <c r="CR24" s="124"/>
      <c r="CS24" s="124"/>
      <c r="CT24" s="124"/>
      <c r="CU24" s="124"/>
      <c r="CV24" s="124"/>
      <c r="CW24" s="124"/>
      <c r="CX24" s="124"/>
      <c r="CY24" s="124"/>
      <c r="CZ24" s="124"/>
      <c r="DA24" s="124"/>
      <c r="DB24" s="124"/>
      <c r="DC24" s="124"/>
      <c r="DD24" s="124"/>
      <c r="DE24" s="124"/>
      <c r="DF24" s="124"/>
      <c r="DG24" s="124"/>
      <c r="DH24" s="124"/>
      <c r="DI24" s="124"/>
      <c r="DJ24" s="124"/>
      <c r="DK24" s="124"/>
      <c r="DL24" s="124"/>
      <c r="DM24" s="124"/>
      <c r="DN24" s="124"/>
      <c r="DO24" s="124"/>
      <c r="DP24" s="124"/>
      <c r="DQ24" s="124"/>
      <c r="DR24" s="124"/>
      <c r="DS24" s="124"/>
      <c r="DT24" s="124"/>
      <c r="DU24" s="124"/>
      <c r="DV24" s="124"/>
      <c r="DW24" s="124"/>
      <c r="DX24" s="124"/>
      <c r="DY24" s="124"/>
      <c r="DZ24" s="124"/>
      <c r="EA24" s="124"/>
      <c r="EB24" s="124"/>
      <c r="EC24" s="124"/>
      <c r="ED24" s="124"/>
      <c r="EE24" s="124"/>
      <c r="EF24" s="124"/>
      <c r="EG24" s="124"/>
      <c r="EH24" s="124"/>
      <c r="EI24" s="124"/>
      <c r="EJ24" s="124"/>
      <c r="EK24" s="124"/>
      <c r="EL24" s="124"/>
      <c r="EM24" s="124"/>
      <c r="EN24" s="124"/>
      <c r="EO24" s="124"/>
      <c r="EP24" s="124"/>
      <c r="EQ24" s="124"/>
      <c r="ER24" s="124"/>
      <c r="ES24" s="124"/>
      <c r="ET24" s="124"/>
      <c r="EU24" s="124"/>
      <c r="EV24" s="124"/>
      <c r="EW24" s="124"/>
      <c r="EX24" s="124"/>
      <c r="EY24" s="124"/>
      <c r="EZ24" s="124"/>
      <c r="FA24" s="124"/>
      <c r="FB24" s="124"/>
      <c r="FC24" s="124"/>
      <c r="FD24" s="124"/>
      <c r="FE24" s="124"/>
      <c r="FF24" s="124"/>
      <c r="FG24" s="124"/>
      <c r="FH24" s="124"/>
      <c r="FI24" s="124"/>
      <c r="FJ24" s="124"/>
      <c r="FK24" s="124"/>
      <c r="FL24" s="124"/>
      <c r="FM24" s="124"/>
      <c r="FN24" s="124"/>
      <c r="FO24" s="124"/>
      <c r="FP24" s="124"/>
      <c r="FQ24" s="124"/>
      <c r="FR24" s="124"/>
      <c r="FS24" s="7"/>
    </row>
    <row r="25" spans="1:175">
      <c r="H25" s="118" t="s">
        <v>130</v>
      </c>
      <c r="I25" s="120" t="s">
        <v>120</v>
      </c>
      <c r="J25" s="119"/>
      <c r="K25" s="119"/>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c r="BS25" s="124"/>
      <c r="BT25" s="124"/>
      <c r="BU25" s="124"/>
      <c r="BV25" s="124"/>
      <c r="BW25" s="124"/>
      <c r="BX25" s="124"/>
      <c r="BY25" s="124"/>
      <c r="BZ25" s="124"/>
      <c r="CA25" s="124"/>
      <c r="CB25" s="124"/>
      <c r="CC25" s="124"/>
      <c r="CD25" s="124"/>
      <c r="CE25" s="124"/>
      <c r="CF25" s="124"/>
      <c r="CG25" s="124"/>
      <c r="CH25" s="124"/>
      <c r="CI25" s="124"/>
      <c r="CJ25" s="124"/>
      <c r="CK25" s="124"/>
      <c r="CL25" s="124"/>
      <c r="CM25" s="124"/>
      <c r="CN25" s="124"/>
      <c r="CO25" s="124"/>
      <c r="CP25" s="124"/>
      <c r="CQ25" s="124"/>
      <c r="CR25" s="124"/>
      <c r="CS25" s="124"/>
      <c r="CT25" s="124"/>
      <c r="CU25" s="124"/>
      <c r="CV25" s="124"/>
      <c r="CW25" s="124"/>
      <c r="CX25" s="124"/>
      <c r="CY25" s="124"/>
      <c r="CZ25" s="124"/>
      <c r="DA25" s="124"/>
      <c r="DB25" s="124"/>
      <c r="DC25" s="124"/>
      <c r="DD25" s="124"/>
      <c r="DE25" s="124"/>
      <c r="DF25" s="124"/>
      <c r="DG25" s="124"/>
      <c r="DH25" s="124"/>
      <c r="DI25" s="124"/>
      <c r="DJ25" s="124"/>
      <c r="DK25" s="124"/>
      <c r="DL25" s="124"/>
      <c r="DM25" s="124"/>
      <c r="DN25" s="124"/>
      <c r="DO25" s="124"/>
      <c r="DP25" s="124"/>
      <c r="DQ25" s="124"/>
      <c r="DR25" s="124"/>
      <c r="DS25" s="124"/>
      <c r="DT25" s="124"/>
      <c r="DU25" s="124"/>
      <c r="DV25" s="124"/>
      <c r="DW25" s="124"/>
      <c r="DX25" s="124"/>
      <c r="DY25" s="124"/>
      <c r="DZ25" s="124"/>
      <c r="EA25" s="124"/>
      <c r="EB25" s="124"/>
      <c r="EC25" s="124"/>
      <c r="ED25" s="124"/>
      <c r="EE25" s="124"/>
      <c r="EF25" s="124"/>
      <c r="EG25" s="124"/>
      <c r="EH25" s="124"/>
      <c r="EI25" s="124"/>
      <c r="EJ25" s="124"/>
      <c r="EK25" s="124"/>
      <c r="EL25" s="124"/>
      <c r="EM25" s="124"/>
      <c r="EN25" s="124"/>
      <c r="EO25" s="124"/>
      <c r="EP25" s="124"/>
      <c r="EQ25" s="124"/>
      <c r="ER25" s="124"/>
      <c r="ES25" s="124"/>
      <c r="ET25" s="124"/>
      <c r="EU25" s="124"/>
      <c r="EV25" s="124"/>
      <c r="EW25" s="124"/>
      <c r="EX25" s="124"/>
      <c r="EY25" s="124"/>
      <c r="EZ25" s="124"/>
      <c r="FA25" s="124"/>
      <c r="FB25" s="124"/>
      <c r="FC25" s="124"/>
      <c r="FD25" s="124"/>
      <c r="FE25" s="124"/>
      <c r="FF25" s="124"/>
      <c r="FG25" s="124"/>
      <c r="FH25" s="124"/>
      <c r="FI25" s="124"/>
      <c r="FJ25" s="124"/>
      <c r="FK25" s="124"/>
      <c r="FL25" s="124"/>
      <c r="FM25" s="124"/>
      <c r="FN25" s="124"/>
      <c r="FO25" s="124"/>
      <c r="FP25" s="124"/>
      <c r="FQ25" s="124"/>
      <c r="FR25" s="124"/>
      <c r="FS25" s="7"/>
    </row>
    <row r="26" spans="1:175">
      <c r="H26" s="122"/>
      <c r="I26" s="123"/>
      <c r="J26" s="121"/>
      <c r="K26" s="121"/>
      <c r="L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row>
    <row r="27" spans="1:175">
      <c r="L27" s="483" t="s">
        <v>118</v>
      </c>
      <c r="M27" s="485"/>
      <c r="N27" s="254" t="s">
        <v>131</v>
      </c>
      <c r="O27" s="483" t="s">
        <v>158</v>
      </c>
      <c r="P27" s="484"/>
      <c r="Q27" s="484"/>
      <c r="R27" s="484"/>
      <c r="S27" s="484"/>
      <c r="T27" s="484"/>
      <c r="U27" s="484"/>
      <c r="V27" s="484"/>
      <c r="W27" s="484"/>
      <c r="X27" s="484"/>
      <c r="Y27" s="484"/>
      <c r="Z27" s="484"/>
      <c r="AA27" s="484"/>
      <c r="AB27" s="484"/>
      <c r="AC27" s="484"/>
      <c r="AD27" s="484"/>
      <c r="AE27" s="484"/>
      <c r="AF27" s="484"/>
      <c r="AG27" s="484"/>
      <c r="AH27" s="484"/>
      <c r="AI27" s="484"/>
      <c r="AJ27" s="484"/>
      <c r="AK27" s="484"/>
      <c r="AL27" s="484"/>
      <c r="AM27" s="484"/>
      <c r="AN27" s="485"/>
      <c r="AO27" s="154" t="s">
        <v>159</v>
      </c>
      <c r="AP27" s="483" t="s">
        <v>160</v>
      </c>
      <c r="AQ27" s="485"/>
      <c r="AR27" s="488" t="s">
        <v>161</v>
      </c>
      <c r="AS27" s="489"/>
      <c r="AT27" s="489"/>
      <c r="AU27" s="489"/>
      <c r="AV27" s="489"/>
      <c r="AW27" s="489"/>
      <c r="AX27" s="489"/>
      <c r="AY27" s="489"/>
      <c r="AZ27" s="489"/>
      <c r="BA27" s="489"/>
      <c r="BB27" s="489"/>
      <c r="BC27" s="489"/>
      <c r="BD27" s="489"/>
      <c r="BE27" s="489"/>
      <c r="BF27" s="489"/>
      <c r="BG27" s="489"/>
      <c r="BH27" s="489"/>
      <c r="BI27" s="489"/>
      <c r="BJ27" s="489"/>
      <c r="BK27" s="489"/>
      <c r="BL27" s="489"/>
      <c r="BM27" s="489"/>
      <c r="BN27" s="489"/>
      <c r="BO27" s="489"/>
      <c r="BP27" s="489"/>
      <c r="BQ27" s="489"/>
      <c r="BR27" s="483" t="s">
        <v>162</v>
      </c>
      <c r="BS27" s="484"/>
      <c r="BT27" s="484"/>
      <c r="BU27" s="484"/>
      <c r="BV27" s="484"/>
      <c r="BW27" s="484"/>
      <c r="BX27" s="484"/>
      <c r="BY27" s="484"/>
      <c r="BZ27" s="484"/>
      <c r="CA27" s="484"/>
      <c r="CB27" s="484"/>
      <c r="CC27" s="484"/>
      <c r="CD27" s="484"/>
      <c r="CE27" s="484"/>
      <c r="CF27" s="484"/>
      <c r="CG27" s="484"/>
      <c r="CH27" s="484"/>
      <c r="CI27" s="484"/>
      <c r="CJ27" s="484"/>
      <c r="CK27" s="484"/>
      <c r="CL27" s="484"/>
      <c r="CM27" s="484"/>
      <c r="CN27" s="484"/>
      <c r="CO27" s="484"/>
      <c r="CP27" s="484"/>
      <c r="CQ27" s="485"/>
      <c r="CR27" s="483" t="s">
        <v>163</v>
      </c>
      <c r="CS27" s="484"/>
      <c r="CT27" s="484"/>
      <c r="CU27" s="484"/>
      <c r="CV27" s="484"/>
      <c r="CW27" s="484"/>
      <c r="CX27" s="484"/>
      <c r="CY27" s="484"/>
      <c r="CZ27" s="484"/>
      <c r="DA27" s="484"/>
      <c r="DB27" s="484"/>
      <c r="DC27" s="484"/>
      <c r="DD27" s="484"/>
      <c r="DE27" s="484"/>
      <c r="DF27" s="484"/>
      <c r="DG27" s="484"/>
      <c r="DH27" s="484"/>
      <c r="DI27" s="484"/>
      <c r="DJ27" s="484"/>
      <c r="DK27" s="484"/>
      <c r="DL27" s="484"/>
      <c r="DM27" s="484"/>
      <c r="DN27" s="484"/>
      <c r="DO27" s="484"/>
      <c r="DP27" s="484"/>
      <c r="DQ27" s="485"/>
      <c r="DR27" s="479" t="s">
        <v>164</v>
      </c>
      <c r="DS27" s="480"/>
      <c r="DT27" s="480"/>
      <c r="DU27" s="480"/>
      <c r="DV27" s="480"/>
      <c r="DW27" s="480"/>
      <c r="DX27" s="480"/>
      <c r="DY27" s="480"/>
      <c r="DZ27" s="480"/>
      <c r="EA27" s="480"/>
      <c r="EB27" s="480"/>
      <c r="EC27" s="480"/>
      <c r="ED27" s="480"/>
      <c r="EE27" s="480"/>
      <c r="EF27" s="480"/>
      <c r="EG27" s="480"/>
      <c r="EH27" s="480"/>
      <c r="EI27" s="480"/>
      <c r="EJ27" s="480"/>
      <c r="EK27" s="480"/>
      <c r="EL27" s="480"/>
      <c r="EM27" s="480"/>
      <c r="EN27" s="480"/>
      <c r="EO27" s="480"/>
      <c r="EP27" s="480"/>
      <c r="EQ27" s="480"/>
      <c r="ER27" s="480"/>
      <c r="ES27" s="481"/>
      <c r="ET27" s="481"/>
      <c r="EU27" s="481"/>
      <c r="EV27" s="481"/>
      <c r="EW27" s="481"/>
      <c r="EX27" s="481"/>
      <c r="EY27" s="481"/>
      <c r="EZ27" s="481"/>
      <c r="FA27" s="481"/>
      <c r="FB27" s="481"/>
      <c r="FC27" s="481"/>
      <c r="FD27" s="481"/>
      <c r="FE27" s="481"/>
      <c r="FF27" s="481"/>
      <c r="FG27" s="481"/>
      <c r="FH27" s="481"/>
      <c r="FI27" s="481"/>
      <c r="FJ27" s="481"/>
      <c r="FK27" s="481"/>
      <c r="FL27" s="481"/>
      <c r="FM27" s="481"/>
      <c r="FN27" s="481"/>
      <c r="FO27" s="481"/>
      <c r="FP27" s="481"/>
      <c r="FQ27" s="481"/>
      <c r="FR27" s="482"/>
    </row>
    <row r="28" spans="1:175" ht="47.1" customHeight="1">
      <c r="A28" s="21" t="s">
        <v>133</v>
      </c>
      <c r="C28" s="21" t="s">
        <v>134</v>
      </c>
      <c r="D28" s="21" t="s">
        <v>135</v>
      </c>
      <c r="E28" s="153" t="s">
        <v>165</v>
      </c>
      <c r="F28" s="149" t="s">
        <v>166</v>
      </c>
      <c r="J28" s="190" t="s">
        <v>136</v>
      </c>
      <c r="K28" s="40" t="s">
        <v>137</v>
      </c>
      <c r="L28" s="135" t="s">
        <v>167</v>
      </c>
      <c r="M28" s="136" t="s">
        <v>168</v>
      </c>
      <c r="N28" s="135" t="s">
        <v>138</v>
      </c>
      <c r="O28" s="198" t="s">
        <v>169</v>
      </c>
      <c r="P28" s="199" t="s">
        <v>170</v>
      </c>
      <c r="Q28" s="199" t="s">
        <v>171</v>
      </c>
      <c r="R28" s="199" t="s">
        <v>172</v>
      </c>
      <c r="S28" s="199" t="s">
        <v>173</v>
      </c>
      <c r="T28" s="199" t="s">
        <v>174</v>
      </c>
      <c r="U28" s="199" t="s">
        <v>175</v>
      </c>
      <c r="V28" s="199" t="s">
        <v>176</v>
      </c>
      <c r="W28" s="199" t="s">
        <v>177</v>
      </c>
      <c r="X28" s="199" t="s">
        <v>178</v>
      </c>
      <c r="Y28" s="199" t="s">
        <v>179</v>
      </c>
      <c r="Z28" s="199" t="s">
        <v>180</v>
      </c>
      <c r="AA28" s="199" t="s">
        <v>181</v>
      </c>
      <c r="AB28" s="199" t="s">
        <v>182</v>
      </c>
      <c r="AC28" s="199" t="s">
        <v>183</v>
      </c>
      <c r="AD28" s="199" t="s">
        <v>184</v>
      </c>
      <c r="AE28" s="199" t="s">
        <v>185</v>
      </c>
      <c r="AF28" s="199" t="s">
        <v>186</v>
      </c>
      <c r="AG28" s="199" t="s">
        <v>187</v>
      </c>
      <c r="AH28" s="199" t="s">
        <v>188</v>
      </c>
      <c r="AI28" s="199" t="s">
        <v>189</v>
      </c>
      <c r="AJ28" s="199" t="s">
        <v>190</v>
      </c>
      <c r="AK28" s="199" t="s">
        <v>191</v>
      </c>
      <c r="AL28" s="199" t="s">
        <v>192</v>
      </c>
      <c r="AM28" s="199" t="s">
        <v>193</v>
      </c>
      <c r="AN28" s="200" t="s">
        <v>194</v>
      </c>
      <c r="AO28" s="134" t="s">
        <v>159</v>
      </c>
      <c r="AP28" s="135" t="s">
        <v>195</v>
      </c>
      <c r="AQ28" s="136" t="s">
        <v>196</v>
      </c>
      <c r="AR28" s="132" t="s">
        <v>197</v>
      </c>
      <c r="AS28" s="133" t="s">
        <v>198</v>
      </c>
      <c r="AT28" s="133" t="s">
        <v>199</v>
      </c>
      <c r="AU28" s="133" t="s">
        <v>200</v>
      </c>
      <c r="AV28" s="133" t="s">
        <v>201</v>
      </c>
      <c r="AW28" s="133" t="s">
        <v>202</v>
      </c>
      <c r="AX28" s="133" t="s">
        <v>203</v>
      </c>
      <c r="AY28" s="133" t="s">
        <v>204</v>
      </c>
      <c r="AZ28" s="133" t="s">
        <v>205</v>
      </c>
      <c r="BA28" s="133" t="s">
        <v>206</v>
      </c>
      <c r="BB28" s="133" t="s">
        <v>207</v>
      </c>
      <c r="BC28" s="133" t="s">
        <v>208</v>
      </c>
      <c r="BD28" s="133" t="s">
        <v>209</v>
      </c>
      <c r="BE28" s="133" t="s">
        <v>210</v>
      </c>
      <c r="BF28" s="133" t="s">
        <v>211</v>
      </c>
      <c r="BG28" s="133" t="s">
        <v>212</v>
      </c>
      <c r="BH28" s="133" t="s">
        <v>213</v>
      </c>
      <c r="BI28" s="133" t="s">
        <v>214</v>
      </c>
      <c r="BJ28" s="133" t="s">
        <v>215</v>
      </c>
      <c r="BK28" s="133" t="s">
        <v>216</v>
      </c>
      <c r="BL28" s="133" t="s">
        <v>217</v>
      </c>
      <c r="BM28" s="133" t="s">
        <v>218</v>
      </c>
      <c r="BN28" s="133" t="s">
        <v>219</v>
      </c>
      <c r="BO28" s="133" t="s">
        <v>220</v>
      </c>
      <c r="BP28" s="133" t="s">
        <v>221</v>
      </c>
      <c r="BQ28" s="134" t="s">
        <v>222</v>
      </c>
      <c r="BR28" s="133" t="s">
        <v>223</v>
      </c>
      <c r="BS28" s="133" t="s">
        <v>224</v>
      </c>
      <c r="BT28" s="133" t="s">
        <v>225</v>
      </c>
      <c r="BU28" s="133" t="s">
        <v>226</v>
      </c>
      <c r="BV28" s="133" t="s">
        <v>227</v>
      </c>
      <c r="BW28" s="133" t="s">
        <v>228</v>
      </c>
      <c r="BX28" s="133" t="s">
        <v>229</v>
      </c>
      <c r="BY28" s="133" t="s">
        <v>230</v>
      </c>
      <c r="BZ28" s="133" t="s">
        <v>231</v>
      </c>
      <c r="CA28" s="133" t="s">
        <v>232</v>
      </c>
      <c r="CB28" s="133" t="s">
        <v>233</v>
      </c>
      <c r="CC28" s="133" t="s">
        <v>234</v>
      </c>
      <c r="CD28" s="133" t="s">
        <v>235</v>
      </c>
      <c r="CE28" s="133" t="s">
        <v>236</v>
      </c>
      <c r="CF28" s="133" t="s">
        <v>237</v>
      </c>
      <c r="CG28" s="133" t="s">
        <v>238</v>
      </c>
      <c r="CH28" s="133" t="s">
        <v>239</v>
      </c>
      <c r="CI28" s="133" t="s">
        <v>240</v>
      </c>
      <c r="CJ28" s="133" t="s">
        <v>241</v>
      </c>
      <c r="CK28" s="133" t="s">
        <v>242</v>
      </c>
      <c r="CL28" s="133" t="s">
        <v>243</v>
      </c>
      <c r="CM28" s="133" t="s">
        <v>244</v>
      </c>
      <c r="CN28" s="133" t="s">
        <v>245</v>
      </c>
      <c r="CO28" s="133" t="s">
        <v>246</v>
      </c>
      <c r="CP28" s="133" t="s">
        <v>247</v>
      </c>
      <c r="CQ28" s="134" t="s">
        <v>248</v>
      </c>
      <c r="CR28" s="133" t="s">
        <v>249</v>
      </c>
      <c r="CS28" s="133" t="s">
        <v>250</v>
      </c>
      <c r="CT28" s="133" t="s">
        <v>251</v>
      </c>
      <c r="CU28" s="133" t="s">
        <v>252</v>
      </c>
      <c r="CV28" s="133" t="s">
        <v>253</v>
      </c>
      <c r="CW28" s="133" t="s">
        <v>254</v>
      </c>
      <c r="CX28" s="133" t="s">
        <v>255</v>
      </c>
      <c r="CY28" s="133" t="s">
        <v>256</v>
      </c>
      <c r="CZ28" s="133" t="s">
        <v>257</v>
      </c>
      <c r="DA28" s="133" t="s">
        <v>258</v>
      </c>
      <c r="DB28" s="133" t="s">
        <v>259</v>
      </c>
      <c r="DC28" s="133" t="s">
        <v>260</v>
      </c>
      <c r="DD28" s="133" t="s">
        <v>261</v>
      </c>
      <c r="DE28" s="133" t="s">
        <v>262</v>
      </c>
      <c r="DF28" s="133" t="s">
        <v>263</v>
      </c>
      <c r="DG28" s="133" t="s">
        <v>264</v>
      </c>
      <c r="DH28" s="133" t="s">
        <v>265</v>
      </c>
      <c r="DI28" s="133" t="s">
        <v>266</v>
      </c>
      <c r="DJ28" s="133" t="s">
        <v>267</v>
      </c>
      <c r="DK28" s="133" t="s">
        <v>268</v>
      </c>
      <c r="DL28" s="133" t="s">
        <v>269</v>
      </c>
      <c r="DM28" s="133" t="s">
        <v>270</v>
      </c>
      <c r="DN28" s="133" t="s">
        <v>271</v>
      </c>
      <c r="DO28" s="133" t="s">
        <v>272</v>
      </c>
      <c r="DP28" s="133" t="s">
        <v>273</v>
      </c>
      <c r="DQ28" s="133" t="s">
        <v>274</v>
      </c>
      <c r="DR28" s="219" t="s">
        <v>50</v>
      </c>
      <c r="DS28" s="196" t="s">
        <v>275</v>
      </c>
      <c r="DT28" s="196" t="s">
        <v>276</v>
      </c>
      <c r="DU28" s="196" t="s">
        <v>277</v>
      </c>
      <c r="DV28" s="196" t="s">
        <v>278</v>
      </c>
      <c r="DW28" s="196" t="s">
        <v>279</v>
      </c>
      <c r="DX28" s="196" t="s">
        <v>280</v>
      </c>
      <c r="DY28" s="196" t="s">
        <v>281</v>
      </c>
      <c r="DZ28" s="196" t="s">
        <v>282</v>
      </c>
      <c r="EA28" s="196" t="s">
        <v>283</v>
      </c>
      <c r="EB28" s="196" t="s">
        <v>284</v>
      </c>
      <c r="EC28" s="196" t="s">
        <v>285</v>
      </c>
      <c r="ED28" s="196" t="s">
        <v>286</v>
      </c>
      <c r="EE28" s="196" t="s">
        <v>287</v>
      </c>
      <c r="EF28" s="196" t="s">
        <v>288</v>
      </c>
      <c r="EG28" s="196" t="s">
        <v>289</v>
      </c>
      <c r="EH28" s="196" t="s">
        <v>290</v>
      </c>
      <c r="EI28" s="196" t="s">
        <v>291</v>
      </c>
      <c r="EJ28" s="196" t="s">
        <v>292</v>
      </c>
      <c r="EK28" s="196" t="s">
        <v>293</v>
      </c>
      <c r="EL28" s="196" t="s">
        <v>294</v>
      </c>
      <c r="EM28" s="196" t="s">
        <v>295</v>
      </c>
      <c r="EN28" s="196" t="s">
        <v>296</v>
      </c>
      <c r="EO28" s="196" t="s">
        <v>297</v>
      </c>
      <c r="EP28" s="196" t="s">
        <v>298</v>
      </c>
      <c r="EQ28" s="196" t="s">
        <v>299</v>
      </c>
      <c r="ER28" s="197" t="s">
        <v>300</v>
      </c>
      <c r="ES28" s="195" t="s">
        <v>301</v>
      </c>
      <c r="ET28" s="196" t="s">
        <v>302</v>
      </c>
      <c r="EU28" s="196" t="s">
        <v>303</v>
      </c>
      <c r="EV28" s="196" t="s">
        <v>304</v>
      </c>
      <c r="EW28" s="196" t="s">
        <v>305</v>
      </c>
      <c r="EX28" s="196" t="s">
        <v>306</v>
      </c>
      <c r="EY28" s="196" t="s">
        <v>307</v>
      </c>
      <c r="EZ28" s="196" t="s">
        <v>308</v>
      </c>
      <c r="FA28" s="196" t="s">
        <v>309</v>
      </c>
      <c r="FB28" s="196" t="s">
        <v>310</v>
      </c>
      <c r="FC28" s="196" t="s">
        <v>311</v>
      </c>
      <c r="FD28" s="196" t="s">
        <v>312</v>
      </c>
      <c r="FE28" s="196" t="s">
        <v>313</v>
      </c>
      <c r="FF28" s="196" t="s">
        <v>314</v>
      </c>
      <c r="FG28" s="196" t="s">
        <v>315</v>
      </c>
      <c r="FH28" s="196" t="s">
        <v>316</v>
      </c>
      <c r="FI28" s="196" t="s">
        <v>317</v>
      </c>
      <c r="FJ28" s="196" t="s">
        <v>318</v>
      </c>
      <c r="FK28" s="196" t="s">
        <v>319</v>
      </c>
      <c r="FL28" s="196" t="s">
        <v>320</v>
      </c>
      <c r="FM28" s="196" t="s">
        <v>321</v>
      </c>
      <c r="FN28" s="196" t="s">
        <v>322</v>
      </c>
      <c r="FO28" s="196" t="s">
        <v>323</v>
      </c>
      <c r="FP28" s="196" t="s">
        <v>324</v>
      </c>
      <c r="FQ28" s="196" t="s">
        <v>325</v>
      </c>
      <c r="FR28" s="197" t="s">
        <v>326</v>
      </c>
      <c r="FS28" s="48" t="s">
        <v>141</v>
      </c>
    </row>
    <row r="29" spans="1:175">
      <c r="A29" s="5" t="str" cm="1">
        <f t="array" ref="A29">_xlfn.UNIQUE(_xlfn.VSTACK(system.electric.zone.Zone.__55[Data Scenario Tag],system.electric.tx_path.TxPath.__5[Data Scenario Tag]))</f>
        <v>Base</v>
      </c>
      <c r="C29" s="5" t="str" cm="1">
        <f t="array" ref="C29:C37">TRANSPOSE(_xlfn._xlws.FILTER($J$27:$ABV$27,$J$27:$ABV$27&lt;&gt;""))</f>
        <v>Zones</v>
      </c>
      <c r="D29" s="148" t="str" cm="1">
        <f t="array" aca="1" ref="D29" ca="1">IFERROR(HYPERLINK("#"&amp;CELL("address", INDEX(J$27:ABV$27,,MATCH(C29,J$27:ABV$27,0))),$C29),"")</f>
        <v>Zones</v>
      </c>
      <c r="E29" s="155"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0" t="b">
        <v>1</v>
      </c>
      <c r="J29" s="189" t="str">
        <f>IF(ISBLANK(system.electric.tx_path.TxPath.__5[[#This Row],[From Zone]]),"",_xlfn.CONCAT(system.electric.tx_path.TxPath.__5[[#This Row],[From Zone]],"_to_",system.electric.tx_path.TxPath.__5[[#This Row],[To Zone]]))</f>
        <v>Zone_A_to_Zone_B</v>
      </c>
      <c r="K29" s="39" t="s">
        <v>47</v>
      </c>
      <c r="L29" s="9" t="s">
        <v>142</v>
      </c>
      <c r="M29" s="9" t="s">
        <v>143</v>
      </c>
      <c r="N29" s="46" t="b">
        <v>1</v>
      </c>
      <c r="O29" s="370">
        <v>200</v>
      </c>
      <c r="P29" s="370">
        <v>200</v>
      </c>
      <c r="Q29" s="370">
        <v>200</v>
      </c>
      <c r="R29" s="370">
        <v>200</v>
      </c>
      <c r="S29" s="370">
        <v>200</v>
      </c>
      <c r="T29" s="370">
        <v>200</v>
      </c>
      <c r="U29" s="370">
        <v>200</v>
      </c>
      <c r="V29" s="370">
        <v>200</v>
      </c>
      <c r="W29" s="370">
        <v>200</v>
      </c>
      <c r="X29" s="370">
        <v>200</v>
      </c>
      <c r="Y29" s="370">
        <v>200</v>
      </c>
      <c r="Z29" s="370">
        <v>200</v>
      </c>
      <c r="AA29" s="370">
        <v>200</v>
      </c>
      <c r="AB29" s="370">
        <v>200</v>
      </c>
      <c r="AC29" s="370">
        <v>200</v>
      </c>
      <c r="AD29" s="370">
        <v>200</v>
      </c>
      <c r="AE29" s="370">
        <v>200</v>
      </c>
      <c r="AF29" s="370">
        <v>200</v>
      </c>
      <c r="AG29" s="370">
        <v>200</v>
      </c>
      <c r="AH29" s="370">
        <v>200</v>
      </c>
      <c r="AI29" s="370">
        <v>200</v>
      </c>
      <c r="AJ29" s="370">
        <v>200</v>
      </c>
      <c r="AK29" s="370">
        <v>200</v>
      </c>
      <c r="AL29" s="370">
        <v>200</v>
      </c>
      <c r="AM29" s="370">
        <v>200</v>
      </c>
      <c r="AN29" s="370">
        <v>200</v>
      </c>
      <c r="AO29" s="371" t="b">
        <v>0</v>
      </c>
      <c r="AP29" s="372">
        <v>1</v>
      </c>
      <c r="AQ29" s="372">
        <v>0.9</v>
      </c>
      <c r="AR29" s="139"/>
      <c r="AS29" s="139"/>
      <c r="AT29" s="139"/>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41">
        <v>5</v>
      </c>
      <c r="BS29" s="41">
        <v>5</v>
      </c>
      <c r="BT29" s="41">
        <v>5</v>
      </c>
      <c r="BU29" s="41">
        <v>5</v>
      </c>
      <c r="BV29" s="41">
        <v>5</v>
      </c>
      <c r="BW29" s="41">
        <v>5</v>
      </c>
      <c r="BX29" s="41">
        <v>5</v>
      </c>
      <c r="BY29" s="41">
        <v>5</v>
      </c>
      <c r="BZ29" s="41">
        <v>5</v>
      </c>
      <c r="CA29" s="41">
        <v>5</v>
      </c>
      <c r="CB29" s="41">
        <v>5</v>
      </c>
      <c r="CC29" s="41">
        <v>5</v>
      </c>
      <c r="CD29" s="41">
        <v>5</v>
      </c>
      <c r="CE29" s="41">
        <v>5</v>
      </c>
      <c r="CF29" s="41">
        <v>5</v>
      </c>
      <c r="CG29" s="41">
        <v>5</v>
      </c>
      <c r="CH29" s="41">
        <v>5</v>
      </c>
      <c r="CI29" s="41">
        <v>5</v>
      </c>
      <c r="CJ29" s="41">
        <v>5</v>
      </c>
      <c r="CK29" s="41">
        <v>5</v>
      </c>
      <c r="CL29" s="41">
        <v>5</v>
      </c>
      <c r="CM29" s="41">
        <v>5</v>
      </c>
      <c r="CN29" s="41">
        <v>5</v>
      </c>
      <c r="CO29" s="41">
        <v>5</v>
      </c>
      <c r="CP29" s="41">
        <v>5</v>
      </c>
      <c r="CQ29" s="41">
        <v>5</v>
      </c>
      <c r="CR29" s="41"/>
      <c r="CS29" s="41"/>
      <c r="CT29" s="41"/>
      <c r="CU29" s="41"/>
      <c r="CV29" s="41"/>
      <c r="CW29" s="41"/>
      <c r="CX29" s="41"/>
      <c r="CY29" s="41"/>
      <c r="CZ29" s="41"/>
      <c r="DA29" s="41"/>
      <c r="DB29" s="41"/>
      <c r="DC29" s="41"/>
      <c r="DD29" s="41"/>
      <c r="DE29" s="41"/>
      <c r="DF29" s="41"/>
      <c r="DG29" s="41"/>
      <c r="DH29" s="41"/>
      <c r="DI29" s="41"/>
      <c r="DJ29" s="41"/>
      <c r="DK29" s="41"/>
      <c r="DL29" s="41"/>
      <c r="DM29" s="41"/>
      <c r="DN29" s="41"/>
      <c r="DO29" s="41"/>
      <c r="DP29" s="41"/>
      <c r="DQ29" s="41"/>
      <c r="DR29" s="159" t="b">
        <v>1</v>
      </c>
      <c r="DS29" s="161">
        <v>0</v>
      </c>
      <c r="DT29" s="161">
        <v>0</v>
      </c>
      <c r="DU29" s="161">
        <v>0</v>
      </c>
      <c r="DV29" s="161">
        <v>0</v>
      </c>
      <c r="DW29" s="161">
        <v>0</v>
      </c>
      <c r="DX29" s="161">
        <v>0</v>
      </c>
      <c r="DY29" s="161">
        <v>0</v>
      </c>
      <c r="DZ29" s="161">
        <v>0</v>
      </c>
      <c r="EA29" s="161">
        <v>0</v>
      </c>
      <c r="EB29" s="161">
        <v>0</v>
      </c>
      <c r="EC29" s="161">
        <v>0</v>
      </c>
      <c r="ED29" s="161">
        <v>0</v>
      </c>
      <c r="EE29" s="161">
        <v>0</v>
      </c>
      <c r="EF29" s="161">
        <v>0</v>
      </c>
      <c r="EG29" s="161">
        <v>0</v>
      </c>
      <c r="EH29" s="161">
        <v>0</v>
      </c>
      <c r="EI29" s="161">
        <v>0</v>
      </c>
      <c r="EJ29" s="161">
        <v>0</v>
      </c>
      <c r="EK29" s="161">
        <v>0</v>
      </c>
      <c r="EL29" s="161">
        <v>0</v>
      </c>
      <c r="EM29" s="161">
        <v>0</v>
      </c>
      <c r="EN29" s="161">
        <v>0</v>
      </c>
      <c r="EO29" s="161">
        <v>0</v>
      </c>
      <c r="EP29" s="161">
        <v>0</v>
      </c>
      <c r="EQ29" s="161">
        <v>0</v>
      </c>
      <c r="ER29" s="161">
        <v>0</v>
      </c>
      <c r="ES29" s="161">
        <v>0.371</v>
      </c>
      <c r="ET29" s="161">
        <v>0.371</v>
      </c>
      <c r="EU29" s="161">
        <v>0.371</v>
      </c>
      <c r="EV29" s="161">
        <v>0.371</v>
      </c>
      <c r="EW29" s="161">
        <v>0.371</v>
      </c>
      <c r="EX29" s="161">
        <v>0.371</v>
      </c>
      <c r="EY29" s="161">
        <v>0.371</v>
      </c>
      <c r="EZ29" s="161">
        <v>0.371</v>
      </c>
      <c r="FA29" s="161">
        <v>0.371</v>
      </c>
      <c r="FB29" s="161">
        <v>0.371</v>
      </c>
      <c r="FC29" s="161">
        <v>0.371</v>
      </c>
      <c r="FD29" s="161">
        <v>0.371</v>
      </c>
      <c r="FE29" s="161">
        <v>0.371</v>
      </c>
      <c r="FF29" s="161">
        <v>0.371</v>
      </c>
      <c r="FG29" s="161">
        <v>0.371</v>
      </c>
      <c r="FH29" s="161">
        <v>0.371</v>
      </c>
      <c r="FI29" s="161">
        <v>0.371</v>
      </c>
      <c r="FJ29" s="161">
        <v>0.371</v>
      </c>
      <c r="FK29" s="161">
        <v>0.371</v>
      </c>
      <c r="FL29" s="161">
        <v>0.371</v>
      </c>
      <c r="FM29" s="161">
        <v>0.371</v>
      </c>
      <c r="FN29" s="161">
        <v>0.371</v>
      </c>
      <c r="FO29" s="161">
        <v>0.371</v>
      </c>
      <c r="FP29" s="161">
        <v>0.371</v>
      </c>
      <c r="FQ29" s="161">
        <v>0.371</v>
      </c>
      <c r="FR29" s="161">
        <v>0.371</v>
      </c>
    </row>
    <row r="30" spans="1:175" ht="12" customHeight="1">
      <c r="A30" s="5"/>
      <c r="C30" s="5" t="str">
        <v>Include in System</v>
      </c>
      <c r="D30" s="148" t="str" cm="1">
        <f t="array" aca="1" ref="D30" ca="1">IFERROR(HYPERLINK("#"&amp;CELL("address", INDEX(J$27:ABV$27,,MATCH(C30,J$27:ABV$27,0))),$C30),"")</f>
        <v>Include in System</v>
      </c>
      <c r="E30" s="155"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1" t="b">
        <v>1</v>
      </c>
    </row>
    <row r="31" spans="1:175" ht="12" customHeight="1">
      <c r="A31" s="5"/>
      <c r="C31" s="5" t="str">
        <v>Planned Capacity</v>
      </c>
      <c r="D31" s="148" t="str" cm="1">
        <f t="array" aca="1" ref="D31" ca="1">IFERROR(HYPERLINK("#"&amp;CELL("address", INDEX(J$27:ABV$27,,MATCH(C31,J$27:ABV$27,0))),$C31),"")</f>
        <v>Planned Capacity</v>
      </c>
      <c r="E31" s="155"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1" t="b">
        <v>1</v>
      </c>
    </row>
    <row r="32" spans="1:175" ht="12" customHeight="1">
      <c r="C32" s="5" t="str">
        <v>Can Retire</v>
      </c>
      <c r="D32" s="148" t="str" cm="1">
        <f t="array" aca="1" ref="D32" ca="1">IFERROR(HYPERLINK("#"&amp;CELL("address", INDEX(J$27:ABV$27,,MATCH(C32,J$27:ABV$27,0))),$C32),"")</f>
        <v>Can Retire</v>
      </c>
      <c r="E32" s="155"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1" t="b">
        <v>1</v>
      </c>
    </row>
    <row r="33" spans="3:6">
      <c r="C33" s="5" t="str">
        <v>Forward and Reverse Rating</v>
      </c>
      <c r="D33" s="148" t="str" cm="1">
        <f t="array" aca="1" ref="D33" ca="1">IFERROR(HYPERLINK("#"&amp;CELL("address", INDEX(J$27:ABV$27,,MATCH(C33,J$27:ABV$27,0))),$C33),"")</f>
        <v>Forward and Reverse Rating</v>
      </c>
      <c r="E33" s="155"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1" t="b">
        <v>1</v>
      </c>
    </row>
    <row r="34" spans="3:6">
      <c r="C34" s="5" t="str">
        <v>Fixed O&amp;M Cost</v>
      </c>
      <c r="D34" s="148" t="str" cm="1">
        <f t="array" aca="1" ref="D34" ca="1">IFERROR(HYPERLINK("#"&amp;CELL("address", INDEX(J$27:ABV$27,,MATCH(C34,J$27:ABV$27,0))),$C34),"")</f>
        <v>Fixed O&amp;M Cost</v>
      </c>
      <c r="E34" s="155"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1" t="b">
        <v>0</v>
      </c>
    </row>
    <row r="35" spans="3:6">
      <c r="C35" s="5" t="str">
        <v>Forward Hurdle Rates</v>
      </c>
      <c r="D35" s="148" t="str" cm="1">
        <f t="array" aca="1" ref="D35" ca="1">IFERROR(HYPERLINK("#"&amp;CELL("address", INDEX(J$27:ABV$27,,MATCH(C35,J$27:ABV$27,0))),$C35),"")</f>
        <v>Forward Hurdle Rates</v>
      </c>
      <c r="E35" s="155"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1" t="b">
        <v>1</v>
      </c>
    </row>
    <row r="36" spans="3:6" ht="12" customHeight="1">
      <c r="C36" s="5" t="str">
        <v>Reverse Hurdle Rates</v>
      </c>
      <c r="D36" s="148" t="str" cm="1">
        <f t="array" aca="1" ref="D36" ca="1">IFERROR(HYPERLINK("#"&amp;CELL("address", INDEX(J$27:ABV$27,,MATCH(C36,J$27:ABV$27,0))),$C36),"")</f>
        <v>Reverse Hurdle Rates</v>
      </c>
      <c r="E36" s="155"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1" t="b">
        <v>0</v>
      </c>
    </row>
    <row r="37" spans="3:6" ht="12" customHeight="1">
      <c r="C37" s="5" t="str">
        <v>Emissions Policy Contributions</v>
      </c>
      <c r="D37" s="148" t="str" cm="1">
        <f t="array" aca="1" ref="D37" ca="1">IFERROR(HYPERLINK("#"&amp;CELL("address", INDEX(J$27:ABV$27,,MATCH(C37,J$27:ABV$27,0))),$C37),"")</f>
        <v>Emissions Policy Contributions</v>
      </c>
      <c r="E37" s="155"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2"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600075</xdr:colOff>
                    <xdr:row>26</xdr:row>
                    <xdr:rowOff>85725</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topLeftCell="C1" zoomScale="140" zoomScaleNormal="140" workbookViewId="0">
      <selection activeCell="H23" sqref="H23"/>
    </sheetView>
  </sheetViews>
  <sheetFormatPr defaultColWidth="12" defaultRowHeight="12" customHeight="1" outlineLevelRow="1" outlineLevelCol="1"/>
  <cols>
    <col min="1" max="1" width="15.83203125" customWidth="1"/>
    <col min="2" max="2" width="2.83203125" customWidth="1"/>
    <col min="3" max="3" width="28" customWidth="1"/>
    <col min="4" max="4" width="27.83203125" bestFit="1" customWidth="1"/>
    <col min="5" max="5" width="7.83203125" customWidth="1"/>
    <col min="6" max="6" width="11.6640625" customWidth="1"/>
    <col min="7" max="7" width="12" customWidth="1"/>
    <col min="8" max="8" width="24.1640625" style="50" customWidth="1"/>
    <col min="9" max="9" width="2.1640625" style="50" customWidth="1"/>
    <col min="10" max="10" width="39.6640625" customWidth="1"/>
    <col min="11" max="11" width="14" customWidth="1"/>
    <col min="12" max="12" width="15.1640625" customWidth="1"/>
    <col min="13" max="13" width="14" customWidth="1"/>
    <col min="14" max="15" width="15" customWidth="1"/>
    <col min="16" max="18" width="14" customWidth="1"/>
    <col min="19" max="19" width="13.1640625" customWidth="1"/>
    <col min="20" max="23" width="13.1640625" hidden="1" customWidth="1" outlineLevel="1"/>
    <col min="24" max="24" width="13.1640625" customWidth="1" collapsed="1"/>
    <col min="25" max="28" width="13.1640625" hidden="1" customWidth="1" outlineLevel="1"/>
    <col min="29" max="29" width="13.1640625" customWidth="1" collapsed="1"/>
    <col min="30" max="33" width="13.1640625" hidden="1" customWidth="1" outlineLevel="1"/>
    <col min="34" max="34" width="13.1640625" customWidth="1" collapsed="1"/>
    <col min="35" max="38" width="13.1640625" hidden="1" customWidth="1" outlineLevel="1"/>
    <col min="39" max="39" width="13.1640625" customWidth="1" collapsed="1"/>
    <col min="40" max="43" width="13.1640625" hidden="1" customWidth="1" outlineLevel="1"/>
    <col min="44" max="44" width="13.164062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8320312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640625" customWidth="1"/>
    <col min="338" max="345" width="21" customWidth="1"/>
    <col min="346" max="347" width="20.1640625" customWidth="1"/>
  </cols>
  <sheetData>
    <row r="1" spans="1:334" s="1" customFormat="1" ht="29.25" thickBot="1">
      <c r="A1" s="1" t="s">
        <v>327</v>
      </c>
    </row>
    <row r="3" spans="1:334"/>
    <row r="4" spans="1:334" ht="19.5" thickBot="1">
      <c r="J4" s="2" t="s">
        <v>327</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row r="6" spans="1:334"/>
    <row r="7" spans="1:334" outlineLevel="1">
      <c r="H7" s="118" t="s">
        <v>119</v>
      </c>
      <c r="I7" s="276" t="s">
        <v>120</v>
      </c>
      <c r="J7" s="124" t="s">
        <v>121</v>
      </c>
      <c r="K7" s="124" t="s">
        <v>122</v>
      </c>
      <c r="L7" s="124" t="s">
        <v>145</v>
      </c>
      <c r="M7" s="124" t="s">
        <v>146</v>
      </c>
      <c r="N7" s="124" t="s">
        <v>114</v>
      </c>
      <c r="O7" s="124" t="s">
        <v>328</v>
      </c>
      <c r="P7" s="124" t="s">
        <v>329</v>
      </c>
      <c r="Q7" s="124" t="s">
        <v>148</v>
      </c>
      <c r="R7" s="124" t="s">
        <v>330</v>
      </c>
      <c r="S7" s="124" t="s">
        <v>331</v>
      </c>
      <c r="T7" s="124" t="s">
        <v>331</v>
      </c>
      <c r="U7" s="124" t="s">
        <v>331</v>
      </c>
      <c r="V7" s="124" t="s">
        <v>331</v>
      </c>
      <c r="W7" s="124" t="s">
        <v>331</v>
      </c>
      <c r="X7" s="124" t="s">
        <v>331</v>
      </c>
      <c r="Y7" s="124" t="s">
        <v>331</v>
      </c>
      <c r="Z7" s="124" t="s">
        <v>331</v>
      </c>
      <c r="AA7" s="124" t="s">
        <v>331</v>
      </c>
      <c r="AB7" s="124" t="s">
        <v>331</v>
      </c>
      <c r="AC7" s="124" t="s">
        <v>331</v>
      </c>
      <c r="AD7" s="124" t="s">
        <v>331</v>
      </c>
      <c r="AE7" s="124" t="s">
        <v>331</v>
      </c>
      <c r="AF7" s="124" t="s">
        <v>331</v>
      </c>
      <c r="AG7" s="124" t="s">
        <v>331</v>
      </c>
      <c r="AH7" s="124" t="s">
        <v>331</v>
      </c>
      <c r="AI7" s="124" t="s">
        <v>331</v>
      </c>
      <c r="AJ7" s="124" t="s">
        <v>331</v>
      </c>
      <c r="AK7" s="124" t="s">
        <v>331</v>
      </c>
      <c r="AL7" s="124" t="s">
        <v>331</v>
      </c>
      <c r="AM7" s="124" t="s">
        <v>331</v>
      </c>
      <c r="AN7" s="124" t="s">
        <v>331</v>
      </c>
      <c r="AO7" s="124" t="s">
        <v>331</v>
      </c>
      <c r="AP7" s="124" t="s">
        <v>331</v>
      </c>
      <c r="AQ7" s="124" t="s">
        <v>331</v>
      </c>
      <c r="AR7" s="124" t="s">
        <v>331</v>
      </c>
      <c r="AS7" s="124" t="s">
        <v>147</v>
      </c>
      <c r="AT7" s="124" t="s">
        <v>147</v>
      </c>
      <c r="AU7" s="124" t="s">
        <v>147</v>
      </c>
      <c r="AV7" s="124" t="s">
        <v>147</v>
      </c>
      <c r="AW7" s="124" t="s">
        <v>147</v>
      </c>
      <c r="AX7" s="124" t="s">
        <v>147</v>
      </c>
      <c r="AY7" s="124" t="s">
        <v>147</v>
      </c>
      <c r="AZ7" s="124" t="s">
        <v>147</v>
      </c>
      <c r="BA7" s="124" t="s">
        <v>147</v>
      </c>
      <c r="BB7" s="124" t="s">
        <v>147</v>
      </c>
      <c r="BC7" s="124" t="s">
        <v>147</v>
      </c>
      <c r="BD7" s="124" t="s">
        <v>147</v>
      </c>
      <c r="BE7" s="124" t="s">
        <v>147</v>
      </c>
      <c r="BF7" s="124" t="s">
        <v>147</v>
      </c>
      <c r="BG7" s="124" t="s">
        <v>147</v>
      </c>
      <c r="BH7" s="124" t="s">
        <v>147</v>
      </c>
      <c r="BI7" s="124" t="s">
        <v>147</v>
      </c>
      <c r="BJ7" s="124" t="s">
        <v>147</v>
      </c>
      <c r="BK7" s="124" t="s">
        <v>147</v>
      </c>
      <c r="BL7" s="124" t="s">
        <v>147</v>
      </c>
      <c r="BM7" s="124" t="s">
        <v>147</v>
      </c>
      <c r="BN7" s="124" t="s">
        <v>147</v>
      </c>
      <c r="BO7" s="124" t="s">
        <v>147</v>
      </c>
      <c r="BP7" s="124" t="s">
        <v>147</v>
      </c>
      <c r="BQ7" s="124" t="s">
        <v>147</v>
      </c>
      <c r="BR7" s="124" t="s">
        <v>147</v>
      </c>
      <c r="BS7" s="124" t="s">
        <v>332</v>
      </c>
      <c r="BT7" s="124" t="s">
        <v>332</v>
      </c>
      <c r="BU7" s="124" t="s">
        <v>332</v>
      </c>
      <c r="BV7" s="124" t="s">
        <v>332</v>
      </c>
      <c r="BW7" s="124" t="s">
        <v>332</v>
      </c>
      <c r="BX7" s="124" t="s">
        <v>332</v>
      </c>
      <c r="BY7" s="124" t="s">
        <v>332</v>
      </c>
      <c r="BZ7" s="124" t="s">
        <v>332</v>
      </c>
      <c r="CA7" s="124" t="s">
        <v>332</v>
      </c>
      <c r="CB7" s="124" t="s">
        <v>332</v>
      </c>
      <c r="CC7" s="124" t="s">
        <v>332</v>
      </c>
      <c r="CD7" s="124" t="s">
        <v>332</v>
      </c>
      <c r="CE7" s="124" t="s">
        <v>332</v>
      </c>
      <c r="CF7" s="124" t="s">
        <v>332</v>
      </c>
      <c r="CG7" s="124" t="s">
        <v>332</v>
      </c>
      <c r="CH7" s="124" t="s">
        <v>332</v>
      </c>
      <c r="CI7" s="124" t="s">
        <v>332</v>
      </c>
      <c r="CJ7" s="124" t="s">
        <v>332</v>
      </c>
      <c r="CK7" s="124" t="s">
        <v>332</v>
      </c>
      <c r="CL7" s="124" t="s">
        <v>332</v>
      </c>
      <c r="CM7" s="124" t="s">
        <v>332</v>
      </c>
      <c r="CN7" s="124" t="s">
        <v>332</v>
      </c>
      <c r="CO7" s="124" t="s">
        <v>332</v>
      </c>
      <c r="CP7" s="124" t="s">
        <v>332</v>
      </c>
      <c r="CQ7" s="124" t="s">
        <v>332</v>
      </c>
      <c r="CR7" s="124" t="s">
        <v>332</v>
      </c>
      <c r="CS7" s="124" t="s">
        <v>333</v>
      </c>
      <c r="CT7" s="124" t="s">
        <v>333</v>
      </c>
      <c r="CU7" s="124" t="s">
        <v>333</v>
      </c>
      <c r="CV7" s="124" t="s">
        <v>333</v>
      </c>
      <c r="CW7" s="124" t="s">
        <v>333</v>
      </c>
      <c r="CX7" s="124" t="s">
        <v>333</v>
      </c>
      <c r="CY7" s="124" t="s">
        <v>333</v>
      </c>
      <c r="CZ7" s="124" t="s">
        <v>333</v>
      </c>
      <c r="DA7" s="124" t="s">
        <v>333</v>
      </c>
      <c r="DB7" s="124" t="s">
        <v>333</v>
      </c>
      <c r="DC7" s="124" t="s">
        <v>333</v>
      </c>
      <c r="DD7" s="124" t="s">
        <v>333</v>
      </c>
      <c r="DE7" s="124" t="s">
        <v>333</v>
      </c>
      <c r="DF7" s="124" t="s">
        <v>333</v>
      </c>
      <c r="DG7" s="124" t="s">
        <v>333</v>
      </c>
      <c r="DH7" s="124" t="s">
        <v>333</v>
      </c>
      <c r="DI7" s="124" t="s">
        <v>333</v>
      </c>
      <c r="DJ7" s="124" t="s">
        <v>333</v>
      </c>
      <c r="DK7" s="124" t="s">
        <v>333</v>
      </c>
      <c r="DL7" s="124" t="s">
        <v>333</v>
      </c>
      <c r="DM7" s="124" t="s">
        <v>333</v>
      </c>
      <c r="DN7" s="124" t="s">
        <v>333</v>
      </c>
      <c r="DO7" s="124" t="s">
        <v>333</v>
      </c>
      <c r="DP7" s="124" t="s">
        <v>333</v>
      </c>
      <c r="DQ7" s="124" t="s">
        <v>333</v>
      </c>
      <c r="DR7" s="124" t="s">
        <v>333</v>
      </c>
      <c r="DS7" s="124" t="s">
        <v>149</v>
      </c>
      <c r="DT7" s="124" t="s">
        <v>150</v>
      </c>
      <c r="DU7" s="124" t="s">
        <v>152</v>
      </c>
      <c r="DV7" s="124" t="s">
        <v>152</v>
      </c>
      <c r="DW7" s="124" t="s">
        <v>152</v>
      </c>
      <c r="DX7" s="124" t="s">
        <v>152</v>
      </c>
      <c r="DY7" s="124" t="s">
        <v>152</v>
      </c>
      <c r="DZ7" s="124" t="s">
        <v>152</v>
      </c>
      <c r="EA7" s="124" t="s">
        <v>152</v>
      </c>
      <c r="EB7" s="124" t="s">
        <v>152</v>
      </c>
      <c r="EC7" s="124" t="s">
        <v>152</v>
      </c>
      <c r="ED7" s="124" t="s">
        <v>152</v>
      </c>
      <c r="EE7" s="124" t="s">
        <v>152</v>
      </c>
      <c r="EF7" s="124" t="s">
        <v>152</v>
      </c>
      <c r="EG7" s="124" t="s">
        <v>152</v>
      </c>
      <c r="EH7" s="124" t="s">
        <v>152</v>
      </c>
      <c r="EI7" s="124" t="s">
        <v>152</v>
      </c>
      <c r="EJ7" s="124" t="s">
        <v>152</v>
      </c>
      <c r="EK7" s="124" t="s">
        <v>152</v>
      </c>
      <c r="EL7" s="124" t="s">
        <v>152</v>
      </c>
      <c r="EM7" s="124" t="s">
        <v>152</v>
      </c>
      <c r="EN7" s="124" t="s">
        <v>152</v>
      </c>
      <c r="EO7" s="124" t="s">
        <v>152</v>
      </c>
      <c r="EP7" s="124" t="s">
        <v>152</v>
      </c>
      <c r="EQ7" s="124" t="s">
        <v>152</v>
      </c>
      <c r="ER7" s="124" t="s">
        <v>152</v>
      </c>
      <c r="ES7" s="124" t="s">
        <v>152</v>
      </c>
      <c r="ET7" s="124" t="s">
        <v>152</v>
      </c>
      <c r="EU7" s="124" t="s">
        <v>153</v>
      </c>
      <c r="EV7" s="124" t="s">
        <v>153</v>
      </c>
      <c r="EW7" s="124" t="s">
        <v>153</v>
      </c>
      <c r="EX7" s="124" t="s">
        <v>153</v>
      </c>
      <c r="EY7" s="124" t="s">
        <v>153</v>
      </c>
      <c r="EZ7" s="124" t="s">
        <v>153</v>
      </c>
      <c r="FA7" s="124" t="s">
        <v>153</v>
      </c>
      <c r="FB7" s="124" t="s">
        <v>153</v>
      </c>
      <c r="FC7" s="124" t="s">
        <v>153</v>
      </c>
      <c r="FD7" s="124" t="s">
        <v>153</v>
      </c>
      <c r="FE7" s="124" t="s">
        <v>153</v>
      </c>
      <c r="FF7" s="124" t="s">
        <v>153</v>
      </c>
      <c r="FG7" s="124" t="s">
        <v>153</v>
      </c>
      <c r="FH7" s="124" t="s">
        <v>153</v>
      </c>
      <c r="FI7" s="124" t="s">
        <v>153</v>
      </c>
      <c r="FJ7" s="124" t="s">
        <v>153</v>
      </c>
      <c r="FK7" s="124" t="s">
        <v>153</v>
      </c>
      <c r="FL7" s="124" t="s">
        <v>153</v>
      </c>
      <c r="FM7" s="124" t="s">
        <v>153</v>
      </c>
      <c r="FN7" s="124" t="s">
        <v>153</v>
      </c>
      <c r="FO7" s="124" t="s">
        <v>153</v>
      </c>
      <c r="FP7" s="124" t="s">
        <v>153</v>
      </c>
      <c r="FQ7" s="124" t="s">
        <v>153</v>
      </c>
      <c r="FR7" s="124" t="s">
        <v>153</v>
      </c>
      <c r="FS7" s="124" t="s">
        <v>153</v>
      </c>
      <c r="FT7" s="124" t="s">
        <v>153</v>
      </c>
      <c r="FU7" s="124" t="s">
        <v>334</v>
      </c>
      <c r="FV7" s="124" t="s">
        <v>334</v>
      </c>
      <c r="FW7" s="124" t="s">
        <v>334</v>
      </c>
      <c r="FX7" s="124" t="s">
        <v>334</v>
      </c>
      <c r="FY7" s="124" t="s">
        <v>334</v>
      </c>
      <c r="FZ7" s="124" t="s">
        <v>334</v>
      </c>
      <c r="GA7" s="124" t="s">
        <v>334</v>
      </c>
      <c r="GB7" s="124" t="s">
        <v>334</v>
      </c>
      <c r="GC7" s="124" t="s">
        <v>334</v>
      </c>
      <c r="GD7" s="124" t="s">
        <v>334</v>
      </c>
      <c r="GE7" s="124" t="s">
        <v>334</v>
      </c>
      <c r="GF7" s="124" t="s">
        <v>334</v>
      </c>
      <c r="GG7" s="124" t="s">
        <v>334</v>
      </c>
      <c r="GH7" s="124" t="s">
        <v>334</v>
      </c>
      <c r="GI7" s="124" t="s">
        <v>334</v>
      </c>
      <c r="GJ7" s="124" t="s">
        <v>334</v>
      </c>
      <c r="GK7" s="124" t="s">
        <v>334</v>
      </c>
      <c r="GL7" s="124" t="s">
        <v>334</v>
      </c>
      <c r="GM7" s="124" t="s">
        <v>334</v>
      </c>
      <c r="GN7" s="124" t="s">
        <v>334</v>
      </c>
      <c r="GO7" s="124" t="s">
        <v>334</v>
      </c>
      <c r="GP7" s="124" t="s">
        <v>334</v>
      </c>
      <c r="GQ7" s="124" t="s">
        <v>334</v>
      </c>
      <c r="GR7" s="124" t="s">
        <v>334</v>
      </c>
      <c r="GS7" s="124" t="s">
        <v>334</v>
      </c>
      <c r="GT7" s="124" t="s">
        <v>334</v>
      </c>
      <c r="GU7" s="124" t="s">
        <v>151</v>
      </c>
      <c r="GV7" s="124" t="s">
        <v>151</v>
      </c>
      <c r="GW7" s="124" t="s">
        <v>151</v>
      </c>
      <c r="GX7" s="124" t="s">
        <v>151</v>
      </c>
      <c r="GY7" s="124" t="s">
        <v>151</v>
      </c>
      <c r="GZ7" s="124" t="s">
        <v>151</v>
      </c>
      <c r="HA7" s="124" t="s">
        <v>151</v>
      </c>
      <c r="HB7" s="124" t="s">
        <v>151</v>
      </c>
      <c r="HC7" s="124" t="s">
        <v>151</v>
      </c>
      <c r="HD7" s="124" t="s">
        <v>151</v>
      </c>
      <c r="HE7" s="124" t="s">
        <v>151</v>
      </c>
      <c r="HF7" s="124" t="s">
        <v>151</v>
      </c>
      <c r="HG7" s="124" t="s">
        <v>151</v>
      </c>
      <c r="HH7" s="124" t="s">
        <v>151</v>
      </c>
      <c r="HI7" s="124" t="s">
        <v>151</v>
      </c>
      <c r="HJ7" s="124" t="s">
        <v>151</v>
      </c>
      <c r="HK7" s="124" t="s">
        <v>151</v>
      </c>
      <c r="HL7" s="124" t="s">
        <v>151</v>
      </c>
      <c r="HM7" s="124" t="s">
        <v>151</v>
      </c>
      <c r="HN7" s="124" t="s">
        <v>151</v>
      </c>
      <c r="HO7" s="124" t="s">
        <v>151</v>
      </c>
      <c r="HP7" s="124" t="s">
        <v>151</v>
      </c>
      <c r="HQ7" s="124" t="s">
        <v>151</v>
      </c>
      <c r="HR7" s="124" t="s">
        <v>151</v>
      </c>
      <c r="HS7" s="124" t="s">
        <v>151</v>
      </c>
      <c r="HT7" s="124" t="s">
        <v>151</v>
      </c>
      <c r="HU7" s="124" t="s">
        <v>335</v>
      </c>
      <c r="HV7" s="124" t="s">
        <v>335</v>
      </c>
      <c r="HW7" s="124" t="s">
        <v>335</v>
      </c>
      <c r="HX7" s="124" t="s">
        <v>335</v>
      </c>
      <c r="HY7" s="124" t="s">
        <v>335</v>
      </c>
      <c r="HZ7" s="124" t="s">
        <v>335</v>
      </c>
      <c r="IA7" s="124" t="s">
        <v>335</v>
      </c>
      <c r="IB7" s="124" t="s">
        <v>335</v>
      </c>
      <c r="IC7" s="124" t="s">
        <v>335</v>
      </c>
      <c r="ID7" s="124" t="s">
        <v>335</v>
      </c>
      <c r="IE7" s="124" t="s">
        <v>335</v>
      </c>
      <c r="IF7" s="124" t="s">
        <v>335</v>
      </c>
      <c r="IG7" s="124" t="s">
        <v>335</v>
      </c>
      <c r="IH7" s="124" t="s">
        <v>335</v>
      </c>
      <c r="II7" s="124" t="s">
        <v>335</v>
      </c>
      <c r="IJ7" s="124" t="s">
        <v>335</v>
      </c>
      <c r="IK7" s="124" t="s">
        <v>335</v>
      </c>
      <c r="IL7" s="124" t="s">
        <v>335</v>
      </c>
      <c r="IM7" s="124" t="s">
        <v>335</v>
      </c>
      <c r="IN7" s="124" t="s">
        <v>335</v>
      </c>
      <c r="IO7" s="124" t="s">
        <v>335</v>
      </c>
      <c r="IP7" s="124" t="s">
        <v>335</v>
      </c>
      <c r="IQ7" s="124" t="s">
        <v>335</v>
      </c>
      <c r="IR7" s="124" t="s">
        <v>335</v>
      </c>
      <c r="IS7" s="124" t="s">
        <v>335</v>
      </c>
      <c r="IT7" s="124" t="s">
        <v>335</v>
      </c>
      <c r="IU7" s="124" t="s">
        <v>336</v>
      </c>
      <c r="IV7" s="124" t="s">
        <v>336</v>
      </c>
      <c r="IW7" s="124" t="s">
        <v>336</v>
      </c>
      <c r="IX7" s="124" t="s">
        <v>336</v>
      </c>
      <c r="IY7" s="124" t="s">
        <v>336</v>
      </c>
      <c r="IZ7" s="124" t="s">
        <v>336</v>
      </c>
      <c r="JA7" s="124" t="s">
        <v>336</v>
      </c>
      <c r="JB7" s="124" t="s">
        <v>336</v>
      </c>
      <c r="JC7" s="124" t="s">
        <v>336</v>
      </c>
      <c r="JD7" s="124" t="s">
        <v>336</v>
      </c>
      <c r="JE7" s="124" t="s">
        <v>336</v>
      </c>
      <c r="JF7" s="124" t="s">
        <v>336</v>
      </c>
      <c r="JG7" s="124" t="s">
        <v>336</v>
      </c>
      <c r="JH7" s="124" t="s">
        <v>336</v>
      </c>
      <c r="JI7" s="124" t="s">
        <v>336</v>
      </c>
      <c r="JJ7" s="124" t="s">
        <v>336</v>
      </c>
      <c r="JK7" s="124" t="s">
        <v>336</v>
      </c>
      <c r="JL7" s="124" t="s">
        <v>336</v>
      </c>
      <c r="JM7" s="124" t="s">
        <v>336</v>
      </c>
      <c r="JN7" s="124" t="s">
        <v>336</v>
      </c>
      <c r="JO7" s="124" t="s">
        <v>336</v>
      </c>
      <c r="JP7" s="124" t="s">
        <v>336</v>
      </c>
      <c r="JQ7" s="124" t="s">
        <v>336</v>
      </c>
      <c r="JR7" s="124" t="s">
        <v>336</v>
      </c>
      <c r="JS7" s="124" t="s">
        <v>336</v>
      </c>
      <c r="JT7" s="124" t="s">
        <v>336</v>
      </c>
      <c r="JU7" s="124" t="str">
        <f>_xlfn.CONCAT($JU$14,".TxEmissionsContribution.to")</f>
        <v>GHG.TxEmissionsContribution.to</v>
      </c>
      <c r="JV7" s="124" t="str">
        <f>_xlfn.CONCAT($JU$14,".TxEmissionsContribution.forward_dir_multiplier")</f>
        <v>GHG.TxEmissionsContribution.forward_dir_multiplier</v>
      </c>
      <c r="JW7" s="124" t="str">
        <f t="shared" ref="JW7:KU7" si="0">_xlfn.CONCAT($JU$14,".TxEmissionsContribution.forward_dir_multiplier")</f>
        <v>GHG.TxEmissionsContribution.forward_dir_multiplier</v>
      </c>
      <c r="JX7" s="124" t="str">
        <f t="shared" si="0"/>
        <v>GHG.TxEmissionsContribution.forward_dir_multiplier</v>
      </c>
      <c r="JY7" s="124" t="str">
        <f t="shared" si="0"/>
        <v>GHG.TxEmissionsContribution.forward_dir_multiplier</v>
      </c>
      <c r="JZ7" s="124" t="str">
        <f t="shared" si="0"/>
        <v>GHG.TxEmissionsContribution.forward_dir_multiplier</v>
      </c>
      <c r="KA7" s="124" t="str">
        <f t="shared" si="0"/>
        <v>GHG.TxEmissionsContribution.forward_dir_multiplier</v>
      </c>
      <c r="KB7" s="124" t="str">
        <f t="shared" si="0"/>
        <v>GHG.TxEmissionsContribution.forward_dir_multiplier</v>
      </c>
      <c r="KC7" s="124" t="str">
        <f t="shared" si="0"/>
        <v>GHG.TxEmissionsContribution.forward_dir_multiplier</v>
      </c>
      <c r="KD7" s="124" t="str">
        <f t="shared" si="0"/>
        <v>GHG.TxEmissionsContribution.forward_dir_multiplier</v>
      </c>
      <c r="KE7" s="124" t="str">
        <f t="shared" si="0"/>
        <v>GHG.TxEmissionsContribution.forward_dir_multiplier</v>
      </c>
      <c r="KF7" s="124" t="str">
        <f t="shared" si="0"/>
        <v>GHG.TxEmissionsContribution.forward_dir_multiplier</v>
      </c>
      <c r="KG7" s="124" t="str">
        <f t="shared" si="0"/>
        <v>GHG.TxEmissionsContribution.forward_dir_multiplier</v>
      </c>
      <c r="KH7" s="124" t="str">
        <f t="shared" si="0"/>
        <v>GHG.TxEmissionsContribution.forward_dir_multiplier</v>
      </c>
      <c r="KI7" s="124" t="str">
        <f t="shared" si="0"/>
        <v>GHG.TxEmissionsContribution.forward_dir_multiplier</v>
      </c>
      <c r="KJ7" s="124" t="str">
        <f t="shared" si="0"/>
        <v>GHG.TxEmissionsContribution.forward_dir_multiplier</v>
      </c>
      <c r="KK7" s="124" t="str">
        <f t="shared" si="0"/>
        <v>GHG.TxEmissionsContribution.forward_dir_multiplier</v>
      </c>
      <c r="KL7" s="124" t="str">
        <f t="shared" si="0"/>
        <v>GHG.TxEmissionsContribution.forward_dir_multiplier</v>
      </c>
      <c r="KM7" s="124" t="str">
        <f t="shared" si="0"/>
        <v>GHG.TxEmissionsContribution.forward_dir_multiplier</v>
      </c>
      <c r="KN7" s="124" t="str">
        <f t="shared" si="0"/>
        <v>GHG.TxEmissionsContribution.forward_dir_multiplier</v>
      </c>
      <c r="KO7" s="124" t="str">
        <f t="shared" si="0"/>
        <v>GHG.TxEmissionsContribution.forward_dir_multiplier</v>
      </c>
      <c r="KP7" s="124" t="str">
        <f t="shared" si="0"/>
        <v>GHG.TxEmissionsContribution.forward_dir_multiplier</v>
      </c>
      <c r="KQ7" s="124" t="str">
        <f t="shared" si="0"/>
        <v>GHG.TxEmissionsContribution.forward_dir_multiplier</v>
      </c>
      <c r="KR7" s="124" t="str">
        <f t="shared" si="0"/>
        <v>GHG.TxEmissionsContribution.forward_dir_multiplier</v>
      </c>
      <c r="KS7" s="124" t="str">
        <f t="shared" si="0"/>
        <v>GHG.TxEmissionsContribution.forward_dir_multiplier</v>
      </c>
      <c r="KT7" s="124" t="str">
        <f t="shared" si="0"/>
        <v>GHG.TxEmissionsContribution.forward_dir_multiplier</v>
      </c>
      <c r="KU7" s="124" t="str">
        <f t="shared" si="0"/>
        <v>GHG.TxEmissionsContribution.forward_dir_multiplier</v>
      </c>
      <c r="KV7" s="124" t="str">
        <f>_xlfn.CONCAT($JU$14,".TxEmissionsContribution.reverse_dir_multiplier")</f>
        <v>GHG.TxEmissionsContribution.reverse_dir_multiplier</v>
      </c>
      <c r="KW7" s="124" t="str">
        <f t="shared" ref="KW7:LU7" si="1">_xlfn.CONCAT($JU$14,".TxEmissionsContribution.reverse_dir_multiplier")</f>
        <v>GHG.TxEmissionsContribution.reverse_dir_multiplier</v>
      </c>
      <c r="KX7" s="124" t="str">
        <f t="shared" si="1"/>
        <v>GHG.TxEmissionsContribution.reverse_dir_multiplier</v>
      </c>
      <c r="KY7" s="124" t="str">
        <f t="shared" si="1"/>
        <v>GHG.TxEmissionsContribution.reverse_dir_multiplier</v>
      </c>
      <c r="KZ7" s="124" t="str">
        <f t="shared" si="1"/>
        <v>GHG.TxEmissionsContribution.reverse_dir_multiplier</v>
      </c>
      <c r="LA7" s="124" t="str">
        <f t="shared" si="1"/>
        <v>GHG.TxEmissionsContribution.reverse_dir_multiplier</v>
      </c>
      <c r="LB7" s="124" t="str">
        <f t="shared" si="1"/>
        <v>GHG.TxEmissionsContribution.reverse_dir_multiplier</v>
      </c>
      <c r="LC7" s="124" t="str">
        <f t="shared" si="1"/>
        <v>GHG.TxEmissionsContribution.reverse_dir_multiplier</v>
      </c>
      <c r="LD7" s="124" t="str">
        <f t="shared" si="1"/>
        <v>GHG.TxEmissionsContribution.reverse_dir_multiplier</v>
      </c>
      <c r="LE7" s="124" t="str">
        <f t="shared" si="1"/>
        <v>GHG.TxEmissionsContribution.reverse_dir_multiplier</v>
      </c>
      <c r="LF7" s="124" t="str">
        <f t="shared" si="1"/>
        <v>GHG.TxEmissionsContribution.reverse_dir_multiplier</v>
      </c>
      <c r="LG7" s="124" t="str">
        <f t="shared" si="1"/>
        <v>GHG.TxEmissionsContribution.reverse_dir_multiplier</v>
      </c>
      <c r="LH7" s="124" t="str">
        <f t="shared" si="1"/>
        <v>GHG.TxEmissionsContribution.reverse_dir_multiplier</v>
      </c>
      <c r="LI7" s="124" t="str">
        <f t="shared" si="1"/>
        <v>GHG.TxEmissionsContribution.reverse_dir_multiplier</v>
      </c>
      <c r="LJ7" s="124" t="str">
        <f t="shared" si="1"/>
        <v>GHG.TxEmissionsContribution.reverse_dir_multiplier</v>
      </c>
      <c r="LK7" s="124" t="str">
        <f t="shared" si="1"/>
        <v>GHG.TxEmissionsContribution.reverse_dir_multiplier</v>
      </c>
      <c r="LL7" s="124" t="str">
        <f t="shared" si="1"/>
        <v>GHG.TxEmissionsContribution.reverse_dir_multiplier</v>
      </c>
      <c r="LM7" s="124" t="str">
        <f t="shared" si="1"/>
        <v>GHG.TxEmissionsContribution.reverse_dir_multiplier</v>
      </c>
      <c r="LN7" s="124" t="str">
        <f t="shared" si="1"/>
        <v>GHG.TxEmissionsContribution.reverse_dir_multiplier</v>
      </c>
      <c r="LO7" s="124" t="str">
        <f t="shared" si="1"/>
        <v>GHG.TxEmissionsContribution.reverse_dir_multiplier</v>
      </c>
      <c r="LP7" s="124" t="str">
        <f t="shared" si="1"/>
        <v>GHG.TxEmissionsContribution.reverse_dir_multiplier</v>
      </c>
      <c r="LQ7" s="124" t="str">
        <f t="shared" si="1"/>
        <v>GHG.TxEmissionsContribution.reverse_dir_multiplier</v>
      </c>
      <c r="LR7" s="124" t="str">
        <f t="shared" si="1"/>
        <v>GHG.TxEmissionsContribution.reverse_dir_multiplier</v>
      </c>
      <c r="LS7" s="124" t="str">
        <f t="shared" si="1"/>
        <v>GHG.TxEmissionsContribution.reverse_dir_multiplier</v>
      </c>
      <c r="LT7" s="124" t="str">
        <f t="shared" si="1"/>
        <v>GHG.TxEmissionsContribution.reverse_dir_multiplier</v>
      </c>
      <c r="LU7" s="124" t="str">
        <f t="shared" si="1"/>
        <v>GHG.TxEmissionsContribution.reverse_dir_multiplier</v>
      </c>
      <c r="LV7" s="7"/>
    </row>
    <row r="8" spans="1:334">
      <c r="H8" s="118" t="s">
        <v>125</v>
      </c>
      <c r="I8" s="276" t="s">
        <v>120</v>
      </c>
      <c r="J8" s="124"/>
      <c r="K8" s="124"/>
      <c r="L8" s="124" t="s">
        <v>154</v>
      </c>
      <c r="M8" s="124" t="s">
        <v>154</v>
      </c>
      <c r="N8" s="124" t="s">
        <v>126</v>
      </c>
      <c r="O8" s="124" t="s">
        <v>126</v>
      </c>
      <c r="P8" s="124" t="s">
        <v>154</v>
      </c>
      <c r="Q8" s="124" t="s">
        <v>154</v>
      </c>
      <c r="R8" s="124" t="s">
        <v>155</v>
      </c>
      <c r="S8" s="124" t="s">
        <v>126</v>
      </c>
      <c r="T8" s="124" t="s">
        <v>126</v>
      </c>
      <c r="U8" s="124" t="s">
        <v>126</v>
      </c>
      <c r="V8" s="124" t="s">
        <v>126</v>
      </c>
      <c r="W8" s="124" t="s">
        <v>126</v>
      </c>
      <c r="X8" s="124" t="s">
        <v>126</v>
      </c>
      <c r="Y8" s="124" t="s">
        <v>126</v>
      </c>
      <c r="Z8" s="124" t="s">
        <v>126</v>
      </c>
      <c r="AA8" s="124" t="s">
        <v>126</v>
      </c>
      <c r="AB8" s="124" t="s">
        <v>126</v>
      </c>
      <c r="AC8" s="124" t="s">
        <v>126</v>
      </c>
      <c r="AD8" s="124" t="s">
        <v>126</v>
      </c>
      <c r="AE8" s="124" t="s">
        <v>126</v>
      </c>
      <c r="AF8" s="124" t="s">
        <v>126</v>
      </c>
      <c r="AG8" s="124" t="s">
        <v>126</v>
      </c>
      <c r="AH8" s="124" t="s">
        <v>126</v>
      </c>
      <c r="AI8" s="124" t="s">
        <v>126</v>
      </c>
      <c r="AJ8" s="124" t="s">
        <v>126</v>
      </c>
      <c r="AK8" s="124" t="s">
        <v>126</v>
      </c>
      <c r="AL8" s="124" t="s">
        <v>126</v>
      </c>
      <c r="AM8" s="124" t="s">
        <v>126</v>
      </c>
      <c r="AN8" s="124" t="s">
        <v>126</v>
      </c>
      <c r="AO8" s="124" t="s">
        <v>126</v>
      </c>
      <c r="AP8" s="124" t="s">
        <v>126</v>
      </c>
      <c r="AQ8" s="124" t="s">
        <v>126</v>
      </c>
      <c r="AR8" s="124" t="s">
        <v>126</v>
      </c>
      <c r="AS8" s="124" t="s">
        <v>155</v>
      </c>
      <c r="AT8" s="124" t="s">
        <v>155</v>
      </c>
      <c r="AU8" s="124" t="s">
        <v>155</v>
      </c>
      <c r="AV8" s="124" t="s">
        <v>155</v>
      </c>
      <c r="AW8" s="124" t="s">
        <v>155</v>
      </c>
      <c r="AX8" s="124" t="s">
        <v>155</v>
      </c>
      <c r="AY8" s="124" t="s">
        <v>155</v>
      </c>
      <c r="AZ8" s="124" t="s">
        <v>155</v>
      </c>
      <c r="BA8" s="124" t="s">
        <v>155</v>
      </c>
      <c r="BB8" s="124" t="s">
        <v>155</v>
      </c>
      <c r="BC8" s="124" t="s">
        <v>155</v>
      </c>
      <c r="BD8" s="124" t="s">
        <v>155</v>
      </c>
      <c r="BE8" s="124" t="s">
        <v>155</v>
      </c>
      <c r="BF8" s="124" t="s">
        <v>155</v>
      </c>
      <c r="BG8" s="124" t="s">
        <v>155</v>
      </c>
      <c r="BH8" s="124" t="s">
        <v>155</v>
      </c>
      <c r="BI8" s="124" t="s">
        <v>155</v>
      </c>
      <c r="BJ8" s="124" t="s">
        <v>155</v>
      </c>
      <c r="BK8" s="124" t="s">
        <v>155</v>
      </c>
      <c r="BL8" s="124" t="s">
        <v>155</v>
      </c>
      <c r="BM8" s="124" t="s">
        <v>155</v>
      </c>
      <c r="BN8" s="124" t="s">
        <v>155</v>
      </c>
      <c r="BO8" s="124" t="s">
        <v>155</v>
      </c>
      <c r="BP8" s="124" t="s">
        <v>155</v>
      </c>
      <c r="BQ8" s="124" t="s">
        <v>155</v>
      </c>
      <c r="BR8" s="124" t="s">
        <v>155</v>
      </c>
      <c r="BS8" s="124" t="s">
        <v>155</v>
      </c>
      <c r="BT8" s="124" t="s">
        <v>155</v>
      </c>
      <c r="BU8" s="124" t="s">
        <v>155</v>
      </c>
      <c r="BV8" s="124" t="s">
        <v>155</v>
      </c>
      <c r="BW8" s="124" t="s">
        <v>155</v>
      </c>
      <c r="BX8" s="124" t="s">
        <v>155</v>
      </c>
      <c r="BY8" s="124" t="s">
        <v>155</v>
      </c>
      <c r="BZ8" s="124" t="s">
        <v>155</v>
      </c>
      <c r="CA8" s="124" t="s">
        <v>155</v>
      </c>
      <c r="CB8" s="124" t="s">
        <v>155</v>
      </c>
      <c r="CC8" s="124" t="s">
        <v>155</v>
      </c>
      <c r="CD8" s="124" t="s">
        <v>155</v>
      </c>
      <c r="CE8" s="124" t="s">
        <v>155</v>
      </c>
      <c r="CF8" s="124" t="s">
        <v>155</v>
      </c>
      <c r="CG8" s="124" t="s">
        <v>155</v>
      </c>
      <c r="CH8" s="124" t="s">
        <v>155</v>
      </c>
      <c r="CI8" s="124" t="s">
        <v>155</v>
      </c>
      <c r="CJ8" s="124" t="s">
        <v>155</v>
      </c>
      <c r="CK8" s="124" t="s">
        <v>155</v>
      </c>
      <c r="CL8" s="124" t="s">
        <v>155</v>
      </c>
      <c r="CM8" s="124" t="s">
        <v>155</v>
      </c>
      <c r="CN8" s="124" t="s">
        <v>155</v>
      </c>
      <c r="CO8" s="124" t="s">
        <v>155</v>
      </c>
      <c r="CP8" s="124" t="s">
        <v>155</v>
      </c>
      <c r="CQ8" s="124" t="s">
        <v>155</v>
      </c>
      <c r="CR8" s="124" t="s">
        <v>155</v>
      </c>
      <c r="CS8" s="124" t="s">
        <v>155</v>
      </c>
      <c r="CT8" s="124" t="s">
        <v>155</v>
      </c>
      <c r="CU8" s="124" t="s">
        <v>155</v>
      </c>
      <c r="CV8" s="124" t="s">
        <v>155</v>
      </c>
      <c r="CW8" s="124" t="s">
        <v>155</v>
      </c>
      <c r="CX8" s="124" t="s">
        <v>155</v>
      </c>
      <c r="CY8" s="124" t="s">
        <v>155</v>
      </c>
      <c r="CZ8" s="124" t="s">
        <v>155</v>
      </c>
      <c r="DA8" s="124" t="s">
        <v>155</v>
      </c>
      <c r="DB8" s="124" t="s">
        <v>155</v>
      </c>
      <c r="DC8" s="124" t="s">
        <v>155</v>
      </c>
      <c r="DD8" s="124" t="s">
        <v>155</v>
      </c>
      <c r="DE8" s="124" t="s">
        <v>155</v>
      </c>
      <c r="DF8" s="124" t="s">
        <v>155</v>
      </c>
      <c r="DG8" s="124" t="s">
        <v>155</v>
      </c>
      <c r="DH8" s="124" t="s">
        <v>155</v>
      </c>
      <c r="DI8" s="124" t="s">
        <v>155</v>
      </c>
      <c r="DJ8" s="124" t="s">
        <v>155</v>
      </c>
      <c r="DK8" s="124" t="s">
        <v>155</v>
      </c>
      <c r="DL8" s="124" t="s">
        <v>155</v>
      </c>
      <c r="DM8" s="124" t="s">
        <v>155</v>
      </c>
      <c r="DN8" s="124" t="s">
        <v>155</v>
      </c>
      <c r="DO8" s="124" t="s">
        <v>155</v>
      </c>
      <c r="DP8" s="124" t="s">
        <v>155</v>
      </c>
      <c r="DQ8" s="124" t="s">
        <v>155</v>
      </c>
      <c r="DR8" s="124" t="s">
        <v>155</v>
      </c>
      <c r="DS8" s="124" t="s">
        <v>337</v>
      </c>
      <c r="DT8" s="124" t="s">
        <v>337</v>
      </c>
      <c r="DU8" s="124" t="s">
        <v>127</v>
      </c>
      <c r="DV8" s="124" t="s">
        <v>127</v>
      </c>
      <c r="DW8" s="124" t="s">
        <v>127</v>
      </c>
      <c r="DX8" s="124" t="s">
        <v>127</v>
      </c>
      <c r="DY8" s="124" t="s">
        <v>127</v>
      </c>
      <c r="DZ8" s="124" t="s">
        <v>127</v>
      </c>
      <c r="EA8" s="124" t="s">
        <v>127</v>
      </c>
      <c r="EB8" s="124" t="s">
        <v>127</v>
      </c>
      <c r="EC8" s="124" t="s">
        <v>127</v>
      </c>
      <c r="ED8" s="124" t="s">
        <v>127</v>
      </c>
      <c r="EE8" s="124" t="s">
        <v>127</v>
      </c>
      <c r="EF8" s="124" t="s">
        <v>127</v>
      </c>
      <c r="EG8" s="124" t="s">
        <v>127</v>
      </c>
      <c r="EH8" s="124" t="s">
        <v>127</v>
      </c>
      <c r="EI8" s="124" t="s">
        <v>127</v>
      </c>
      <c r="EJ8" s="124" t="s">
        <v>127</v>
      </c>
      <c r="EK8" s="124" t="s">
        <v>127</v>
      </c>
      <c r="EL8" s="124" t="s">
        <v>127</v>
      </c>
      <c r="EM8" s="124" t="s">
        <v>127</v>
      </c>
      <c r="EN8" s="124" t="s">
        <v>127</v>
      </c>
      <c r="EO8" s="124" t="s">
        <v>127</v>
      </c>
      <c r="EP8" s="124" t="s">
        <v>127</v>
      </c>
      <c r="EQ8" s="124" t="s">
        <v>127</v>
      </c>
      <c r="ER8" s="124" t="s">
        <v>127</v>
      </c>
      <c r="ES8" s="124" t="s">
        <v>127</v>
      </c>
      <c r="ET8" s="124" t="s">
        <v>127</v>
      </c>
      <c r="EU8" s="124" t="s">
        <v>127</v>
      </c>
      <c r="EV8" s="124" t="s">
        <v>127</v>
      </c>
      <c r="EW8" s="124" t="s">
        <v>127</v>
      </c>
      <c r="EX8" s="124" t="s">
        <v>127</v>
      </c>
      <c r="EY8" s="124" t="s">
        <v>127</v>
      </c>
      <c r="EZ8" s="124" t="s">
        <v>127</v>
      </c>
      <c r="FA8" s="124" t="s">
        <v>127</v>
      </c>
      <c r="FB8" s="124" t="s">
        <v>127</v>
      </c>
      <c r="FC8" s="124" t="s">
        <v>127</v>
      </c>
      <c r="FD8" s="124" t="s">
        <v>127</v>
      </c>
      <c r="FE8" s="124" t="s">
        <v>127</v>
      </c>
      <c r="FF8" s="124" t="s">
        <v>127</v>
      </c>
      <c r="FG8" s="124" t="s">
        <v>127</v>
      </c>
      <c r="FH8" s="124" t="s">
        <v>127</v>
      </c>
      <c r="FI8" s="124" t="s">
        <v>127</v>
      </c>
      <c r="FJ8" s="124" t="s">
        <v>127</v>
      </c>
      <c r="FK8" s="124" t="s">
        <v>127</v>
      </c>
      <c r="FL8" s="124" t="s">
        <v>127</v>
      </c>
      <c r="FM8" s="124" t="s">
        <v>127</v>
      </c>
      <c r="FN8" s="124" t="s">
        <v>127</v>
      </c>
      <c r="FO8" s="124" t="s">
        <v>127</v>
      </c>
      <c r="FP8" s="124" t="s">
        <v>127</v>
      </c>
      <c r="FQ8" s="124" t="s">
        <v>127</v>
      </c>
      <c r="FR8" s="124" t="s">
        <v>127</v>
      </c>
      <c r="FS8" s="124" t="s">
        <v>127</v>
      </c>
      <c r="FT8" s="124" t="s">
        <v>127</v>
      </c>
      <c r="FU8" s="124" t="s">
        <v>338</v>
      </c>
      <c r="FV8" s="124" t="s">
        <v>338</v>
      </c>
      <c r="FW8" s="124" t="s">
        <v>338</v>
      </c>
      <c r="FX8" s="124" t="s">
        <v>338</v>
      </c>
      <c r="FY8" s="124" t="s">
        <v>338</v>
      </c>
      <c r="FZ8" s="124" t="s">
        <v>338</v>
      </c>
      <c r="GA8" s="124" t="s">
        <v>338</v>
      </c>
      <c r="GB8" s="124" t="s">
        <v>338</v>
      </c>
      <c r="GC8" s="124" t="s">
        <v>338</v>
      </c>
      <c r="GD8" s="124" t="s">
        <v>338</v>
      </c>
      <c r="GE8" s="124" t="s">
        <v>338</v>
      </c>
      <c r="GF8" s="124" t="s">
        <v>338</v>
      </c>
      <c r="GG8" s="124" t="s">
        <v>338</v>
      </c>
      <c r="GH8" s="124" t="s">
        <v>338</v>
      </c>
      <c r="GI8" s="124" t="s">
        <v>338</v>
      </c>
      <c r="GJ8" s="124" t="s">
        <v>338</v>
      </c>
      <c r="GK8" s="124" t="s">
        <v>338</v>
      </c>
      <c r="GL8" s="124" t="s">
        <v>338</v>
      </c>
      <c r="GM8" s="124" t="s">
        <v>338</v>
      </c>
      <c r="GN8" s="124" t="s">
        <v>338</v>
      </c>
      <c r="GO8" s="124" t="s">
        <v>338</v>
      </c>
      <c r="GP8" s="124" t="s">
        <v>338</v>
      </c>
      <c r="GQ8" s="124" t="s">
        <v>338</v>
      </c>
      <c r="GR8" s="124" t="s">
        <v>338</v>
      </c>
      <c r="GS8" s="124" t="s">
        <v>338</v>
      </c>
      <c r="GT8" s="124" t="s">
        <v>338</v>
      </c>
      <c r="GU8" s="124" t="s">
        <v>338</v>
      </c>
      <c r="GV8" s="124" t="s">
        <v>338</v>
      </c>
      <c r="GW8" s="124" t="s">
        <v>338</v>
      </c>
      <c r="GX8" s="124" t="s">
        <v>338</v>
      </c>
      <c r="GY8" s="124" t="s">
        <v>338</v>
      </c>
      <c r="GZ8" s="124" t="s">
        <v>338</v>
      </c>
      <c r="HA8" s="124" t="s">
        <v>338</v>
      </c>
      <c r="HB8" s="124" t="s">
        <v>338</v>
      </c>
      <c r="HC8" s="124" t="s">
        <v>338</v>
      </c>
      <c r="HD8" s="124" t="s">
        <v>338</v>
      </c>
      <c r="HE8" s="124" t="s">
        <v>338</v>
      </c>
      <c r="HF8" s="124" t="s">
        <v>338</v>
      </c>
      <c r="HG8" s="124" t="s">
        <v>338</v>
      </c>
      <c r="HH8" s="124" t="s">
        <v>338</v>
      </c>
      <c r="HI8" s="124" t="s">
        <v>338</v>
      </c>
      <c r="HJ8" s="124" t="s">
        <v>338</v>
      </c>
      <c r="HK8" s="124" t="s">
        <v>338</v>
      </c>
      <c r="HL8" s="124" t="s">
        <v>338</v>
      </c>
      <c r="HM8" s="124" t="s">
        <v>338</v>
      </c>
      <c r="HN8" s="124" t="s">
        <v>338</v>
      </c>
      <c r="HO8" s="124" t="s">
        <v>338</v>
      </c>
      <c r="HP8" s="124" t="s">
        <v>338</v>
      </c>
      <c r="HQ8" s="124" t="s">
        <v>338</v>
      </c>
      <c r="HR8" s="124" t="s">
        <v>338</v>
      </c>
      <c r="HS8" s="124" t="s">
        <v>338</v>
      </c>
      <c r="HT8" s="124" t="s">
        <v>338</v>
      </c>
      <c r="HU8" s="124" t="s">
        <v>155</v>
      </c>
      <c r="HV8" s="124" t="s">
        <v>155</v>
      </c>
      <c r="HW8" s="124" t="s">
        <v>155</v>
      </c>
      <c r="HX8" s="124" t="s">
        <v>155</v>
      </c>
      <c r="HY8" s="124" t="s">
        <v>155</v>
      </c>
      <c r="HZ8" s="124" t="s">
        <v>155</v>
      </c>
      <c r="IA8" s="124" t="s">
        <v>155</v>
      </c>
      <c r="IB8" s="124" t="s">
        <v>155</v>
      </c>
      <c r="IC8" s="124" t="s">
        <v>155</v>
      </c>
      <c r="ID8" s="124" t="s">
        <v>155</v>
      </c>
      <c r="IE8" s="124" t="s">
        <v>155</v>
      </c>
      <c r="IF8" s="124" t="s">
        <v>155</v>
      </c>
      <c r="IG8" s="124" t="s">
        <v>155</v>
      </c>
      <c r="IH8" s="124" t="s">
        <v>155</v>
      </c>
      <c r="II8" s="124" t="s">
        <v>155</v>
      </c>
      <c r="IJ8" s="124" t="s">
        <v>155</v>
      </c>
      <c r="IK8" s="124" t="s">
        <v>155</v>
      </c>
      <c r="IL8" s="124" t="s">
        <v>155</v>
      </c>
      <c r="IM8" s="124" t="s">
        <v>155</v>
      </c>
      <c r="IN8" s="124" t="s">
        <v>155</v>
      </c>
      <c r="IO8" s="124" t="s">
        <v>155</v>
      </c>
      <c r="IP8" s="124" t="s">
        <v>155</v>
      </c>
      <c r="IQ8" s="124" t="s">
        <v>155</v>
      </c>
      <c r="IR8" s="124" t="s">
        <v>155</v>
      </c>
      <c r="IS8" s="124" t="s">
        <v>155</v>
      </c>
      <c r="IT8" s="124" t="s">
        <v>155</v>
      </c>
      <c r="IU8" s="124" t="s">
        <v>155</v>
      </c>
      <c r="IV8" s="124" t="s">
        <v>155</v>
      </c>
      <c r="IW8" s="124" t="s">
        <v>155</v>
      </c>
      <c r="IX8" s="124" t="s">
        <v>155</v>
      </c>
      <c r="IY8" s="124" t="s">
        <v>155</v>
      </c>
      <c r="IZ8" s="124" t="s">
        <v>155</v>
      </c>
      <c r="JA8" s="124" t="s">
        <v>155</v>
      </c>
      <c r="JB8" s="124" t="s">
        <v>155</v>
      </c>
      <c r="JC8" s="124" t="s">
        <v>155</v>
      </c>
      <c r="JD8" s="124" t="s">
        <v>155</v>
      </c>
      <c r="JE8" s="124" t="s">
        <v>155</v>
      </c>
      <c r="JF8" s="124" t="s">
        <v>155</v>
      </c>
      <c r="JG8" s="124" t="s">
        <v>155</v>
      </c>
      <c r="JH8" s="124" t="s">
        <v>155</v>
      </c>
      <c r="JI8" s="124" t="s">
        <v>155</v>
      </c>
      <c r="JJ8" s="124" t="s">
        <v>155</v>
      </c>
      <c r="JK8" s="124" t="s">
        <v>155</v>
      </c>
      <c r="JL8" s="124" t="s">
        <v>155</v>
      </c>
      <c r="JM8" s="124" t="s">
        <v>155</v>
      </c>
      <c r="JN8" s="124" t="s">
        <v>155</v>
      </c>
      <c r="JO8" s="124" t="s">
        <v>155</v>
      </c>
      <c r="JP8" s="124" t="s">
        <v>155</v>
      </c>
      <c r="JQ8" s="124" t="s">
        <v>155</v>
      </c>
      <c r="JR8" s="124" t="s">
        <v>155</v>
      </c>
      <c r="JS8" s="124" t="s">
        <v>155</v>
      </c>
      <c r="JT8" s="124" t="s">
        <v>155</v>
      </c>
      <c r="JU8" s="124" t="s">
        <v>126</v>
      </c>
      <c r="JV8" s="124" t="s">
        <v>157</v>
      </c>
      <c r="JW8" s="124" t="s">
        <v>157</v>
      </c>
      <c r="JX8" s="124" t="s">
        <v>157</v>
      </c>
      <c r="JY8" s="124" t="s">
        <v>157</v>
      </c>
      <c r="JZ8" s="124" t="s">
        <v>157</v>
      </c>
      <c r="KA8" s="124" t="s">
        <v>157</v>
      </c>
      <c r="KB8" s="124" t="s">
        <v>157</v>
      </c>
      <c r="KC8" s="124" t="s">
        <v>157</v>
      </c>
      <c r="KD8" s="124" t="s">
        <v>157</v>
      </c>
      <c r="KE8" s="124" t="s">
        <v>157</v>
      </c>
      <c r="KF8" s="124" t="s">
        <v>157</v>
      </c>
      <c r="KG8" s="124" t="s">
        <v>157</v>
      </c>
      <c r="KH8" s="124" t="s">
        <v>157</v>
      </c>
      <c r="KI8" s="124" t="s">
        <v>157</v>
      </c>
      <c r="KJ8" s="124" t="s">
        <v>157</v>
      </c>
      <c r="KK8" s="124" t="s">
        <v>157</v>
      </c>
      <c r="KL8" s="124" t="s">
        <v>157</v>
      </c>
      <c r="KM8" s="124" t="s">
        <v>157</v>
      </c>
      <c r="KN8" s="124" t="s">
        <v>157</v>
      </c>
      <c r="KO8" s="124" t="s">
        <v>157</v>
      </c>
      <c r="KP8" s="124" t="s">
        <v>157</v>
      </c>
      <c r="KQ8" s="124" t="s">
        <v>157</v>
      </c>
      <c r="KR8" s="124" t="s">
        <v>157</v>
      </c>
      <c r="KS8" s="124" t="s">
        <v>157</v>
      </c>
      <c r="KT8" s="124" t="s">
        <v>157</v>
      </c>
      <c r="KU8" s="124" t="s">
        <v>157</v>
      </c>
      <c r="KV8" s="124" t="s">
        <v>157</v>
      </c>
      <c r="KW8" s="124" t="s">
        <v>157</v>
      </c>
      <c r="KX8" s="124" t="s">
        <v>157</v>
      </c>
      <c r="KY8" s="124" t="s">
        <v>157</v>
      </c>
      <c r="KZ8" s="124" t="s">
        <v>157</v>
      </c>
      <c r="LA8" s="124" t="s">
        <v>157</v>
      </c>
      <c r="LB8" s="124" t="s">
        <v>157</v>
      </c>
      <c r="LC8" s="124" t="s">
        <v>157</v>
      </c>
      <c r="LD8" s="124" t="s">
        <v>157</v>
      </c>
      <c r="LE8" s="124" t="s">
        <v>157</v>
      </c>
      <c r="LF8" s="124" t="s">
        <v>157</v>
      </c>
      <c r="LG8" s="124" t="s">
        <v>157</v>
      </c>
      <c r="LH8" s="124" t="s">
        <v>157</v>
      </c>
      <c r="LI8" s="124" t="s">
        <v>157</v>
      </c>
      <c r="LJ8" s="124" t="s">
        <v>157</v>
      </c>
      <c r="LK8" s="124" t="s">
        <v>157</v>
      </c>
      <c r="LL8" s="124" t="s">
        <v>157</v>
      </c>
      <c r="LM8" s="124" t="s">
        <v>157</v>
      </c>
      <c r="LN8" s="124" t="s">
        <v>157</v>
      </c>
      <c r="LO8" s="124" t="s">
        <v>157</v>
      </c>
      <c r="LP8" s="124" t="s">
        <v>157</v>
      </c>
      <c r="LQ8" s="124" t="s">
        <v>157</v>
      </c>
      <c r="LR8" s="124" t="s">
        <v>157</v>
      </c>
      <c r="LS8" s="124" t="s">
        <v>157</v>
      </c>
      <c r="LT8" s="124" t="s">
        <v>157</v>
      </c>
      <c r="LU8" s="124" t="s">
        <v>157</v>
      </c>
      <c r="LV8" s="7"/>
    </row>
    <row r="9" spans="1:334">
      <c r="H9" s="118" t="s">
        <v>128</v>
      </c>
      <c r="I9" s="276" t="s">
        <v>120</v>
      </c>
      <c r="J9" s="124"/>
      <c r="K9" s="124"/>
      <c r="L9" s="124"/>
      <c r="M9" s="124"/>
      <c r="N9" s="124" t="b">
        <v>0</v>
      </c>
      <c r="O9" s="124" t="b">
        <v>0</v>
      </c>
      <c r="P9" s="124" t="b">
        <v>0</v>
      </c>
      <c r="Q9" s="124" t="b">
        <v>0</v>
      </c>
      <c r="R9" s="124" t="s">
        <v>339</v>
      </c>
      <c r="S9" s="124" t="b">
        <v>0</v>
      </c>
      <c r="T9" s="124" t="b">
        <v>0</v>
      </c>
      <c r="U9" s="124" t="b">
        <v>0</v>
      </c>
      <c r="V9" s="124" t="b">
        <v>0</v>
      </c>
      <c r="W9" s="124" t="b">
        <v>0</v>
      </c>
      <c r="X9" s="124" t="b">
        <v>0</v>
      </c>
      <c r="Y9" s="124" t="b">
        <v>0</v>
      </c>
      <c r="Z9" s="124" t="b">
        <v>0</v>
      </c>
      <c r="AA9" s="124" t="b">
        <v>0</v>
      </c>
      <c r="AB9" s="124" t="b">
        <v>0</v>
      </c>
      <c r="AC9" s="124" t="b">
        <v>0</v>
      </c>
      <c r="AD9" s="124" t="b">
        <v>0</v>
      </c>
      <c r="AE9" s="124" t="b">
        <v>0</v>
      </c>
      <c r="AF9" s="124" t="b">
        <v>0</v>
      </c>
      <c r="AG9" s="124" t="b">
        <v>0</v>
      </c>
      <c r="AH9" s="124" t="b">
        <v>0</v>
      </c>
      <c r="AI9" s="124" t="b">
        <v>0</v>
      </c>
      <c r="AJ9" s="124" t="b">
        <v>0</v>
      </c>
      <c r="AK9" s="124" t="b">
        <v>0</v>
      </c>
      <c r="AL9" s="124" t="b">
        <v>0</v>
      </c>
      <c r="AM9" s="124" t="b">
        <v>0</v>
      </c>
      <c r="AN9" s="124" t="b">
        <v>0</v>
      </c>
      <c r="AO9" s="124" t="b">
        <v>0</v>
      </c>
      <c r="AP9" s="124" t="b">
        <v>0</v>
      </c>
      <c r="AQ9" s="124" t="b">
        <v>0</v>
      </c>
      <c r="AR9" s="124" t="b">
        <v>0</v>
      </c>
      <c r="AS9" s="124">
        <v>0</v>
      </c>
      <c r="AT9" s="124">
        <v>0</v>
      </c>
      <c r="AU9" s="124">
        <v>0</v>
      </c>
      <c r="AV9" s="124">
        <v>0</v>
      </c>
      <c r="AW9" s="124">
        <v>0</v>
      </c>
      <c r="AX9" s="124">
        <v>0</v>
      </c>
      <c r="AY9" s="124">
        <v>0</v>
      </c>
      <c r="AZ9" s="124">
        <v>0</v>
      </c>
      <c r="BA9" s="124">
        <v>0</v>
      </c>
      <c r="BB9" s="124">
        <v>0</v>
      </c>
      <c r="BC9" s="124">
        <v>0</v>
      </c>
      <c r="BD9" s="124">
        <v>0</v>
      </c>
      <c r="BE9" s="124">
        <v>0</v>
      </c>
      <c r="BF9" s="124">
        <v>0</v>
      </c>
      <c r="BG9" s="124">
        <v>0</v>
      </c>
      <c r="BH9" s="124">
        <v>0</v>
      </c>
      <c r="BI9" s="124">
        <v>0</v>
      </c>
      <c r="BJ9" s="124">
        <v>0</v>
      </c>
      <c r="BK9" s="124">
        <v>0</v>
      </c>
      <c r="BL9" s="124">
        <v>0</v>
      </c>
      <c r="BM9" s="124">
        <v>0</v>
      </c>
      <c r="BN9" s="124">
        <v>0</v>
      </c>
      <c r="BO9" s="124">
        <v>0</v>
      </c>
      <c r="BP9" s="124">
        <v>0</v>
      </c>
      <c r="BQ9" s="124">
        <v>0</v>
      </c>
      <c r="BR9" s="124">
        <v>0</v>
      </c>
      <c r="BS9" s="124" t="s">
        <v>340</v>
      </c>
      <c r="BT9" s="124" t="s">
        <v>340</v>
      </c>
      <c r="BU9" s="124" t="s">
        <v>340</v>
      </c>
      <c r="BV9" s="124" t="s">
        <v>340</v>
      </c>
      <c r="BW9" s="124" t="s">
        <v>340</v>
      </c>
      <c r="BX9" s="124" t="s">
        <v>340</v>
      </c>
      <c r="BY9" s="124" t="s">
        <v>340</v>
      </c>
      <c r="BZ9" s="124" t="s">
        <v>340</v>
      </c>
      <c r="CA9" s="124" t="s">
        <v>340</v>
      </c>
      <c r="CB9" s="124" t="s">
        <v>340</v>
      </c>
      <c r="CC9" s="124" t="s">
        <v>340</v>
      </c>
      <c r="CD9" s="124" t="s">
        <v>340</v>
      </c>
      <c r="CE9" s="124" t="s">
        <v>340</v>
      </c>
      <c r="CF9" s="124" t="s">
        <v>340</v>
      </c>
      <c r="CG9" s="124" t="s">
        <v>340</v>
      </c>
      <c r="CH9" s="124" t="s">
        <v>340</v>
      </c>
      <c r="CI9" s="124" t="s">
        <v>340</v>
      </c>
      <c r="CJ9" s="124" t="s">
        <v>340</v>
      </c>
      <c r="CK9" s="124" t="s">
        <v>340</v>
      </c>
      <c r="CL9" s="124" t="s">
        <v>340</v>
      </c>
      <c r="CM9" s="124" t="s">
        <v>340</v>
      </c>
      <c r="CN9" s="124" t="s">
        <v>340</v>
      </c>
      <c r="CO9" s="124" t="s">
        <v>340</v>
      </c>
      <c r="CP9" s="124" t="s">
        <v>340</v>
      </c>
      <c r="CQ9" s="124" t="s">
        <v>340</v>
      </c>
      <c r="CR9" s="124" t="s">
        <v>340</v>
      </c>
      <c r="CS9" s="124" t="s">
        <v>340</v>
      </c>
      <c r="CT9" s="124" t="s">
        <v>340</v>
      </c>
      <c r="CU9" s="124" t="s">
        <v>340</v>
      </c>
      <c r="CV9" s="124" t="s">
        <v>340</v>
      </c>
      <c r="CW9" s="124" t="s">
        <v>340</v>
      </c>
      <c r="CX9" s="124" t="s">
        <v>340</v>
      </c>
      <c r="CY9" s="124" t="s">
        <v>340</v>
      </c>
      <c r="CZ9" s="124" t="s">
        <v>340</v>
      </c>
      <c r="DA9" s="124" t="s">
        <v>340</v>
      </c>
      <c r="DB9" s="124" t="s">
        <v>340</v>
      </c>
      <c r="DC9" s="124" t="s">
        <v>340</v>
      </c>
      <c r="DD9" s="124" t="s">
        <v>340</v>
      </c>
      <c r="DE9" s="124" t="s">
        <v>340</v>
      </c>
      <c r="DF9" s="124" t="s">
        <v>340</v>
      </c>
      <c r="DG9" s="124" t="s">
        <v>340</v>
      </c>
      <c r="DH9" s="124" t="s">
        <v>340</v>
      </c>
      <c r="DI9" s="124" t="s">
        <v>340</v>
      </c>
      <c r="DJ9" s="124" t="s">
        <v>340</v>
      </c>
      <c r="DK9" s="124" t="s">
        <v>340</v>
      </c>
      <c r="DL9" s="124" t="s">
        <v>340</v>
      </c>
      <c r="DM9" s="124" t="s">
        <v>340</v>
      </c>
      <c r="DN9" s="124" t="s">
        <v>340</v>
      </c>
      <c r="DO9" s="124" t="s">
        <v>340</v>
      </c>
      <c r="DP9" s="124" t="s">
        <v>340</v>
      </c>
      <c r="DQ9" s="124" t="s">
        <v>340</v>
      </c>
      <c r="DR9" s="124" t="s">
        <v>340</v>
      </c>
      <c r="DS9" s="268">
        <v>1</v>
      </c>
      <c r="DT9" s="268">
        <v>1</v>
      </c>
      <c r="DU9" s="124">
        <v>0</v>
      </c>
      <c r="DV9" s="124">
        <v>0</v>
      </c>
      <c r="DW9" s="124">
        <v>0</v>
      </c>
      <c r="DX9" s="124">
        <v>0</v>
      </c>
      <c r="DY9" s="124">
        <v>0</v>
      </c>
      <c r="DZ9" s="124">
        <v>0</v>
      </c>
      <c r="EA9" s="124">
        <v>0</v>
      </c>
      <c r="EB9" s="124">
        <v>0</v>
      </c>
      <c r="EC9" s="124">
        <v>0</v>
      </c>
      <c r="ED9" s="124">
        <v>0</v>
      </c>
      <c r="EE9" s="124">
        <v>0</v>
      </c>
      <c r="EF9" s="124">
        <v>0</v>
      </c>
      <c r="EG9" s="124">
        <v>0</v>
      </c>
      <c r="EH9" s="124">
        <v>0</v>
      </c>
      <c r="EI9" s="124">
        <v>0</v>
      </c>
      <c r="EJ9" s="124">
        <v>0</v>
      </c>
      <c r="EK9" s="124">
        <v>0</v>
      </c>
      <c r="EL9" s="124">
        <v>0</v>
      </c>
      <c r="EM9" s="124">
        <v>0</v>
      </c>
      <c r="EN9" s="124">
        <v>0</v>
      </c>
      <c r="EO9" s="124">
        <v>0</v>
      </c>
      <c r="EP9" s="124">
        <v>0</v>
      </c>
      <c r="EQ9" s="124">
        <v>0</v>
      </c>
      <c r="ER9" s="124">
        <v>0</v>
      </c>
      <c r="ES9" s="124">
        <v>0</v>
      </c>
      <c r="ET9" s="124">
        <v>0</v>
      </c>
      <c r="EU9" s="124">
        <v>0</v>
      </c>
      <c r="EV9" s="124">
        <v>0</v>
      </c>
      <c r="EW9" s="124">
        <v>0</v>
      </c>
      <c r="EX9" s="124">
        <v>0</v>
      </c>
      <c r="EY9" s="124">
        <v>0</v>
      </c>
      <c r="EZ9" s="124">
        <v>0</v>
      </c>
      <c r="FA9" s="124">
        <v>0</v>
      </c>
      <c r="FB9" s="124">
        <v>0</v>
      </c>
      <c r="FC9" s="124">
        <v>0</v>
      </c>
      <c r="FD9" s="124">
        <v>0</v>
      </c>
      <c r="FE9" s="124">
        <v>0</v>
      </c>
      <c r="FF9" s="124">
        <v>0</v>
      </c>
      <c r="FG9" s="124">
        <v>0</v>
      </c>
      <c r="FH9" s="124">
        <v>0</v>
      </c>
      <c r="FI9" s="124">
        <v>0</v>
      </c>
      <c r="FJ9" s="124">
        <v>0</v>
      </c>
      <c r="FK9" s="124">
        <v>0</v>
      </c>
      <c r="FL9" s="124">
        <v>0</v>
      </c>
      <c r="FM9" s="124">
        <v>0</v>
      </c>
      <c r="FN9" s="124">
        <v>0</v>
      </c>
      <c r="FO9" s="124">
        <v>0</v>
      </c>
      <c r="FP9" s="124">
        <v>0</v>
      </c>
      <c r="FQ9" s="124">
        <v>0</v>
      </c>
      <c r="FR9" s="124">
        <v>0</v>
      </c>
      <c r="FS9" s="124">
        <v>0</v>
      </c>
      <c r="FT9" s="124">
        <v>0</v>
      </c>
      <c r="FU9" s="124">
        <v>0</v>
      </c>
      <c r="FV9" s="124">
        <v>0</v>
      </c>
      <c r="FW9" s="124">
        <v>0</v>
      </c>
      <c r="FX9" s="124">
        <v>0</v>
      </c>
      <c r="FY9" s="124">
        <v>0</v>
      </c>
      <c r="FZ9" s="124">
        <v>0</v>
      </c>
      <c r="GA9" s="124">
        <v>0</v>
      </c>
      <c r="GB9" s="124">
        <v>0</v>
      </c>
      <c r="GC9" s="124">
        <v>0</v>
      </c>
      <c r="GD9" s="124">
        <v>0</v>
      </c>
      <c r="GE9" s="124">
        <v>0</v>
      </c>
      <c r="GF9" s="124">
        <v>0</v>
      </c>
      <c r="GG9" s="124">
        <v>0</v>
      </c>
      <c r="GH9" s="124">
        <v>0</v>
      </c>
      <c r="GI9" s="124">
        <v>0</v>
      </c>
      <c r="GJ9" s="124">
        <v>0</v>
      </c>
      <c r="GK9" s="124">
        <v>0</v>
      </c>
      <c r="GL9" s="124">
        <v>0</v>
      </c>
      <c r="GM9" s="124">
        <v>0</v>
      </c>
      <c r="GN9" s="124">
        <v>0</v>
      </c>
      <c r="GO9" s="124">
        <v>0</v>
      </c>
      <c r="GP9" s="124">
        <v>0</v>
      </c>
      <c r="GQ9" s="124">
        <v>0</v>
      </c>
      <c r="GR9" s="124">
        <v>0</v>
      </c>
      <c r="GS9" s="124">
        <v>0</v>
      </c>
      <c r="GT9" s="124">
        <v>0</v>
      </c>
      <c r="GU9" s="124">
        <v>0</v>
      </c>
      <c r="GV9" s="124">
        <v>0</v>
      </c>
      <c r="GW9" s="124">
        <v>0</v>
      </c>
      <c r="GX9" s="124">
        <v>0</v>
      </c>
      <c r="GY9" s="124">
        <v>0</v>
      </c>
      <c r="GZ9" s="124">
        <v>0</v>
      </c>
      <c r="HA9" s="124">
        <v>0</v>
      </c>
      <c r="HB9" s="124">
        <v>0</v>
      </c>
      <c r="HC9" s="124">
        <v>0</v>
      </c>
      <c r="HD9" s="124">
        <v>0</v>
      </c>
      <c r="HE9" s="124">
        <v>0</v>
      </c>
      <c r="HF9" s="124">
        <v>0</v>
      </c>
      <c r="HG9" s="124">
        <v>0</v>
      </c>
      <c r="HH9" s="124">
        <v>0</v>
      </c>
      <c r="HI9" s="124">
        <v>0</v>
      </c>
      <c r="HJ9" s="124">
        <v>0</v>
      </c>
      <c r="HK9" s="124">
        <v>0</v>
      </c>
      <c r="HL9" s="124">
        <v>0</v>
      </c>
      <c r="HM9" s="124">
        <v>0</v>
      </c>
      <c r="HN9" s="124">
        <v>0</v>
      </c>
      <c r="HO9" s="124">
        <v>0</v>
      </c>
      <c r="HP9" s="124">
        <v>0</v>
      </c>
      <c r="HQ9" s="124">
        <v>0</v>
      </c>
      <c r="HR9" s="124">
        <v>0</v>
      </c>
      <c r="HS9" s="124">
        <v>0</v>
      </c>
      <c r="HT9" s="124">
        <v>0</v>
      </c>
      <c r="HU9" s="124">
        <v>0</v>
      </c>
      <c r="HV9" s="124">
        <v>0</v>
      </c>
      <c r="HW9" s="124">
        <v>0</v>
      </c>
      <c r="HX9" s="124">
        <v>0</v>
      </c>
      <c r="HY9" s="124">
        <v>0</v>
      </c>
      <c r="HZ9" s="124">
        <v>0</v>
      </c>
      <c r="IA9" s="124">
        <v>0</v>
      </c>
      <c r="IB9" s="124">
        <v>0</v>
      </c>
      <c r="IC9" s="124">
        <v>0</v>
      </c>
      <c r="ID9" s="124">
        <v>0</v>
      </c>
      <c r="IE9" s="124">
        <v>0</v>
      </c>
      <c r="IF9" s="124">
        <v>0</v>
      </c>
      <c r="IG9" s="124">
        <v>0</v>
      </c>
      <c r="IH9" s="124">
        <v>0</v>
      </c>
      <c r="II9" s="124">
        <v>0</v>
      </c>
      <c r="IJ9" s="124">
        <v>0</v>
      </c>
      <c r="IK9" s="124">
        <v>0</v>
      </c>
      <c r="IL9" s="124">
        <v>0</v>
      </c>
      <c r="IM9" s="124">
        <v>0</v>
      </c>
      <c r="IN9" s="124">
        <v>0</v>
      </c>
      <c r="IO9" s="124">
        <v>0</v>
      </c>
      <c r="IP9" s="124">
        <v>0</v>
      </c>
      <c r="IQ9" s="124">
        <v>0</v>
      </c>
      <c r="IR9" s="124">
        <v>0</v>
      </c>
      <c r="IS9" s="124">
        <v>0</v>
      </c>
      <c r="IT9" s="124">
        <v>0</v>
      </c>
      <c r="IU9" s="124">
        <v>0</v>
      </c>
      <c r="IV9" s="124">
        <v>0</v>
      </c>
      <c r="IW9" s="124">
        <v>0</v>
      </c>
      <c r="IX9" s="124">
        <v>0</v>
      </c>
      <c r="IY9" s="124">
        <v>0</v>
      </c>
      <c r="IZ9" s="124">
        <v>0</v>
      </c>
      <c r="JA9" s="124">
        <v>0</v>
      </c>
      <c r="JB9" s="124">
        <v>0</v>
      </c>
      <c r="JC9" s="124">
        <v>0</v>
      </c>
      <c r="JD9" s="124">
        <v>0</v>
      </c>
      <c r="JE9" s="124">
        <v>0</v>
      </c>
      <c r="JF9" s="124">
        <v>0</v>
      </c>
      <c r="JG9" s="124">
        <v>0</v>
      </c>
      <c r="JH9" s="124">
        <v>0</v>
      </c>
      <c r="JI9" s="124">
        <v>0</v>
      </c>
      <c r="JJ9" s="124">
        <v>0</v>
      </c>
      <c r="JK9" s="124">
        <v>0</v>
      </c>
      <c r="JL9" s="124">
        <v>0</v>
      </c>
      <c r="JM9" s="124">
        <v>0</v>
      </c>
      <c r="JN9" s="124">
        <v>0</v>
      </c>
      <c r="JO9" s="124">
        <v>0</v>
      </c>
      <c r="JP9" s="124">
        <v>0</v>
      </c>
      <c r="JQ9" s="124">
        <v>0</v>
      </c>
      <c r="JR9" s="124">
        <v>0</v>
      </c>
      <c r="JS9" s="124">
        <v>0</v>
      </c>
      <c r="JT9" s="124">
        <v>0</v>
      </c>
      <c r="JU9" s="124" t="b">
        <v>0</v>
      </c>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7"/>
    </row>
    <row r="10" spans="1:334">
      <c r="H10" s="118" t="s">
        <v>129</v>
      </c>
      <c r="I10" s="120" t="s">
        <v>120</v>
      </c>
      <c r="J10" s="119"/>
      <c r="K10" s="119"/>
      <c r="L10" s="119"/>
      <c r="M10" s="119"/>
      <c r="N10" s="119"/>
      <c r="O10" s="119"/>
      <c r="P10" s="119"/>
      <c r="Q10" s="119"/>
      <c r="R10" s="124"/>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c r="BK10" s="119"/>
      <c r="BL10" s="119"/>
      <c r="BM10" s="119"/>
      <c r="BN10" s="119"/>
      <c r="BO10" s="119"/>
      <c r="BP10" s="119"/>
      <c r="BQ10" s="119"/>
      <c r="BR10" s="119"/>
      <c r="BS10" s="119"/>
      <c r="BT10" s="119"/>
      <c r="BU10" s="119"/>
      <c r="BV10" s="119"/>
      <c r="BW10" s="119"/>
      <c r="BX10" s="119"/>
      <c r="BY10" s="119"/>
      <c r="BZ10" s="119"/>
      <c r="CA10" s="119"/>
      <c r="CB10" s="119"/>
      <c r="CC10" s="119"/>
      <c r="CD10" s="119"/>
      <c r="CE10" s="119"/>
      <c r="CF10" s="119"/>
      <c r="CG10" s="119"/>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19"/>
      <c r="GT10" s="119"/>
      <c r="GU10" s="119"/>
      <c r="GV10" s="119"/>
      <c r="GW10" s="119"/>
      <c r="GX10" s="119"/>
      <c r="GY10" s="119"/>
      <c r="GZ10" s="119"/>
      <c r="HA10" s="119"/>
      <c r="HB10" s="119"/>
      <c r="HC10" s="119"/>
      <c r="HD10" s="119"/>
      <c r="HE10" s="119"/>
      <c r="HF10" s="119"/>
      <c r="HG10" s="119"/>
      <c r="HH10" s="119"/>
      <c r="HI10" s="119"/>
      <c r="HJ10" s="119"/>
      <c r="HK10" s="119"/>
      <c r="HL10" s="119"/>
      <c r="HM10" s="119"/>
      <c r="HN10" s="119"/>
      <c r="HO10" s="119"/>
      <c r="HP10" s="119"/>
      <c r="HQ10" s="119"/>
      <c r="HR10" s="119"/>
      <c r="HS10" s="119"/>
      <c r="HT10" s="119"/>
      <c r="HU10" s="119"/>
      <c r="HV10" s="119"/>
      <c r="HW10" s="119"/>
      <c r="HX10" s="119"/>
      <c r="HY10" s="119"/>
      <c r="HZ10" s="119"/>
      <c r="IA10" s="119"/>
      <c r="IB10" s="119"/>
      <c r="IC10" s="119"/>
      <c r="ID10" s="119"/>
      <c r="IE10" s="119"/>
      <c r="IF10" s="119"/>
      <c r="IG10" s="119"/>
      <c r="IH10" s="119"/>
      <c r="II10" s="119"/>
      <c r="IJ10" s="119"/>
      <c r="IK10" s="119"/>
      <c r="IL10" s="119"/>
      <c r="IM10" s="119"/>
      <c r="IN10" s="119"/>
      <c r="IO10" s="119"/>
      <c r="IP10" s="119"/>
      <c r="IQ10" s="119"/>
      <c r="IR10" s="119"/>
      <c r="IS10" s="119"/>
      <c r="IT10" s="119"/>
      <c r="IU10" s="119"/>
      <c r="IV10" s="119"/>
      <c r="IW10" s="119"/>
      <c r="IX10" s="119"/>
      <c r="IY10" s="119"/>
      <c r="IZ10" s="119"/>
      <c r="JA10" s="119"/>
      <c r="JB10" s="119"/>
      <c r="JC10" s="119"/>
      <c r="JD10" s="119"/>
      <c r="JE10" s="119"/>
      <c r="JF10" s="119"/>
      <c r="JG10" s="119"/>
      <c r="JH10" s="119"/>
      <c r="JI10" s="119"/>
      <c r="JJ10" s="119"/>
      <c r="JK10" s="119"/>
      <c r="JL10" s="119"/>
      <c r="JM10" s="119"/>
      <c r="JN10" s="119"/>
      <c r="JO10" s="119"/>
      <c r="JP10" s="119"/>
      <c r="JQ10" s="119"/>
      <c r="JR10" s="119"/>
      <c r="JS10" s="119"/>
      <c r="JT10" s="119"/>
      <c r="JU10" s="119"/>
      <c r="JV10" s="119"/>
      <c r="JW10" s="119"/>
      <c r="JX10" s="119"/>
      <c r="JY10" s="119"/>
      <c r="JZ10" s="119"/>
      <c r="KA10" s="119"/>
      <c r="KB10" s="119"/>
      <c r="KC10" s="119"/>
      <c r="KD10" s="119"/>
      <c r="KE10" s="119"/>
      <c r="KF10" s="119"/>
      <c r="KG10" s="119"/>
      <c r="KH10" s="119"/>
      <c r="KI10" s="119"/>
      <c r="KJ10" s="119"/>
      <c r="KK10" s="119"/>
      <c r="KL10" s="119"/>
      <c r="KM10" s="119"/>
      <c r="KN10" s="119"/>
      <c r="KO10" s="119"/>
      <c r="KP10" s="119"/>
      <c r="KQ10" s="119"/>
      <c r="KR10" s="119"/>
      <c r="KS10" s="119"/>
      <c r="KT10" s="119"/>
      <c r="KU10" s="119"/>
      <c r="KV10" s="119"/>
      <c r="KW10" s="119"/>
      <c r="KX10" s="119"/>
      <c r="KY10" s="119"/>
      <c r="KZ10" s="119"/>
      <c r="LA10" s="119"/>
      <c r="LB10" s="119"/>
      <c r="LC10" s="119"/>
      <c r="LD10" s="119"/>
      <c r="LE10" s="119"/>
      <c r="LF10" s="119"/>
      <c r="LG10" s="119"/>
      <c r="LH10" s="119"/>
      <c r="LI10" s="119"/>
      <c r="LJ10" s="119"/>
      <c r="LK10" s="119"/>
      <c r="LL10" s="119"/>
      <c r="LM10" s="119"/>
      <c r="LN10" s="119"/>
      <c r="LO10" s="119"/>
      <c r="LP10" s="119"/>
      <c r="LQ10" s="119"/>
      <c r="LR10" s="119"/>
      <c r="LS10" s="119"/>
      <c r="LT10" s="119"/>
      <c r="LU10" s="119"/>
      <c r="LV10" s="7"/>
    </row>
    <row r="11" spans="1:334">
      <c r="H11" s="118" t="s">
        <v>130</v>
      </c>
      <c r="I11" s="120" t="s">
        <v>120</v>
      </c>
      <c r="J11" s="119"/>
      <c r="K11" s="119"/>
      <c r="L11" s="119"/>
      <c r="M11" s="119"/>
      <c r="N11" s="119"/>
      <c r="O11" s="119"/>
      <c r="P11" s="119"/>
      <c r="Q11" s="119"/>
      <c r="R11" s="124"/>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19"/>
      <c r="GT11" s="119"/>
      <c r="GU11" s="119"/>
      <c r="GV11" s="119"/>
      <c r="GW11" s="119"/>
      <c r="GX11" s="119"/>
      <c r="GY11" s="119"/>
      <c r="GZ11" s="119"/>
      <c r="HA11" s="119"/>
      <c r="HB11" s="119"/>
      <c r="HC11" s="119"/>
      <c r="HD11" s="119"/>
      <c r="HE11" s="119"/>
      <c r="HF11" s="119"/>
      <c r="HG11" s="119"/>
      <c r="HH11" s="119"/>
      <c r="HI11" s="119"/>
      <c r="HJ11" s="119"/>
      <c r="HK11" s="119"/>
      <c r="HL11" s="119"/>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L11" s="119"/>
      <c r="KM11" s="119"/>
      <c r="KN11" s="119"/>
      <c r="KO11" s="119"/>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7"/>
    </row>
    <row r="12" spans="1:334">
      <c r="H12" s="122"/>
      <c r="I12" s="123"/>
      <c r="J12" s="121"/>
      <c r="K12" s="121"/>
      <c r="L12" s="121"/>
      <c r="M12" s="121"/>
      <c r="N12" s="121"/>
      <c r="O12" s="121"/>
      <c r="P12" s="121"/>
      <c r="Q12" s="121"/>
      <c r="R12" s="24"/>
      <c r="S12" s="121"/>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c r="JC12" s="121"/>
      <c r="JD12" s="121"/>
      <c r="JE12" s="121"/>
      <c r="JF12" s="121"/>
      <c r="JG12" s="121"/>
      <c r="JH12" s="121"/>
      <c r="JI12" s="121"/>
      <c r="JJ12" s="121"/>
      <c r="JK12" s="121"/>
      <c r="JL12" s="121"/>
      <c r="JM12" s="121"/>
      <c r="JN12" s="121"/>
      <c r="JO12" s="121"/>
      <c r="JP12" s="121"/>
      <c r="JQ12" s="121"/>
      <c r="JR12" s="121"/>
      <c r="JS12" s="121"/>
      <c r="JT12" s="121"/>
      <c r="JU12" s="121"/>
      <c r="JV12" s="121"/>
      <c r="JW12" s="121"/>
      <c r="JX12" s="121"/>
      <c r="JY12" s="121"/>
      <c r="JZ12" s="121"/>
      <c r="KA12" s="121"/>
      <c r="KB12" s="121"/>
      <c r="KC12" s="121"/>
      <c r="KD12" s="121"/>
      <c r="KE12" s="121"/>
      <c r="KF12" s="121"/>
      <c r="KG12" s="121"/>
      <c r="KH12" s="121"/>
      <c r="KI12" s="121"/>
      <c r="KJ12" s="121"/>
      <c r="KK12" s="121"/>
      <c r="KL12" s="121"/>
      <c r="KM12" s="121"/>
      <c r="KN12" s="121"/>
      <c r="KO12" s="121"/>
      <c r="KP12" s="121"/>
      <c r="KQ12" s="121"/>
      <c r="KR12" s="121"/>
      <c r="KS12" s="121"/>
      <c r="KT12" s="121"/>
      <c r="KU12" s="121"/>
      <c r="KV12" s="121"/>
      <c r="KW12" s="121"/>
      <c r="KX12" s="121"/>
      <c r="KY12" s="121"/>
      <c r="KZ12" s="121"/>
      <c r="LA12" s="121"/>
      <c r="LB12" s="121"/>
      <c r="LC12" s="121"/>
      <c r="LD12" s="121"/>
      <c r="LE12" s="121"/>
      <c r="LF12" s="121"/>
      <c r="LG12" s="121"/>
      <c r="LH12" s="121"/>
      <c r="LI12" s="121"/>
      <c r="LJ12" s="121"/>
      <c r="LK12" s="121"/>
      <c r="LL12" s="121"/>
      <c r="LM12" s="121"/>
      <c r="LN12" s="121"/>
      <c r="LO12" s="121"/>
      <c r="LP12" s="121"/>
      <c r="LQ12" s="121"/>
      <c r="LR12" s="121"/>
      <c r="LS12" s="121"/>
      <c r="LT12" s="121"/>
      <c r="LU12" s="121"/>
      <c r="LV12" s="121"/>
    </row>
    <row r="13" spans="1:334" ht="24">
      <c r="L13" s="483" t="s">
        <v>118</v>
      </c>
      <c r="M13" s="485"/>
      <c r="N13" s="125" t="s">
        <v>131</v>
      </c>
      <c r="O13" s="432" t="s">
        <v>341</v>
      </c>
      <c r="P13" s="483" t="s">
        <v>342</v>
      </c>
      <c r="Q13" s="485"/>
      <c r="R13" s="142" t="s">
        <v>343</v>
      </c>
      <c r="S13" s="488" t="s">
        <v>344</v>
      </c>
      <c r="T13" s="489"/>
      <c r="U13" s="489"/>
      <c r="V13" s="489"/>
      <c r="W13" s="489"/>
      <c r="X13" s="489"/>
      <c r="Y13" s="489"/>
      <c r="Z13" s="489"/>
      <c r="AA13" s="489"/>
      <c r="AB13" s="489"/>
      <c r="AC13" s="489"/>
      <c r="AD13" s="489"/>
      <c r="AE13" s="489"/>
      <c r="AF13" s="489"/>
      <c r="AG13" s="489"/>
      <c r="AH13" s="489"/>
      <c r="AI13" s="489"/>
      <c r="AJ13" s="489"/>
      <c r="AK13" s="489"/>
      <c r="AL13" s="489"/>
      <c r="AM13" s="489"/>
      <c r="AN13" s="489"/>
      <c r="AO13" s="489"/>
      <c r="AP13" s="489"/>
      <c r="AQ13" s="489"/>
      <c r="AR13" s="491"/>
      <c r="AS13" s="483" t="s">
        <v>158</v>
      </c>
      <c r="AT13" s="484"/>
      <c r="AU13" s="484"/>
      <c r="AV13" s="484"/>
      <c r="AW13" s="484"/>
      <c r="AX13" s="484"/>
      <c r="AY13" s="484"/>
      <c r="AZ13" s="484"/>
      <c r="BA13" s="484"/>
      <c r="BB13" s="484"/>
      <c r="BC13" s="484"/>
      <c r="BD13" s="484"/>
      <c r="BE13" s="484"/>
      <c r="BF13" s="484"/>
      <c r="BG13" s="484"/>
      <c r="BH13" s="484"/>
      <c r="BI13" s="484"/>
      <c r="BJ13" s="484"/>
      <c r="BK13" s="484"/>
      <c r="BL13" s="484"/>
      <c r="BM13" s="484"/>
      <c r="BN13" s="484"/>
      <c r="BO13" s="484"/>
      <c r="BP13" s="484"/>
      <c r="BQ13" s="484"/>
      <c r="BR13" s="485"/>
      <c r="BS13" s="483" t="s">
        <v>345</v>
      </c>
      <c r="BT13" s="484"/>
      <c r="BU13" s="484"/>
      <c r="BV13" s="484"/>
      <c r="BW13" s="484"/>
      <c r="BX13" s="484"/>
      <c r="BY13" s="484"/>
      <c r="BZ13" s="484"/>
      <c r="CA13" s="484"/>
      <c r="CB13" s="484"/>
      <c r="CC13" s="484"/>
      <c r="CD13" s="484"/>
      <c r="CE13" s="484"/>
      <c r="CF13" s="484"/>
      <c r="CG13" s="484"/>
      <c r="CH13" s="484"/>
      <c r="CI13" s="484"/>
      <c r="CJ13" s="484"/>
      <c r="CK13" s="484"/>
      <c r="CL13" s="484"/>
      <c r="CM13" s="484"/>
      <c r="CN13" s="484"/>
      <c r="CO13" s="484"/>
      <c r="CP13" s="484"/>
      <c r="CQ13" s="484"/>
      <c r="CR13" s="485"/>
      <c r="CS13" s="483" t="s">
        <v>346</v>
      </c>
      <c r="CT13" s="484"/>
      <c r="CU13" s="484"/>
      <c r="CV13" s="484"/>
      <c r="CW13" s="484"/>
      <c r="CX13" s="484"/>
      <c r="CY13" s="484"/>
      <c r="CZ13" s="484"/>
      <c r="DA13" s="484"/>
      <c r="DB13" s="484"/>
      <c r="DC13" s="484"/>
      <c r="DD13" s="484"/>
      <c r="DE13" s="484"/>
      <c r="DF13" s="484"/>
      <c r="DG13" s="484"/>
      <c r="DH13" s="484"/>
      <c r="DI13" s="484"/>
      <c r="DJ13" s="484"/>
      <c r="DK13" s="484"/>
      <c r="DL13" s="484"/>
      <c r="DM13" s="484"/>
      <c r="DN13" s="484"/>
      <c r="DO13" s="484"/>
      <c r="DP13" s="484"/>
      <c r="DQ13" s="484"/>
      <c r="DR13" s="485"/>
      <c r="DS13" s="493" t="s">
        <v>160</v>
      </c>
      <c r="DT13" s="494"/>
      <c r="DU13" s="483" t="s">
        <v>162</v>
      </c>
      <c r="DV13" s="484"/>
      <c r="DW13" s="484"/>
      <c r="DX13" s="484"/>
      <c r="DY13" s="484"/>
      <c r="DZ13" s="484"/>
      <c r="EA13" s="484"/>
      <c r="EB13" s="484"/>
      <c r="EC13" s="484"/>
      <c r="ED13" s="484"/>
      <c r="EE13" s="484"/>
      <c r="EF13" s="484"/>
      <c r="EG13" s="484"/>
      <c r="EH13" s="484"/>
      <c r="EI13" s="484"/>
      <c r="EJ13" s="484"/>
      <c r="EK13" s="484"/>
      <c r="EL13" s="484"/>
      <c r="EM13" s="484"/>
      <c r="EN13" s="484"/>
      <c r="EO13" s="484"/>
      <c r="EP13" s="484"/>
      <c r="EQ13" s="484"/>
      <c r="ER13" s="484"/>
      <c r="ES13" s="484"/>
      <c r="ET13" s="485"/>
      <c r="EU13" s="483" t="s">
        <v>163</v>
      </c>
      <c r="EV13" s="484"/>
      <c r="EW13" s="484"/>
      <c r="EX13" s="484"/>
      <c r="EY13" s="484"/>
      <c r="EZ13" s="484"/>
      <c r="FA13" s="484"/>
      <c r="FB13" s="484"/>
      <c r="FC13" s="484"/>
      <c r="FD13" s="484"/>
      <c r="FE13" s="484"/>
      <c r="FF13" s="484"/>
      <c r="FG13" s="484"/>
      <c r="FH13" s="484"/>
      <c r="FI13" s="484"/>
      <c r="FJ13" s="484"/>
      <c r="FK13" s="484"/>
      <c r="FL13" s="484"/>
      <c r="FM13" s="484"/>
      <c r="FN13" s="484"/>
      <c r="FO13" s="484"/>
      <c r="FP13" s="484"/>
      <c r="FQ13" s="484"/>
      <c r="FR13" s="484"/>
      <c r="FS13" s="484"/>
      <c r="FT13" s="485"/>
      <c r="FU13" s="483" t="s">
        <v>347</v>
      </c>
      <c r="FV13" s="484"/>
      <c r="FW13" s="484"/>
      <c r="FX13" s="484"/>
      <c r="FY13" s="484"/>
      <c r="FZ13" s="484"/>
      <c r="GA13" s="484"/>
      <c r="GB13" s="484"/>
      <c r="GC13" s="484"/>
      <c r="GD13" s="484"/>
      <c r="GE13" s="484"/>
      <c r="GF13" s="484"/>
      <c r="GG13" s="484"/>
      <c r="GH13" s="484"/>
      <c r="GI13" s="484"/>
      <c r="GJ13" s="484"/>
      <c r="GK13" s="484"/>
      <c r="GL13" s="484"/>
      <c r="GM13" s="484"/>
      <c r="GN13" s="484"/>
      <c r="GO13" s="484"/>
      <c r="GP13" s="484"/>
      <c r="GQ13" s="484"/>
      <c r="GR13" s="484"/>
      <c r="GS13" s="484"/>
      <c r="GT13" s="485"/>
      <c r="GU13" s="483" t="s">
        <v>348</v>
      </c>
      <c r="GV13" s="484"/>
      <c r="GW13" s="484"/>
      <c r="GX13" s="484"/>
      <c r="GY13" s="484"/>
      <c r="GZ13" s="484"/>
      <c r="HA13" s="484"/>
      <c r="HB13" s="484"/>
      <c r="HC13" s="484"/>
      <c r="HD13" s="484"/>
      <c r="HE13" s="484"/>
      <c r="HF13" s="484"/>
      <c r="HG13" s="484"/>
      <c r="HH13" s="484"/>
      <c r="HI13" s="484"/>
      <c r="HJ13" s="484"/>
      <c r="HK13" s="484"/>
      <c r="HL13" s="484"/>
      <c r="HM13" s="484"/>
      <c r="HN13" s="484"/>
      <c r="HO13" s="484"/>
      <c r="HP13" s="484"/>
      <c r="HQ13" s="484"/>
      <c r="HR13" s="484"/>
      <c r="HS13" s="484"/>
      <c r="HT13" s="485"/>
      <c r="HU13" s="492" t="s">
        <v>349</v>
      </c>
      <c r="HV13" s="492"/>
      <c r="HW13" s="492"/>
      <c r="HX13" s="492"/>
      <c r="HY13" s="492"/>
      <c r="HZ13" s="492"/>
      <c r="IA13" s="492"/>
      <c r="IB13" s="492"/>
      <c r="IC13" s="492"/>
      <c r="ID13" s="492"/>
      <c r="IE13" s="492"/>
      <c r="IF13" s="492"/>
      <c r="IG13" s="492"/>
      <c r="IH13" s="492"/>
      <c r="II13" s="492"/>
      <c r="IJ13" s="492"/>
      <c r="IK13" s="492"/>
      <c r="IL13" s="492"/>
      <c r="IM13" s="492"/>
      <c r="IN13" s="492"/>
      <c r="IO13" s="492"/>
      <c r="IP13" s="492"/>
      <c r="IQ13" s="492"/>
      <c r="IR13" s="492"/>
      <c r="IS13" s="492"/>
      <c r="IT13" s="492"/>
      <c r="IU13" s="483" t="s">
        <v>350</v>
      </c>
      <c r="IV13" s="484"/>
      <c r="IW13" s="484"/>
      <c r="IX13" s="484"/>
      <c r="IY13" s="484"/>
      <c r="IZ13" s="484"/>
      <c r="JA13" s="484"/>
      <c r="JB13" s="484"/>
      <c r="JC13" s="484"/>
      <c r="JD13" s="484"/>
      <c r="JE13" s="484"/>
      <c r="JF13" s="484"/>
      <c r="JG13" s="484"/>
      <c r="JH13" s="484"/>
      <c r="JI13" s="484"/>
      <c r="JJ13" s="484"/>
      <c r="JK13" s="484"/>
      <c r="JL13" s="484"/>
      <c r="JM13" s="484"/>
      <c r="JN13" s="484"/>
      <c r="JO13" s="484"/>
      <c r="JP13" s="484"/>
      <c r="JQ13" s="484"/>
      <c r="JR13" s="484"/>
      <c r="JS13" s="484"/>
      <c r="JT13" s="485"/>
      <c r="JU13" s="490" t="s">
        <v>164</v>
      </c>
      <c r="JV13" s="481"/>
      <c r="JW13" s="481"/>
      <c r="JX13" s="481"/>
      <c r="JY13" s="481"/>
      <c r="JZ13" s="481"/>
      <c r="KA13" s="481"/>
      <c r="KB13" s="481"/>
      <c r="KC13" s="481"/>
      <c r="KD13" s="481"/>
      <c r="KE13" s="481"/>
      <c r="KF13" s="481"/>
      <c r="KG13" s="481"/>
      <c r="KH13" s="481"/>
      <c r="KI13" s="481"/>
      <c r="KJ13" s="481"/>
      <c r="KK13" s="481"/>
      <c r="KL13" s="481"/>
      <c r="KM13" s="481"/>
      <c r="KN13" s="481"/>
      <c r="KO13" s="481"/>
      <c r="KP13" s="481"/>
      <c r="KQ13" s="481"/>
      <c r="KR13" s="481"/>
      <c r="KS13" s="481"/>
      <c r="KT13" s="481"/>
      <c r="KU13" s="481"/>
      <c r="KV13" s="481"/>
      <c r="KW13" s="481"/>
      <c r="KX13" s="481"/>
      <c r="KY13" s="481"/>
      <c r="KZ13" s="481"/>
      <c r="LA13" s="481"/>
      <c r="LB13" s="481"/>
      <c r="LC13" s="481"/>
      <c r="LD13" s="481"/>
      <c r="LE13" s="481"/>
      <c r="LF13" s="481"/>
      <c r="LG13" s="481"/>
      <c r="LH13" s="481"/>
      <c r="LI13" s="481"/>
      <c r="LJ13" s="481"/>
      <c r="LK13" s="481"/>
      <c r="LL13" s="481"/>
      <c r="LM13" s="481"/>
      <c r="LN13" s="481"/>
      <c r="LO13" s="481"/>
      <c r="LP13" s="481"/>
      <c r="LQ13" s="481"/>
      <c r="LR13" s="481"/>
      <c r="LS13" s="481"/>
      <c r="LT13" s="481"/>
      <c r="LU13" s="482"/>
    </row>
    <row r="14" spans="1:334" ht="36" customHeight="1">
      <c r="A14" s="21" t="s">
        <v>133</v>
      </c>
      <c r="C14" s="21" t="s">
        <v>134</v>
      </c>
      <c r="D14" s="21" t="s">
        <v>135</v>
      </c>
      <c r="E14" s="153" t="s">
        <v>165</v>
      </c>
      <c r="F14" s="149" t="s">
        <v>166</v>
      </c>
      <c r="J14" s="190" t="s">
        <v>136</v>
      </c>
      <c r="K14" s="40" t="s">
        <v>137</v>
      </c>
      <c r="L14" s="135" t="s">
        <v>167</v>
      </c>
      <c r="M14" s="136" t="s">
        <v>168</v>
      </c>
      <c r="N14" s="146" t="s">
        <v>138</v>
      </c>
      <c r="O14" s="197" t="s">
        <v>341</v>
      </c>
      <c r="P14" s="135" t="s">
        <v>351</v>
      </c>
      <c r="Q14" s="136" t="s">
        <v>159</v>
      </c>
      <c r="R14" s="195" t="s">
        <v>352</v>
      </c>
      <c r="S14" s="135" t="s">
        <v>353</v>
      </c>
      <c r="T14" s="137" t="s">
        <v>354</v>
      </c>
      <c r="U14" s="137" t="s">
        <v>355</v>
      </c>
      <c r="V14" s="137" t="s">
        <v>356</v>
      </c>
      <c r="W14" s="137" t="s">
        <v>357</v>
      </c>
      <c r="X14" s="137" t="s">
        <v>358</v>
      </c>
      <c r="Y14" s="137" t="s">
        <v>359</v>
      </c>
      <c r="Z14" s="137" t="s">
        <v>360</v>
      </c>
      <c r="AA14" s="137" t="s">
        <v>361</v>
      </c>
      <c r="AB14" s="137" t="s">
        <v>362</v>
      </c>
      <c r="AC14" s="137" t="s">
        <v>363</v>
      </c>
      <c r="AD14" s="137" t="s">
        <v>364</v>
      </c>
      <c r="AE14" s="137" t="s">
        <v>365</v>
      </c>
      <c r="AF14" s="137" t="s">
        <v>366</v>
      </c>
      <c r="AG14" s="137" t="s">
        <v>367</v>
      </c>
      <c r="AH14" s="137" t="s">
        <v>368</v>
      </c>
      <c r="AI14" s="137" t="s">
        <v>369</v>
      </c>
      <c r="AJ14" s="137" t="s">
        <v>370</v>
      </c>
      <c r="AK14" s="137" t="s">
        <v>371</v>
      </c>
      <c r="AL14" s="137" t="s">
        <v>372</v>
      </c>
      <c r="AM14" s="137" t="s">
        <v>373</v>
      </c>
      <c r="AN14" s="137" t="s">
        <v>374</v>
      </c>
      <c r="AO14" s="137" t="s">
        <v>375</v>
      </c>
      <c r="AP14" s="137" t="s">
        <v>376</v>
      </c>
      <c r="AQ14" s="137" t="s">
        <v>377</v>
      </c>
      <c r="AR14" s="137" t="s">
        <v>378</v>
      </c>
      <c r="AS14" s="198" t="s">
        <v>169</v>
      </c>
      <c r="AT14" s="199" t="s">
        <v>170</v>
      </c>
      <c r="AU14" s="199" t="s">
        <v>171</v>
      </c>
      <c r="AV14" s="199" t="s">
        <v>172</v>
      </c>
      <c r="AW14" s="199" t="s">
        <v>173</v>
      </c>
      <c r="AX14" s="199" t="s">
        <v>174</v>
      </c>
      <c r="AY14" s="199" t="s">
        <v>175</v>
      </c>
      <c r="AZ14" s="199" t="s">
        <v>176</v>
      </c>
      <c r="BA14" s="199" t="s">
        <v>177</v>
      </c>
      <c r="BB14" s="199" t="s">
        <v>178</v>
      </c>
      <c r="BC14" s="199" t="s">
        <v>179</v>
      </c>
      <c r="BD14" s="199" t="s">
        <v>180</v>
      </c>
      <c r="BE14" s="199" t="s">
        <v>181</v>
      </c>
      <c r="BF14" s="199" t="s">
        <v>182</v>
      </c>
      <c r="BG14" s="199" t="s">
        <v>183</v>
      </c>
      <c r="BH14" s="199" t="s">
        <v>184</v>
      </c>
      <c r="BI14" s="199" t="s">
        <v>185</v>
      </c>
      <c r="BJ14" s="199" t="s">
        <v>186</v>
      </c>
      <c r="BK14" s="199" t="s">
        <v>187</v>
      </c>
      <c r="BL14" s="199" t="s">
        <v>188</v>
      </c>
      <c r="BM14" s="199" t="s">
        <v>189</v>
      </c>
      <c r="BN14" s="199" t="s">
        <v>190</v>
      </c>
      <c r="BO14" s="199" t="s">
        <v>191</v>
      </c>
      <c r="BP14" s="199" t="s">
        <v>192</v>
      </c>
      <c r="BQ14" s="199" t="s">
        <v>193</v>
      </c>
      <c r="BR14" s="200" t="s">
        <v>194</v>
      </c>
      <c r="BS14" s="198" t="s">
        <v>379</v>
      </c>
      <c r="BT14" s="199" t="s">
        <v>380</v>
      </c>
      <c r="BU14" s="199" t="s">
        <v>381</v>
      </c>
      <c r="BV14" s="199" t="s">
        <v>382</v>
      </c>
      <c r="BW14" s="199" t="s">
        <v>383</v>
      </c>
      <c r="BX14" s="199" t="s">
        <v>384</v>
      </c>
      <c r="BY14" s="199" t="s">
        <v>385</v>
      </c>
      <c r="BZ14" s="199" t="s">
        <v>386</v>
      </c>
      <c r="CA14" s="199" t="s">
        <v>387</v>
      </c>
      <c r="CB14" s="199" t="s">
        <v>388</v>
      </c>
      <c r="CC14" s="199" t="s">
        <v>389</v>
      </c>
      <c r="CD14" s="199" t="s">
        <v>390</v>
      </c>
      <c r="CE14" s="199" t="s">
        <v>391</v>
      </c>
      <c r="CF14" s="199" t="s">
        <v>392</v>
      </c>
      <c r="CG14" s="199" t="s">
        <v>393</v>
      </c>
      <c r="CH14" s="199" t="s">
        <v>394</v>
      </c>
      <c r="CI14" s="199" t="s">
        <v>395</v>
      </c>
      <c r="CJ14" s="199" t="s">
        <v>396</v>
      </c>
      <c r="CK14" s="199" t="s">
        <v>397</v>
      </c>
      <c r="CL14" s="199" t="s">
        <v>398</v>
      </c>
      <c r="CM14" s="199" t="s">
        <v>399</v>
      </c>
      <c r="CN14" s="199" t="s">
        <v>400</v>
      </c>
      <c r="CO14" s="199" t="s">
        <v>401</v>
      </c>
      <c r="CP14" s="199" t="s">
        <v>402</v>
      </c>
      <c r="CQ14" s="199" t="s">
        <v>403</v>
      </c>
      <c r="CR14" s="200" t="s">
        <v>404</v>
      </c>
      <c r="CS14" s="198" t="s">
        <v>405</v>
      </c>
      <c r="CT14" s="198" t="s">
        <v>406</v>
      </c>
      <c r="CU14" s="198" t="s">
        <v>407</v>
      </c>
      <c r="CV14" s="198" t="s">
        <v>408</v>
      </c>
      <c r="CW14" s="198" t="s">
        <v>409</v>
      </c>
      <c r="CX14" s="198" t="s">
        <v>410</v>
      </c>
      <c r="CY14" s="198" t="s">
        <v>411</v>
      </c>
      <c r="CZ14" s="198" t="s">
        <v>412</v>
      </c>
      <c r="DA14" s="198" t="s">
        <v>413</v>
      </c>
      <c r="DB14" s="198" t="s">
        <v>414</v>
      </c>
      <c r="DC14" s="198" t="s">
        <v>415</v>
      </c>
      <c r="DD14" s="198" t="s">
        <v>416</v>
      </c>
      <c r="DE14" s="198" t="s">
        <v>417</v>
      </c>
      <c r="DF14" s="198" t="s">
        <v>418</v>
      </c>
      <c r="DG14" s="198" t="s">
        <v>419</v>
      </c>
      <c r="DH14" s="198" t="s">
        <v>420</v>
      </c>
      <c r="DI14" s="198" t="s">
        <v>421</v>
      </c>
      <c r="DJ14" s="198" t="s">
        <v>422</v>
      </c>
      <c r="DK14" s="198" t="s">
        <v>423</v>
      </c>
      <c r="DL14" s="198" t="s">
        <v>424</v>
      </c>
      <c r="DM14" s="198" t="s">
        <v>425</v>
      </c>
      <c r="DN14" s="198" t="s">
        <v>426</v>
      </c>
      <c r="DO14" s="198" t="s">
        <v>427</v>
      </c>
      <c r="DP14" s="198" t="s">
        <v>428</v>
      </c>
      <c r="DQ14" s="198" t="s">
        <v>429</v>
      </c>
      <c r="DR14" s="198" t="s">
        <v>430</v>
      </c>
      <c r="DS14" s="135" t="s">
        <v>195</v>
      </c>
      <c r="DT14" s="136" t="s">
        <v>196</v>
      </c>
      <c r="DU14" s="132" t="s">
        <v>223</v>
      </c>
      <c r="DV14" s="133" t="s">
        <v>224</v>
      </c>
      <c r="DW14" s="133" t="s">
        <v>225</v>
      </c>
      <c r="DX14" s="133" t="s">
        <v>226</v>
      </c>
      <c r="DY14" s="133" t="s">
        <v>227</v>
      </c>
      <c r="DZ14" s="133" t="s">
        <v>228</v>
      </c>
      <c r="EA14" s="133" t="s">
        <v>229</v>
      </c>
      <c r="EB14" s="133" t="s">
        <v>230</v>
      </c>
      <c r="EC14" s="133" t="s">
        <v>231</v>
      </c>
      <c r="ED14" s="133" t="s">
        <v>232</v>
      </c>
      <c r="EE14" s="133" t="s">
        <v>233</v>
      </c>
      <c r="EF14" s="133" t="s">
        <v>234</v>
      </c>
      <c r="EG14" s="133" t="s">
        <v>235</v>
      </c>
      <c r="EH14" s="133" t="s">
        <v>236</v>
      </c>
      <c r="EI14" s="133" t="s">
        <v>237</v>
      </c>
      <c r="EJ14" s="133" t="s">
        <v>238</v>
      </c>
      <c r="EK14" s="133" t="s">
        <v>239</v>
      </c>
      <c r="EL14" s="133" t="s">
        <v>240</v>
      </c>
      <c r="EM14" s="133" t="s">
        <v>241</v>
      </c>
      <c r="EN14" s="133" t="s">
        <v>242</v>
      </c>
      <c r="EO14" s="133" t="s">
        <v>243</v>
      </c>
      <c r="EP14" s="133" t="s">
        <v>244</v>
      </c>
      <c r="EQ14" s="133" t="s">
        <v>245</v>
      </c>
      <c r="ER14" s="133" t="s">
        <v>246</v>
      </c>
      <c r="ES14" s="133" t="s">
        <v>247</v>
      </c>
      <c r="ET14" s="134" t="s">
        <v>248</v>
      </c>
      <c r="EU14" s="133" t="s">
        <v>249</v>
      </c>
      <c r="EV14" s="133" t="s">
        <v>250</v>
      </c>
      <c r="EW14" s="133" t="s">
        <v>251</v>
      </c>
      <c r="EX14" s="133" t="s">
        <v>252</v>
      </c>
      <c r="EY14" s="133" t="s">
        <v>253</v>
      </c>
      <c r="EZ14" s="133" t="s">
        <v>254</v>
      </c>
      <c r="FA14" s="133" t="s">
        <v>255</v>
      </c>
      <c r="FB14" s="133" t="s">
        <v>256</v>
      </c>
      <c r="FC14" s="133" t="s">
        <v>257</v>
      </c>
      <c r="FD14" s="133" t="s">
        <v>258</v>
      </c>
      <c r="FE14" s="133" t="s">
        <v>259</v>
      </c>
      <c r="FF14" s="133" t="s">
        <v>260</v>
      </c>
      <c r="FG14" s="133" t="s">
        <v>261</v>
      </c>
      <c r="FH14" s="133" t="s">
        <v>262</v>
      </c>
      <c r="FI14" s="133" t="s">
        <v>263</v>
      </c>
      <c r="FJ14" s="133" t="s">
        <v>264</v>
      </c>
      <c r="FK14" s="133" t="s">
        <v>265</v>
      </c>
      <c r="FL14" s="133" t="s">
        <v>266</v>
      </c>
      <c r="FM14" s="133" t="s">
        <v>267</v>
      </c>
      <c r="FN14" s="133" t="s">
        <v>268</v>
      </c>
      <c r="FO14" s="133" t="s">
        <v>269</v>
      </c>
      <c r="FP14" s="133" t="s">
        <v>270</v>
      </c>
      <c r="FQ14" s="133" t="s">
        <v>271</v>
      </c>
      <c r="FR14" s="133" t="s">
        <v>272</v>
      </c>
      <c r="FS14" s="133" t="s">
        <v>273</v>
      </c>
      <c r="FT14" s="133" t="s">
        <v>274</v>
      </c>
      <c r="FU14" s="198" t="s">
        <v>431</v>
      </c>
      <c r="FV14" s="199" t="s">
        <v>432</v>
      </c>
      <c r="FW14" s="199" t="s">
        <v>433</v>
      </c>
      <c r="FX14" s="199" t="s">
        <v>434</v>
      </c>
      <c r="FY14" s="199" t="s">
        <v>435</v>
      </c>
      <c r="FZ14" s="199" t="s">
        <v>436</v>
      </c>
      <c r="GA14" s="199" t="s">
        <v>437</v>
      </c>
      <c r="GB14" s="199" t="s">
        <v>438</v>
      </c>
      <c r="GC14" s="199" t="s">
        <v>439</v>
      </c>
      <c r="GD14" s="199" t="s">
        <v>440</v>
      </c>
      <c r="GE14" s="199" t="s">
        <v>441</v>
      </c>
      <c r="GF14" s="199" t="s">
        <v>442</v>
      </c>
      <c r="GG14" s="199" t="s">
        <v>443</v>
      </c>
      <c r="GH14" s="199" t="s">
        <v>444</v>
      </c>
      <c r="GI14" s="199" t="s">
        <v>445</v>
      </c>
      <c r="GJ14" s="199" t="s">
        <v>446</v>
      </c>
      <c r="GK14" s="199" t="s">
        <v>447</v>
      </c>
      <c r="GL14" s="199" t="s">
        <v>448</v>
      </c>
      <c r="GM14" s="199" t="s">
        <v>449</v>
      </c>
      <c r="GN14" s="199" t="s">
        <v>450</v>
      </c>
      <c r="GO14" s="199" t="s">
        <v>451</v>
      </c>
      <c r="GP14" s="199" t="s">
        <v>452</v>
      </c>
      <c r="GQ14" s="199" t="s">
        <v>453</v>
      </c>
      <c r="GR14" s="199" t="s">
        <v>454</v>
      </c>
      <c r="GS14" s="199" t="s">
        <v>455</v>
      </c>
      <c r="GT14" s="200" t="s">
        <v>456</v>
      </c>
      <c r="GU14" s="199" t="s">
        <v>457</v>
      </c>
      <c r="GV14" s="199" t="s">
        <v>458</v>
      </c>
      <c r="GW14" s="199" t="s">
        <v>459</v>
      </c>
      <c r="GX14" s="199" t="s">
        <v>460</v>
      </c>
      <c r="GY14" s="199" t="s">
        <v>461</v>
      </c>
      <c r="GZ14" s="199" t="s">
        <v>462</v>
      </c>
      <c r="HA14" s="199" t="s">
        <v>463</v>
      </c>
      <c r="HB14" s="199" t="s">
        <v>464</v>
      </c>
      <c r="HC14" s="199" t="s">
        <v>465</v>
      </c>
      <c r="HD14" s="199" t="s">
        <v>466</v>
      </c>
      <c r="HE14" s="199" t="s">
        <v>467</v>
      </c>
      <c r="HF14" s="199" t="s">
        <v>468</v>
      </c>
      <c r="HG14" s="199" t="s">
        <v>469</v>
      </c>
      <c r="HH14" s="199" t="s">
        <v>470</v>
      </c>
      <c r="HI14" s="199" t="s">
        <v>471</v>
      </c>
      <c r="HJ14" s="199" t="s">
        <v>472</v>
      </c>
      <c r="HK14" s="199" t="s">
        <v>473</v>
      </c>
      <c r="HL14" s="199" t="s">
        <v>474</v>
      </c>
      <c r="HM14" s="199" t="s">
        <v>475</v>
      </c>
      <c r="HN14" s="199" t="s">
        <v>476</v>
      </c>
      <c r="HO14" s="199" t="s">
        <v>477</v>
      </c>
      <c r="HP14" s="199" t="s">
        <v>478</v>
      </c>
      <c r="HQ14" s="199" t="s">
        <v>479</v>
      </c>
      <c r="HR14" s="199" t="s">
        <v>480</v>
      </c>
      <c r="HS14" s="199" t="s">
        <v>481</v>
      </c>
      <c r="HT14" s="200" t="s">
        <v>482</v>
      </c>
      <c r="HU14" s="198" t="s">
        <v>483</v>
      </c>
      <c r="HV14" s="198" t="s">
        <v>484</v>
      </c>
      <c r="HW14" s="198" t="s">
        <v>485</v>
      </c>
      <c r="HX14" s="198" t="s">
        <v>486</v>
      </c>
      <c r="HY14" s="198" t="s">
        <v>487</v>
      </c>
      <c r="HZ14" s="198" t="s">
        <v>488</v>
      </c>
      <c r="IA14" s="198" t="s">
        <v>489</v>
      </c>
      <c r="IB14" s="198" t="s">
        <v>490</v>
      </c>
      <c r="IC14" s="198" t="s">
        <v>491</v>
      </c>
      <c r="ID14" s="198" t="s">
        <v>492</v>
      </c>
      <c r="IE14" s="198" t="s">
        <v>493</v>
      </c>
      <c r="IF14" s="198" t="s">
        <v>494</v>
      </c>
      <c r="IG14" s="198" t="s">
        <v>495</v>
      </c>
      <c r="IH14" s="198" t="s">
        <v>496</v>
      </c>
      <c r="II14" s="198" t="s">
        <v>497</v>
      </c>
      <c r="IJ14" s="198" t="s">
        <v>498</v>
      </c>
      <c r="IK14" s="198" t="s">
        <v>499</v>
      </c>
      <c r="IL14" s="198" t="s">
        <v>500</v>
      </c>
      <c r="IM14" s="198" t="s">
        <v>501</v>
      </c>
      <c r="IN14" s="198" t="s">
        <v>502</v>
      </c>
      <c r="IO14" s="198" t="s">
        <v>503</v>
      </c>
      <c r="IP14" s="198" t="s">
        <v>504</v>
      </c>
      <c r="IQ14" s="198" t="s">
        <v>505</v>
      </c>
      <c r="IR14" s="198" t="s">
        <v>506</v>
      </c>
      <c r="IS14" s="198" t="s">
        <v>507</v>
      </c>
      <c r="IT14" s="198" t="s">
        <v>508</v>
      </c>
      <c r="IU14" s="215" t="s">
        <v>509</v>
      </c>
      <c r="IV14" s="216" t="s">
        <v>510</v>
      </c>
      <c r="IW14" s="216" t="s">
        <v>511</v>
      </c>
      <c r="IX14" s="216" t="s">
        <v>512</v>
      </c>
      <c r="IY14" s="216" t="s">
        <v>513</v>
      </c>
      <c r="IZ14" s="216" t="s">
        <v>514</v>
      </c>
      <c r="JA14" s="216" t="s">
        <v>515</v>
      </c>
      <c r="JB14" s="216" t="s">
        <v>516</v>
      </c>
      <c r="JC14" s="216" t="s">
        <v>517</v>
      </c>
      <c r="JD14" s="216" t="s">
        <v>518</v>
      </c>
      <c r="JE14" s="216" t="s">
        <v>519</v>
      </c>
      <c r="JF14" s="216" t="s">
        <v>520</v>
      </c>
      <c r="JG14" s="216" t="s">
        <v>521</v>
      </c>
      <c r="JH14" s="216" t="s">
        <v>522</v>
      </c>
      <c r="JI14" s="216" t="s">
        <v>523</v>
      </c>
      <c r="JJ14" s="216" t="s">
        <v>524</v>
      </c>
      <c r="JK14" s="216" t="s">
        <v>525</v>
      </c>
      <c r="JL14" s="216" t="s">
        <v>526</v>
      </c>
      <c r="JM14" s="216" t="s">
        <v>527</v>
      </c>
      <c r="JN14" s="216" t="s">
        <v>528</v>
      </c>
      <c r="JO14" s="216" t="s">
        <v>529</v>
      </c>
      <c r="JP14" s="216" t="s">
        <v>530</v>
      </c>
      <c r="JQ14" s="216" t="s">
        <v>531</v>
      </c>
      <c r="JR14" s="216" t="s">
        <v>532</v>
      </c>
      <c r="JS14" s="216" t="s">
        <v>533</v>
      </c>
      <c r="JT14" s="217" t="s">
        <v>534</v>
      </c>
      <c r="JU14" s="162" t="s">
        <v>50</v>
      </c>
      <c r="JV14" s="156" t="s">
        <v>535</v>
      </c>
      <c r="JW14" s="157" t="s">
        <v>536</v>
      </c>
      <c r="JX14" s="157" t="s">
        <v>537</v>
      </c>
      <c r="JY14" s="157" t="s">
        <v>538</v>
      </c>
      <c r="JZ14" s="157" t="s">
        <v>539</v>
      </c>
      <c r="KA14" s="157" t="s">
        <v>540</v>
      </c>
      <c r="KB14" s="157" t="s">
        <v>541</v>
      </c>
      <c r="KC14" s="157" t="s">
        <v>542</v>
      </c>
      <c r="KD14" s="157" t="s">
        <v>543</v>
      </c>
      <c r="KE14" s="157" t="s">
        <v>544</v>
      </c>
      <c r="KF14" s="157" t="s">
        <v>545</v>
      </c>
      <c r="KG14" s="157" t="s">
        <v>546</v>
      </c>
      <c r="KH14" s="157" t="s">
        <v>547</v>
      </c>
      <c r="KI14" s="157" t="s">
        <v>548</v>
      </c>
      <c r="KJ14" s="157" t="s">
        <v>549</v>
      </c>
      <c r="KK14" s="157" t="s">
        <v>550</v>
      </c>
      <c r="KL14" s="157" t="s">
        <v>551</v>
      </c>
      <c r="KM14" s="157" t="s">
        <v>552</v>
      </c>
      <c r="KN14" s="157" t="s">
        <v>553</v>
      </c>
      <c r="KO14" s="157" t="s">
        <v>554</v>
      </c>
      <c r="KP14" s="157" t="s">
        <v>555</v>
      </c>
      <c r="KQ14" s="157" t="s">
        <v>556</v>
      </c>
      <c r="KR14" s="157" t="s">
        <v>557</v>
      </c>
      <c r="KS14" s="157" t="s">
        <v>558</v>
      </c>
      <c r="KT14" s="157" t="s">
        <v>559</v>
      </c>
      <c r="KU14" s="158" t="s">
        <v>560</v>
      </c>
      <c r="KV14" s="156" t="s">
        <v>561</v>
      </c>
      <c r="KW14" s="157" t="s">
        <v>562</v>
      </c>
      <c r="KX14" s="157" t="s">
        <v>563</v>
      </c>
      <c r="KY14" s="157" t="s">
        <v>564</v>
      </c>
      <c r="KZ14" s="157" t="s">
        <v>565</v>
      </c>
      <c r="LA14" s="157" t="s">
        <v>566</v>
      </c>
      <c r="LB14" s="157" t="s">
        <v>567</v>
      </c>
      <c r="LC14" s="157" t="s">
        <v>568</v>
      </c>
      <c r="LD14" s="157" t="s">
        <v>569</v>
      </c>
      <c r="LE14" s="157" t="s">
        <v>570</v>
      </c>
      <c r="LF14" s="157" t="s">
        <v>571</v>
      </c>
      <c r="LG14" s="157" t="s">
        <v>572</v>
      </c>
      <c r="LH14" s="157" t="s">
        <v>573</v>
      </c>
      <c r="LI14" s="157" t="s">
        <v>574</v>
      </c>
      <c r="LJ14" s="157" t="s">
        <v>575</v>
      </c>
      <c r="LK14" s="157" t="s">
        <v>576</v>
      </c>
      <c r="LL14" s="157" t="s">
        <v>577</v>
      </c>
      <c r="LM14" s="157" t="s">
        <v>578</v>
      </c>
      <c r="LN14" s="157" t="s">
        <v>579</v>
      </c>
      <c r="LO14" s="157" t="s">
        <v>580</v>
      </c>
      <c r="LP14" s="157" t="s">
        <v>581</v>
      </c>
      <c r="LQ14" s="157" t="s">
        <v>582</v>
      </c>
      <c r="LR14" s="157" t="s">
        <v>583</v>
      </c>
      <c r="LS14" s="157" t="s">
        <v>584</v>
      </c>
      <c r="LT14" s="157" t="s">
        <v>585</v>
      </c>
      <c r="LU14" s="158" t="s">
        <v>586</v>
      </c>
      <c r="LV14" s="40" t="s">
        <v>141</v>
      </c>
    </row>
    <row r="15" spans="1:334">
      <c r="A15" s="5" t="str" cm="1">
        <f t="array" ref="A15">_xlfn.UNIQUE(_xlfn.VSTACK(system.electric.tx_path.TxPathGroup.__52[Data Scenario Tag]))</f>
        <v>Base</v>
      </c>
      <c r="C15" s="5" t="str" cm="1">
        <f t="array" ref="C15:C31">TRANSPOSE(_xlfn._xlws.FILTER($J$13:$AHY$13,$J$13:$AHY$13&lt;&gt;""))</f>
        <v>Zones</v>
      </c>
      <c r="D15" s="148" t="str" cm="1">
        <f t="array" aca="1" ref="D15" ca="1">IFERROR(HYPERLINK("#"&amp;CELL("address", INDEX(J$13:AHY$13,,MATCH(C15,J$13:AHY$13,0))),$C15),"")</f>
        <v>Zones</v>
      </c>
      <c r="E15" s="155"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0" t="b">
        <v>1</v>
      </c>
      <c r="J15" s="189" t="str">
        <f>IF(ISBLANK(system.electric.tx_path.TxPathGroup.__52[[#This Row],[From Zone]]),"",_xlfn.CONCAT(system.electric.tx_path.TxPathGroup.__52[[#This Row],[From Zone]],"_to_",system.electric.tx_path.TxPathGroup.__52[[#This Row],[To Zone]],"_New_Build"))</f>
        <v>Zone_A_to_Zone_B_New_Build</v>
      </c>
      <c r="K15" s="39" t="s">
        <v>47</v>
      </c>
      <c r="L15" s="9" t="s">
        <v>142</v>
      </c>
      <c r="M15" s="9" t="s">
        <v>143</v>
      </c>
      <c r="N15" s="46" t="b">
        <v>1</v>
      </c>
      <c r="O15" s="46" t="b">
        <v>1</v>
      </c>
      <c r="P15" s="46" t="b">
        <v>1</v>
      </c>
      <c r="Q15" s="46" t="b">
        <v>0</v>
      </c>
      <c r="S15" s="46" t="b">
        <v>0</v>
      </c>
      <c r="T15" s="46" t="b">
        <v>0</v>
      </c>
      <c r="U15" s="46" t="b">
        <v>0</v>
      </c>
      <c r="V15" s="46" t="b">
        <v>0</v>
      </c>
      <c r="W15" s="46" t="b">
        <v>0</v>
      </c>
      <c r="X15" s="46" t="b">
        <v>0</v>
      </c>
      <c r="Y15" s="46" t="b">
        <v>0</v>
      </c>
      <c r="Z15" s="46" t="b">
        <v>0</v>
      </c>
      <c r="AA15" s="46" t="b">
        <v>0</v>
      </c>
      <c r="AB15" s="46" t="b">
        <v>0</v>
      </c>
      <c r="AC15" s="46" t="b">
        <v>1</v>
      </c>
      <c r="AD15" s="46" t="b">
        <v>0</v>
      </c>
      <c r="AE15" s="46" t="b">
        <v>0</v>
      </c>
      <c r="AF15" s="46" t="b">
        <v>0</v>
      </c>
      <c r="AG15" s="46" t="b">
        <v>0</v>
      </c>
      <c r="AH15" s="46" t="b">
        <v>1</v>
      </c>
      <c r="AI15" s="46" t="b">
        <v>0</v>
      </c>
      <c r="AJ15" s="46" t="b">
        <v>0</v>
      </c>
      <c r="AK15" s="46" t="b">
        <v>0</v>
      </c>
      <c r="AL15" s="46" t="b">
        <v>0</v>
      </c>
      <c r="AM15" s="46" t="b">
        <v>1</v>
      </c>
      <c r="AN15" s="46" t="b">
        <v>0</v>
      </c>
      <c r="AO15" s="46" t="b">
        <v>0</v>
      </c>
      <c r="AP15" s="46" t="b">
        <v>0</v>
      </c>
      <c r="AQ15" s="46" t="b">
        <v>0</v>
      </c>
      <c r="AR15" s="46" t="b">
        <v>1</v>
      </c>
      <c r="AS15" s="139"/>
      <c r="AT15" s="139"/>
      <c r="AU15" s="139"/>
      <c r="AV15" s="139"/>
      <c r="AW15" s="139"/>
      <c r="AX15" s="139"/>
      <c r="AY15" s="139"/>
      <c r="AZ15" s="139"/>
      <c r="BA15" s="139"/>
      <c r="BB15" s="139"/>
      <c r="BC15" s="139"/>
      <c r="BD15" s="139"/>
      <c r="BE15" s="139"/>
      <c r="BF15" s="139"/>
      <c r="BG15" s="139"/>
      <c r="BH15" s="139"/>
      <c r="BI15" s="139"/>
      <c r="BJ15" s="139"/>
      <c r="BK15" s="139"/>
      <c r="BL15" s="139"/>
      <c r="BM15" s="139"/>
      <c r="BN15" s="139"/>
      <c r="BO15" s="139"/>
      <c r="BP15" s="139"/>
      <c r="BQ15" s="139"/>
      <c r="BR15" s="139"/>
      <c r="BS15" s="139"/>
      <c r="BT15" s="139"/>
      <c r="BU15" s="139"/>
      <c r="BV15" s="139"/>
      <c r="BW15" s="139"/>
      <c r="BX15" s="139"/>
      <c r="BY15" s="139"/>
      <c r="BZ15" s="139"/>
      <c r="CA15" s="139"/>
      <c r="CB15" s="139"/>
      <c r="CC15" s="139"/>
      <c r="CD15" s="139"/>
      <c r="CE15" s="139"/>
      <c r="CF15" s="139"/>
      <c r="CG15" s="139"/>
      <c r="CH15" s="139"/>
      <c r="CI15" s="139"/>
      <c r="CJ15" s="139"/>
      <c r="CK15" s="139"/>
      <c r="CL15" s="139"/>
      <c r="CM15" s="139"/>
      <c r="CN15" s="139"/>
      <c r="CO15" s="139"/>
      <c r="CP15" s="139"/>
      <c r="CQ15" s="139"/>
      <c r="CR15" s="139"/>
      <c r="CS15" s="372">
        <v>0</v>
      </c>
      <c r="CT15" s="372">
        <v>0</v>
      </c>
      <c r="CU15" s="372">
        <v>0</v>
      </c>
      <c r="CV15" s="372">
        <v>0</v>
      </c>
      <c r="CW15" s="372">
        <v>0</v>
      </c>
      <c r="CX15" s="372">
        <v>0</v>
      </c>
      <c r="CY15" s="372"/>
      <c r="CZ15" s="372"/>
      <c r="DA15" s="372"/>
      <c r="DB15" s="372"/>
      <c r="DC15" s="372">
        <v>50</v>
      </c>
      <c r="DD15" s="372">
        <v>50</v>
      </c>
      <c r="DE15" s="372">
        <v>50</v>
      </c>
      <c r="DF15" s="372">
        <v>50</v>
      </c>
      <c r="DG15" s="372">
        <v>50</v>
      </c>
      <c r="DH15" s="372">
        <v>50</v>
      </c>
      <c r="DI15" s="372">
        <v>50</v>
      </c>
      <c r="DJ15" s="372">
        <v>50</v>
      </c>
      <c r="DK15" s="372">
        <v>50</v>
      </c>
      <c r="DL15" s="372">
        <v>50</v>
      </c>
      <c r="DM15" s="372">
        <v>50</v>
      </c>
      <c r="DN15" s="372">
        <v>50</v>
      </c>
      <c r="DO15" s="372">
        <v>50</v>
      </c>
      <c r="DP15" s="372">
        <v>50</v>
      </c>
      <c r="DQ15" s="372">
        <v>50</v>
      </c>
      <c r="DR15" s="372">
        <v>50</v>
      </c>
      <c r="DS15" s="373"/>
      <c r="DT15" s="373"/>
      <c r="DU15" s="41">
        <v>5</v>
      </c>
      <c r="DV15" s="41">
        <v>5</v>
      </c>
      <c r="DW15" s="41">
        <v>5</v>
      </c>
      <c r="DX15" s="41">
        <v>5</v>
      </c>
      <c r="DY15" s="41">
        <v>5</v>
      </c>
      <c r="DZ15" s="41">
        <v>5</v>
      </c>
      <c r="EA15" s="41">
        <v>5</v>
      </c>
      <c r="EB15" s="41">
        <v>5</v>
      </c>
      <c r="EC15" s="41">
        <v>5</v>
      </c>
      <c r="ED15" s="41">
        <v>5</v>
      </c>
      <c r="EE15" s="41">
        <v>5</v>
      </c>
      <c r="EF15" s="41">
        <v>5</v>
      </c>
      <c r="EG15" s="41">
        <v>5</v>
      </c>
      <c r="EH15" s="41">
        <v>5</v>
      </c>
      <c r="EI15" s="41">
        <v>5</v>
      </c>
      <c r="EJ15" s="41">
        <v>5</v>
      </c>
      <c r="EK15" s="41">
        <v>5</v>
      </c>
      <c r="EL15" s="41">
        <v>5</v>
      </c>
      <c r="EM15" s="41">
        <v>5</v>
      </c>
      <c r="EN15" s="41">
        <v>5</v>
      </c>
      <c r="EO15" s="41">
        <v>5</v>
      </c>
      <c r="EP15" s="41">
        <v>5</v>
      </c>
      <c r="EQ15" s="41">
        <v>5</v>
      </c>
      <c r="ER15" s="41">
        <v>5</v>
      </c>
      <c r="ES15" s="41">
        <v>5</v>
      </c>
      <c r="ET15" s="41">
        <v>5</v>
      </c>
      <c r="EU15" s="41"/>
      <c r="EV15" s="41"/>
      <c r="EW15" s="41"/>
      <c r="EX15" s="41"/>
      <c r="EY15" s="41"/>
      <c r="EZ15" s="41"/>
      <c r="FA15" s="41"/>
      <c r="FB15" s="41"/>
      <c r="FC15" s="41"/>
      <c r="FD15" s="41"/>
      <c r="FE15" s="41"/>
      <c r="FF15" s="41"/>
      <c r="FG15" s="41"/>
      <c r="FH15" s="41"/>
      <c r="FI15" s="41"/>
      <c r="FJ15" s="41"/>
      <c r="FK15" s="41"/>
      <c r="FL15" s="41"/>
      <c r="FM15" s="41"/>
      <c r="FN15" s="41"/>
      <c r="FO15" s="41"/>
      <c r="FP15" s="41"/>
      <c r="FQ15" s="41"/>
      <c r="FR15" s="41"/>
      <c r="FS15" s="41"/>
      <c r="FT15" s="41"/>
      <c r="FU15" s="41">
        <v>30</v>
      </c>
      <c r="FV15" s="41">
        <v>30</v>
      </c>
      <c r="FW15" s="41">
        <v>30</v>
      </c>
      <c r="FX15" s="41">
        <v>30</v>
      </c>
      <c r="FY15" s="41">
        <v>30</v>
      </c>
      <c r="FZ15" s="41">
        <v>30</v>
      </c>
      <c r="GA15" s="41">
        <v>30</v>
      </c>
      <c r="GB15" s="41">
        <v>30</v>
      </c>
      <c r="GC15" s="41">
        <v>30</v>
      </c>
      <c r="GD15" s="41">
        <v>30</v>
      </c>
      <c r="GE15" s="41">
        <v>30</v>
      </c>
      <c r="GF15" s="41">
        <v>30</v>
      </c>
      <c r="GG15" s="41">
        <v>30</v>
      </c>
      <c r="GH15" s="41">
        <v>30</v>
      </c>
      <c r="GI15" s="41">
        <v>30</v>
      </c>
      <c r="GJ15" s="41">
        <v>30</v>
      </c>
      <c r="GK15" s="41">
        <v>30</v>
      </c>
      <c r="GL15" s="41">
        <v>30</v>
      </c>
      <c r="GM15" s="41">
        <v>30</v>
      </c>
      <c r="GN15" s="41">
        <v>30</v>
      </c>
      <c r="GO15" s="41">
        <v>30</v>
      </c>
      <c r="GP15" s="41">
        <v>30</v>
      </c>
      <c r="GQ15" s="41">
        <v>30</v>
      </c>
      <c r="GR15" s="41">
        <v>30</v>
      </c>
      <c r="GS15" s="41">
        <v>30</v>
      </c>
      <c r="GT15" s="41">
        <v>30</v>
      </c>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A15" s="41"/>
      <c r="IB15" s="41"/>
      <c r="IC15" s="41"/>
      <c r="ID15" s="41"/>
      <c r="IE15" s="41"/>
      <c r="IF15" s="41"/>
      <c r="IG15" s="41"/>
      <c r="IH15" s="41"/>
      <c r="II15" s="41"/>
      <c r="IJ15" s="41"/>
      <c r="IK15" s="41"/>
      <c r="IL15" s="41"/>
      <c r="IM15" s="41"/>
      <c r="IN15" s="41"/>
      <c r="IO15" s="41"/>
      <c r="IP15" s="41"/>
      <c r="IQ15" s="41"/>
      <c r="IR15" s="41"/>
      <c r="IS15" s="41"/>
      <c r="IT15" s="41"/>
      <c r="IU15" s="41"/>
      <c r="IV15" s="41"/>
      <c r="IW15" s="41"/>
      <c r="IX15" s="41"/>
      <c r="IY15" s="41"/>
      <c r="IZ15" s="41"/>
      <c r="JA15" s="41"/>
      <c r="JB15" s="41"/>
      <c r="JC15" s="41"/>
      <c r="JD15" s="41"/>
      <c r="JE15" s="41"/>
      <c r="JF15" s="41"/>
      <c r="JG15" s="41"/>
      <c r="JH15" s="41"/>
      <c r="JI15" s="41"/>
      <c r="JJ15" s="41"/>
      <c r="JK15" s="41"/>
      <c r="JL15" s="41"/>
      <c r="JM15" s="41"/>
      <c r="JN15" s="41"/>
      <c r="JO15" s="41"/>
      <c r="JP15" s="41"/>
      <c r="JQ15" s="41"/>
      <c r="JR15" s="41"/>
      <c r="JS15" s="41"/>
      <c r="JT15" s="41"/>
      <c r="JU15" s="159" t="b">
        <v>1</v>
      </c>
      <c r="JV15" s="161">
        <v>0</v>
      </c>
      <c r="JW15" s="161">
        <v>0</v>
      </c>
      <c r="JX15" s="161">
        <v>0</v>
      </c>
      <c r="JY15" s="161">
        <v>0</v>
      </c>
      <c r="JZ15" s="161">
        <v>0</v>
      </c>
      <c r="KA15" s="161">
        <v>0</v>
      </c>
      <c r="KB15" s="161">
        <v>0</v>
      </c>
      <c r="KC15" s="161">
        <v>0</v>
      </c>
      <c r="KD15" s="161">
        <v>0</v>
      </c>
      <c r="KE15" s="161">
        <v>0</v>
      </c>
      <c r="KF15" s="161">
        <v>0</v>
      </c>
      <c r="KG15" s="161">
        <v>0</v>
      </c>
      <c r="KH15" s="161">
        <v>0</v>
      </c>
      <c r="KI15" s="161">
        <v>0</v>
      </c>
      <c r="KJ15" s="161">
        <v>0</v>
      </c>
      <c r="KK15" s="161">
        <v>0</v>
      </c>
      <c r="KL15" s="161">
        <v>0</v>
      </c>
      <c r="KM15" s="161">
        <v>0</v>
      </c>
      <c r="KN15" s="161">
        <v>0</v>
      </c>
      <c r="KO15" s="161">
        <v>0</v>
      </c>
      <c r="KP15" s="161">
        <v>0</v>
      </c>
      <c r="KQ15" s="161">
        <v>0</v>
      </c>
      <c r="KR15" s="161">
        <v>0</v>
      </c>
      <c r="KS15" s="161">
        <v>0</v>
      </c>
      <c r="KT15" s="161">
        <v>0</v>
      </c>
      <c r="KU15" s="161">
        <v>0</v>
      </c>
      <c r="KV15" s="161">
        <v>0.371</v>
      </c>
      <c r="KW15" s="161">
        <v>0.371</v>
      </c>
      <c r="KX15" s="161">
        <v>0.371</v>
      </c>
      <c r="KY15" s="161">
        <v>0.371</v>
      </c>
      <c r="KZ15" s="161">
        <v>0.371</v>
      </c>
      <c r="LA15" s="161">
        <v>0.371</v>
      </c>
      <c r="LB15" s="161">
        <v>0.371</v>
      </c>
      <c r="LC15" s="161">
        <v>0.371</v>
      </c>
      <c r="LD15" s="161">
        <v>0.371</v>
      </c>
      <c r="LE15" s="161">
        <v>0.371</v>
      </c>
      <c r="LF15" s="161">
        <v>0.371</v>
      </c>
      <c r="LG15" s="161">
        <v>0.371</v>
      </c>
      <c r="LH15" s="161">
        <v>0.371</v>
      </c>
      <c r="LI15" s="161">
        <v>0.371</v>
      </c>
      <c r="LJ15" s="161">
        <v>0.371</v>
      </c>
      <c r="LK15" s="161">
        <v>0.371</v>
      </c>
      <c r="LL15" s="161">
        <v>0.371</v>
      </c>
      <c r="LM15" s="161">
        <v>0.371</v>
      </c>
      <c r="LN15" s="161">
        <v>0.371</v>
      </c>
      <c r="LO15" s="161">
        <v>0.371</v>
      </c>
      <c r="LP15" s="161">
        <v>0.371</v>
      </c>
      <c r="LQ15" s="161">
        <v>0.371</v>
      </c>
      <c r="LR15" s="161">
        <v>0.371</v>
      </c>
      <c r="LS15" s="161">
        <v>0.371</v>
      </c>
      <c r="LT15" s="161">
        <v>0.371</v>
      </c>
      <c r="LU15" s="161">
        <v>0.371</v>
      </c>
    </row>
    <row r="16" spans="1:334" ht="12" customHeight="1">
      <c r="A16" s="5"/>
      <c r="C16" s="5" t="str">
        <v>Include in System</v>
      </c>
      <c r="D16" s="148" t="str" cm="1">
        <f t="array" aca="1" ref="D16" ca="1">IFERROR(HYPERLINK("#"&amp;CELL("address", INDEX(J$13:AHY$13,,MATCH(C16,J$13:AHY$13,0))),$C16),"")</f>
        <v>Include in System</v>
      </c>
      <c r="E16" s="155"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row>
    <row r="17" spans="1:6" ht="12" customHeight="1">
      <c r="A17" s="5"/>
      <c r="C17" s="5" t="str">
        <v>Aggregate Operations</v>
      </c>
      <c r="D17" s="148" t="str" cm="1">
        <f t="array" aca="1" ref="D17" ca="1">IFERROR(HYPERLINK("#"&amp;CELL("address", INDEX(J$13:AHY$13,,MATCH(C17,J$13:AHY$13,0))),$C17),"")</f>
        <v>Aggregate Operations</v>
      </c>
      <c r="E17" s="155"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1" t="b">
        <v>1</v>
      </c>
    </row>
    <row r="18" spans="1:6" ht="12" customHeight="1">
      <c r="C18" s="5" t="str">
        <v>Can Build / Retire</v>
      </c>
      <c r="D18" s="148" t="str" cm="1">
        <f t="array" aca="1" ref="D18" ca="1">IFERROR(HYPERLINK("#"&amp;CELL("address", INDEX(J$13:AHY$13,,MATCH(C18,J$13:AHY$13,0))),$C18),"")</f>
        <v>Can Build / Retire</v>
      </c>
      <c r="E18" s="155"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1" t="b">
        <v>1</v>
      </c>
    </row>
    <row r="19" spans="1:6">
      <c r="C19" s="5" t="str">
        <v>Integer Build</v>
      </c>
      <c r="D19" s="148" t="str" cm="1">
        <f t="array" aca="1" ref="D19" ca="1">IFERROR(HYPERLINK("#"&amp;CELL("address", INDEX(J$13:AHY$13,,MATCH(C19,J$13:AHY$13,0))),$C19),"")</f>
        <v>Integer Build</v>
      </c>
      <c r="E19" s="155"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1" t="b">
        <v>1</v>
      </c>
    </row>
    <row r="20" spans="1:6">
      <c r="C20" s="5" t="str">
        <v>Vintages to Construct</v>
      </c>
      <c r="D20" s="148" t="str" cm="1">
        <f t="array" aca="1" ref="D20" ca="1">IFERROR(HYPERLINK("#"&amp;CELL("address", INDEX(J$13:AHY$13,,MATCH(C20,J$13:AHY$13,0))),$C20),"")</f>
        <v>Vintages to Construct</v>
      </c>
      <c r="E20" s="155"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1" t="b">
        <v>1</v>
      </c>
    </row>
    <row r="21" spans="1:6">
      <c r="C21" s="5" t="str">
        <v>Planned Capacity</v>
      </c>
      <c r="D21" s="148" t="str" cm="1">
        <f t="array" aca="1" ref="D21" ca="1">IFERROR(HYPERLINK("#"&amp;CELL("address", INDEX(J$13:AHY$13,,MATCH(C21,J$13:AHY$13,0))),$C21),"")</f>
        <v>Planned Capacity</v>
      </c>
      <c r="E21" s="155"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1" t="b">
        <v>1</v>
      </c>
    </row>
    <row r="22" spans="1:6" ht="12" customHeight="1">
      <c r="C22" s="5" t="str">
        <v>Individual Vintage Potential</v>
      </c>
      <c r="D22" s="148" t="str" cm="1">
        <f t="array" aca="1" ref="D22" ca="1">IFERROR(HYPERLINK("#"&amp;CELL("address", INDEX(J$13:AHY$13,,MATCH(C22,J$13:AHY$13,0))),$C22),"")</f>
        <v>Individual Vintage Potential</v>
      </c>
      <c r="E22" s="155"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1" t="b">
        <v>1</v>
      </c>
    </row>
    <row r="23" spans="1:6" ht="12" customHeight="1">
      <c r="C23" s="5" t="str">
        <v>Cumulative Potential</v>
      </c>
      <c r="D23" s="148" t="str" cm="1">
        <f t="array" aca="1" ref="D23" ca="1">IFERROR(HYPERLINK("#"&amp;CELL("address", INDEX(J$13:AHY$13,,MATCH(C23,J$13:AHY$13,0))),$C23),"")</f>
        <v>Cumulative Potential</v>
      </c>
      <c r="E23" s="155"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2" t="b">
        <v>1</v>
      </c>
    </row>
    <row r="24" spans="1:6" ht="12" customHeight="1">
      <c r="C24" s="5" t="str">
        <v>Forward and Reverse Rating</v>
      </c>
      <c r="D24" s="148" t="str" cm="1">
        <f t="array" aca="1" ref="D24" ca="1">IFERROR(HYPERLINK("#"&amp;CELL("address", INDEX(J$13:AHY$13,,MATCH(C24,J$13:AHY$13,0))),$C24),"")</f>
        <v>Forward and Reverse Rating</v>
      </c>
      <c r="E24" s="155"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2" t="b">
        <v>1</v>
      </c>
    </row>
    <row r="25" spans="1:6" ht="12" customHeight="1">
      <c r="C25" s="5" t="str">
        <v>Forward Hurdle Rates</v>
      </c>
      <c r="D25" s="148" t="str" cm="1">
        <f t="array" aca="1" ref="D25" ca="1">IFERROR(HYPERLINK("#"&amp;CELL("address", INDEX(J$13:AHY$13,,MATCH(C25,J$13:AHY$13,0))),$C25),"")</f>
        <v>Forward Hurdle Rates</v>
      </c>
      <c r="E25" s="155"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2" t="b">
        <v>1</v>
      </c>
    </row>
    <row r="26" spans="1:6" ht="12" customHeight="1">
      <c r="C26" s="5" t="str">
        <v>Reverse Hurdle Rates</v>
      </c>
      <c r="D26" s="148" t="str" cm="1">
        <f t="array" aca="1" ref="D26" ca="1">IFERROR(HYPERLINK("#"&amp;CELL("address", INDEX(J$13:AHY$13,,MATCH(C26,J$13:AHY$13,0))),$C26),"")</f>
        <v>Reverse Hurdle Rates</v>
      </c>
      <c r="E26" s="155"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2" t="b">
        <v>1</v>
      </c>
    </row>
    <row r="27" spans="1:6" ht="12" customHeight="1">
      <c r="C27" s="5" t="str">
        <v>Annualized Capital Cost</v>
      </c>
      <c r="D27" s="148" t="str" cm="1">
        <f t="array" aca="1" ref="D27" ca="1">IFERROR(HYPERLINK("#"&amp;CELL("address", INDEX(J$13:AHY$13,,MATCH(C27,J$13:AHY$13,0))),$C27),"")</f>
        <v>Annualized Capital Cost</v>
      </c>
      <c r="E27" s="155"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2" t="b">
        <v>1</v>
      </c>
    </row>
    <row r="28" spans="1:6" ht="12" customHeight="1">
      <c r="C28" s="5" t="str">
        <v>Annualized Fixed O&amp;M Cost</v>
      </c>
      <c r="D28" s="148" t="str" cm="1">
        <f t="array" aca="1" ref="D28" ca="1">IFERROR(HYPERLINK("#"&amp;CELL("address", INDEX(J$13:AHY$13,,MATCH(C28,J$13:AHY$13,0))),$C28),"")</f>
        <v>Annualized Fixed O&amp;M Cost</v>
      </c>
      <c r="E28" s="155"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2" t="b">
        <v>1</v>
      </c>
    </row>
    <row r="29" spans="1:6" ht="12" customHeight="1">
      <c r="C29" s="5" t="str">
        <v>Minimum Cumulative New Build</v>
      </c>
      <c r="D29" s="148" t="str" cm="1">
        <f t="array" aca="1" ref="D29" ca="1">IFERROR(HYPERLINK("#"&amp;CELL("address", INDEX(J$13:AHY$13,,MATCH(C29,J$13:AHY$13,0))),$C29),"")</f>
        <v>Minimum Cumulative New Build</v>
      </c>
      <c r="E29" s="155"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2" t="b">
        <v>1</v>
      </c>
    </row>
    <row r="30" spans="1:6" ht="12" customHeight="1">
      <c r="C30" s="5" t="str">
        <v>Minimum Operational Capacity</v>
      </c>
      <c r="D30" s="148" t="str" cm="1">
        <f t="array" aca="1" ref="D30" ca="1">IFERROR(HYPERLINK("#"&amp;CELL("address", INDEX(J$13:AHY$13,,MATCH(C30,J$13:AHY$13,0))),$C30),"")</f>
        <v>Minimum Operational Capacity</v>
      </c>
      <c r="E30" s="155"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2" t="b">
        <v>1</v>
      </c>
    </row>
    <row r="31" spans="1:6" ht="12" customHeight="1">
      <c r="C31" s="5" t="str">
        <v>Emissions Policy Contributions</v>
      </c>
      <c r="D31" s="148" t="str" cm="1">
        <f t="array" aca="1" ref="D31" ca="1">IFERROR(HYPERLINK("#"&amp;CELL("address", INDEX(J$13:AHY$13,,MATCH(C31,J$13:AHY$13,0))),$C31),"")</f>
        <v>Emissions Policy Contributions</v>
      </c>
      <c r="E31" s="155"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2" t="b">
        <v>1</v>
      </c>
    </row>
  </sheetData>
  <mergeCells count="14">
    <mergeCell ref="L13:M13"/>
    <mergeCell ref="P13:Q13"/>
    <mergeCell ref="DS13:DT13"/>
    <mergeCell ref="DU13:ET13"/>
    <mergeCell ref="EU13:FT13"/>
    <mergeCell ref="JU13:LU13"/>
    <mergeCell ref="AS13:BR13"/>
    <mergeCell ref="S13:AR13"/>
    <mergeCell ref="CS13:DR13"/>
    <mergeCell ref="BS13:CR13"/>
    <mergeCell ref="FU13:GT13"/>
    <mergeCell ref="GU13:HT13"/>
    <mergeCell ref="HU13:IT13"/>
    <mergeCell ref="IU13:JT13"/>
  </mergeCells>
  <phoneticPr fontId="73" type="noConversion"/>
  <conditionalFormatting sqref="S15:AR15">
    <cfRule type="cellIs" dxfId="1824" priority="1" operator="equal">
      <formula>TRUE</formula>
    </cfRule>
    <cfRule type="cellIs" dxfId="1823"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1419225</xdr:colOff>
                    <xdr:row>9</xdr:row>
                    <xdr:rowOff>142875</xdr:rowOff>
                  </from>
                  <to>
                    <xdr:col>5</xdr:col>
                    <xdr:colOff>685800</xdr:colOff>
                    <xdr:row>12</xdr:row>
                    <xdr:rowOff>28575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C31" sqref="C31"/>
    </sheetView>
  </sheetViews>
  <sheetFormatPr defaultColWidth="12" defaultRowHeight="12" outlineLevelRow="1" outlineLevelCol="1"/>
  <cols>
    <col min="1" max="1" width="14.83203125" customWidth="1"/>
    <col min="2" max="2" width="7.1640625" customWidth="1"/>
    <col min="3" max="3" width="29" customWidth="1"/>
    <col min="4" max="4" width="30.1640625" bestFit="1" customWidth="1"/>
    <col min="5" max="5" width="10" customWidth="1"/>
    <col min="6" max="6" width="12.33203125" customWidth="1"/>
    <col min="7" max="7" width="3.33203125" customWidth="1"/>
    <col min="8" max="8" width="20.83203125" style="50" customWidth="1"/>
    <col min="9" max="9" width="2.1640625" style="50" customWidth="1"/>
    <col min="10" max="10" width="20.83203125" customWidth="1"/>
    <col min="11" max="11" width="20.83203125" bestFit="1" customWidth="1"/>
    <col min="12" max="12" width="14.6640625" customWidth="1"/>
    <col min="14" max="14" width="22.83203125" customWidth="1" collapsed="1"/>
    <col min="15" max="15" width="22" customWidth="1"/>
    <col min="16" max="16" width="18.6640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3" width="12" customWidth="1"/>
    <col min="44" max="44" width="12" hidden="1" customWidth="1"/>
    <col min="45" max="48" width="12" hidden="1" customWidth="1" outlineLevel="1"/>
    <col min="49" max="49" width="12" hidden="1" customWidth="1" collapsed="1"/>
    <col min="50" max="53" width="12" hidden="1" customWidth="1" outlineLevel="1"/>
    <col min="54" max="54" width="12" hidden="1" customWidth="1" collapsed="1"/>
    <col min="55" max="55" width="12" hidden="1" customWidth="1" outlineLevel="1" collapsed="1"/>
    <col min="56" max="58" width="12" hidden="1" customWidth="1" outlineLevel="1"/>
    <col min="59" max="59" width="12" hidden="1" customWidth="1" collapsed="1"/>
    <col min="60" max="60" width="12" hidden="1" customWidth="1" outlineLevel="1" collapsed="1"/>
    <col min="61" max="63" width="12" hidden="1" customWidth="1" outlineLevel="1"/>
    <col min="64" max="64" width="12" hidden="1" customWidth="1" collapsed="1"/>
    <col min="65" max="65" width="12" hidden="1" customWidth="1" outlineLevel="1" collapsed="1"/>
    <col min="66" max="68" width="12" hidden="1" customWidth="1" outlineLevel="1"/>
    <col min="69" max="69" width="12" hidden="1"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6640625" customWidth="1"/>
    <col min="97" max="97" width="17.33203125" hidden="1" customWidth="1"/>
    <col min="98" max="98" width="22.83203125" customWidth="1"/>
    <col min="99" max="99" width="15.1640625" customWidth="1"/>
    <col min="100" max="100" width="39" customWidth="1"/>
  </cols>
  <sheetData>
    <row r="1" spans="1:98" s="1" customFormat="1" ht="29.25" thickBot="1">
      <c r="A1" s="1" t="s">
        <v>587</v>
      </c>
    </row>
    <row r="3" spans="1:98" s="2" customFormat="1" ht="19.5" thickBot="1">
      <c r="A3"/>
      <c r="B3"/>
      <c r="C3"/>
      <c r="D3"/>
      <c r="E3"/>
      <c r="F3"/>
      <c r="G3"/>
      <c r="H3" s="50"/>
      <c r="I3" s="50"/>
      <c r="J3" s="2" t="s">
        <v>588</v>
      </c>
    </row>
    <row r="6" spans="1:98" s="7" customFormat="1" outlineLevel="1">
      <c r="H6" s="118" t="s">
        <v>119</v>
      </c>
      <c r="I6" s="120" t="s">
        <v>120</v>
      </c>
      <c r="J6" s="124" t="s">
        <v>121</v>
      </c>
      <c r="K6" s="124" t="s">
        <v>122</v>
      </c>
      <c r="L6" s="124" t="s">
        <v>589</v>
      </c>
      <c r="M6" s="124" t="s">
        <v>114</v>
      </c>
      <c r="N6" s="124" t="s">
        <v>590</v>
      </c>
      <c r="O6" s="124" t="s">
        <v>591</v>
      </c>
      <c r="P6" s="124" t="s">
        <v>592</v>
      </c>
      <c r="Q6" s="124" t="s">
        <v>593</v>
      </c>
      <c r="R6" s="124" t="s">
        <v>593</v>
      </c>
      <c r="S6" s="124" t="s">
        <v>593</v>
      </c>
      <c r="T6" s="124" t="s">
        <v>593</v>
      </c>
      <c r="U6" s="124" t="s">
        <v>593</v>
      </c>
      <c r="V6" s="124" t="s">
        <v>593</v>
      </c>
      <c r="W6" s="124" t="s">
        <v>593</v>
      </c>
      <c r="X6" s="124" t="s">
        <v>593</v>
      </c>
      <c r="Y6" s="124" t="s">
        <v>593</v>
      </c>
      <c r="Z6" s="124" t="s">
        <v>593</v>
      </c>
      <c r="AA6" s="124" t="s">
        <v>593</v>
      </c>
      <c r="AB6" s="124" t="s">
        <v>593</v>
      </c>
      <c r="AC6" s="124" t="s">
        <v>593</v>
      </c>
      <c r="AD6" s="124" t="s">
        <v>593</v>
      </c>
      <c r="AE6" s="124" t="s">
        <v>593</v>
      </c>
      <c r="AF6" s="124" t="s">
        <v>593</v>
      </c>
      <c r="AG6" s="124" t="s">
        <v>593</v>
      </c>
      <c r="AH6" s="124" t="s">
        <v>593</v>
      </c>
      <c r="AI6" s="124" t="s">
        <v>593</v>
      </c>
      <c r="AJ6" s="124" t="s">
        <v>593</v>
      </c>
      <c r="AK6" s="124" t="s">
        <v>593</v>
      </c>
      <c r="AL6" s="124" t="s">
        <v>593</v>
      </c>
      <c r="AM6" s="124" t="s">
        <v>593</v>
      </c>
      <c r="AN6" s="124" t="s">
        <v>593</v>
      </c>
      <c r="AO6" s="124" t="s">
        <v>593</v>
      </c>
      <c r="AP6" s="124" t="s">
        <v>593</v>
      </c>
      <c r="AQ6" s="124" t="s">
        <v>594</v>
      </c>
      <c r="AR6" s="124" t="s">
        <v>595</v>
      </c>
      <c r="AS6" s="124" t="s">
        <v>595</v>
      </c>
      <c r="AT6" s="124" t="s">
        <v>595</v>
      </c>
      <c r="AU6" s="124" t="s">
        <v>595</v>
      </c>
      <c r="AV6" s="124" t="s">
        <v>595</v>
      </c>
      <c r="AW6" s="124" t="s">
        <v>595</v>
      </c>
      <c r="AX6" s="124" t="s">
        <v>595</v>
      </c>
      <c r="AY6" s="124" t="s">
        <v>595</v>
      </c>
      <c r="AZ6" s="124" t="s">
        <v>595</v>
      </c>
      <c r="BA6" s="124" t="s">
        <v>595</v>
      </c>
      <c r="BB6" s="124" t="s">
        <v>595</v>
      </c>
      <c r="BC6" s="124" t="s">
        <v>595</v>
      </c>
      <c r="BD6" s="124" t="s">
        <v>595</v>
      </c>
      <c r="BE6" s="124" t="s">
        <v>595</v>
      </c>
      <c r="BF6" s="124" t="s">
        <v>595</v>
      </c>
      <c r="BG6" s="124" t="s">
        <v>595</v>
      </c>
      <c r="BH6" s="124" t="s">
        <v>595</v>
      </c>
      <c r="BI6" s="124" t="s">
        <v>595</v>
      </c>
      <c r="BJ6" s="124" t="s">
        <v>595</v>
      </c>
      <c r="BK6" s="124" t="s">
        <v>595</v>
      </c>
      <c r="BL6" s="124" t="s">
        <v>595</v>
      </c>
      <c r="BM6" s="124" t="s">
        <v>595</v>
      </c>
      <c r="BN6" s="124" t="s">
        <v>595</v>
      </c>
      <c r="BO6" s="124" t="s">
        <v>595</v>
      </c>
      <c r="BP6" s="124" t="s">
        <v>595</v>
      </c>
      <c r="BQ6" s="124" t="s">
        <v>595</v>
      </c>
      <c r="BR6" s="124" t="s">
        <v>596</v>
      </c>
      <c r="BS6" s="124" t="s">
        <v>596</v>
      </c>
      <c r="BT6" s="124" t="s">
        <v>596</v>
      </c>
      <c r="BU6" s="124" t="s">
        <v>596</v>
      </c>
      <c r="BV6" s="124" t="s">
        <v>596</v>
      </c>
      <c r="BW6" s="124" t="s">
        <v>596</v>
      </c>
      <c r="BX6" s="124" t="s">
        <v>596</v>
      </c>
      <c r="BY6" s="124" t="s">
        <v>596</v>
      </c>
      <c r="BZ6" s="124" t="s">
        <v>596</v>
      </c>
      <c r="CA6" s="124" t="s">
        <v>596</v>
      </c>
      <c r="CB6" s="124" t="s">
        <v>596</v>
      </c>
      <c r="CC6" s="124" t="s">
        <v>596</v>
      </c>
      <c r="CD6" s="124" t="s">
        <v>596</v>
      </c>
      <c r="CE6" s="124" t="s">
        <v>596</v>
      </c>
      <c r="CF6" s="124" t="s">
        <v>596</v>
      </c>
      <c r="CG6" s="124" t="s">
        <v>596</v>
      </c>
      <c r="CH6" s="124" t="s">
        <v>596</v>
      </c>
      <c r="CI6" s="124" t="s">
        <v>596</v>
      </c>
      <c r="CJ6" s="124" t="s">
        <v>596</v>
      </c>
      <c r="CK6" s="124" t="s">
        <v>596</v>
      </c>
      <c r="CL6" s="124" t="s">
        <v>596</v>
      </c>
      <c r="CM6" s="124" t="s">
        <v>596</v>
      </c>
      <c r="CN6" s="124" t="s">
        <v>596</v>
      </c>
      <c r="CO6" s="124" t="s">
        <v>596</v>
      </c>
      <c r="CP6" s="124" t="s">
        <v>596</v>
      </c>
      <c r="CQ6" s="124" t="s">
        <v>596</v>
      </c>
      <c r="CR6" s="124" t="str">
        <f>_xlfn.CONCAT($CR$13,".AnnualEnergyStandardContribution.to")</f>
        <v>RPS.AnnualEnergyStandardContribution.to</v>
      </c>
      <c r="CS6" s="124"/>
    </row>
    <row r="7" spans="1:98" s="7" customFormat="1">
      <c r="H7" s="118" t="s">
        <v>125</v>
      </c>
      <c r="I7" s="120" t="s">
        <v>120</v>
      </c>
      <c r="J7" s="124"/>
      <c r="K7" s="124"/>
      <c r="L7" s="124" t="s">
        <v>154</v>
      </c>
      <c r="M7" s="124" t="s">
        <v>126</v>
      </c>
      <c r="N7" s="124" t="s">
        <v>155</v>
      </c>
      <c r="O7" s="124" t="s">
        <v>155</v>
      </c>
      <c r="P7" s="124" t="s">
        <v>126</v>
      </c>
      <c r="Q7" s="124" t="s">
        <v>597</v>
      </c>
      <c r="R7" s="124" t="s">
        <v>597</v>
      </c>
      <c r="S7" s="124" t="s">
        <v>597</v>
      </c>
      <c r="T7" s="124" t="s">
        <v>597</v>
      </c>
      <c r="U7" s="124" t="s">
        <v>597</v>
      </c>
      <c r="V7" s="124" t="s">
        <v>597</v>
      </c>
      <c r="W7" s="124" t="s">
        <v>597</v>
      </c>
      <c r="X7" s="124" t="s">
        <v>597</v>
      </c>
      <c r="Y7" s="124" t="s">
        <v>597</v>
      </c>
      <c r="Z7" s="124" t="s">
        <v>597</v>
      </c>
      <c r="AA7" s="124" t="s">
        <v>597</v>
      </c>
      <c r="AB7" s="124" t="s">
        <v>597</v>
      </c>
      <c r="AC7" s="124" t="s">
        <v>597</v>
      </c>
      <c r="AD7" s="124" t="s">
        <v>597</v>
      </c>
      <c r="AE7" s="124" t="s">
        <v>597</v>
      </c>
      <c r="AF7" s="124" t="s">
        <v>597</v>
      </c>
      <c r="AG7" s="124" t="s">
        <v>597</v>
      </c>
      <c r="AH7" s="124" t="s">
        <v>597</v>
      </c>
      <c r="AI7" s="124" t="s">
        <v>597</v>
      </c>
      <c r="AJ7" s="124" t="s">
        <v>597</v>
      </c>
      <c r="AK7" s="124" t="s">
        <v>597</v>
      </c>
      <c r="AL7" s="124" t="s">
        <v>597</v>
      </c>
      <c r="AM7" s="124" t="s">
        <v>597</v>
      </c>
      <c r="AN7" s="124" t="s">
        <v>597</v>
      </c>
      <c r="AO7" s="124" t="s">
        <v>597</v>
      </c>
      <c r="AP7" s="124" t="s">
        <v>597</v>
      </c>
      <c r="AQ7" s="124" t="s">
        <v>126</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337</v>
      </c>
      <c r="BS7" s="124" t="s">
        <v>337</v>
      </c>
      <c r="BT7" s="124" t="s">
        <v>337</v>
      </c>
      <c r="BU7" s="124" t="s">
        <v>337</v>
      </c>
      <c r="BV7" s="124" t="s">
        <v>337</v>
      </c>
      <c r="BW7" s="124" t="s">
        <v>337</v>
      </c>
      <c r="BX7" s="124" t="s">
        <v>337</v>
      </c>
      <c r="BY7" s="124" t="s">
        <v>337</v>
      </c>
      <c r="BZ7" s="124" t="s">
        <v>337</v>
      </c>
      <c r="CA7" s="124" t="s">
        <v>337</v>
      </c>
      <c r="CB7" s="124" t="s">
        <v>337</v>
      </c>
      <c r="CC7" s="124" t="s">
        <v>337</v>
      </c>
      <c r="CD7" s="124" t="s">
        <v>337</v>
      </c>
      <c r="CE7" s="124" t="s">
        <v>337</v>
      </c>
      <c r="CF7" s="124" t="s">
        <v>337</v>
      </c>
      <c r="CG7" s="124" t="s">
        <v>337</v>
      </c>
      <c r="CH7" s="124" t="s">
        <v>337</v>
      </c>
      <c r="CI7" s="124" t="s">
        <v>337</v>
      </c>
      <c r="CJ7" s="124" t="s">
        <v>337</v>
      </c>
      <c r="CK7" s="124" t="s">
        <v>337</v>
      </c>
      <c r="CL7" s="124" t="s">
        <v>337</v>
      </c>
      <c r="CM7" s="124" t="s">
        <v>337</v>
      </c>
      <c r="CN7" s="124" t="s">
        <v>337</v>
      </c>
      <c r="CO7" s="124" t="s">
        <v>337</v>
      </c>
      <c r="CP7" s="124" t="s">
        <v>337</v>
      </c>
      <c r="CQ7" s="124" t="s">
        <v>337</v>
      </c>
      <c r="CR7" s="124" t="s">
        <v>126</v>
      </c>
      <c r="CS7" s="124" t="s">
        <v>126</v>
      </c>
    </row>
    <row r="8" spans="1:98" s="7" customFormat="1">
      <c r="H8" s="118" t="s">
        <v>128</v>
      </c>
      <c r="I8" s="120" t="s">
        <v>120</v>
      </c>
      <c r="J8" s="124"/>
      <c r="K8" s="124"/>
      <c r="L8" s="124"/>
      <c r="M8" s="124" t="b">
        <v>0</v>
      </c>
      <c r="N8" s="124">
        <v>0</v>
      </c>
      <c r="O8" s="124">
        <v>0</v>
      </c>
      <c r="P8" s="124" t="b">
        <v>0</v>
      </c>
      <c r="Q8" s="124" t="s">
        <v>339</v>
      </c>
      <c r="R8" s="124" t="s">
        <v>339</v>
      </c>
      <c r="S8" s="124" t="s">
        <v>339</v>
      </c>
      <c r="T8" s="124" t="s">
        <v>339</v>
      </c>
      <c r="U8" s="124" t="s">
        <v>339</v>
      </c>
      <c r="V8" s="124" t="s">
        <v>339</v>
      </c>
      <c r="W8" s="124" t="s">
        <v>339</v>
      </c>
      <c r="X8" s="124" t="s">
        <v>339</v>
      </c>
      <c r="Y8" s="124" t="s">
        <v>339</v>
      </c>
      <c r="Z8" s="124" t="s">
        <v>339</v>
      </c>
      <c r="AA8" s="124" t="s">
        <v>339</v>
      </c>
      <c r="AB8" s="124" t="s">
        <v>339</v>
      </c>
      <c r="AC8" s="124" t="s">
        <v>339</v>
      </c>
      <c r="AD8" s="124" t="s">
        <v>339</v>
      </c>
      <c r="AE8" s="124" t="s">
        <v>339</v>
      </c>
      <c r="AF8" s="124" t="s">
        <v>339</v>
      </c>
      <c r="AG8" s="124" t="s">
        <v>339</v>
      </c>
      <c r="AH8" s="124" t="s">
        <v>339</v>
      </c>
      <c r="AI8" s="124" t="s">
        <v>339</v>
      </c>
      <c r="AJ8" s="124" t="s">
        <v>339</v>
      </c>
      <c r="AK8" s="124" t="s">
        <v>339</v>
      </c>
      <c r="AL8" s="124" t="s">
        <v>339</v>
      </c>
      <c r="AM8" s="124" t="s">
        <v>339</v>
      </c>
      <c r="AN8" s="124" t="s">
        <v>339</v>
      </c>
      <c r="AO8" s="124" t="s">
        <v>339</v>
      </c>
      <c r="AP8" s="124" t="s">
        <v>339</v>
      </c>
      <c r="AQ8" s="124" t="b">
        <v>0</v>
      </c>
      <c r="AR8" s="124" t="s">
        <v>339</v>
      </c>
      <c r="AS8" s="124" t="s">
        <v>339</v>
      </c>
      <c r="AT8" s="124" t="s">
        <v>339</v>
      </c>
      <c r="AU8" s="124" t="s">
        <v>339</v>
      </c>
      <c r="AV8" s="124" t="s">
        <v>339</v>
      </c>
      <c r="AW8" s="124" t="s">
        <v>339</v>
      </c>
      <c r="AX8" s="124" t="s">
        <v>339</v>
      </c>
      <c r="AY8" s="124" t="s">
        <v>339</v>
      </c>
      <c r="AZ8" s="124" t="s">
        <v>339</v>
      </c>
      <c r="BA8" s="124" t="s">
        <v>339</v>
      </c>
      <c r="BB8" s="124" t="s">
        <v>339</v>
      </c>
      <c r="BC8" s="124" t="s">
        <v>339</v>
      </c>
      <c r="BD8" s="124" t="s">
        <v>339</v>
      </c>
      <c r="BE8" s="124" t="s">
        <v>339</v>
      </c>
      <c r="BF8" s="124" t="s">
        <v>339</v>
      </c>
      <c r="BG8" s="124" t="s">
        <v>339</v>
      </c>
      <c r="BH8" s="124" t="s">
        <v>339</v>
      </c>
      <c r="BI8" s="124" t="s">
        <v>339</v>
      </c>
      <c r="BJ8" s="124" t="s">
        <v>339</v>
      </c>
      <c r="BK8" s="124" t="s">
        <v>339</v>
      </c>
      <c r="BL8" s="124" t="s">
        <v>339</v>
      </c>
      <c r="BM8" s="124" t="s">
        <v>339</v>
      </c>
      <c r="BN8" s="124" t="s">
        <v>339</v>
      </c>
      <c r="BO8" s="124" t="s">
        <v>339</v>
      </c>
      <c r="BP8" s="124" t="s">
        <v>339</v>
      </c>
      <c r="BQ8" s="124" t="s">
        <v>339</v>
      </c>
      <c r="BR8" s="268">
        <v>1</v>
      </c>
      <c r="BS8" s="268">
        <v>1</v>
      </c>
      <c r="BT8" s="268">
        <v>1</v>
      </c>
      <c r="BU8" s="268">
        <v>1</v>
      </c>
      <c r="BV8" s="268">
        <v>1</v>
      </c>
      <c r="BW8" s="268">
        <v>1</v>
      </c>
      <c r="BX8" s="268">
        <v>1</v>
      </c>
      <c r="BY8" s="268">
        <v>1</v>
      </c>
      <c r="BZ8" s="268">
        <v>1</v>
      </c>
      <c r="CA8" s="268">
        <v>1</v>
      </c>
      <c r="CB8" s="268">
        <v>1</v>
      </c>
      <c r="CC8" s="268">
        <v>1</v>
      </c>
      <c r="CD8" s="268">
        <v>1</v>
      </c>
      <c r="CE8" s="268">
        <v>1</v>
      </c>
      <c r="CF8" s="268">
        <v>1</v>
      </c>
      <c r="CG8" s="268">
        <v>1</v>
      </c>
      <c r="CH8" s="268">
        <v>1</v>
      </c>
      <c r="CI8" s="268">
        <v>1</v>
      </c>
      <c r="CJ8" s="268">
        <v>1</v>
      </c>
      <c r="CK8" s="268">
        <v>1</v>
      </c>
      <c r="CL8" s="268">
        <v>1</v>
      </c>
      <c r="CM8" s="268">
        <v>1</v>
      </c>
      <c r="CN8" s="268">
        <v>1</v>
      </c>
      <c r="CO8" s="268">
        <v>1</v>
      </c>
      <c r="CP8" s="268">
        <v>1</v>
      </c>
      <c r="CQ8" s="268">
        <v>1</v>
      </c>
      <c r="CR8" s="124" t="b">
        <v>0</v>
      </c>
      <c r="CS8" s="124" t="b">
        <v>0</v>
      </c>
    </row>
    <row r="9" spans="1:98" s="7" customFormat="1">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row>
    <row r="10" spans="1:98" s="7" customFormat="1">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row>
    <row r="11" spans="1:98" s="121" customFormat="1" ht="12.95" customHeight="1">
      <c r="H11" s="122"/>
      <c r="I11" s="123"/>
    </row>
    <row r="12" spans="1:98">
      <c r="L12" s="96" t="s">
        <v>598</v>
      </c>
      <c r="M12" s="96" t="s">
        <v>138</v>
      </c>
      <c r="N12" s="495" t="s">
        <v>599</v>
      </c>
      <c r="O12" s="496"/>
      <c r="P12" s="67" t="s">
        <v>600</v>
      </c>
      <c r="Q12" s="495" t="s">
        <v>601</v>
      </c>
      <c r="R12" s="497"/>
      <c r="S12" s="497"/>
      <c r="T12" s="497"/>
      <c r="U12" s="497"/>
      <c r="V12" s="497"/>
      <c r="W12" s="497"/>
      <c r="X12" s="497"/>
      <c r="Y12" s="497"/>
      <c r="Z12" s="497"/>
      <c r="AA12" s="497"/>
      <c r="AB12" s="497"/>
      <c r="AC12" s="497"/>
      <c r="AD12" s="497"/>
      <c r="AE12" s="497"/>
      <c r="AF12" s="497"/>
      <c r="AG12" s="497"/>
      <c r="AH12" s="497"/>
      <c r="AI12" s="497"/>
      <c r="AJ12" s="497"/>
      <c r="AK12" s="497"/>
      <c r="AL12" s="498"/>
      <c r="AM12" s="498"/>
      <c r="AN12" s="497"/>
      <c r="AO12" s="497"/>
      <c r="AP12" s="499"/>
      <c r="AQ12" s="167" t="s">
        <v>602</v>
      </c>
      <c r="AR12" s="488" t="s">
        <v>603</v>
      </c>
      <c r="AS12" s="489"/>
      <c r="AT12" s="489"/>
      <c r="AU12" s="489"/>
      <c r="AV12" s="489"/>
      <c r="AW12" s="489"/>
      <c r="AX12" s="489"/>
      <c r="AY12" s="489"/>
      <c r="AZ12" s="489"/>
      <c r="BA12" s="489"/>
      <c r="BB12" s="489"/>
      <c r="BC12" s="489"/>
      <c r="BD12" s="489"/>
      <c r="BE12" s="489"/>
      <c r="BF12" s="489"/>
      <c r="BG12" s="489"/>
      <c r="BH12" s="489"/>
      <c r="BI12" s="489"/>
      <c r="BJ12" s="489"/>
      <c r="BK12" s="489"/>
      <c r="BL12" s="489"/>
      <c r="BM12" s="489"/>
      <c r="BN12" s="489"/>
      <c r="BO12" s="489"/>
      <c r="BP12" s="489"/>
      <c r="BQ12" s="491"/>
      <c r="BR12" s="488" t="s">
        <v>604</v>
      </c>
      <c r="BS12" s="489"/>
      <c r="BT12" s="489"/>
      <c r="BU12" s="489"/>
      <c r="BV12" s="489"/>
      <c r="BW12" s="489"/>
      <c r="BX12" s="489"/>
      <c r="BY12" s="489"/>
      <c r="BZ12" s="489"/>
      <c r="CA12" s="489"/>
      <c r="CB12" s="489"/>
      <c r="CC12" s="489"/>
      <c r="CD12" s="489"/>
      <c r="CE12" s="489"/>
      <c r="CF12" s="489"/>
      <c r="CG12" s="489"/>
      <c r="CH12" s="489"/>
      <c r="CI12" s="489"/>
      <c r="CJ12" s="489"/>
      <c r="CK12" s="489"/>
      <c r="CL12" s="489"/>
      <c r="CM12" s="489"/>
      <c r="CN12" s="489"/>
      <c r="CO12" s="489"/>
      <c r="CP12" s="489"/>
      <c r="CQ12" s="491"/>
      <c r="CR12" s="129" t="s">
        <v>605</v>
      </c>
      <c r="CS12" s="125" t="s">
        <v>606</v>
      </c>
    </row>
    <row r="13" spans="1:98" ht="36">
      <c r="A13" s="73" t="s">
        <v>133</v>
      </c>
      <c r="C13" s="21" t="s">
        <v>134</v>
      </c>
      <c r="D13" s="21" t="s">
        <v>135</v>
      </c>
      <c r="E13" s="153" t="s">
        <v>165</v>
      </c>
      <c r="F13" s="149" t="s">
        <v>166</v>
      </c>
      <c r="J13" s="272" t="s">
        <v>136</v>
      </c>
      <c r="K13" s="187" t="s">
        <v>137</v>
      </c>
      <c r="L13" s="188" t="s">
        <v>598</v>
      </c>
      <c r="M13" s="164" t="s">
        <v>138</v>
      </c>
      <c r="N13" s="40" t="s">
        <v>607</v>
      </c>
      <c r="O13" s="165" t="s">
        <v>608</v>
      </c>
      <c r="P13" s="165" t="s">
        <v>609</v>
      </c>
      <c r="Q13" s="25" t="s">
        <v>610</v>
      </c>
      <c r="R13" s="25" t="s">
        <v>611</v>
      </c>
      <c r="S13" s="25" t="s">
        <v>612</v>
      </c>
      <c r="T13" s="25" t="s">
        <v>613</v>
      </c>
      <c r="U13" s="25" t="s">
        <v>614</v>
      </c>
      <c r="V13" s="25" t="s">
        <v>615</v>
      </c>
      <c r="W13" s="25" t="s">
        <v>616</v>
      </c>
      <c r="X13" s="25" t="s">
        <v>617</v>
      </c>
      <c r="Y13" s="25" t="s">
        <v>618</v>
      </c>
      <c r="Z13" s="25" t="s">
        <v>619</v>
      </c>
      <c r="AA13" s="25" t="s">
        <v>620</v>
      </c>
      <c r="AB13" s="25" t="s">
        <v>621</v>
      </c>
      <c r="AC13" s="25" t="s">
        <v>622</v>
      </c>
      <c r="AD13" s="25" t="s">
        <v>623</v>
      </c>
      <c r="AE13" s="25" t="s">
        <v>624</v>
      </c>
      <c r="AF13" s="25" t="s">
        <v>625</v>
      </c>
      <c r="AG13" s="25" t="s">
        <v>626</v>
      </c>
      <c r="AH13" s="25" t="s">
        <v>627</v>
      </c>
      <c r="AI13" s="25" t="s">
        <v>628</v>
      </c>
      <c r="AJ13" s="25" t="s">
        <v>629</v>
      </c>
      <c r="AK13" s="25" t="s">
        <v>630</v>
      </c>
      <c r="AL13" s="25" t="s">
        <v>631</v>
      </c>
      <c r="AM13" s="25" t="s">
        <v>632</v>
      </c>
      <c r="AN13" s="25" t="s">
        <v>633</v>
      </c>
      <c r="AO13" s="25" t="s">
        <v>634</v>
      </c>
      <c r="AP13" s="25" t="s">
        <v>635</v>
      </c>
      <c r="AQ13" s="168" t="s">
        <v>636</v>
      </c>
      <c r="AR13" s="264" t="s">
        <v>637</v>
      </c>
      <c r="AS13" s="265" t="s">
        <v>638</v>
      </c>
      <c r="AT13" s="265" t="s">
        <v>639</v>
      </c>
      <c r="AU13" s="265" t="s">
        <v>640</v>
      </c>
      <c r="AV13" s="265" t="s">
        <v>641</v>
      </c>
      <c r="AW13" s="265" t="s">
        <v>642</v>
      </c>
      <c r="AX13" s="265" t="s">
        <v>643</v>
      </c>
      <c r="AY13" s="265" t="s">
        <v>644</v>
      </c>
      <c r="AZ13" s="265" t="s">
        <v>645</v>
      </c>
      <c r="BA13" s="265" t="s">
        <v>646</v>
      </c>
      <c r="BB13" s="265" t="s">
        <v>647</v>
      </c>
      <c r="BC13" s="265" t="s">
        <v>648</v>
      </c>
      <c r="BD13" s="265" t="s">
        <v>649</v>
      </c>
      <c r="BE13" s="265" t="s">
        <v>650</v>
      </c>
      <c r="BF13" s="265" t="s">
        <v>651</v>
      </c>
      <c r="BG13" s="265" t="s">
        <v>652</v>
      </c>
      <c r="BH13" s="265" t="s">
        <v>653</v>
      </c>
      <c r="BI13" s="265" t="s">
        <v>654</v>
      </c>
      <c r="BJ13" s="265" t="s">
        <v>655</v>
      </c>
      <c r="BK13" s="265" t="s">
        <v>656</v>
      </c>
      <c r="BL13" s="265" t="s">
        <v>657</v>
      </c>
      <c r="BM13" s="265" t="s">
        <v>658</v>
      </c>
      <c r="BN13" s="25" t="s">
        <v>659</v>
      </c>
      <c r="BO13" s="25" t="s">
        <v>660</v>
      </c>
      <c r="BP13" s="25" t="s">
        <v>661</v>
      </c>
      <c r="BQ13" s="266" t="s">
        <v>662</v>
      </c>
      <c r="BR13" s="173" t="s">
        <v>663</v>
      </c>
      <c r="BS13" s="40" t="s">
        <v>664</v>
      </c>
      <c r="BT13" s="40" t="s">
        <v>665</v>
      </c>
      <c r="BU13" s="40" t="s">
        <v>666</v>
      </c>
      <c r="BV13" s="40" t="s">
        <v>667</v>
      </c>
      <c r="BW13" s="40" t="s">
        <v>668</v>
      </c>
      <c r="BX13" s="40" t="s">
        <v>669</v>
      </c>
      <c r="BY13" s="40" t="s">
        <v>670</v>
      </c>
      <c r="BZ13" s="40" t="s">
        <v>671</v>
      </c>
      <c r="CA13" s="40" t="s">
        <v>672</v>
      </c>
      <c r="CB13" s="40" t="s">
        <v>673</v>
      </c>
      <c r="CC13" s="40" t="s">
        <v>674</v>
      </c>
      <c r="CD13" s="40" t="s">
        <v>675</v>
      </c>
      <c r="CE13" s="40" t="s">
        <v>676</v>
      </c>
      <c r="CF13" s="40" t="s">
        <v>677</v>
      </c>
      <c r="CG13" s="40" t="s">
        <v>678</v>
      </c>
      <c r="CH13" s="40" t="s">
        <v>679</v>
      </c>
      <c r="CI13" s="40" t="s">
        <v>680</v>
      </c>
      <c r="CJ13" s="40" t="s">
        <v>681</v>
      </c>
      <c r="CK13" s="40" t="s">
        <v>682</v>
      </c>
      <c r="CL13" s="40" t="s">
        <v>683</v>
      </c>
      <c r="CM13" s="131" t="s">
        <v>684</v>
      </c>
      <c r="CN13" s="40" t="s">
        <v>685</v>
      </c>
      <c r="CO13" s="40" t="s">
        <v>686</v>
      </c>
      <c r="CP13" s="40" t="s">
        <v>687</v>
      </c>
      <c r="CQ13" s="174" t="s">
        <v>688</v>
      </c>
      <c r="CR13" s="175" t="s">
        <v>49</v>
      </c>
      <c r="CS13" s="175" t="s">
        <v>689</v>
      </c>
      <c r="CT13" s="25" t="s">
        <v>141</v>
      </c>
    </row>
    <row r="14" spans="1:98">
      <c r="A14" s="5" t="str" cm="1">
        <f t="array" ref="A14">_xlfn.UNIQUE(system.Load.__6[Data Scenario Tag])</f>
        <v>Base</v>
      </c>
      <c r="C14" s="5" t="str" cm="1">
        <f t="array" ref="C14:C23">TRANSPOSE(_xlfn._xlws.FILTER($J$12:$ZZ$12,$J$12:$ZZ$12&lt;&gt;""))</f>
        <v>Zone</v>
      </c>
      <c r="D14" s="53" t="str" cm="1">
        <f t="array" aca="1" ref="D14" ca="1">IFERROR(HYPERLINK("#"&amp;CELL("address", INDEX(J$12:ZZ$12,,MATCH(C14,J$12:ZZ$12,0))),$C14),"")</f>
        <v>Zone</v>
      </c>
      <c r="E14" s="155"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10" t="s">
        <v>690</v>
      </c>
      <c r="K14" s="109" t="s">
        <v>47</v>
      </c>
      <c r="L14" s="9" t="s">
        <v>142</v>
      </c>
      <c r="M14" s="46" t="b">
        <v>1</v>
      </c>
      <c r="N14" s="314" t="s">
        <v>691</v>
      </c>
      <c r="O14" s="315"/>
      <c r="P14" s="108" t="b">
        <v>1</v>
      </c>
      <c r="Q14" s="166">
        <v>10000000</v>
      </c>
      <c r="R14" s="166">
        <v>10100000</v>
      </c>
      <c r="S14" s="166">
        <v>10200000</v>
      </c>
      <c r="T14" s="166">
        <v>10300000</v>
      </c>
      <c r="U14" s="166">
        <v>10400000</v>
      </c>
      <c r="V14" s="166">
        <v>10500000</v>
      </c>
      <c r="W14" s="166">
        <v>10600000</v>
      </c>
      <c r="X14" s="166">
        <v>10700000</v>
      </c>
      <c r="Y14" s="166">
        <v>10800000</v>
      </c>
      <c r="Z14" s="166">
        <v>10900000</v>
      </c>
      <c r="AA14" s="166">
        <v>11000000</v>
      </c>
      <c r="AB14" s="166">
        <v>11100000</v>
      </c>
      <c r="AC14" s="166">
        <v>11200000</v>
      </c>
      <c r="AD14" s="166">
        <v>11300000</v>
      </c>
      <c r="AE14" s="166">
        <v>11400000</v>
      </c>
      <c r="AF14" s="166">
        <v>11500000</v>
      </c>
      <c r="AG14" s="166">
        <v>11600000</v>
      </c>
      <c r="AH14" s="166">
        <v>11700000</v>
      </c>
      <c r="AI14" s="166">
        <v>11800000</v>
      </c>
      <c r="AJ14" s="166">
        <v>11900000</v>
      </c>
      <c r="AK14" s="166">
        <v>12000000</v>
      </c>
      <c r="AL14" s="166">
        <v>12100000</v>
      </c>
      <c r="AM14" s="166">
        <v>12200000</v>
      </c>
      <c r="AN14" s="166">
        <v>12300000</v>
      </c>
      <c r="AO14" s="166">
        <v>12400000</v>
      </c>
      <c r="AP14" s="166">
        <v>12500000</v>
      </c>
      <c r="AQ14" s="169" t="b">
        <v>0</v>
      </c>
      <c r="AR14" s="170"/>
      <c r="AS14" s="160"/>
      <c r="AT14" s="160"/>
      <c r="AU14" s="160"/>
      <c r="AV14" s="160"/>
      <c r="AW14" s="160"/>
      <c r="AX14" s="160"/>
      <c r="AY14" s="160"/>
      <c r="AZ14" s="160"/>
      <c r="BA14" s="160"/>
      <c r="BB14" s="160"/>
      <c r="BC14" s="160"/>
      <c r="BD14" s="160"/>
      <c r="BE14" s="160"/>
      <c r="BF14" s="160"/>
      <c r="BG14" s="160"/>
      <c r="BH14" s="160"/>
      <c r="BI14" s="160"/>
      <c r="BJ14" s="160"/>
      <c r="BK14" s="160"/>
      <c r="BL14" s="160"/>
      <c r="BM14" s="171"/>
      <c r="BN14" s="160"/>
      <c r="BO14" s="160"/>
      <c r="BP14" s="160"/>
      <c r="BQ14" s="172"/>
      <c r="BR14" s="269">
        <v>1.05</v>
      </c>
      <c r="BS14" s="269">
        <v>1.05</v>
      </c>
      <c r="BT14" s="269">
        <v>1.05</v>
      </c>
      <c r="BU14" s="269">
        <v>1.05</v>
      </c>
      <c r="BV14" s="269">
        <v>1.05</v>
      </c>
      <c r="BW14" s="269">
        <v>1.05</v>
      </c>
      <c r="BX14" s="269">
        <v>1.05</v>
      </c>
      <c r="BY14" s="269">
        <v>1.05</v>
      </c>
      <c r="BZ14" s="269">
        <v>1.05</v>
      </c>
      <c r="CA14" s="269">
        <v>1.05</v>
      </c>
      <c r="CB14" s="269">
        <v>1.05</v>
      </c>
      <c r="CC14" s="269">
        <v>1.05</v>
      </c>
      <c r="CD14" s="269">
        <v>1.05</v>
      </c>
      <c r="CE14" s="269">
        <v>1.05</v>
      </c>
      <c r="CF14" s="269">
        <v>1.05</v>
      </c>
      <c r="CG14" s="269">
        <v>1.05</v>
      </c>
      <c r="CH14" s="269">
        <v>1.05</v>
      </c>
      <c r="CI14" s="269">
        <v>1.05</v>
      </c>
      <c r="CJ14" s="269">
        <v>1.05</v>
      </c>
      <c r="CK14" s="269">
        <v>1.05</v>
      </c>
      <c r="CL14" s="269">
        <v>1.05</v>
      </c>
      <c r="CM14" s="269">
        <v>1.05</v>
      </c>
      <c r="CN14" s="269">
        <v>1.05</v>
      </c>
      <c r="CO14" s="269">
        <v>1.05</v>
      </c>
      <c r="CP14" s="269">
        <v>1.05</v>
      </c>
      <c r="CQ14" s="269">
        <v>1.05</v>
      </c>
      <c r="CR14" s="108" t="b">
        <v>1</v>
      </c>
      <c r="CS14" s="108"/>
    </row>
    <row r="15" spans="1:98">
      <c r="A15" s="5"/>
      <c r="C15" s="5" t="str">
        <v>Include</v>
      </c>
      <c r="D15" s="53" t="str" cm="1">
        <f t="array" aca="1" ref="D15" ca="1">IFERROR(HYPERLINK("#"&amp;CELL("address", INDEX(J$12:ZZ$12,,MATCH(C15,J$12:ZZ$12,0))),$C15),"")</f>
        <v>Include</v>
      </c>
      <c r="E15" s="155"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10" t="s">
        <v>692</v>
      </c>
      <c r="K15" s="39" t="s">
        <v>47</v>
      </c>
      <c r="L15" s="9" t="s">
        <v>143</v>
      </c>
      <c r="M15" s="316" t="b">
        <v>1</v>
      </c>
      <c r="N15" s="324" t="s">
        <v>693</v>
      </c>
      <c r="O15" s="315"/>
      <c r="P15" s="318" t="b">
        <v>1</v>
      </c>
      <c r="Q15" s="319">
        <v>2000000</v>
      </c>
      <c r="R15" s="319">
        <v>2020000</v>
      </c>
      <c r="S15" s="319">
        <v>2040000</v>
      </c>
      <c r="T15" s="319">
        <v>2060000</v>
      </c>
      <c r="U15" s="319">
        <v>2080000</v>
      </c>
      <c r="V15" s="319">
        <v>2100000</v>
      </c>
      <c r="W15" s="319">
        <v>2120000</v>
      </c>
      <c r="X15" s="319">
        <v>2140000</v>
      </c>
      <c r="Y15" s="319">
        <v>2160000</v>
      </c>
      <c r="Z15" s="319">
        <v>2180000</v>
      </c>
      <c r="AA15" s="319">
        <v>2200000</v>
      </c>
      <c r="AB15" s="319">
        <v>2220000</v>
      </c>
      <c r="AC15" s="319">
        <v>2240000</v>
      </c>
      <c r="AD15" s="319">
        <v>2260000</v>
      </c>
      <c r="AE15" s="319">
        <v>2280000</v>
      </c>
      <c r="AF15" s="319">
        <v>2300000</v>
      </c>
      <c r="AG15" s="319">
        <v>2320000</v>
      </c>
      <c r="AH15" s="319">
        <v>2340000</v>
      </c>
      <c r="AI15" s="319">
        <v>2360000</v>
      </c>
      <c r="AJ15" s="319">
        <v>2380000</v>
      </c>
      <c r="AK15" s="319">
        <v>2400000</v>
      </c>
      <c r="AL15" s="319">
        <v>2420000</v>
      </c>
      <c r="AM15" s="319">
        <v>2440000</v>
      </c>
      <c r="AN15" s="319">
        <v>2460000</v>
      </c>
      <c r="AO15" s="319">
        <v>2480000</v>
      </c>
      <c r="AP15" s="319">
        <v>2500000</v>
      </c>
      <c r="AQ15" s="108" t="b">
        <v>0</v>
      </c>
      <c r="AR15" s="320"/>
      <c r="BQ15" s="321"/>
      <c r="BR15" s="322">
        <v>1.02</v>
      </c>
      <c r="BS15" s="322">
        <v>1.02</v>
      </c>
      <c r="BT15" s="322">
        <v>1.02</v>
      </c>
      <c r="BU15" s="322">
        <v>1.02</v>
      </c>
      <c r="BV15" s="322">
        <v>1.02</v>
      </c>
      <c r="BW15" s="322">
        <v>1.02</v>
      </c>
      <c r="BX15" s="322">
        <v>1.02</v>
      </c>
      <c r="BY15" s="322">
        <v>1.02</v>
      </c>
      <c r="BZ15" s="322">
        <v>1.02</v>
      </c>
      <c r="CA15" s="322">
        <v>1.02</v>
      </c>
      <c r="CB15" s="322">
        <v>1.02</v>
      </c>
      <c r="CC15" s="322">
        <v>1.02</v>
      </c>
      <c r="CD15" s="322">
        <v>1.02</v>
      </c>
      <c r="CE15" s="322">
        <v>1.02</v>
      </c>
      <c r="CF15" s="322">
        <v>1.02</v>
      </c>
      <c r="CG15" s="322">
        <v>1.02</v>
      </c>
      <c r="CH15" s="322">
        <v>1.02</v>
      </c>
      <c r="CI15" s="322">
        <v>1.02</v>
      </c>
      <c r="CJ15" s="322">
        <v>1.02</v>
      </c>
      <c r="CK15" s="322">
        <v>1.02</v>
      </c>
      <c r="CL15" s="322">
        <v>1.02</v>
      </c>
      <c r="CM15" s="322">
        <v>1.02</v>
      </c>
      <c r="CN15" s="322">
        <v>1.02</v>
      </c>
      <c r="CO15" s="322">
        <v>1.02</v>
      </c>
      <c r="CP15" s="322">
        <v>1.02</v>
      </c>
      <c r="CQ15" s="322">
        <v>1.02</v>
      </c>
      <c r="CR15" s="323" t="b">
        <v>0</v>
      </c>
      <c r="CS15" s="323" t="b">
        <v>0</v>
      </c>
    </row>
    <row r="16" spans="1:98">
      <c r="A16" s="5"/>
      <c r="C16" s="5" t="str">
        <v>Load Profile</v>
      </c>
      <c r="D16" s="53" t="str" cm="1">
        <f t="array" aca="1" ref="D16" ca="1">IFERROR(HYPERLINK("#"&amp;CELL("address", INDEX(J$12:ZZ$12,,MATCH(C16,J$12:ZZ$12,0))),$C16),"")</f>
        <v>Load Profile</v>
      </c>
      <c r="E16" s="155"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J16" s="110" t="s">
        <v>694</v>
      </c>
      <c r="K16" s="39" t="s">
        <v>47</v>
      </c>
      <c r="L16" s="9" t="s">
        <v>142</v>
      </c>
      <c r="M16" s="316" t="b">
        <v>1</v>
      </c>
      <c r="N16" s="317"/>
      <c r="O16" s="314" t="s">
        <v>695</v>
      </c>
      <c r="P16" s="318" t="b">
        <v>1</v>
      </c>
      <c r="Q16" s="325">
        <v>40000</v>
      </c>
      <c r="R16" s="166">
        <v>60000</v>
      </c>
      <c r="S16" s="325">
        <v>80000</v>
      </c>
      <c r="T16" s="325">
        <v>41200</v>
      </c>
      <c r="U16" s="166">
        <v>100000</v>
      </c>
      <c r="V16" s="325">
        <v>120000</v>
      </c>
      <c r="W16" s="325">
        <v>42400</v>
      </c>
      <c r="X16" s="166">
        <v>140000</v>
      </c>
      <c r="Y16" s="325">
        <v>160000</v>
      </c>
      <c r="Z16" s="325">
        <v>43600</v>
      </c>
      <c r="AA16" s="166">
        <v>180000</v>
      </c>
      <c r="AB16" s="325">
        <v>200000</v>
      </c>
      <c r="AC16" s="325">
        <v>44800</v>
      </c>
      <c r="AD16" s="166">
        <v>220000</v>
      </c>
      <c r="AE16" s="325">
        <v>240000</v>
      </c>
      <c r="AF16" s="325">
        <v>240000</v>
      </c>
      <c r="AG16" s="166">
        <v>260000</v>
      </c>
      <c r="AH16" s="325">
        <v>280000</v>
      </c>
      <c r="AI16" s="325">
        <v>47200</v>
      </c>
      <c r="AJ16" s="166">
        <v>300000</v>
      </c>
      <c r="AK16" s="325">
        <v>320000</v>
      </c>
      <c r="AL16" s="325">
        <v>48400</v>
      </c>
      <c r="AM16" s="166">
        <v>340000</v>
      </c>
      <c r="AN16" s="325">
        <v>360000</v>
      </c>
      <c r="AO16" s="325">
        <v>49600</v>
      </c>
      <c r="AP16" s="166">
        <v>380000</v>
      </c>
      <c r="AQ16" s="108" t="b">
        <v>0</v>
      </c>
      <c r="AR16" s="166"/>
      <c r="AS16" s="325"/>
      <c r="AT16" s="166"/>
      <c r="AU16" s="325"/>
      <c r="AV16" s="166"/>
      <c r="AW16" s="325"/>
      <c r="AX16" s="166"/>
      <c r="AY16" s="325"/>
      <c r="AZ16" s="166"/>
      <c r="BA16" s="325"/>
      <c r="BB16" s="166"/>
      <c r="BC16" s="325"/>
      <c r="BD16" s="166"/>
      <c r="BE16" s="325"/>
      <c r="BF16" s="166"/>
      <c r="BG16" s="325"/>
      <c r="BH16" s="166"/>
      <c r="BI16" s="325"/>
      <c r="BJ16" s="166"/>
      <c r="BK16" s="325"/>
      <c r="BL16" s="166"/>
      <c r="BM16" s="325"/>
      <c r="BN16" s="166"/>
      <c r="BO16" s="325"/>
      <c r="BP16" s="166"/>
      <c r="BQ16" s="325"/>
      <c r="BR16" s="322">
        <v>1</v>
      </c>
      <c r="BS16" s="322">
        <v>1</v>
      </c>
      <c r="BT16" s="322">
        <v>1</v>
      </c>
      <c r="BU16" s="322">
        <v>1</v>
      </c>
      <c r="BV16" s="322">
        <v>1</v>
      </c>
      <c r="BW16" s="322">
        <v>1</v>
      </c>
      <c r="BX16" s="322">
        <v>1</v>
      </c>
      <c r="BY16" s="322">
        <v>1</v>
      </c>
      <c r="BZ16" s="322">
        <v>1</v>
      </c>
      <c r="CA16" s="322">
        <v>1</v>
      </c>
      <c r="CB16" s="322">
        <v>1</v>
      </c>
      <c r="CC16" s="322">
        <v>1</v>
      </c>
      <c r="CD16" s="322">
        <v>1</v>
      </c>
      <c r="CE16" s="322">
        <v>1</v>
      </c>
      <c r="CF16" s="322">
        <v>1</v>
      </c>
      <c r="CG16" s="322">
        <v>1</v>
      </c>
      <c r="CH16" s="322">
        <v>1</v>
      </c>
      <c r="CI16" s="322">
        <v>1</v>
      </c>
      <c r="CJ16" s="322">
        <v>1</v>
      </c>
      <c r="CK16" s="322">
        <v>1</v>
      </c>
      <c r="CL16" s="322">
        <v>1</v>
      </c>
      <c r="CM16" s="322">
        <v>1</v>
      </c>
      <c r="CN16" s="322">
        <v>1</v>
      </c>
      <c r="CO16" s="322">
        <v>1</v>
      </c>
      <c r="CP16" s="322">
        <v>1</v>
      </c>
      <c r="CQ16" s="322">
        <v>1</v>
      </c>
      <c r="CR16" s="323" t="b">
        <v>1</v>
      </c>
      <c r="CS16" s="323" t="b">
        <v>0</v>
      </c>
    </row>
    <row r="17" spans="1:8">
      <c r="A17" s="5"/>
      <c r="C17" s="5" t="str">
        <v>Scale by Energy</v>
      </c>
      <c r="D17" s="53" t="str" cm="1">
        <f t="array" aca="1" ref="D17" ca="1">IFERROR(HYPERLINK("#"&amp;CELL("address", INDEX(J$12:ZZ$12,,MATCH(C17,J$12:ZZ$12,0))),$C17),"")</f>
        <v>Scale by Energy</v>
      </c>
      <c r="E17" s="155"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0" t="b">
        <v>1</v>
      </c>
    </row>
    <row r="18" spans="1:8">
      <c r="A18" s="5"/>
      <c r="C18" s="5" t="str">
        <v>Annual Energy Forecast</v>
      </c>
      <c r="D18" s="53" t="str" cm="1">
        <f t="array" aca="1" ref="D18" ca="1">IFERROR(HYPERLINK("#"&amp;CELL("address", INDEX(J$12:ZZ$12,,MATCH(C18,J$12:ZZ$12,0))),$C18),"")</f>
        <v>Annual Energy Forecast</v>
      </c>
      <c r="E18" s="155"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0" t="b">
        <v>1</v>
      </c>
    </row>
    <row r="19" spans="1:8">
      <c r="A19" s="5"/>
      <c r="C19" s="5" t="str">
        <v>Scale By Peak</v>
      </c>
      <c r="D19" s="53" t="str" cm="1">
        <f t="array" aca="1" ref="D19" ca="1">IFERROR(HYPERLINK("#"&amp;CELL("address", INDEX(J$12:ZZ$12,,MATCH(C19,J$12:ZZ$12,0))),$C19),"")</f>
        <v>Scale By Peak</v>
      </c>
      <c r="E19" s="155"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0" t="b">
        <v>1</v>
      </c>
    </row>
    <row r="20" spans="1:8">
      <c r="A20" s="5"/>
      <c r="C20" s="5" t="str">
        <v>Annual Peak Forecast</v>
      </c>
      <c r="D20" s="53" t="str" cm="1">
        <f t="array" aca="1" ref="D20" ca="1">IFERROR(HYPERLINK("#"&amp;CELL("address", INDEX(J$12:ZZ$12,,MATCH(C20,J$12:ZZ$12,0))),$C20),"")</f>
        <v>Annual Peak Forecast</v>
      </c>
      <c r="E20" s="155"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0" t="b">
        <v>0</v>
      </c>
    </row>
    <row r="21" spans="1:8">
      <c r="A21" s="5"/>
      <c r="C21" s="5" t="str">
        <v>T&amp;D Losses</v>
      </c>
      <c r="D21" s="53" t="str" cm="1">
        <f t="array" aca="1" ref="D21" ca="1">IFERROR(HYPERLINK("#"&amp;CELL("address", INDEX(J$12:ZZ$12,,MATCH(C21,J$12:ZZ$12,0))),$C21),"")</f>
        <v>T&amp;D Losses</v>
      </c>
      <c r="E21" s="155"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0" t="b">
        <v>1</v>
      </c>
    </row>
    <row r="22" spans="1:8">
      <c r="C22" s="5" t="str">
        <v>Clean Energy Policy</v>
      </c>
      <c r="D22" s="53" t="str" cm="1">
        <f t="array" aca="1" ref="D22" ca="1">IFERROR(HYPERLINK("#"&amp;CELL("address", INDEX(J$12:ZZ$12,,MATCH(C22,J$12:ZZ$12,0))),$C22),"")</f>
        <v>Clean Energy Policy</v>
      </c>
      <c r="E22" s="155"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0" t="b">
        <v>1</v>
      </c>
    </row>
    <row r="23" spans="1:8">
      <c r="C23" s="5" t="str">
        <v>PRM Policy</v>
      </c>
      <c r="D23" s="53" t="str" cm="1">
        <f t="array" aca="1" ref="D23" ca="1">IFERROR(HYPERLINK("#"&amp;CELL("address", INDEX(J$12:ZZ$12,,MATCH(C23,J$12:ZZ$12,0))),$C23),"")</f>
        <v>PRM Policy</v>
      </c>
      <c r="E23" s="155"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2" t="b">
        <v>0</v>
      </c>
    </row>
    <row r="26" spans="1:8">
      <c r="H26" s="117"/>
    </row>
    <row r="27" spans="1:8">
      <c r="H27" s="117"/>
    </row>
    <row r="28" spans="1:8">
      <c r="H28" s="117"/>
    </row>
    <row r="29" spans="1:8">
      <c r="H29" s="117"/>
    </row>
    <row r="34" spans="8:8">
      <c r="H34" s="117"/>
    </row>
    <row r="35" spans="8:8">
      <c r="H35" s="117"/>
    </row>
    <row r="36" spans="8:8">
      <c r="H36" s="117"/>
    </row>
    <row r="37" spans="8:8">
      <c r="H37" s="117"/>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1743075</xdr:colOff>
                    <xdr:row>9</xdr:row>
                    <xdr:rowOff>28575</xdr:rowOff>
                  </from>
                  <to>
                    <xdr:col>5</xdr:col>
                    <xdr:colOff>714375</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zoomScale="140" zoomScaleNormal="140" workbookViewId="0">
      <selection activeCell="CK22" sqref="CK22"/>
    </sheetView>
  </sheetViews>
  <sheetFormatPr defaultColWidth="11" defaultRowHeight="12" outlineLevelRow="1" outlineLevelCol="1"/>
  <cols>
    <col min="1" max="1" width="13.1640625" style="50" customWidth="1"/>
    <col min="2" max="2" width="11" style="50"/>
    <col min="3" max="3" width="25.83203125" style="50" bestFit="1" customWidth="1"/>
    <col min="4" max="4" width="29.1640625" style="50" customWidth="1"/>
    <col min="5" max="5" width="9.6640625" style="50" customWidth="1"/>
    <col min="6" max="6" width="8.83203125" style="50" customWidth="1"/>
    <col min="7" max="7" width="3" style="50" customWidth="1"/>
    <col min="8" max="8" width="22.83203125" style="50" customWidth="1"/>
    <col min="9" max="9" width="2.1640625" style="50" customWidth="1"/>
    <col min="10" max="10" width="31.83203125" style="50" customWidth="1"/>
    <col min="11" max="11" width="20.83203125" style="50" bestFit="1" customWidth="1"/>
    <col min="12" max="12" width="16.1640625" style="50" customWidth="1"/>
    <col min="13" max="13" width="18.1640625" style="50" customWidth="1"/>
    <col min="14" max="14" width="16.1640625" style="50" customWidth="1"/>
    <col min="15" max="18" width="16.1640625" style="50" hidden="1" customWidth="1" outlineLevel="1"/>
    <col min="19" max="19" width="16.1640625" style="50" customWidth="1" collapsed="1"/>
    <col min="20" max="23" width="16.1640625" style="50" hidden="1" customWidth="1" outlineLevel="1"/>
    <col min="24" max="24" width="16.1640625" style="50" customWidth="1" collapsed="1"/>
    <col min="25" max="28" width="16.1640625" style="50" hidden="1" customWidth="1" outlineLevel="1"/>
    <col min="29" max="29" width="16.1640625" style="50" customWidth="1" collapsed="1"/>
    <col min="30" max="33" width="16.1640625" style="50" hidden="1" customWidth="1" outlineLevel="1"/>
    <col min="34" max="34" width="16.1640625" style="50" customWidth="1" collapsed="1"/>
    <col min="35" max="38" width="16.1640625" style="50" hidden="1" customWidth="1" outlineLevel="1"/>
    <col min="39" max="39" width="16.1640625" style="50" customWidth="1" collapsed="1"/>
    <col min="40" max="51" width="16.1640625" style="50" customWidth="1"/>
    <col min="52" max="52" width="16.1640625" style="50" hidden="1" customWidth="1"/>
    <col min="53" max="56" width="16.1640625" style="50" hidden="1" customWidth="1" outlineLevel="1"/>
    <col min="57" max="57" width="16.1640625" style="50" hidden="1" customWidth="1" collapsed="1"/>
    <col min="58" max="61" width="16.1640625" style="50" hidden="1" customWidth="1" outlineLevel="1"/>
    <col min="62" max="62" width="16.1640625" style="50" hidden="1" customWidth="1" collapsed="1"/>
    <col min="63" max="66" width="16.1640625" style="50" hidden="1" customWidth="1" outlineLevel="1"/>
    <col min="67" max="67" width="16.1640625" style="50" hidden="1" customWidth="1" collapsed="1"/>
    <col min="68" max="71" width="16.1640625" style="50" hidden="1" customWidth="1" outlineLevel="1"/>
    <col min="72" max="72" width="16.1640625" style="50" hidden="1" customWidth="1" collapsed="1"/>
    <col min="73" max="76" width="16.1640625" style="50" hidden="1" customWidth="1" outlineLevel="1"/>
    <col min="77" max="77" width="16.1640625" style="50" hidden="1" customWidth="1" collapsed="1"/>
    <col min="78" max="78" width="13.83203125" customWidth="1"/>
    <col min="79" max="79" width="16.1640625" style="50" customWidth="1"/>
    <col min="80" max="83" width="16.1640625" style="50" hidden="1" customWidth="1" outlineLevel="1"/>
    <col min="84" max="84" width="16.1640625" style="50" customWidth="1" collapsed="1"/>
    <col min="85" max="88" width="16.1640625" style="50" hidden="1" customWidth="1" outlineLevel="1"/>
    <col min="89" max="89" width="16.1640625" style="50" customWidth="1" collapsed="1"/>
    <col min="90" max="93" width="16.1640625" style="50" hidden="1" customWidth="1" outlineLevel="1"/>
    <col min="94" max="94" width="16.1640625" style="50" customWidth="1" collapsed="1"/>
    <col min="95" max="98" width="16.1640625" style="50" hidden="1" customWidth="1" outlineLevel="1"/>
    <col min="99" max="99" width="16.1640625" style="50" customWidth="1" collapsed="1"/>
    <col min="100" max="103" width="16.1640625" style="50" hidden="1" customWidth="1" outlineLevel="1"/>
    <col min="104" max="104" width="16.1640625" style="50" customWidth="1" collapsed="1"/>
    <col min="105" max="105" width="16.1640625" style="50" customWidth="1"/>
    <col min="106" max="106" width="16.83203125" style="50" customWidth="1"/>
    <col min="107" max="16384" width="11" style="50"/>
  </cols>
  <sheetData>
    <row r="1" spans="1:107" s="1" customFormat="1" ht="29.25" thickBot="1">
      <c r="A1" s="1" t="s">
        <v>696</v>
      </c>
    </row>
    <row r="2" spans="1:107">
      <c r="J2" s="98"/>
      <c r="BZ2" s="50"/>
    </row>
    <row r="3" spans="1:107" s="2" customFormat="1" ht="19.5" thickBot="1">
      <c r="A3" s="50"/>
      <c r="B3" s="50"/>
      <c r="C3" s="50"/>
      <c r="D3" s="50"/>
      <c r="E3" s="50"/>
      <c r="F3" s="50"/>
      <c r="G3" s="50"/>
      <c r="H3" s="50"/>
      <c r="I3" s="50"/>
      <c r="J3" s="2" t="s">
        <v>696</v>
      </c>
    </row>
    <row r="4" spans="1:107">
      <c r="BZ4" s="50"/>
    </row>
    <row r="5" spans="1:107">
      <c r="BZ5" s="50"/>
    </row>
    <row r="6" spans="1:107" s="7" customFormat="1" outlineLevel="1">
      <c r="H6" s="118" t="s">
        <v>119</v>
      </c>
      <c r="I6" s="120" t="s">
        <v>120</v>
      </c>
      <c r="J6" s="124" t="s">
        <v>121</v>
      </c>
      <c r="K6" s="124" t="s">
        <v>122</v>
      </c>
      <c r="L6" s="124" t="s">
        <v>114</v>
      </c>
      <c r="M6" s="124" t="s">
        <v>697</v>
      </c>
      <c r="N6" s="124" t="s">
        <v>698</v>
      </c>
      <c r="O6" s="124" t="s">
        <v>698</v>
      </c>
      <c r="P6" s="124" t="s">
        <v>698</v>
      </c>
      <c r="Q6" s="124" t="s">
        <v>698</v>
      </c>
      <c r="R6" s="124" t="s">
        <v>698</v>
      </c>
      <c r="S6" s="124" t="s">
        <v>698</v>
      </c>
      <c r="T6" s="124" t="s">
        <v>698</v>
      </c>
      <c r="U6" s="124" t="s">
        <v>698</v>
      </c>
      <c r="V6" s="124" t="s">
        <v>698</v>
      </c>
      <c r="W6" s="124" t="s">
        <v>698</v>
      </c>
      <c r="X6" s="124" t="s">
        <v>698</v>
      </c>
      <c r="Y6" s="124" t="s">
        <v>698</v>
      </c>
      <c r="Z6" s="124" t="s">
        <v>698</v>
      </c>
      <c r="AA6" s="124" t="s">
        <v>698</v>
      </c>
      <c r="AB6" s="124" t="s">
        <v>698</v>
      </c>
      <c r="AC6" s="124" t="s">
        <v>698</v>
      </c>
      <c r="AD6" s="124" t="s">
        <v>698</v>
      </c>
      <c r="AE6" s="124" t="s">
        <v>698</v>
      </c>
      <c r="AF6" s="124" t="s">
        <v>698</v>
      </c>
      <c r="AG6" s="124" t="s">
        <v>698</v>
      </c>
      <c r="AH6" s="124" t="s">
        <v>698</v>
      </c>
      <c r="AI6" s="124" t="s">
        <v>698</v>
      </c>
      <c r="AJ6" s="124" t="s">
        <v>698</v>
      </c>
      <c r="AK6" s="124" t="s">
        <v>698</v>
      </c>
      <c r="AL6" s="124" t="s">
        <v>698</v>
      </c>
      <c r="AM6" s="124" t="s">
        <v>698</v>
      </c>
      <c r="AN6" s="124" t="s">
        <v>699</v>
      </c>
      <c r="AO6" s="124" t="s">
        <v>699</v>
      </c>
      <c r="AP6" s="124" t="s">
        <v>699</v>
      </c>
      <c r="AQ6" s="124" t="s">
        <v>699</v>
      </c>
      <c r="AR6" s="124" t="s">
        <v>699</v>
      </c>
      <c r="AS6" s="124" t="s">
        <v>699</v>
      </c>
      <c r="AT6" s="124" t="s">
        <v>699</v>
      </c>
      <c r="AU6" s="124" t="s">
        <v>699</v>
      </c>
      <c r="AV6" s="124" t="s">
        <v>699</v>
      </c>
      <c r="AW6" s="124" t="s">
        <v>699</v>
      </c>
      <c r="AX6" s="124" t="s">
        <v>699</v>
      </c>
      <c r="AY6" s="124" t="s">
        <v>699</v>
      </c>
      <c r="AZ6" s="124" t="s">
        <v>700</v>
      </c>
      <c r="BA6" s="124" t="s">
        <v>700</v>
      </c>
      <c r="BB6" s="124" t="s">
        <v>700</v>
      </c>
      <c r="BC6" s="124" t="s">
        <v>700</v>
      </c>
      <c r="BD6" s="124" t="s">
        <v>700</v>
      </c>
      <c r="BE6" s="124" t="s">
        <v>700</v>
      </c>
      <c r="BF6" s="124" t="s">
        <v>700</v>
      </c>
      <c r="BG6" s="124" t="s">
        <v>700</v>
      </c>
      <c r="BH6" s="124" t="s">
        <v>700</v>
      </c>
      <c r="BI6" s="124" t="s">
        <v>700</v>
      </c>
      <c r="BJ6" s="124" t="s">
        <v>700</v>
      </c>
      <c r="BK6" s="124" t="s">
        <v>700</v>
      </c>
      <c r="BL6" s="124" t="s">
        <v>700</v>
      </c>
      <c r="BM6" s="124" t="s">
        <v>700</v>
      </c>
      <c r="BN6" s="124" t="s">
        <v>700</v>
      </c>
      <c r="BO6" s="124" t="s">
        <v>700</v>
      </c>
      <c r="BP6" s="124" t="s">
        <v>700</v>
      </c>
      <c r="BQ6" s="124" t="s">
        <v>700</v>
      </c>
      <c r="BR6" s="124" t="s">
        <v>700</v>
      </c>
      <c r="BS6" s="124" t="s">
        <v>700</v>
      </c>
      <c r="BT6" s="124" t="s">
        <v>700</v>
      </c>
      <c r="BU6" s="124" t="s">
        <v>700</v>
      </c>
      <c r="BV6" s="124" t="s">
        <v>700</v>
      </c>
      <c r="BW6" s="124" t="s">
        <v>700</v>
      </c>
      <c r="BX6" s="124" t="s">
        <v>700</v>
      </c>
      <c r="BY6" s="124" t="s">
        <v>700</v>
      </c>
      <c r="BZ6" s="124" t="str">
        <f>_xlfn.CONCAT($BZ$13,".EmissionsContribution.to")</f>
        <v>GHG.EmissionsContribution.to</v>
      </c>
      <c r="CA6" s="124" t="str">
        <f>_xlfn.CONCAT($BZ$13,".EmissionsContribution.multiplier")</f>
        <v>GHG.EmissionsContribution.multiplier</v>
      </c>
      <c r="CB6" s="124" t="str">
        <f t="shared" ref="CB6:CZ6" si="0">_xlfn.CONCAT($BZ$13,".EmissionsContribution.multiplier")</f>
        <v>GHG.EmissionsContribution.multiplier</v>
      </c>
      <c r="CC6" s="124" t="str">
        <f t="shared" si="0"/>
        <v>GHG.EmissionsContribution.multiplier</v>
      </c>
      <c r="CD6" s="124" t="str">
        <f t="shared" si="0"/>
        <v>GHG.EmissionsContribution.multiplier</v>
      </c>
      <c r="CE6" s="124" t="str">
        <f t="shared" si="0"/>
        <v>GHG.EmissionsContribution.multiplier</v>
      </c>
      <c r="CF6" s="124" t="str">
        <f t="shared" si="0"/>
        <v>GHG.EmissionsContribution.multiplier</v>
      </c>
      <c r="CG6" s="124" t="str">
        <f t="shared" si="0"/>
        <v>GHG.EmissionsContribution.multiplier</v>
      </c>
      <c r="CH6" s="124" t="str">
        <f t="shared" si="0"/>
        <v>GHG.EmissionsContribution.multiplier</v>
      </c>
      <c r="CI6" s="124" t="str">
        <f t="shared" si="0"/>
        <v>GHG.EmissionsContribution.multiplier</v>
      </c>
      <c r="CJ6" s="124" t="str">
        <f t="shared" si="0"/>
        <v>GHG.EmissionsContribution.multiplier</v>
      </c>
      <c r="CK6" s="124" t="str">
        <f t="shared" si="0"/>
        <v>GHG.EmissionsContribution.multiplier</v>
      </c>
      <c r="CL6" s="124" t="str">
        <f t="shared" si="0"/>
        <v>GHG.EmissionsContribution.multiplier</v>
      </c>
      <c r="CM6" s="124" t="str">
        <f t="shared" si="0"/>
        <v>GHG.EmissionsContribution.multiplier</v>
      </c>
      <c r="CN6" s="124" t="str">
        <f t="shared" si="0"/>
        <v>GHG.EmissionsContribution.multiplier</v>
      </c>
      <c r="CO6" s="124" t="str">
        <f t="shared" si="0"/>
        <v>GHG.EmissionsContribution.multiplier</v>
      </c>
      <c r="CP6" s="124" t="str">
        <f t="shared" si="0"/>
        <v>GHG.EmissionsContribution.multiplier</v>
      </c>
      <c r="CQ6" s="124" t="str">
        <f t="shared" si="0"/>
        <v>GHG.EmissionsContribution.multiplier</v>
      </c>
      <c r="CR6" s="124" t="str">
        <f t="shared" si="0"/>
        <v>GHG.EmissionsContribution.multiplier</v>
      </c>
      <c r="CS6" s="124" t="str">
        <f t="shared" si="0"/>
        <v>GHG.EmissionsContribution.multiplier</v>
      </c>
      <c r="CT6" s="124" t="str">
        <f t="shared" si="0"/>
        <v>GHG.EmissionsContribution.multiplier</v>
      </c>
      <c r="CU6" s="124" t="str">
        <f t="shared" si="0"/>
        <v>GHG.EmissionsContribution.multiplier</v>
      </c>
      <c r="CV6" s="124" t="str">
        <f t="shared" si="0"/>
        <v>GHG.EmissionsContribution.multiplier</v>
      </c>
      <c r="CW6" s="124" t="str">
        <f t="shared" si="0"/>
        <v>GHG.EmissionsContribution.multiplier</v>
      </c>
      <c r="CX6" s="124" t="str">
        <f t="shared" si="0"/>
        <v>GHG.EmissionsContribution.multiplier</v>
      </c>
      <c r="CY6" s="124" t="str">
        <f t="shared" si="0"/>
        <v>GHG.EmissionsContribution.multiplier</v>
      </c>
      <c r="CZ6" s="124" t="str">
        <f t="shared" si="0"/>
        <v>GHG.EmissionsContribution.multiplier</v>
      </c>
      <c r="DA6" s="124" t="str">
        <f>_xlfn.CONCAT($DA$13,".AnnualEnergyStandardContribution.to")</f>
        <v>RPS.AnnualEnergyStandardContribution.to</v>
      </c>
      <c r="DB6" s="119"/>
    </row>
    <row r="7" spans="1:107" s="7" customFormat="1">
      <c r="H7" s="118" t="s">
        <v>125</v>
      </c>
      <c r="I7" s="120" t="s">
        <v>120</v>
      </c>
      <c r="J7" s="124"/>
      <c r="K7" s="124"/>
      <c r="L7" s="124" t="s">
        <v>126</v>
      </c>
      <c r="M7" s="124" t="s">
        <v>701</v>
      </c>
      <c r="N7" s="124" t="s">
        <v>701</v>
      </c>
      <c r="O7" s="124" t="s">
        <v>701</v>
      </c>
      <c r="P7" s="124" t="s">
        <v>701</v>
      </c>
      <c r="Q7" s="124" t="s">
        <v>701</v>
      </c>
      <c r="R7" s="124" t="s">
        <v>701</v>
      </c>
      <c r="S7" s="124" t="s">
        <v>701</v>
      </c>
      <c r="T7" s="124" t="s">
        <v>701</v>
      </c>
      <c r="U7" s="124" t="s">
        <v>701</v>
      </c>
      <c r="V7" s="124" t="s">
        <v>701</v>
      </c>
      <c r="W7" s="124" t="s">
        <v>701</v>
      </c>
      <c r="X7" s="124" t="s">
        <v>701</v>
      </c>
      <c r="Y7" s="124" t="s">
        <v>701</v>
      </c>
      <c r="Z7" s="124" t="s">
        <v>701</v>
      </c>
      <c r="AA7" s="124" t="s">
        <v>701</v>
      </c>
      <c r="AB7" s="124" t="s">
        <v>701</v>
      </c>
      <c r="AC7" s="124" t="s">
        <v>701</v>
      </c>
      <c r="AD7" s="124" t="s">
        <v>701</v>
      </c>
      <c r="AE7" s="124" t="s">
        <v>701</v>
      </c>
      <c r="AF7" s="124" t="s">
        <v>701</v>
      </c>
      <c r="AG7" s="124" t="s">
        <v>701</v>
      </c>
      <c r="AH7" s="124" t="s">
        <v>701</v>
      </c>
      <c r="AI7" s="124" t="s">
        <v>701</v>
      </c>
      <c r="AJ7" s="124" t="s">
        <v>701</v>
      </c>
      <c r="AK7" s="124" t="s">
        <v>701</v>
      </c>
      <c r="AL7" s="124" t="s">
        <v>701</v>
      </c>
      <c r="AM7" s="124" t="s">
        <v>701</v>
      </c>
      <c r="AN7" s="124" t="s">
        <v>154</v>
      </c>
      <c r="AO7" s="124" t="s">
        <v>154</v>
      </c>
      <c r="AP7" s="124" t="s">
        <v>154</v>
      </c>
      <c r="AQ7" s="124" t="s">
        <v>154</v>
      </c>
      <c r="AR7" s="124" t="s">
        <v>154</v>
      </c>
      <c r="AS7" s="124" t="s">
        <v>154</v>
      </c>
      <c r="AT7" s="124" t="s">
        <v>154</v>
      </c>
      <c r="AU7" s="124" t="s">
        <v>154</v>
      </c>
      <c r="AV7" s="124" t="s">
        <v>154</v>
      </c>
      <c r="AW7" s="124" t="s">
        <v>154</v>
      </c>
      <c r="AX7" s="124" t="s">
        <v>154</v>
      </c>
      <c r="AY7" s="124" t="s">
        <v>154</v>
      </c>
      <c r="AZ7" s="124" t="s">
        <v>702</v>
      </c>
      <c r="BA7" s="124" t="s">
        <v>702</v>
      </c>
      <c r="BB7" s="124" t="s">
        <v>702</v>
      </c>
      <c r="BC7" s="124" t="s">
        <v>702</v>
      </c>
      <c r="BD7" s="124" t="s">
        <v>702</v>
      </c>
      <c r="BE7" s="124" t="s">
        <v>702</v>
      </c>
      <c r="BF7" s="124" t="s">
        <v>702</v>
      </c>
      <c r="BG7" s="124" t="s">
        <v>702</v>
      </c>
      <c r="BH7" s="124" t="s">
        <v>702</v>
      </c>
      <c r="BI7" s="124" t="s">
        <v>702</v>
      </c>
      <c r="BJ7" s="124" t="s">
        <v>702</v>
      </c>
      <c r="BK7" s="124" t="s">
        <v>702</v>
      </c>
      <c r="BL7" s="124" t="s">
        <v>702</v>
      </c>
      <c r="BM7" s="124" t="s">
        <v>702</v>
      </c>
      <c r="BN7" s="124" t="s">
        <v>702</v>
      </c>
      <c r="BO7" s="124" t="s">
        <v>702</v>
      </c>
      <c r="BP7" s="124" t="s">
        <v>702</v>
      </c>
      <c r="BQ7" s="124" t="s">
        <v>702</v>
      </c>
      <c r="BR7" s="124" t="s">
        <v>702</v>
      </c>
      <c r="BS7" s="124" t="s">
        <v>702</v>
      </c>
      <c r="BT7" s="124" t="s">
        <v>702</v>
      </c>
      <c r="BU7" s="124" t="s">
        <v>702</v>
      </c>
      <c r="BV7" s="124" t="s">
        <v>702</v>
      </c>
      <c r="BW7" s="124" t="s">
        <v>702</v>
      </c>
      <c r="BX7" s="124" t="s">
        <v>702</v>
      </c>
      <c r="BY7" s="124" t="s">
        <v>702</v>
      </c>
      <c r="BZ7" s="124" t="s">
        <v>703</v>
      </c>
      <c r="CA7" s="124" t="s">
        <v>703</v>
      </c>
      <c r="CB7" s="124" t="s">
        <v>703</v>
      </c>
      <c r="CC7" s="124" t="s">
        <v>703</v>
      </c>
      <c r="CD7" s="124" t="s">
        <v>703</v>
      </c>
      <c r="CE7" s="124" t="s">
        <v>703</v>
      </c>
      <c r="CF7" s="124" t="s">
        <v>703</v>
      </c>
      <c r="CG7" s="124" t="s">
        <v>703</v>
      </c>
      <c r="CH7" s="124" t="s">
        <v>703</v>
      </c>
      <c r="CI7" s="124" t="s">
        <v>703</v>
      </c>
      <c r="CJ7" s="124" t="s">
        <v>703</v>
      </c>
      <c r="CK7" s="124" t="s">
        <v>703</v>
      </c>
      <c r="CL7" s="124" t="s">
        <v>703</v>
      </c>
      <c r="CM7" s="124" t="s">
        <v>703</v>
      </c>
      <c r="CN7" s="124" t="s">
        <v>703</v>
      </c>
      <c r="CO7" s="124" t="s">
        <v>703</v>
      </c>
      <c r="CP7" s="124" t="s">
        <v>703</v>
      </c>
      <c r="CQ7" s="124" t="s">
        <v>703</v>
      </c>
      <c r="CR7" s="124" t="s">
        <v>703</v>
      </c>
      <c r="CS7" s="124" t="s">
        <v>703</v>
      </c>
      <c r="CT7" s="124" t="s">
        <v>703</v>
      </c>
      <c r="CU7" s="124" t="s">
        <v>703</v>
      </c>
      <c r="CV7" s="124" t="s">
        <v>703</v>
      </c>
      <c r="CW7" s="124" t="s">
        <v>703</v>
      </c>
      <c r="CX7" s="124" t="s">
        <v>703</v>
      </c>
      <c r="CY7" s="124" t="s">
        <v>703</v>
      </c>
      <c r="CZ7" s="124" t="s">
        <v>703</v>
      </c>
      <c r="DA7" s="124" t="s">
        <v>126</v>
      </c>
      <c r="DB7" s="119"/>
    </row>
    <row r="8" spans="1:107" s="7" customFormat="1">
      <c r="H8" s="118" t="s">
        <v>128</v>
      </c>
      <c r="I8" s="120" t="s">
        <v>120</v>
      </c>
      <c r="J8" s="124"/>
      <c r="K8" s="124"/>
      <c r="L8" s="124" t="b">
        <v>0</v>
      </c>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c r="BO8" s="124"/>
      <c r="BP8" s="124"/>
      <c r="BQ8" s="124"/>
      <c r="BR8" s="124"/>
      <c r="BS8" s="124"/>
      <c r="BT8" s="124"/>
      <c r="BU8" s="124"/>
      <c r="BV8" s="124"/>
      <c r="BW8" s="124"/>
      <c r="BX8" s="124"/>
      <c r="BY8" s="124"/>
      <c r="BZ8" s="124" t="b">
        <v>0</v>
      </c>
      <c r="CA8" s="124" t="s">
        <v>339</v>
      </c>
      <c r="CB8" s="124" t="s">
        <v>339</v>
      </c>
      <c r="CC8" s="124" t="s">
        <v>339</v>
      </c>
      <c r="CD8" s="124" t="s">
        <v>339</v>
      </c>
      <c r="CE8" s="124" t="s">
        <v>339</v>
      </c>
      <c r="CF8" s="124" t="s">
        <v>339</v>
      </c>
      <c r="CG8" s="124" t="s">
        <v>339</v>
      </c>
      <c r="CH8" s="124" t="s">
        <v>339</v>
      </c>
      <c r="CI8" s="124" t="s">
        <v>339</v>
      </c>
      <c r="CJ8" s="124" t="s">
        <v>339</v>
      </c>
      <c r="CK8" s="124" t="s">
        <v>339</v>
      </c>
      <c r="CL8" s="124" t="s">
        <v>339</v>
      </c>
      <c r="CM8" s="124" t="s">
        <v>339</v>
      </c>
      <c r="CN8" s="124" t="s">
        <v>339</v>
      </c>
      <c r="CO8" s="124" t="s">
        <v>339</v>
      </c>
      <c r="CP8" s="124" t="s">
        <v>339</v>
      </c>
      <c r="CQ8" s="124" t="s">
        <v>339</v>
      </c>
      <c r="CR8" s="124" t="s">
        <v>339</v>
      </c>
      <c r="CS8" s="124" t="s">
        <v>339</v>
      </c>
      <c r="CT8" s="124" t="s">
        <v>339</v>
      </c>
      <c r="CU8" s="124" t="s">
        <v>339</v>
      </c>
      <c r="CV8" s="124" t="s">
        <v>339</v>
      </c>
      <c r="CW8" s="124"/>
      <c r="CX8" s="124"/>
      <c r="CY8" s="124"/>
      <c r="CZ8" s="124"/>
      <c r="DA8" s="124" t="b">
        <v>0</v>
      </c>
      <c r="DB8" s="119"/>
    </row>
    <row r="9" spans="1:107" s="7" customFormat="1">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19"/>
    </row>
    <row r="10" spans="1:107" s="7" customFormat="1">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19"/>
    </row>
    <row r="11" spans="1:107" s="121" customFormat="1">
      <c r="H11" s="122"/>
      <c r="I11" s="123"/>
    </row>
    <row r="12" spans="1:107">
      <c r="L12" s="125" t="s">
        <v>131</v>
      </c>
      <c r="M12" s="374" t="s">
        <v>704</v>
      </c>
      <c r="N12" s="488" t="s">
        <v>705</v>
      </c>
      <c r="O12" s="489"/>
      <c r="P12" s="489"/>
      <c r="Q12" s="489"/>
      <c r="R12" s="489"/>
      <c r="S12" s="489"/>
      <c r="T12" s="489"/>
      <c r="U12" s="489"/>
      <c r="V12" s="489"/>
      <c r="W12" s="489"/>
      <c r="X12" s="489"/>
      <c r="Y12" s="489"/>
      <c r="Z12" s="489"/>
      <c r="AA12" s="489"/>
      <c r="AB12" s="489"/>
      <c r="AC12" s="489"/>
      <c r="AD12" s="489"/>
      <c r="AE12" s="489"/>
      <c r="AF12" s="489"/>
      <c r="AG12" s="489"/>
      <c r="AH12" s="489"/>
      <c r="AI12" s="489"/>
      <c r="AJ12" s="489"/>
      <c r="AK12" s="489"/>
      <c r="AL12" s="489"/>
      <c r="AM12" s="491"/>
      <c r="AN12" s="484" t="s">
        <v>706</v>
      </c>
      <c r="AO12" s="484"/>
      <c r="AP12" s="484"/>
      <c r="AQ12" s="484"/>
      <c r="AR12" s="484"/>
      <c r="AS12" s="484"/>
      <c r="AT12" s="484"/>
      <c r="AU12" s="484"/>
      <c r="AV12" s="484"/>
      <c r="AW12" s="484"/>
      <c r="AX12" s="484"/>
      <c r="AY12" s="485"/>
      <c r="AZ12" s="483" t="s">
        <v>707</v>
      </c>
      <c r="BA12" s="484"/>
      <c r="BB12" s="484"/>
      <c r="BC12" s="484"/>
      <c r="BD12" s="484"/>
      <c r="BE12" s="484"/>
      <c r="BF12" s="484"/>
      <c r="BG12" s="484"/>
      <c r="BH12" s="484"/>
      <c r="BI12" s="484"/>
      <c r="BJ12" s="484"/>
      <c r="BK12" s="484"/>
      <c r="BL12" s="484"/>
      <c r="BM12" s="484"/>
      <c r="BN12" s="484"/>
      <c r="BO12" s="484"/>
      <c r="BP12" s="484"/>
      <c r="BQ12" s="484"/>
      <c r="BR12" s="484"/>
      <c r="BS12" s="484"/>
      <c r="BT12" s="484"/>
      <c r="BU12" s="484"/>
      <c r="BV12" s="484"/>
      <c r="BW12" s="484"/>
      <c r="BX12" s="484"/>
      <c r="BY12" s="484"/>
      <c r="BZ12" s="484" t="s">
        <v>164</v>
      </c>
      <c r="CA12" s="484"/>
      <c r="CB12" s="484"/>
      <c r="CC12" s="484"/>
      <c r="CD12" s="484"/>
      <c r="CE12" s="484"/>
      <c r="CF12" s="484"/>
      <c r="CG12" s="484"/>
      <c r="CH12" s="484"/>
      <c r="CI12" s="484"/>
      <c r="CJ12" s="484"/>
      <c r="CK12" s="484"/>
      <c r="CL12" s="484"/>
      <c r="CM12" s="484"/>
      <c r="CN12" s="484"/>
      <c r="CO12" s="484"/>
      <c r="CP12" s="484"/>
      <c r="CQ12" s="484"/>
      <c r="CR12" s="484"/>
      <c r="CS12" s="484"/>
      <c r="CT12" s="484"/>
      <c r="CU12" s="484"/>
      <c r="CV12" s="484"/>
      <c r="CW12" s="484"/>
      <c r="CX12" s="484"/>
      <c r="CY12" s="484"/>
      <c r="CZ12" s="485"/>
      <c r="DA12" s="125" t="s">
        <v>605</v>
      </c>
    </row>
    <row r="13" spans="1:107" ht="36.950000000000003" customHeight="1">
      <c r="A13" s="73" t="s">
        <v>133</v>
      </c>
      <c r="C13" s="21" t="s">
        <v>134</v>
      </c>
      <c r="D13" s="21" t="s">
        <v>135</v>
      </c>
      <c r="E13" s="153" t="s">
        <v>165</v>
      </c>
      <c r="F13" s="149" t="s">
        <v>166</v>
      </c>
      <c r="J13" s="271" t="s">
        <v>136</v>
      </c>
      <c r="K13" s="176" t="s">
        <v>137</v>
      </c>
      <c r="L13" s="191" t="s">
        <v>138</v>
      </c>
      <c r="M13" s="375" t="s">
        <v>708</v>
      </c>
      <c r="N13" s="180" t="s">
        <v>709</v>
      </c>
      <c r="O13" s="176" t="s">
        <v>710</v>
      </c>
      <c r="P13" s="176" t="s">
        <v>711</v>
      </c>
      <c r="Q13" s="176" t="s">
        <v>712</v>
      </c>
      <c r="R13" s="176" t="s">
        <v>713</v>
      </c>
      <c r="S13" s="176" t="s">
        <v>714</v>
      </c>
      <c r="T13" s="176" t="s">
        <v>715</v>
      </c>
      <c r="U13" s="176" t="s">
        <v>716</v>
      </c>
      <c r="V13" s="176" t="s">
        <v>717</v>
      </c>
      <c r="W13" s="176" t="s">
        <v>718</v>
      </c>
      <c r="X13" s="176" t="s">
        <v>719</v>
      </c>
      <c r="Y13" s="176" t="s">
        <v>720</v>
      </c>
      <c r="Z13" s="176" t="s">
        <v>721</v>
      </c>
      <c r="AA13" s="176" t="s">
        <v>722</v>
      </c>
      <c r="AB13" s="176" t="s">
        <v>723</v>
      </c>
      <c r="AC13" s="176" t="s">
        <v>724</v>
      </c>
      <c r="AD13" s="176" t="s">
        <v>725</v>
      </c>
      <c r="AE13" s="176" t="s">
        <v>726</v>
      </c>
      <c r="AF13" s="176" t="s">
        <v>727</v>
      </c>
      <c r="AG13" s="176" t="s">
        <v>728</v>
      </c>
      <c r="AH13" s="176" t="s">
        <v>729</v>
      </c>
      <c r="AI13" s="176" t="s">
        <v>730</v>
      </c>
      <c r="AJ13" s="176" t="s">
        <v>731</v>
      </c>
      <c r="AK13" s="176" t="s">
        <v>732</v>
      </c>
      <c r="AL13" s="176" t="s">
        <v>733</v>
      </c>
      <c r="AM13" s="181" t="s">
        <v>734</v>
      </c>
      <c r="AN13" s="176" t="s">
        <v>735</v>
      </c>
      <c r="AO13" s="176" t="s">
        <v>736</v>
      </c>
      <c r="AP13" s="176" t="s">
        <v>737</v>
      </c>
      <c r="AQ13" s="176" t="s">
        <v>738</v>
      </c>
      <c r="AR13" s="176" t="s">
        <v>739</v>
      </c>
      <c r="AS13" s="176" t="s">
        <v>740</v>
      </c>
      <c r="AT13" s="176" t="s">
        <v>741</v>
      </c>
      <c r="AU13" s="176" t="s">
        <v>742</v>
      </c>
      <c r="AV13" s="176" t="s">
        <v>743</v>
      </c>
      <c r="AW13" s="176" t="s">
        <v>744</v>
      </c>
      <c r="AX13" s="176" t="s">
        <v>745</v>
      </c>
      <c r="AY13" s="177" t="s">
        <v>746</v>
      </c>
      <c r="AZ13" s="176" t="s">
        <v>747</v>
      </c>
      <c r="BA13" s="176" t="s">
        <v>748</v>
      </c>
      <c r="BB13" s="176" t="s">
        <v>749</v>
      </c>
      <c r="BC13" s="176" t="s">
        <v>750</v>
      </c>
      <c r="BD13" s="176" t="s">
        <v>751</v>
      </c>
      <c r="BE13" s="176" t="s">
        <v>752</v>
      </c>
      <c r="BF13" s="176" t="s">
        <v>753</v>
      </c>
      <c r="BG13" s="176" t="s">
        <v>754</v>
      </c>
      <c r="BH13" s="176" t="s">
        <v>755</v>
      </c>
      <c r="BI13" s="176" t="s">
        <v>756</v>
      </c>
      <c r="BJ13" s="176" t="s">
        <v>757</v>
      </c>
      <c r="BK13" s="176" t="s">
        <v>758</v>
      </c>
      <c r="BL13" s="176" t="s">
        <v>759</v>
      </c>
      <c r="BM13" s="176" t="s">
        <v>760</v>
      </c>
      <c r="BN13" s="176" t="s">
        <v>761</v>
      </c>
      <c r="BO13" s="176" t="s">
        <v>762</v>
      </c>
      <c r="BP13" s="176" t="s">
        <v>763</v>
      </c>
      <c r="BQ13" s="176" t="s">
        <v>764</v>
      </c>
      <c r="BR13" s="176" t="s">
        <v>765</v>
      </c>
      <c r="BS13" s="176" t="s">
        <v>766</v>
      </c>
      <c r="BT13" s="176" t="s">
        <v>767</v>
      </c>
      <c r="BU13" s="176" t="s">
        <v>768</v>
      </c>
      <c r="BV13" s="176" t="s">
        <v>769</v>
      </c>
      <c r="BW13" s="176" t="s">
        <v>770</v>
      </c>
      <c r="BX13" s="176" t="s">
        <v>771</v>
      </c>
      <c r="BY13" s="176" t="s">
        <v>772</v>
      </c>
      <c r="BZ13" s="207" t="s">
        <v>50</v>
      </c>
      <c r="CA13" s="178" t="s">
        <v>773</v>
      </c>
      <c r="CB13" s="178" t="s">
        <v>774</v>
      </c>
      <c r="CC13" s="178" t="s">
        <v>775</v>
      </c>
      <c r="CD13" s="178" t="s">
        <v>776</v>
      </c>
      <c r="CE13" s="178" t="s">
        <v>777</v>
      </c>
      <c r="CF13" s="178" t="s">
        <v>778</v>
      </c>
      <c r="CG13" s="178" t="s">
        <v>779</v>
      </c>
      <c r="CH13" s="178" t="s">
        <v>780</v>
      </c>
      <c r="CI13" s="178" t="s">
        <v>781</v>
      </c>
      <c r="CJ13" s="178" t="s">
        <v>782</v>
      </c>
      <c r="CK13" s="178" t="s">
        <v>783</v>
      </c>
      <c r="CL13" s="178" t="s">
        <v>784</v>
      </c>
      <c r="CM13" s="178" t="s">
        <v>785</v>
      </c>
      <c r="CN13" s="178" t="s">
        <v>786</v>
      </c>
      <c r="CO13" s="178" t="s">
        <v>787</v>
      </c>
      <c r="CP13" s="178" t="s">
        <v>788</v>
      </c>
      <c r="CQ13" s="178" t="s">
        <v>789</v>
      </c>
      <c r="CR13" s="178" t="s">
        <v>790</v>
      </c>
      <c r="CS13" s="178" t="s">
        <v>791</v>
      </c>
      <c r="CT13" s="178" t="s">
        <v>792</v>
      </c>
      <c r="CU13" s="178" t="s">
        <v>793</v>
      </c>
      <c r="CV13" s="178" t="s">
        <v>794</v>
      </c>
      <c r="CW13" s="178" t="s">
        <v>795</v>
      </c>
      <c r="CX13" s="178" t="s">
        <v>796</v>
      </c>
      <c r="CY13" s="178" t="s">
        <v>797</v>
      </c>
      <c r="CZ13" s="179" t="s">
        <v>798</v>
      </c>
      <c r="DA13" s="209" t="s">
        <v>49</v>
      </c>
      <c r="DB13" s="176" t="s">
        <v>141</v>
      </c>
    </row>
    <row r="14" spans="1:107">
      <c r="A14" s="5" t="str" cm="1">
        <f t="array" ref="A14">_xlfn.UNIQUE(system.fuel.candidate_fuel.CandidateFuel.__4[Data Scenario Tag])</f>
        <v>Base</v>
      </c>
      <c r="C14" s="5" t="str" cm="1">
        <f t="array" ref="C14:C20">TRANSPOSE(_xlfn._xlws.FILTER($J$12:$AAB$12,$J$12:$AAB$12&lt;&gt;""))</f>
        <v>Include in System</v>
      </c>
      <c r="D14" s="53" t="str" cm="1">
        <f t="array" aca="1" ref="D14" ca="1">IFERROR(HYPERLINK("#"&amp;CELL("address", INDEX($J$12:$AAB$12,,MATCH(C14,$J$12:$AAB$12,0))),$C14),"")</f>
        <v>Include in System</v>
      </c>
      <c r="E14" s="155"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92" t="s">
        <v>799</v>
      </c>
      <c r="K14" s="192" t="s">
        <v>47</v>
      </c>
      <c r="L14" s="193" t="b">
        <v>1</v>
      </c>
      <c r="M14" s="420"/>
      <c r="N14" s="182">
        <v>6.5</v>
      </c>
      <c r="O14" s="183">
        <v>6.55</v>
      </c>
      <c r="P14" s="183">
        <v>6.6</v>
      </c>
      <c r="Q14" s="182">
        <v>6.65</v>
      </c>
      <c r="R14" s="183">
        <v>6.7</v>
      </c>
      <c r="S14" s="183">
        <v>6.75</v>
      </c>
      <c r="T14" s="182">
        <v>6.8</v>
      </c>
      <c r="U14" s="183">
        <v>6.85</v>
      </c>
      <c r="V14" s="183">
        <v>6.9</v>
      </c>
      <c r="W14" s="182">
        <v>6.95</v>
      </c>
      <c r="X14" s="183">
        <v>7</v>
      </c>
      <c r="Y14" s="183">
        <v>7.05</v>
      </c>
      <c r="Z14" s="182">
        <v>7.1</v>
      </c>
      <c r="AA14" s="183">
        <v>7.15</v>
      </c>
      <c r="AB14" s="183">
        <v>7.2</v>
      </c>
      <c r="AC14" s="182">
        <v>7.25</v>
      </c>
      <c r="AD14" s="183">
        <v>7.3</v>
      </c>
      <c r="AE14" s="183">
        <v>7.35</v>
      </c>
      <c r="AF14" s="182">
        <v>7.4</v>
      </c>
      <c r="AG14" s="183">
        <v>7.45</v>
      </c>
      <c r="AH14" s="183">
        <v>7.5</v>
      </c>
      <c r="AI14" s="182">
        <v>7.55</v>
      </c>
      <c r="AJ14" s="183">
        <v>7.6</v>
      </c>
      <c r="AK14" s="183">
        <v>7.65</v>
      </c>
      <c r="AL14" s="182">
        <v>7.7</v>
      </c>
      <c r="AM14" s="183">
        <v>7.75</v>
      </c>
      <c r="AN14" s="51">
        <v>1.047958850917009</v>
      </c>
      <c r="AO14" s="51">
        <v>1.0290705293172948</v>
      </c>
      <c r="AP14" s="51">
        <v>0.96018741859568812</v>
      </c>
      <c r="AQ14" s="51">
        <v>0.94701300464962124</v>
      </c>
      <c r="AR14" s="51">
        <v>0.97332233507404697</v>
      </c>
      <c r="AS14" s="51">
        <v>0.99019675045446842</v>
      </c>
      <c r="AT14" s="51">
        <v>0.99591938030514326</v>
      </c>
      <c r="AU14" s="51">
        <v>0.98907324916592088</v>
      </c>
      <c r="AV14" s="51">
        <v>0.99969280997106957</v>
      </c>
      <c r="AW14" s="51">
        <v>0.99440557591220824</v>
      </c>
      <c r="AX14" s="51">
        <v>1.0335100734301457</v>
      </c>
      <c r="AY14" s="111">
        <v>1.0396500222073892</v>
      </c>
      <c r="AZ14" s="138"/>
      <c r="BA14" s="138"/>
      <c r="BB14" s="138"/>
      <c r="BC14" s="138"/>
      <c r="BD14" s="138"/>
      <c r="BE14" s="138"/>
      <c r="BF14" s="138"/>
      <c r="BG14" s="138"/>
      <c r="BH14" s="138"/>
      <c r="BI14" s="138"/>
      <c r="BJ14" s="138"/>
      <c r="BK14" s="138"/>
      <c r="BL14" s="138"/>
      <c r="BM14" s="138"/>
      <c r="BN14" s="138"/>
      <c r="BO14" s="138"/>
      <c r="BP14" s="138"/>
      <c r="BQ14" s="138"/>
      <c r="BR14" s="138"/>
      <c r="BS14" s="138"/>
      <c r="BT14" s="138"/>
      <c r="BU14" s="138"/>
      <c r="BV14" s="138"/>
      <c r="BW14" s="138"/>
      <c r="BX14" s="138"/>
      <c r="BY14" s="138"/>
      <c r="BZ14" s="208" t="b">
        <v>1</v>
      </c>
      <c r="CA14" s="366">
        <v>5.2999999999999999E-2</v>
      </c>
      <c r="CB14" s="366">
        <v>5.2999999999999999E-2</v>
      </c>
      <c r="CC14" s="366">
        <v>5.2999999999999999E-2</v>
      </c>
      <c r="CD14" s="366">
        <v>5.2999999999999999E-2</v>
      </c>
      <c r="CE14" s="366">
        <v>5.2999999999999999E-2</v>
      </c>
      <c r="CF14" s="366">
        <v>5.2999999999999999E-2</v>
      </c>
      <c r="CG14" s="366">
        <v>5.2999999999999999E-2</v>
      </c>
      <c r="CH14" s="366">
        <v>5.2999999999999999E-2</v>
      </c>
      <c r="CI14" s="366">
        <v>5.2999999999999999E-2</v>
      </c>
      <c r="CJ14" s="366">
        <v>5.2999999999999999E-2</v>
      </c>
      <c r="CK14" s="366">
        <v>5.2999999999999999E-2</v>
      </c>
      <c r="CL14" s="366">
        <v>5.2999999999999999E-2</v>
      </c>
      <c r="CM14" s="366">
        <v>5.2999999999999999E-2</v>
      </c>
      <c r="CN14" s="366">
        <v>5.2999999999999999E-2</v>
      </c>
      <c r="CO14" s="366">
        <v>5.2999999999999999E-2</v>
      </c>
      <c r="CP14" s="366">
        <v>5.2999999999999999E-2</v>
      </c>
      <c r="CQ14" s="366">
        <v>5.2999999999999999E-2</v>
      </c>
      <c r="CR14" s="366">
        <v>5.2999999999999999E-2</v>
      </c>
      <c r="CS14" s="366">
        <v>5.2999999999999999E-2</v>
      </c>
      <c r="CT14" s="366">
        <v>5.2999999999999999E-2</v>
      </c>
      <c r="CU14" s="366">
        <v>5.2999999999999999E-2</v>
      </c>
      <c r="CV14" s="366">
        <v>5.2999999999999999E-2</v>
      </c>
      <c r="CW14" s="366">
        <v>5.2999999999999999E-2</v>
      </c>
      <c r="CX14" s="366">
        <v>5.2999999999999999E-2</v>
      </c>
      <c r="CY14" s="366">
        <v>5.2999999999999999E-2</v>
      </c>
      <c r="CZ14" s="366">
        <v>5.2999999999999999E-2</v>
      </c>
      <c r="DA14" s="186" t="b">
        <v>0</v>
      </c>
    </row>
    <row r="15" spans="1:107">
      <c r="A15" s="5"/>
      <c r="C15" s="5" t="str">
        <v>Hourly Prices</v>
      </c>
      <c r="D15" s="53" t="str" cm="1">
        <f t="array" aca="1" ref="D15" ca="1">IFERROR(HYPERLINK("#"&amp;CELL("address", INDEX($J$12:$AAB$12,,MATCH(C15,$J$12:$AAB$12,0))),$C15),"")</f>
        <v>Hourly Prices</v>
      </c>
      <c r="E15" s="155"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92" t="s">
        <v>800</v>
      </c>
      <c r="K15" s="192" t="s">
        <v>47</v>
      </c>
      <c r="L15" s="193" t="b">
        <v>1</v>
      </c>
      <c r="M15" s="421"/>
      <c r="N15" s="334">
        <v>1</v>
      </c>
      <c r="O15" s="334">
        <v>1</v>
      </c>
      <c r="P15" s="334">
        <v>1</v>
      </c>
      <c r="Q15" s="334">
        <v>1</v>
      </c>
      <c r="R15" s="334">
        <v>1</v>
      </c>
      <c r="S15" s="334">
        <v>1</v>
      </c>
      <c r="T15" s="334">
        <v>1</v>
      </c>
      <c r="U15" s="334">
        <v>1</v>
      </c>
      <c r="V15" s="334">
        <v>1</v>
      </c>
      <c r="W15" s="334">
        <v>1</v>
      </c>
      <c r="X15" s="334">
        <v>1</v>
      </c>
      <c r="Y15" s="334">
        <v>1</v>
      </c>
      <c r="Z15" s="334">
        <v>1</v>
      </c>
      <c r="AA15" s="334">
        <v>1</v>
      </c>
      <c r="AB15" s="334">
        <v>1</v>
      </c>
      <c r="AC15" s="334">
        <v>1</v>
      </c>
      <c r="AD15" s="334">
        <v>1</v>
      </c>
      <c r="AE15" s="334">
        <v>1</v>
      </c>
      <c r="AF15" s="334">
        <v>1</v>
      </c>
      <c r="AG15" s="334">
        <v>1</v>
      </c>
      <c r="AH15" s="334">
        <v>1</v>
      </c>
      <c r="AI15" s="334">
        <v>1</v>
      </c>
      <c r="AJ15" s="334">
        <v>1</v>
      </c>
      <c r="AK15" s="334">
        <v>1</v>
      </c>
      <c r="AL15" s="334">
        <v>1</v>
      </c>
      <c r="AM15" s="334">
        <v>1</v>
      </c>
      <c r="AN15" s="51">
        <v>1</v>
      </c>
      <c r="AO15" s="51">
        <v>1</v>
      </c>
      <c r="AP15" s="51">
        <v>1</v>
      </c>
      <c r="AQ15" s="51">
        <v>1</v>
      </c>
      <c r="AR15" s="51">
        <v>1</v>
      </c>
      <c r="AS15" s="51">
        <v>1</v>
      </c>
      <c r="AT15" s="51">
        <v>1</v>
      </c>
      <c r="AU15" s="51">
        <v>1</v>
      </c>
      <c r="AV15" s="51">
        <v>1</v>
      </c>
      <c r="AW15" s="51">
        <v>1</v>
      </c>
      <c r="AX15" s="51">
        <v>1</v>
      </c>
      <c r="AY15" s="51">
        <v>1</v>
      </c>
      <c r="AZ15" s="333"/>
      <c r="BA15" s="333"/>
      <c r="BB15" s="333"/>
      <c r="BC15" s="333"/>
      <c r="BD15" s="333"/>
      <c r="BE15" s="333"/>
      <c r="BF15" s="333"/>
      <c r="BG15" s="333"/>
      <c r="BH15" s="333"/>
      <c r="BI15" s="333"/>
      <c r="BJ15" s="333"/>
      <c r="BK15" s="333"/>
      <c r="BL15" s="333"/>
      <c r="BM15" s="333"/>
      <c r="BN15" s="333"/>
      <c r="BO15" s="333"/>
      <c r="BP15" s="333"/>
      <c r="BQ15" s="333"/>
      <c r="BR15" s="333"/>
      <c r="BS15" s="333"/>
      <c r="BT15" s="333"/>
      <c r="BU15" s="333"/>
      <c r="BV15" s="333"/>
      <c r="BW15" s="333"/>
      <c r="BX15" s="333"/>
      <c r="BY15" s="333"/>
      <c r="BZ15" s="335" t="b">
        <v>0</v>
      </c>
      <c r="CA15" s="366"/>
      <c r="CB15" s="366"/>
      <c r="CC15" s="366"/>
      <c r="CD15" s="366"/>
      <c r="CE15" s="366"/>
      <c r="CF15" s="366"/>
      <c r="CG15" s="366"/>
      <c r="CH15" s="366"/>
      <c r="CI15" s="366"/>
      <c r="CJ15" s="366"/>
      <c r="CK15" s="366"/>
      <c r="CL15" s="366"/>
      <c r="CM15" s="366"/>
      <c r="CN15" s="366"/>
      <c r="CO15" s="366"/>
      <c r="CP15" s="366"/>
      <c r="CQ15" s="366"/>
      <c r="CR15" s="366"/>
      <c r="CS15" s="366"/>
      <c r="CT15" s="366"/>
      <c r="CU15" s="366"/>
      <c r="CV15" s="366"/>
      <c r="CZ15" s="336"/>
      <c r="DA15" s="337" t="b">
        <v>0</v>
      </c>
      <c r="DC15" s="92"/>
    </row>
    <row r="16" spans="1:107">
      <c r="A16" s="5"/>
      <c r="C16" s="5" t="str">
        <v>Annual Fuel Price Forecast</v>
      </c>
      <c r="D16" s="53" t="str" cm="1">
        <f t="array" aca="1" ref="D16" ca="1">IFERROR(HYPERLINK("#"&amp;CELL("address", INDEX($J$12:$AAB$12,,MATCH(C16,$J$12:$AAB$12,0))),$C16),"")</f>
        <v>Annual Fuel Price Forecast</v>
      </c>
      <c r="E16" s="155"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0" t="b">
        <v>1</v>
      </c>
      <c r="J16" s="192" t="s">
        <v>801</v>
      </c>
      <c r="K16" s="192" t="s">
        <v>47</v>
      </c>
      <c r="L16" s="193" t="b">
        <v>1</v>
      </c>
      <c r="M16" s="421"/>
      <c r="N16" s="334">
        <v>15</v>
      </c>
      <c r="O16" s="334">
        <v>15</v>
      </c>
      <c r="P16" s="334">
        <v>15</v>
      </c>
      <c r="Q16" s="334">
        <v>15</v>
      </c>
      <c r="R16" s="334">
        <v>15</v>
      </c>
      <c r="S16" s="334">
        <v>15</v>
      </c>
      <c r="T16" s="334">
        <v>15</v>
      </c>
      <c r="U16" s="334">
        <v>15</v>
      </c>
      <c r="V16" s="334">
        <v>15</v>
      </c>
      <c r="W16" s="334">
        <v>15</v>
      </c>
      <c r="X16" s="334">
        <v>15</v>
      </c>
      <c r="Y16" s="334">
        <v>15</v>
      </c>
      <c r="Z16" s="334">
        <v>15</v>
      </c>
      <c r="AA16" s="334">
        <v>15</v>
      </c>
      <c r="AB16" s="334">
        <v>15</v>
      </c>
      <c r="AC16" s="334">
        <v>15</v>
      </c>
      <c r="AD16" s="334">
        <v>15</v>
      </c>
      <c r="AE16" s="334">
        <v>15</v>
      </c>
      <c r="AF16" s="334">
        <v>15</v>
      </c>
      <c r="AG16" s="334">
        <v>15</v>
      </c>
      <c r="AH16" s="334">
        <v>15</v>
      </c>
      <c r="AI16" s="334">
        <v>15</v>
      </c>
      <c r="AJ16" s="334">
        <v>15</v>
      </c>
      <c r="AK16" s="334">
        <v>15</v>
      </c>
      <c r="AL16" s="334">
        <v>15</v>
      </c>
      <c r="AM16" s="334">
        <v>15</v>
      </c>
      <c r="AN16" s="51">
        <v>1</v>
      </c>
      <c r="AO16" s="51">
        <v>1</v>
      </c>
      <c r="AP16" s="51">
        <v>1</v>
      </c>
      <c r="AQ16" s="51">
        <v>1</v>
      </c>
      <c r="AR16" s="51">
        <v>1</v>
      </c>
      <c r="AS16" s="51">
        <v>1</v>
      </c>
      <c r="AT16" s="51">
        <v>1</v>
      </c>
      <c r="AU16" s="51">
        <v>1</v>
      </c>
      <c r="AV16" s="51">
        <v>1</v>
      </c>
      <c r="AW16" s="51">
        <v>1</v>
      </c>
      <c r="AX16" s="51">
        <v>1</v>
      </c>
      <c r="AY16" s="51">
        <v>1</v>
      </c>
      <c r="AZ16" s="333"/>
      <c r="BA16" s="333"/>
      <c r="BB16" s="333"/>
      <c r="BC16" s="333"/>
      <c r="BD16" s="333"/>
      <c r="BE16" s="333"/>
      <c r="BF16" s="333"/>
      <c r="BG16" s="333"/>
      <c r="BH16" s="333"/>
      <c r="BI16" s="333"/>
      <c r="BJ16" s="333"/>
      <c r="BK16" s="333"/>
      <c r="BL16" s="333"/>
      <c r="BM16" s="333"/>
      <c r="BN16" s="333"/>
      <c r="BO16" s="333"/>
      <c r="BP16" s="333"/>
      <c r="BQ16" s="333"/>
      <c r="BR16" s="333"/>
      <c r="BS16" s="333"/>
      <c r="BT16" s="333"/>
      <c r="BU16" s="333"/>
      <c r="BV16" s="333"/>
      <c r="BW16" s="333"/>
      <c r="BX16" s="333"/>
      <c r="BY16" s="333"/>
      <c r="BZ16" s="335" t="b">
        <v>0</v>
      </c>
      <c r="CA16" s="366"/>
      <c r="CB16" s="366"/>
      <c r="CC16" s="366"/>
      <c r="CD16" s="366"/>
      <c r="CE16" s="366"/>
      <c r="CF16" s="366"/>
      <c r="CG16" s="366"/>
      <c r="CH16" s="366"/>
      <c r="CI16" s="366"/>
      <c r="CJ16" s="366"/>
      <c r="CK16" s="366"/>
      <c r="CL16" s="366"/>
      <c r="CM16" s="366"/>
      <c r="CN16" s="366"/>
      <c r="CO16" s="366"/>
      <c r="CP16" s="366"/>
      <c r="CQ16" s="366"/>
      <c r="CR16" s="366"/>
      <c r="CS16" s="366"/>
      <c r="CT16" s="366"/>
      <c r="CU16" s="366"/>
      <c r="CV16" s="366"/>
      <c r="CZ16" s="336"/>
      <c r="DA16" s="337" t="b">
        <v>1</v>
      </c>
      <c r="DC16" s="92"/>
    </row>
    <row r="17" spans="1:107">
      <c r="A17" s="5"/>
      <c r="C17" s="5" t="str">
        <v>Monthly Fuel Price Multiplier (%)</v>
      </c>
      <c r="D17" s="53" t="str" cm="1">
        <f t="array" aca="1" ref="D17" ca="1">IFERROR(HYPERLINK("#"&amp;CELL("address", INDEX($J$12:$AAB$12,,MATCH(C17,$J$12:$AAB$12,0))),$C17),"")</f>
        <v>Monthly Fuel Price Multiplier (%)</v>
      </c>
      <c r="E17" s="155"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0" t="b">
        <v>0</v>
      </c>
      <c r="CN17" s="92"/>
      <c r="CO17" s="92"/>
      <c r="CP17" s="92"/>
      <c r="CQ17" s="92"/>
      <c r="CR17" s="92"/>
      <c r="CS17" s="92"/>
      <c r="CT17" s="92"/>
      <c r="CU17" s="92"/>
      <c r="CV17" s="92"/>
      <c r="CW17" s="92"/>
      <c r="CX17" s="92"/>
      <c r="CY17" s="92"/>
      <c r="CZ17" s="92"/>
      <c r="DA17" s="92"/>
      <c r="DC17" s="92"/>
    </row>
    <row r="18" spans="1:107">
      <c r="A18" s="5"/>
      <c r="C18" s="5" t="str">
        <v>Fuel Availability</v>
      </c>
      <c r="D18" s="53" t="str" cm="1">
        <f t="array" aca="1" ref="D18" ca="1">IFERROR(HYPERLINK("#"&amp;CELL("address", INDEX($J$12:$AAB$12,,MATCH(C18,$J$12:$AAB$12,0))),$C18),"")</f>
        <v>Fuel Availability</v>
      </c>
      <c r="E18" s="155"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2" t="b">
        <v>1</v>
      </c>
      <c r="CN18" s="92"/>
      <c r="CO18" s="92"/>
      <c r="CP18" s="92"/>
      <c r="CQ18" s="92"/>
      <c r="CR18" s="92"/>
      <c r="CS18" s="92"/>
      <c r="CT18" s="92"/>
      <c r="CU18" s="92"/>
      <c r="CV18" s="92"/>
      <c r="CW18" s="92"/>
      <c r="CX18" s="92"/>
      <c r="CY18" s="92"/>
      <c r="CZ18" s="92"/>
      <c r="DA18" s="92"/>
      <c r="DC18" s="92"/>
    </row>
    <row r="19" spans="1:107" s="92" customFormat="1" ht="12" customHeight="1">
      <c r="A19" s="127"/>
      <c r="B19" s="127"/>
      <c r="C19" s="5" t="str">
        <v>Emissions Policy Contributions</v>
      </c>
      <c r="D19" s="53" t="str" cm="1">
        <f t="array" aca="1" ref="D19" ca="1">IFERROR(HYPERLINK("#"&amp;CELL("address", INDEX($J$12:$AAB$12,,MATCH(C19,$J$12:$AAB$12,0))),$C19),"")</f>
        <v>Emissions Policy Contributions</v>
      </c>
      <c r="E19" s="155"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2" t="b">
        <v>1</v>
      </c>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c r="CA19" s="50"/>
      <c r="CB19" s="50"/>
      <c r="CC19" s="50"/>
      <c r="CD19" s="50"/>
      <c r="CE19" s="50"/>
      <c r="CF19" s="50"/>
      <c r="CG19" s="50"/>
      <c r="CH19" s="50"/>
      <c r="CI19" s="50"/>
      <c r="CJ19" s="50"/>
      <c r="CK19" s="50"/>
      <c r="CL19" s="50"/>
      <c r="CM19" s="50"/>
      <c r="DB19" s="50"/>
      <c r="DC19" s="50"/>
    </row>
    <row r="20" spans="1:107" s="92" customFormat="1" ht="12" customHeight="1">
      <c r="A20" s="127"/>
      <c r="B20" s="127"/>
      <c r="C20" s="5" t="str">
        <v>Clean Energy Policy</v>
      </c>
      <c r="D20" s="53" t="str" cm="1">
        <f t="array" aca="1" ref="D20" ca="1">IFERROR(HYPERLINK("#"&amp;CELL("address", INDEX($J$12:$AAB$12,,MATCH(C20,$J$12:$AAB$12,0))),$C20),"")</f>
        <v>Clean Energy Policy</v>
      </c>
      <c r="E20" s="155"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2" t="b">
        <v>1</v>
      </c>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c r="CA20" s="50"/>
      <c r="CB20" s="50"/>
      <c r="CC20" s="50"/>
      <c r="CD20" s="50"/>
      <c r="CE20" s="50"/>
      <c r="CF20" s="50"/>
      <c r="CG20" s="50"/>
      <c r="CH20" s="50"/>
      <c r="CI20" s="50"/>
      <c r="CJ20" s="50"/>
      <c r="CK20" s="50"/>
      <c r="CL20" s="50"/>
      <c r="CM20" s="50"/>
      <c r="DB20" s="50"/>
      <c r="DC20" s="50"/>
    </row>
    <row r="21" spans="1:107" s="92" customFormat="1" ht="12" customHeight="1">
      <c r="A21" s="127"/>
      <c r="B21" s="127"/>
      <c r="C21" s="127"/>
      <c r="D21" s="127"/>
      <c r="E21" s="127"/>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row>
    <row r="22" spans="1:107" s="92" customFormat="1" ht="12" customHeight="1">
      <c r="A22" s="127"/>
      <c r="B22" s="127"/>
      <c r="C22" s="127"/>
      <c r="D22" s="127"/>
      <c r="E22" s="127"/>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row>
    <row r="23" spans="1:107" s="92" customFormat="1" ht="12" customHeight="1">
      <c r="A23" s="127"/>
      <c r="B23" s="127"/>
      <c r="C23" s="127"/>
      <c r="D23" s="127"/>
      <c r="E23" s="127"/>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row>
    <row r="24" spans="1:107">
      <c r="BZ24" s="92"/>
    </row>
    <row r="25" spans="1:107">
      <c r="BZ25" s="92"/>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47625</xdr:rowOff>
                  </from>
                  <to>
                    <xdr:col>5</xdr:col>
                    <xdr:colOff>466725</xdr:colOff>
                    <xdr:row>11</xdr:row>
                    <xdr:rowOff>104775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L18" sqref="L18"/>
    </sheetView>
  </sheetViews>
  <sheetFormatPr defaultColWidth="12" defaultRowHeight="12" customHeight="1" outlineLevelRow="1"/>
  <cols>
    <col min="1" max="1" width="14.83203125" customWidth="1"/>
    <col min="2" max="2" width="6.83203125" customWidth="1"/>
    <col min="3" max="3" width="22" bestFit="1" customWidth="1"/>
    <col min="4" max="4" width="29" customWidth="1"/>
    <col min="5" max="5" width="7.6640625" customWidth="1"/>
    <col min="6" max="6" width="10" customWidth="1"/>
    <col min="7" max="7" width="6.83203125" customWidth="1"/>
    <col min="8" max="8" width="23.1640625" customWidth="1"/>
    <col min="9" max="9" width="3.83203125" customWidth="1"/>
    <col min="10" max="10" width="30.83203125" customWidth="1"/>
    <col min="11" max="11" width="19" customWidth="1"/>
    <col min="12" max="12" width="20.83203125" customWidth="1"/>
    <col min="15" max="15" width="27" customWidth="1"/>
    <col min="16" max="16" width="33.1640625" customWidth="1"/>
    <col min="17" max="17" width="22.83203125" customWidth="1"/>
    <col min="18" max="18" width="15.1640625" customWidth="1"/>
    <col min="19" max="19" width="39" customWidth="1"/>
  </cols>
  <sheetData>
    <row r="1" spans="1:17" s="1" customFormat="1" ht="29.25" thickBot="1">
      <c r="A1" s="1" t="s">
        <v>48</v>
      </c>
    </row>
    <row r="3" spans="1:17" s="2" customFormat="1" ht="19.5" thickBot="1">
      <c r="A3"/>
      <c r="B3"/>
      <c r="C3"/>
      <c r="D3"/>
      <c r="E3"/>
      <c r="F3"/>
      <c r="G3"/>
      <c r="H3"/>
      <c r="I3"/>
      <c r="J3" s="2" t="s">
        <v>48</v>
      </c>
    </row>
    <row r="6" spans="1:17" s="7" customFormat="1" hidden="1" outlineLevel="1">
      <c r="H6" s="118" t="s">
        <v>119</v>
      </c>
      <c r="I6" s="120" t="s">
        <v>120</v>
      </c>
      <c r="J6" s="124" t="s">
        <v>121</v>
      </c>
      <c r="K6" s="124" t="s">
        <v>122</v>
      </c>
      <c r="L6" s="124" t="s">
        <v>802</v>
      </c>
      <c r="M6" s="124" t="s">
        <v>114</v>
      </c>
      <c r="N6" s="124" t="s">
        <v>803</v>
      </c>
      <c r="O6" s="124" t="s">
        <v>804</v>
      </c>
      <c r="P6" s="124" t="str">
        <f>_xlfn.CONCAT(system.Reserve.__812[[#Headers],[CHOOSE ZONE FROM DROPDOWN]],".ReserveToZone.incremental_requirement_hourly_scalar")</f>
        <v>CHOOSE ZONE FROM DROPDOWN.ReserveToZone.incremental_requirement_hourly_scalar</v>
      </c>
      <c r="Q6" s="119"/>
    </row>
    <row r="7" spans="1:17" s="7" customFormat="1" collapsed="1">
      <c r="H7" s="118" t="s">
        <v>125</v>
      </c>
      <c r="I7" s="120" t="s">
        <v>120</v>
      </c>
      <c r="J7" s="124"/>
      <c r="K7" s="124"/>
      <c r="L7" s="124" t="s">
        <v>154</v>
      </c>
      <c r="M7" s="124" t="s">
        <v>126</v>
      </c>
      <c r="N7" s="124" t="s">
        <v>805</v>
      </c>
      <c r="O7" s="124" t="s">
        <v>155</v>
      </c>
      <c r="P7" s="124" t="s">
        <v>337</v>
      </c>
      <c r="Q7" s="119"/>
    </row>
    <row r="8" spans="1:17" s="7" customFormat="1">
      <c r="H8" s="118" t="s">
        <v>128</v>
      </c>
      <c r="I8" s="120" t="s">
        <v>120</v>
      </c>
      <c r="J8" s="124"/>
      <c r="K8" s="124"/>
      <c r="L8" s="124"/>
      <c r="M8" s="124" t="b">
        <v>0</v>
      </c>
      <c r="N8" s="124"/>
      <c r="O8" s="124">
        <v>0</v>
      </c>
      <c r="P8" s="124">
        <v>0</v>
      </c>
      <c r="Q8" s="119"/>
    </row>
    <row r="9" spans="1:17" s="7" customFormat="1" ht="14.25" customHeight="1">
      <c r="H9" s="118" t="s">
        <v>129</v>
      </c>
      <c r="I9" s="120" t="s">
        <v>120</v>
      </c>
      <c r="J9" s="124"/>
      <c r="K9" s="124"/>
      <c r="L9" s="124"/>
      <c r="M9" s="124"/>
      <c r="N9" s="124"/>
      <c r="O9" s="124"/>
      <c r="P9" s="124"/>
      <c r="Q9" s="119"/>
    </row>
    <row r="10" spans="1:17" s="7" customFormat="1" ht="14.25" customHeight="1">
      <c r="H10" s="118" t="s">
        <v>130</v>
      </c>
      <c r="I10" s="120" t="s">
        <v>120</v>
      </c>
      <c r="J10" s="124"/>
      <c r="K10" s="124"/>
      <c r="L10" s="124"/>
      <c r="M10" s="124"/>
      <c r="N10" s="124"/>
      <c r="O10" s="124"/>
      <c r="P10" s="124"/>
      <c r="Q10" s="119"/>
    </row>
    <row r="11" spans="1:17" s="7" customFormat="1"/>
    <row r="12" spans="1:17">
      <c r="L12" s="125" t="s">
        <v>598</v>
      </c>
      <c r="M12" s="125" t="s">
        <v>138</v>
      </c>
      <c r="N12" s="125" t="s">
        <v>806</v>
      </c>
      <c r="O12" s="125" t="s">
        <v>807</v>
      </c>
      <c r="P12" s="125" t="s">
        <v>808</v>
      </c>
    </row>
    <row r="13" spans="1:17" ht="27">
      <c r="A13" s="73" t="s">
        <v>133</v>
      </c>
      <c r="C13" s="21" t="s">
        <v>134</v>
      </c>
      <c r="D13" s="21" t="s">
        <v>135</v>
      </c>
      <c r="E13" s="153" t="s">
        <v>165</v>
      </c>
      <c r="F13" s="149" t="s">
        <v>166</v>
      </c>
      <c r="J13" s="270" t="s">
        <v>136</v>
      </c>
      <c r="K13" s="187" t="s">
        <v>137</v>
      </c>
      <c r="L13" s="187" t="s">
        <v>598</v>
      </c>
      <c r="M13" s="187" t="s">
        <v>138</v>
      </c>
      <c r="N13" s="187" t="s">
        <v>806</v>
      </c>
      <c r="O13" s="147" t="s">
        <v>809</v>
      </c>
      <c r="P13" s="10" t="s">
        <v>810</v>
      </c>
      <c r="Q13" s="25" t="s">
        <v>141</v>
      </c>
    </row>
    <row r="14" spans="1:17">
      <c r="A14" s="5" t="str" cm="1">
        <f t="array" ref="A14">_xlfn.UNIQUE(system.Reserve.__812[Data Scenario Tag])</f>
        <v>Reserves</v>
      </c>
      <c r="C14" s="5" t="str" cm="1">
        <f t="array" ref="C14:C18">TRANSPOSE(_xlfn._xlws.FILTER(J12:AAA12,J12:AAA12&lt;&gt;""))</f>
        <v>Zone</v>
      </c>
      <c r="D14" s="53" t="str" cm="1">
        <f t="array" aca="1" ref="D14" ca="1">IFERROR(HYPERLINK("#"&amp;CELL("address", INDEX(J$12:AAA$12,,MATCH(C14,J$12:AAA$12,0))),$C14),"")</f>
        <v>Zone</v>
      </c>
      <c r="E14" s="155"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16" t="s">
        <v>811</v>
      </c>
      <c r="K14" s="185" t="s">
        <v>48</v>
      </c>
      <c r="L14" s="9" t="s">
        <v>142</v>
      </c>
      <c r="M14" s="186" t="b">
        <v>1</v>
      </c>
      <c r="N14" s="116" t="s">
        <v>812</v>
      </c>
      <c r="O14" s="365" t="s">
        <v>813</v>
      </c>
      <c r="P14" s="431"/>
    </row>
    <row r="15" spans="1:17">
      <c r="A15" s="5"/>
      <c r="C15" s="5" t="str">
        <v>Include</v>
      </c>
      <c r="D15" s="53" t="str" cm="1">
        <f t="array" aca="1" ref="D15" ca="1">IFERROR(HYPERLINK("#"&amp;CELL("address", INDEX(J$12:AAA$12,,MATCH(C15,J$12:AAA$12,0))),$C15),"")</f>
        <v>Include</v>
      </c>
      <c r="E15" s="155"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16" t="s">
        <v>814</v>
      </c>
      <c r="K15" s="185" t="s">
        <v>48</v>
      </c>
      <c r="L15" s="9" t="s">
        <v>142</v>
      </c>
      <c r="M15" s="186" t="b">
        <v>1</v>
      </c>
      <c r="N15" s="116" t="s">
        <v>815</v>
      </c>
      <c r="O15" s="365" t="s">
        <v>816</v>
      </c>
      <c r="P15" s="185"/>
    </row>
    <row r="16" spans="1:17">
      <c r="A16" s="5"/>
      <c r="C16" s="5" t="str">
        <v>Direction</v>
      </c>
      <c r="D16" s="53" t="str" cm="1">
        <f t="array" aca="1" ref="D16" ca="1">IFERROR(HYPERLINK("#"&amp;CELL("address", INDEX(J$12:AAA$12,,MATCH(C16,J$12:AAA$12,0))),$C16),"")</f>
        <v>Direction</v>
      </c>
      <c r="E16" s="155"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0" t="b">
        <v>1</v>
      </c>
    </row>
    <row r="17" spans="1:6">
      <c r="A17" s="5"/>
      <c r="C17" s="5" t="str">
        <v>Absolute Requirement</v>
      </c>
      <c r="D17" s="53" t="str" cm="1">
        <f t="array" aca="1" ref="D17" ca="1">IFERROR(HYPERLINK("#"&amp;CELL("address", INDEX(J$12:AAA$12,,MATCH(C17,J$12:AAA$12,0))),$C17),"")</f>
        <v>Absolute Requirement</v>
      </c>
      <c r="E17" s="155"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0" t="b">
        <v>1</v>
      </c>
    </row>
    <row r="18" spans="1:6">
      <c r="A18" s="5"/>
      <c r="C18" s="5" t="str">
        <v>Zonal Gross Load Relative Requirement</v>
      </c>
      <c r="D18" s="53" t="str" cm="1">
        <f t="array" aca="1" ref="D18" ca="1">IFERROR(HYPERLINK("#"&amp;CELL("address", INDEX(J$12:AAA$12,,MATCH(C18,J$12:AAA$12,0))),$C18),"")</f>
        <v>Zonal Gross Load Relative Requirement</v>
      </c>
      <c r="E18" s="155"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2" t="b">
        <v>0</v>
      </c>
    </row>
    <row r="19" spans="1:6"/>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1400175</xdr:colOff>
                    <xdr:row>9</xdr:row>
                    <xdr:rowOff>38100</xdr:rowOff>
                  </from>
                  <to>
                    <xdr:col>5</xdr:col>
                    <xdr:colOff>600075</xdr:colOff>
                    <xdr:row>11</xdr:row>
                    <xdr:rowOff>85725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NB78"/>
  <sheetViews>
    <sheetView showGridLines="0" topLeftCell="FJ2" zoomScale="130" zoomScaleNormal="130" workbookViewId="0">
      <selection activeCell="GA18" sqref="GA18"/>
    </sheetView>
  </sheetViews>
  <sheetFormatPr defaultColWidth="12" defaultRowHeight="12.95" customHeight="1" outlineLevelRow="1" outlineLevelCol="1"/>
  <cols>
    <col min="1" max="1" width="13.1640625" customWidth="1"/>
    <col min="2" max="2" width="2" customWidth="1"/>
    <col min="3" max="3" width="21" customWidth="1"/>
    <col min="4" max="4" width="24" customWidth="1"/>
    <col min="5" max="5" width="10.33203125" customWidth="1"/>
    <col min="6" max="6" width="7.83203125" customWidth="1"/>
    <col min="7" max="7" width="5.33203125" customWidth="1"/>
    <col min="8" max="8" width="20.33203125" bestFit="1" customWidth="1"/>
    <col min="9" max="9" width="2.83203125" customWidth="1"/>
    <col min="10" max="10" width="34.6640625" customWidth="1"/>
    <col min="11" max="11" width="21" customWidth="1"/>
    <col min="12" max="13" width="12" style="25" customWidth="1"/>
    <col min="14" max="14" width="21.83203125" style="25" customWidth="1"/>
    <col min="15" max="17" width="12" style="25" customWidth="1"/>
    <col min="18" max="18" width="12" customWidth="1"/>
    <col min="19" max="19" width="11.83203125" style="25" customWidth="1"/>
    <col min="20" max="21" width="11.8320312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83203125" style="25" customWidth="1"/>
    <col min="49" max="52" width="11.83203125" style="25" hidden="1" customWidth="1" outlineLevel="1"/>
    <col min="53" max="53" width="11.83203125" style="25" customWidth="1" collapsed="1"/>
    <col min="54" max="57" width="11.83203125" style="25" hidden="1" customWidth="1" outlineLevel="1"/>
    <col min="58" max="58" width="11.83203125" style="25" customWidth="1" collapsed="1"/>
    <col min="59" max="62" width="11.83203125" style="25" hidden="1" customWidth="1" outlineLevel="1"/>
    <col min="63" max="63" width="11.83203125" style="25" customWidth="1" collapsed="1"/>
    <col min="64" max="64" width="11.83203125" style="25" hidden="1" customWidth="1" outlineLevel="1"/>
    <col min="65" max="65" width="11.83203125" style="25" hidden="1" customWidth="1" outlineLevel="1" collapsed="1"/>
    <col min="66" max="67" width="11.83203125" style="25" hidden="1" customWidth="1" outlineLevel="1"/>
    <col min="68" max="68" width="11.83203125" style="25" customWidth="1" collapsed="1"/>
    <col min="69" max="69" width="11.83203125" style="25" hidden="1" customWidth="1" outlineLevel="1"/>
    <col min="70" max="70" width="11.83203125" style="25" hidden="1" customWidth="1" outlineLevel="1" collapsed="1"/>
    <col min="71" max="72" width="11.83203125" style="25" hidden="1" customWidth="1" outlineLevel="1"/>
    <col min="73" max="73" width="11.83203125" style="25" customWidth="1" collapsed="1"/>
    <col min="74" max="74" width="11.83203125" style="25" customWidth="1"/>
    <col min="75" max="78" width="11.83203125" style="25" hidden="1" customWidth="1" outlineLevel="1"/>
    <col min="79" max="79" width="11.83203125" style="25" customWidth="1" collapsed="1"/>
    <col min="80" max="83" width="11.83203125" style="25" hidden="1" customWidth="1" outlineLevel="1"/>
    <col min="84" max="84" width="11.83203125" style="25" customWidth="1" collapsed="1"/>
    <col min="85" max="88" width="11.83203125" style="25" hidden="1" customWidth="1" outlineLevel="1"/>
    <col min="89" max="89" width="11.83203125" style="25" customWidth="1" collapsed="1"/>
    <col min="90" max="93" width="11.83203125" style="25" hidden="1" customWidth="1" outlineLevel="1"/>
    <col min="94" max="94" width="11.83203125" style="25" customWidth="1" collapsed="1"/>
    <col min="95" max="98" width="11.83203125" style="25" hidden="1" customWidth="1" outlineLevel="1"/>
    <col min="99" max="99" width="11.83203125" style="25" customWidth="1" collapsed="1"/>
    <col min="100" max="100" width="11.83203125" style="25" customWidth="1"/>
    <col min="101" max="104" width="11.83203125" style="25" hidden="1" customWidth="1" outlineLevel="1"/>
    <col min="105" max="105" width="11.83203125" style="25" customWidth="1" collapsed="1"/>
    <col min="106" max="109" width="11.83203125" style="25" hidden="1" customWidth="1" outlineLevel="1"/>
    <col min="110" max="110" width="11.83203125" style="25" customWidth="1" collapsed="1"/>
    <col min="111" max="114" width="11.83203125" style="25" hidden="1" customWidth="1" outlineLevel="1"/>
    <col min="115" max="115" width="11.83203125" style="25" customWidth="1" collapsed="1"/>
    <col min="116" max="119" width="11.83203125" style="25" hidden="1" customWidth="1" outlineLevel="1"/>
    <col min="120" max="120" width="11.83203125" style="25" customWidth="1" collapsed="1"/>
    <col min="121" max="124" width="11.83203125" style="25" hidden="1" customWidth="1" outlineLevel="1"/>
    <col min="125" max="125" width="11.8320312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83203125" style="25" customWidth="1"/>
    <col min="171" max="173" width="11.83203125" style="25" hidden="1" customWidth="1" outlineLevel="1"/>
    <col min="174" max="174" width="11.83203125" style="25" customWidth="1" collapsed="1"/>
    <col min="175" max="179" width="11.83203125" style="25" customWidth="1"/>
    <col min="180" max="181" width="11.83203125" customWidth="1"/>
    <col min="182" max="184" width="11.83203125" style="25" customWidth="1"/>
    <col min="185" max="218" width="11.83203125" customWidth="1"/>
    <col min="219" max="220" width="11.83203125" style="25" customWidth="1"/>
    <col min="221" max="221" width="11.83203125" customWidth="1"/>
    <col min="222" max="225" width="11.83203125" style="25" hidden="1" customWidth="1" outlineLevel="1"/>
    <col min="226" max="226" width="11.83203125" style="25" customWidth="1" collapsed="1"/>
    <col min="227" max="229" width="11.83203125" style="25" hidden="1" customWidth="1" outlineLevel="1"/>
    <col min="230" max="230" width="11.83203125" style="25" hidden="1" customWidth="1" outlineLevel="1" collapsed="1"/>
    <col min="231" max="231" width="11.83203125" style="25" customWidth="1" collapsed="1"/>
    <col min="232" max="235" width="11.83203125" style="25" hidden="1" customWidth="1" outlineLevel="1"/>
    <col min="236" max="236" width="11.83203125" style="25" customWidth="1" collapsed="1"/>
    <col min="237" max="240" width="11.83203125" style="25" hidden="1" customWidth="1" outlineLevel="1"/>
    <col min="241" max="241" width="11.83203125" style="25" customWidth="1" collapsed="1"/>
    <col min="242" max="245" width="11.83203125" style="25" hidden="1" customWidth="1" outlineLevel="1"/>
    <col min="246" max="246" width="12.6640625" style="25" customWidth="1" collapsed="1"/>
    <col min="247" max="247" width="14" style="25" hidden="1" customWidth="1" outlineLevel="1"/>
    <col min="248" max="248" width="10.83203125" style="25" customWidth="1" collapsed="1"/>
    <col min="249" max="250" width="10.83203125" style="25" customWidth="1"/>
    <col min="251" max="254" width="10.83203125" style="25" hidden="1" customWidth="1" outlineLevel="1"/>
    <col min="255" max="255" width="10.83203125" style="25" customWidth="1" collapsed="1"/>
    <col min="256" max="257" width="10.83203125" style="25" hidden="1" customWidth="1" outlineLevel="1"/>
    <col min="258" max="258" width="10.83203125" style="25" hidden="1" customWidth="1" outlineLevel="1" collapsed="1"/>
    <col min="259" max="259" width="10.83203125" style="25" hidden="1" customWidth="1" outlineLevel="1"/>
    <col min="260" max="260" width="10.83203125" style="25" customWidth="1" collapsed="1"/>
    <col min="261" max="262" width="10.83203125" style="25" hidden="1" customWidth="1" outlineLevel="1"/>
    <col min="263" max="263" width="10.83203125" style="25" hidden="1" customWidth="1" outlineLevel="1" collapsed="1"/>
    <col min="264" max="264" width="10.83203125" style="25" hidden="1" customWidth="1" outlineLevel="1"/>
    <col min="265" max="265" width="10.83203125" style="25" customWidth="1" collapsed="1"/>
    <col min="266" max="267" width="10.83203125" style="25" hidden="1" customWidth="1" outlineLevel="1"/>
    <col min="268" max="268" width="10.83203125" style="25" hidden="1" customWidth="1" outlineLevel="1" collapsed="1"/>
    <col min="269" max="269" width="10.83203125" hidden="1" customWidth="1" outlineLevel="1"/>
    <col min="270" max="270" width="10.83203125" customWidth="1" collapsed="1"/>
    <col min="271" max="272" width="10.83203125" hidden="1" customWidth="1" outlineLevel="1"/>
    <col min="273" max="273" width="10.83203125" hidden="1" customWidth="1" outlineLevel="1" collapsed="1"/>
    <col min="274" max="274" width="11.33203125" hidden="1" customWidth="1" outlineLevel="1" collapsed="1"/>
    <col min="275" max="275" width="10.6640625" style="25" customWidth="1" collapsed="1"/>
    <col min="276" max="276" width="13.83203125" style="25" customWidth="1"/>
    <col min="277" max="278" width="13" style="25" customWidth="1"/>
    <col min="279" max="280" width="13" style="25" hidden="1" customWidth="1" outlineLevel="1"/>
    <col min="281" max="281" width="13" style="25" hidden="1" customWidth="1" outlineLevel="1" collapsed="1"/>
    <col min="282" max="282" width="13" style="25" hidden="1" customWidth="1" outlineLevel="1"/>
    <col min="283" max="283" width="13" style="25" customWidth="1" collapsed="1"/>
    <col min="284" max="285" width="13" style="25" hidden="1" customWidth="1" outlineLevel="1"/>
    <col min="286" max="286" width="13" style="25" hidden="1" customWidth="1" outlineLevel="1" collapsed="1"/>
    <col min="287" max="287" width="13" style="25" hidden="1" customWidth="1" outlineLevel="1"/>
    <col min="288" max="288" width="13" style="25" customWidth="1" collapsed="1"/>
    <col min="289" max="290" width="13" style="25" hidden="1" customWidth="1" outlineLevel="1"/>
    <col min="291" max="291" width="13" style="25" hidden="1" customWidth="1" outlineLevel="1" collapsed="1"/>
    <col min="292" max="292" width="13" style="25" hidden="1" customWidth="1" outlineLevel="1"/>
    <col min="293" max="293" width="13" style="25" customWidth="1" collapsed="1"/>
    <col min="294" max="295" width="13" style="25" hidden="1" customWidth="1" outlineLevel="1"/>
    <col min="296" max="297" width="13" style="25" hidden="1" customWidth="1" outlineLevel="1" collapsed="1"/>
    <col min="298" max="298" width="13" style="25" customWidth="1" collapsed="1"/>
    <col min="299" max="300" width="13" style="25" hidden="1" customWidth="1" outlineLevel="1"/>
    <col min="301" max="301" width="13" style="25" hidden="1" customWidth="1" outlineLevel="1" collapsed="1"/>
    <col min="302" max="302" width="13" style="25" hidden="1" customWidth="1" outlineLevel="1"/>
    <col min="303" max="303" width="13" style="25" customWidth="1" collapsed="1"/>
    <col min="304" max="305" width="13" style="25" customWidth="1"/>
    <col min="306" max="309" width="13" style="25" hidden="1" customWidth="1" outlineLevel="1"/>
    <col min="310" max="310" width="13" style="25" customWidth="1" collapsed="1"/>
    <col min="311" max="314" width="13" style="25" hidden="1" customWidth="1" outlineLevel="1"/>
    <col min="315" max="315" width="13" style="25" customWidth="1" collapsed="1"/>
    <col min="316" max="319" width="13" style="25" hidden="1" customWidth="1" outlineLevel="1"/>
    <col min="320" max="320" width="13" style="25" customWidth="1" collapsed="1"/>
    <col min="321" max="324" width="13" style="25" hidden="1" customWidth="1" outlineLevel="1"/>
    <col min="325" max="325" width="13" style="25" customWidth="1" collapsed="1"/>
    <col min="326" max="329" width="13" style="25" hidden="1" customWidth="1" outlineLevel="1"/>
    <col min="330" max="330" width="13" style="25" customWidth="1" collapsed="1"/>
    <col min="331" max="331" width="12" style="25" customWidth="1" collapsed="1"/>
    <col min="332" max="336" width="12" style="25" customWidth="1"/>
    <col min="337" max="337" width="12" style="25" customWidth="1" collapsed="1"/>
    <col min="338" max="341" width="12" style="25" customWidth="1"/>
    <col min="342" max="342" width="12" style="25" customWidth="1" collapsed="1"/>
    <col min="343" max="346" width="12" style="25" customWidth="1"/>
    <col min="347" max="347" width="12" style="25" customWidth="1" collapsed="1"/>
    <col min="348" max="351" width="12" style="25" customWidth="1"/>
    <col min="352" max="352" width="12" customWidth="1" collapsed="1"/>
    <col min="353" max="356" width="12" customWidth="1"/>
    <col min="357" max="357" width="12" customWidth="1" collapsed="1"/>
    <col min="358" max="362" width="12" customWidth="1"/>
    <col min="363" max="363" width="24.83203125" customWidth="1"/>
    <col min="379" max="384" width="11" customWidth="1"/>
  </cols>
  <sheetData>
    <row r="1" spans="1:351" s="1" customFormat="1" ht="24.95" customHeight="1" thickBot="1">
      <c r="A1" s="1" t="s">
        <v>817</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row>
    <row r="2" spans="1:351" ht="12.95" customHeight="1">
      <c r="J2" s="98"/>
      <c r="N2" s="76"/>
      <c r="O2" s="74"/>
      <c r="P2" s="74"/>
      <c r="Q2" s="74"/>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X2" s="25"/>
      <c r="FY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M2" s="25"/>
      <c r="JI2" s="25"/>
      <c r="JJ2" s="25"/>
      <c r="JK2" s="25"/>
      <c r="JL2" s="25"/>
      <c r="JM2" s="25"/>
      <c r="JN2" s="25"/>
      <c r="LJ2"/>
      <c r="LK2"/>
      <c r="LL2"/>
      <c r="LM2"/>
      <c r="LN2"/>
      <c r="LO2"/>
      <c r="LP2"/>
      <c r="LQ2"/>
      <c r="LR2"/>
      <c r="LS2"/>
      <c r="LT2"/>
      <c r="LU2"/>
      <c r="LV2"/>
      <c r="LW2"/>
      <c r="LX2"/>
      <c r="LY2"/>
      <c r="LZ2"/>
      <c r="MA2"/>
      <c r="MB2"/>
      <c r="MC2"/>
      <c r="MD2"/>
      <c r="ME2"/>
      <c r="MF2"/>
      <c r="MG2"/>
      <c r="MH2"/>
      <c r="MI2"/>
      <c r="MJ2"/>
      <c r="MK2"/>
      <c r="ML2"/>
      <c r="MM2"/>
    </row>
    <row r="3" spans="1:351" s="2" customFormat="1" ht="12.95" customHeight="1" thickBot="1">
      <c r="A3"/>
      <c r="B3"/>
      <c r="C3"/>
      <c r="D3"/>
      <c r="E3"/>
      <c r="F3"/>
      <c r="G3"/>
      <c r="H3"/>
      <c r="I3"/>
      <c r="J3" s="2" t="s">
        <v>817</v>
      </c>
      <c r="L3" s="23"/>
      <c r="M3" s="23"/>
      <c r="N3" s="75"/>
      <c r="O3" s="75"/>
      <c r="P3" s="75"/>
      <c r="Q3" s="75"/>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row>
    <row r="4" spans="1:351" ht="12.95"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X4" s="25"/>
      <c r="FY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M4" s="25"/>
      <c r="JI4" s="25"/>
      <c r="JJ4" s="25"/>
      <c r="JK4" s="25"/>
      <c r="JL4" s="25"/>
      <c r="JM4" s="25"/>
      <c r="JN4" s="25"/>
      <c r="LJ4"/>
      <c r="LK4"/>
      <c r="LL4"/>
      <c r="LM4"/>
      <c r="LN4"/>
      <c r="LO4"/>
      <c r="LP4"/>
      <c r="LQ4"/>
      <c r="LR4"/>
      <c r="LS4"/>
      <c r="LT4"/>
      <c r="LU4"/>
      <c r="LV4"/>
      <c r="LW4"/>
      <c r="LX4"/>
      <c r="LY4"/>
      <c r="LZ4"/>
      <c r="MA4"/>
      <c r="MB4"/>
      <c r="MC4"/>
      <c r="MD4"/>
      <c r="ME4"/>
      <c r="MF4"/>
      <c r="MG4"/>
      <c r="MH4"/>
      <c r="MI4"/>
      <c r="MJ4"/>
      <c r="MK4"/>
      <c r="ML4"/>
      <c r="MM4"/>
    </row>
    <row r="5" spans="1:351" ht="12.95"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W5"/>
      <c r="FZ5"/>
      <c r="GA5"/>
      <c r="GB5"/>
      <c r="HK5"/>
      <c r="HL5"/>
      <c r="HN5"/>
      <c r="HO5"/>
      <c r="HP5"/>
      <c r="HQ5"/>
      <c r="HR5"/>
      <c r="HS5"/>
      <c r="HT5"/>
      <c r="HU5"/>
      <c r="HV5"/>
      <c r="HW5"/>
      <c r="HX5"/>
      <c r="HY5"/>
      <c r="HZ5"/>
      <c r="IA5"/>
      <c r="IB5"/>
      <c r="IC5"/>
      <c r="ID5"/>
      <c r="IE5"/>
      <c r="IF5"/>
      <c r="IG5"/>
      <c r="IH5"/>
      <c r="II5"/>
      <c r="IJ5"/>
      <c r="IK5"/>
      <c r="IL5"/>
      <c r="IM5" s="77"/>
      <c r="IN5"/>
      <c r="IO5"/>
      <c r="IP5"/>
      <c r="IQ5"/>
      <c r="IR5"/>
      <c r="IS5"/>
      <c r="IT5"/>
      <c r="IU5"/>
      <c r="IV5"/>
      <c r="IW5"/>
      <c r="IX5"/>
      <c r="IY5"/>
      <c r="IZ5"/>
      <c r="JA5"/>
      <c r="JB5"/>
      <c r="JC5"/>
      <c r="JD5"/>
      <c r="JE5"/>
      <c r="JF5"/>
      <c r="JG5"/>
      <c r="JH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row>
    <row r="6" spans="1:351" s="7" customFormat="1" ht="12.95" customHeight="1" outlineLevel="1">
      <c r="H6" s="118" t="s">
        <v>119</v>
      </c>
      <c r="I6" s="120" t="s">
        <v>120</v>
      </c>
      <c r="J6" s="124" t="s">
        <v>121</v>
      </c>
      <c r="K6" s="124" t="s">
        <v>122</v>
      </c>
      <c r="L6" s="124" t="s">
        <v>818</v>
      </c>
      <c r="M6" s="124" t="s">
        <v>114</v>
      </c>
      <c r="N6" s="124" t="s">
        <v>819</v>
      </c>
      <c r="O6" s="124" t="s">
        <v>820</v>
      </c>
      <c r="P6" s="124" t="s">
        <v>820</v>
      </c>
      <c r="Q6" s="124" t="s">
        <v>820</v>
      </c>
      <c r="R6" s="124" t="s">
        <v>148</v>
      </c>
      <c r="S6" s="124" t="s">
        <v>821</v>
      </c>
      <c r="T6" s="124" t="s">
        <v>822</v>
      </c>
      <c r="U6" s="124" t="s">
        <v>823</v>
      </c>
      <c r="V6" s="124" t="s">
        <v>147</v>
      </c>
      <c r="W6" s="124" t="s">
        <v>147</v>
      </c>
      <c r="X6" s="124" t="s">
        <v>147</v>
      </c>
      <c r="Y6" s="124" t="s">
        <v>147</v>
      </c>
      <c r="Z6" s="124" t="s">
        <v>147</v>
      </c>
      <c r="AA6" s="124" t="s">
        <v>147</v>
      </c>
      <c r="AB6" s="124" t="s">
        <v>147</v>
      </c>
      <c r="AC6" s="124" t="s">
        <v>147</v>
      </c>
      <c r="AD6" s="124" t="s">
        <v>147</v>
      </c>
      <c r="AE6" s="124" t="s">
        <v>147</v>
      </c>
      <c r="AF6" s="124" t="s">
        <v>147</v>
      </c>
      <c r="AG6" s="124" t="s">
        <v>147</v>
      </c>
      <c r="AH6" s="124" t="s">
        <v>147</v>
      </c>
      <c r="AI6" s="124" t="s">
        <v>147</v>
      </c>
      <c r="AJ6" s="124" t="s">
        <v>147</v>
      </c>
      <c r="AK6" s="124" t="s">
        <v>147</v>
      </c>
      <c r="AL6" s="124" t="s">
        <v>147</v>
      </c>
      <c r="AM6" s="124" t="s">
        <v>147</v>
      </c>
      <c r="AN6" s="124" t="s">
        <v>147</v>
      </c>
      <c r="AO6" s="124" t="s">
        <v>147</v>
      </c>
      <c r="AP6" s="124" t="s">
        <v>147</v>
      </c>
      <c r="AQ6" s="124" t="s">
        <v>147</v>
      </c>
      <c r="AR6" s="124" t="s">
        <v>147</v>
      </c>
      <c r="AS6" s="124" t="s">
        <v>147</v>
      </c>
      <c r="AT6" s="124" t="s">
        <v>147</v>
      </c>
      <c r="AU6" s="124" t="s">
        <v>147</v>
      </c>
      <c r="AV6" s="124" t="s">
        <v>336</v>
      </c>
      <c r="AW6" s="124" t="s">
        <v>336</v>
      </c>
      <c r="AX6" s="124" t="s">
        <v>336</v>
      </c>
      <c r="AY6" s="124" t="s">
        <v>336</v>
      </c>
      <c r="AZ6" s="124" t="s">
        <v>336</v>
      </c>
      <c r="BA6" s="124" t="s">
        <v>336</v>
      </c>
      <c r="BB6" s="124" t="s">
        <v>336</v>
      </c>
      <c r="BC6" s="124" t="s">
        <v>336</v>
      </c>
      <c r="BD6" s="124" t="s">
        <v>336</v>
      </c>
      <c r="BE6" s="124" t="s">
        <v>336</v>
      </c>
      <c r="BF6" s="124" t="s">
        <v>336</v>
      </c>
      <c r="BG6" s="124" t="s">
        <v>336</v>
      </c>
      <c r="BH6" s="124" t="s">
        <v>336</v>
      </c>
      <c r="BI6" s="124" t="s">
        <v>336</v>
      </c>
      <c r="BJ6" s="124" t="s">
        <v>336</v>
      </c>
      <c r="BK6" s="124" t="s">
        <v>336</v>
      </c>
      <c r="BL6" s="124" t="s">
        <v>336</v>
      </c>
      <c r="BM6" s="124" t="s">
        <v>336</v>
      </c>
      <c r="BN6" s="124" t="s">
        <v>336</v>
      </c>
      <c r="BO6" s="124" t="s">
        <v>336</v>
      </c>
      <c r="BP6" s="124" t="s">
        <v>336</v>
      </c>
      <c r="BQ6" s="124" t="s">
        <v>336</v>
      </c>
      <c r="BR6" s="124" t="s">
        <v>336</v>
      </c>
      <c r="BS6" s="124" t="s">
        <v>336</v>
      </c>
      <c r="BT6" s="124" t="s">
        <v>336</v>
      </c>
      <c r="BU6" s="124" t="s">
        <v>336</v>
      </c>
      <c r="BV6" s="124" t="s">
        <v>151</v>
      </c>
      <c r="BW6" s="124" t="s">
        <v>151</v>
      </c>
      <c r="BX6" s="124" t="s">
        <v>151</v>
      </c>
      <c r="BY6" s="124" t="s">
        <v>151</v>
      </c>
      <c r="BZ6" s="124" t="s">
        <v>151</v>
      </c>
      <c r="CA6" s="124" t="s">
        <v>151</v>
      </c>
      <c r="CB6" s="124" t="s">
        <v>151</v>
      </c>
      <c r="CC6" s="124" t="s">
        <v>151</v>
      </c>
      <c r="CD6" s="124" t="s">
        <v>151</v>
      </c>
      <c r="CE6" s="124" t="s">
        <v>151</v>
      </c>
      <c r="CF6" s="124" t="s">
        <v>151</v>
      </c>
      <c r="CG6" s="124" t="s">
        <v>151</v>
      </c>
      <c r="CH6" s="124" t="s">
        <v>151</v>
      </c>
      <c r="CI6" s="124" t="s">
        <v>151</v>
      </c>
      <c r="CJ6" s="124" t="s">
        <v>151</v>
      </c>
      <c r="CK6" s="124" t="s">
        <v>151</v>
      </c>
      <c r="CL6" s="124" t="s">
        <v>151</v>
      </c>
      <c r="CM6" s="124" t="s">
        <v>151</v>
      </c>
      <c r="CN6" s="124" t="s">
        <v>151</v>
      </c>
      <c r="CO6" s="124" t="s">
        <v>151</v>
      </c>
      <c r="CP6" s="124" t="s">
        <v>151</v>
      </c>
      <c r="CQ6" s="124" t="s">
        <v>151</v>
      </c>
      <c r="CR6" s="124" t="s">
        <v>151</v>
      </c>
      <c r="CS6" s="124" t="s">
        <v>151</v>
      </c>
      <c r="CT6" s="124" t="s">
        <v>151</v>
      </c>
      <c r="CU6" s="124" t="s">
        <v>151</v>
      </c>
      <c r="CV6" s="124" t="s">
        <v>824</v>
      </c>
      <c r="CW6" s="124" t="s">
        <v>824</v>
      </c>
      <c r="CX6" s="124" t="s">
        <v>824</v>
      </c>
      <c r="CY6" s="124" t="s">
        <v>824</v>
      </c>
      <c r="CZ6" s="124" t="s">
        <v>824</v>
      </c>
      <c r="DA6" s="124" t="s">
        <v>824</v>
      </c>
      <c r="DB6" s="124" t="s">
        <v>824</v>
      </c>
      <c r="DC6" s="124" t="s">
        <v>824</v>
      </c>
      <c r="DD6" s="124" t="s">
        <v>824</v>
      </c>
      <c r="DE6" s="124" t="s">
        <v>824</v>
      </c>
      <c r="DF6" s="124" t="s">
        <v>824</v>
      </c>
      <c r="DG6" s="124" t="s">
        <v>824</v>
      </c>
      <c r="DH6" s="124" t="s">
        <v>824</v>
      </c>
      <c r="DI6" s="124" t="s">
        <v>824</v>
      </c>
      <c r="DJ6" s="124" t="s">
        <v>824</v>
      </c>
      <c r="DK6" s="124" t="s">
        <v>824</v>
      </c>
      <c r="DL6" s="124" t="s">
        <v>824</v>
      </c>
      <c r="DM6" s="124" t="s">
        <v>824</v>
      </c>
      <c r="DN6" s="124" t="s">
        <v>824</v>
      </c>
      <c r="DO6" s="124" t="s">
        <v>824</v>
      </c>
      <c r="DP6" s="124" t="s">
        <v>824</v>
      </c>
      <c r="DQ6" s="124" t="s">
        <v>824</v>
      </c>
      <c r="DR6" s="124" t="s">
        <v>824</v>
      </c>
      <c r="DS6" s="124" t="s">
        <v>824</v>
      </c>
      <c r="DT6" s="124" t="s">
        <v>824</v>
      </c>
      <c r="DU6" s="124" t="s">
        <v>824</v>
      </c>
      <c r="DV6" s="124" t="s">
        <v>825</v>
      </c>
      <c r="DW6" s="124" t="s">
        <v>826</v>
      </c>
      <c r="DX6" s="124" t="s">
        <v>826</v>
      </c>
      <c r="DY6" s="124" t="s">
        <v>826</v>
      </c>
      <c r="DZ6" s="124" t="s">
        <v>826</v>
      </c>
      <c r="EA6" s="124" t="s">
        <v>826</v>
      </c>
      <c r="EB6" s="124" t="s">
        <v>826</v>
      </c>
      <c r="EC6" s="124" t="s">
        <v>826</v>
      </c>
      <c r="ED6" s="124" t="s">
        <v>826</v>
      </c>
      <c r="EE6" s="124" t="s">
        <v>826</v>
      </c>
      <c r="EF6" s="124" t="s">
        <v>826</v>
      </c>
      <c r="EG6" s="124" t="s">
        <v>826</v>
      </c>
      <c r="EH6" s="124" t="s">
        <v>826</v>
      </c>
      <c r="EI6" s="124" t="s">
        <v>826</v>
      </c>
      <c r="EJ6" s="124" t="s">
        <v>827</v>
      </c>
      <c r="EK6" s="124" t="s">
        <v>828</v>
      </c>
      <c r="EL6" s="124" t="s">
        <v>828</v>
      </c>
      <c r="EM6" s="124" t="s">
        <v>828</v>
      </c>
      <c r="EN6" s="124" t="s">
        <v>828</v>
      </c>
      <c r="EO6" s="124" t="s">
        <v>828</v>
      </c>
      <c r="EP6" s="124" t="s">
        <v>828</v>
      </c>
      <c r="EQ6" s="124" t="s">
        <v>828</v>
      </c>
      <c r="ER6" s="124" t="s">
        <v>828</v>
      </c>
      <c r="ES6" s="124" t="s">
        <v>828</v>
      </c>
      <c r="ET6" s="124" t="s">
        <v>828</v>
      </c>
      <c r="EU6" s="124" t="s">
        <v>828</v>
      </c>
      <c r="EV6" s="124" t="s">
        <v>828</v>
      </c>
      <c r="EW6" s="124" t="s">
        <v>828</v>
      </c>
      <c r="EX6" s="124" t="s">
        <v>829</v>
      </c>
      <c r="EY6" s="124" t="s">
        <v>830</v>
      </c>
      <c r="EZ6" s="124" t="s">
        <v>831</v>
      </c>
      <c r="FA6" s="124" t="s">
        <v>831</v>
      </c>
      <c r="FB6" s="124" t="s">
        <v>832</v>
      </c>
      <c r="FC6" s="124" t="s">
        <v>833</v>
      </c>
      <c r="FD6" s="124" t="s">
        <v>834</v>
      </c>
      <c r="FE6" s="124" t="s">
        <v>835</v>
      </c>
      <c r="FF6" s="124" t="s">
        <v>836</v>
      </c>
      <c r="FG6" s="124" t="s">
        <v>837</v>
      </c>
      <c r="FH6" s="124" t="s">
        <v>838</v>
      </c>
      <c r="FI6" s="124" t="s">
        <v>839</v>
      </c>
      <c r="FJ6" s="124" t="s">
        <v>840</v>
      </c>
      <c r="FK6" s="124" t="s">
        <v>841</v>
      </c>
      <c r="FL6" s="124" t="s">
        <v>842</v>
      </c>
      <c r="FM6" s="124" t="s">
        <v>843</v>
      </c>
      <c r="FN6" s="124" t="s">
        <v>844</v>
      </c>
      <c r="FO6" s="124" t="s">
        <v>845</v>
      </c>
      <c r="FP6" s="124" t="s">
        <v>846</v>
      </c>
      <c r="FQ6" s="124" t="s">
        <v>847</v>
      </c>
      <c r="FR6" s="124" t="s">
        <v>848</v>
      </c>
      <c r="FS6" s="124" t="s">
        <v>849</v>
      </c>
      <c r="FT6" s="124" t="s">
        <v>850</v>
      </c>
      <c r="FU6" s="124" t="s">
        <v>851</v>
      </c>
      <c r="FV6" s="124" t="s">
        <v>1444</v>
      </c>
      <c r="FW6" s="124" t="s">
        <v>852</v>
      </c>
      <c r="FX6" s="124" t="s">
        <v>853</v>
      </c>
      <c r="FY6" s="124" t="s">
        <v>854</v>
      </c>
      <c r="FZ6" s="124" t="s">
        <v>855</v>
      </c>
      <c r="GA6" s="124" t="s">
        <v>1563</v>
      </c>
      <c r="GB6" s="124" t="s">
        <v>856</v>
      </c>
      <c r="GC6" s="124" t="s">
        <v>857</v>
      </c>
      <c r="GD6" s="124" t="s">
        <v>1453</v>
      </c>
      <c r="GE6" s="124" t="s">
        <v>1454</v>
      </c>
      <c r="GF6" s="124" t="s">
        <v>1454</v>
      </c>
      <c r="GG6" s="124" t="s">
        <v>1454</v>
      </c>
      <c r="GH6" s="124" t="s">
        <v>1454</v>
      </c>
      <c r="GI6" s="124" t="s">
        <v>1454</v>
      </c>
      <c r="GJ6" s="124" t="s">
        <v>1454</v>
      </c>
      <c r="GK6" s="124" t="s">
        <v>1454</v>
      </c>
      <c r="GL6" s="124" t="s">
        <v>1454</v>
      </c>
      <c r="GM6" s="124" t="s">
        <v>1454</v>
      </c>
      <c r="GN6" s="124" t="s">
        <v>1454</v>
      </c>
      <c r="GO6" s="124" t="s">
        <v>1454</v>
      </c>
      <c r="GP6" s="124" t="s">
        <v>1454</v>
      </c>
      <c r="GQ6" s="124" t="s">
        <v>1454</v>
      </c>
      <c r="GR6" s="124" t="s">
        <v>1455</v>
      </c>
      <c r="GS6" s="124" t="s">
        <v>1456</v>
      </c>
      <c r="GT6" s="124" t="s">
        <v>1456</v>
      </c>
      <c r="GU6" s="124" t="s">
        <v>1456</v>
      </c>
      <c r="GV6" s="124" t="s">
        <v>1456</v>
      </c>
      <c r="GW6" s="124" t="s">
        <v>1456</v>
      </c>
      <c r="GX6" s="124" t="s">
        <v>1456</v>
      </c>
      <c r="GY6" s="124" t="s">
        <v>1456</v>
      </c>
      <c r="GZ6" s="124" t="s">
        <v>1456</v>
      </c>
      <c r="HA6" s="124" t="s">
        <v>1456</v>
      </c>
      <c r="HB6" s="124" t="s">
        <v>1456</v>
      </c>
      <c r="HC6" s="124" t="s">
        <v>1456</v>
      </c>
      <c r="HD6" s="124" t="s">
        <v>1456</v>
      </c>
      <c r="HE6" s="124" t="s">
        <v>1456</v>
      </c>
      <c r="HF6" s="124" t="s">
        <v>858</v>
      </c>
      <c r="HG6" s="124" t="s">
        <v>859</v>
      </c>
      <c r="HH6" s="124" t="s">
        <v>860</v>
      </c>
      <c r="HI6" s="124" t="s">
        <v>861</v>
      </c>
      <c r="HJ6" s="124" t="s">
        <v>862</v>
      </c>
      <c r="HK6" s="124" t="str">
        <f>_xlfn.CONCAT($HK$13,".EmissionsContribution.to")</f>
        <v>GHG.EmissionsContribution.to</v>
      </c>
      <c r="HL6" s="124" t="str">
        <f>_xlfn.CONCAT($HL$13,".ReliabilityContribution.to")</f>
        <v>PRM.ReliabilityContribution.to</v>
      </c>
      <c r="HM6" s="124" t="str">
        <f>_xlfn.CONCAT($HL$13,".ReliabilityContribution.multiplier")</f>
        <v>PRM.ReliabilityContribution.multiplier</v>
      </c>
      <c r="HN6" s="124" t="str">
        <f t="shared" ref="HN6:IL6" si="0">_xlfn.CONCAT($HL$13,".ReliabilityContribution.multiplier")</f>
        <v>PRM.ReliabilityContribution.multiplier</v>
      </c>
      <c r="HO6" s="124" t="str">
        <f t="shared" si="0"/>
        <v>PRM.ReliabilityContribution.multiplier</v>
      </c>
      <c r="HP6" s="124" t="str">
        <f t="shared" si="0"/>
        <v>PRM.ReliabilityContribution.multiplier</v>
      </c>
      <c r="HQ6" s="124" t="str">
        <f t="shared" si="0"/>
        <v>PRM.ReliabilityContribution.multiplier</v>
      </c>
      <c r="HR6" s="124" t="str">
        <f t="shared" si="0"/>
        <v>PRM.ReliabilityContribution.multiplier</v>
      </c>
      <c r="HS6" s="124" t="str">
        <f t="shared" si="0"/>
        <v>PRM.ReliabilityContribution.multiplier</v>
      </c>
      <c r="HT6" s="124" t="str">
        <f t="shared" si="0"/>
        <v>PRM.ReliabilityContribution.multiplier</v>
      </c>
      <c r="HU6" s="124" t="str">
        <f t="shared" si="0"/>
        <v>PRM.ReliabilityContribution.multiplier</v>
      </c>
      <c r="HV6" s="124" t="str">
        <f t="shared" si="0"/>
        <v>PRM.ReliabilityContribution.multiplier</v>
      </c>
      <c r="HW6" s="124" t="str">
        <f t="shared" si="0"/>
        <v>PRM.ReliabilityContribution.multiplier</v>
      </c>
      <c r="HX6" s="124" t="str">
        <f t="shared" si="0"/>
        <v>PRM.ReliabilityContribution.multiplier</v>
      </c>
      <c r="HY6" s="124" t="str">
        <f t="shared" si="0"/>
        <v>PRM.ReliabilityContribution.multiplier</v>
      </c>
      <c r="HZ6" s="124" t="str">
        <f t="shared" si="0"/>
        <v>PRM.ReliabilityContribution.multiplier</v>
      </c>
      <c r="IA6" s="124" t="str">
        <f t="shared" si="0"/>
        <v>PRM.ReliabilityContribution.multiplier</v>
      </c>
      <c r="IB6" s="124" t="str">
        <f t="shared" si="0"/>
        <v>PRM.ReliabilityContribution.multiplier</v>
      </c>
      <c r="IC6" s="124" t="str">
        <f t="shared" si="0"/>
        <v>PRM.ReliabilityContribution.multiplier</v>
      </c>
      <c r="ID6" s="124" t="str">
        <f t="shared" si="0"/>
        <v>PRM.ReliabilityContribution.multiplier</v>
      </c>
      <c r="IE6" s="124" t="str">
        <f t="shared" si="0"/>
        <v>PRM.ReliabilityContribution.multiplier</v>
      </c>
      <c r="IF6" s="124" t="str">
        <f t="shared" si="0"/>
        <v>PRM.ReliabilityContribution.multiplier</v>
      </c>
      <c r="IG6" s="124" t="str">
        <f t="shared" si="0"/>
        <v>PRM.ReliabilityContribution.multiplier</v>
      </c>
      <c r="IH6" s="124" t="str">
        <f t="shared" si="0"/>
        <v>PRM.ReliabilityContribution.multiplier</v>
      </c>
      <c r="II6" s="124" t="str">
        <f t="shared" si="0"/>
        <v>PRM.ReliabilityContribution.multiplier</v>
      </c>
      <c r="IJ6" s="124" t="str">
        <f t="shared" si="0"/>
        <v>PRM.ReliabilityContribution.multiplier</v>
      </c>
      <c r="IK6" s="124" t="str">
        <f t="shared" si="0"/>
        <v>PRM.ReliabilityContribution.multiplier</v>
      </c>
      <c r="IL6" s="124" t="str">
        <f t="shared" si="0"/>
        <v>PRM.ReliabilityContribution.multiplier</v>
      </c>
      <c r="IM6" s="124" t="str">
        <f>_xlfn.CONCAT($HL$13,".ReliabilityContribution.fully_deliverable")</f>
        <v>PRM.ReliabilityContribution.fully_deliverable</v>
      </c>
      <c r="IN6" s="124" t="str">
        <f>_xlfn.CONCAT($IN$13,".AssetToELCC.to")</f>
        <v>Solar-Storage_Surface.AssetToELCC.to</v>
      </c>
      <c r="IO6" s="124" t="str">
        <f>_xlfn.CONCAT($IN$13,".AssetToELCC.elcc_axis_index")</f>
        <v>Solar-Storage_Surface.AssetToELCC.elcc_axis_index</v>
      </c>
      <c r="IP6" s="124" t="str">
        <f>_xlfn.CONCAT($IN$13,".AssetToELCC.elcc_axis_multiplier")</f>
        <v>Solar-Storage_Surface.AssetToELCC.elcc_axis_multiplier</v>
      </c>
      <c r="IQ6" s="124" t="str">
        <f t="shared" ref="IQ6:JO6" si="1">_xlfn.CONCAT($IN$13,".AssetToELCC.elcc_axis_multiplier")</f>
        <v>Solar-Storage_Surface.AssetToELCC.elcc_axis_multiplier</v>
      </c>
      <c r="IR6" s="124" t="str">
        <f t="shared" si="1"/>
        <v>Solar-Storage_Surface.AssetToELCC.elcc_axis_multiplier</v>
      </c>
      <c r="IS6" s="124" t="str">
        <f t="shared" si="1"/>
        <v>Solar-Storage_Surface.AssetToELCC.elcc_axis_multiplier</v>
      </c>
      <c r="IT6" s="124" t="str">
        <f t="shared" si="1"/>
        <v>Solar-Storage_Surface.AssetToELCC.elcc_axis_multiplier</v>
      </c>
      <c r="IU6" s="124" t="str">
        <f t="shared" si="1"/>
        <v>Solar-Storage_Surface.AssetToELCC.elcc_axis_multiplier</v>
      </c>
      <c r="IV6" s="124" t="str">
        <f t="shared" si="1"/>
        <v>Solar-Storage_Surface.AssetToELCC.elcc_axis_multiplier</v>
      </c>
      <c r="IW6" s="124" t="str">
        <f t="shared" si="1"/>
        <v>Solar-Storage_Surface.AssetToELCC.elcc_axis_multiplier</v>
      </c>
      <c r="IX6" s="124" t="str">
        <f t="shared" si="1"/>
        <v>Solar-Storage_Surface.AssetToELCC.elcc_axis_multiplier</v>
      </c>
      <c r="IY6" s="124" t="str">
        <f t="shared" si="1"/>
        <v>Solar-Storage_Surface.AssetToELCC.elcc_axis_multiplier</v>
      </c>
      <c r="IZ6" s="124" t="str">
        <f t="shared" si="1"/>
        <v>Solar-Storage_Surface.AssetToELCC.elcc_axis_multiplier</v>
      </c>
      <c r="JA6" s="124" t="str">
        <f t="shared" si="1"/>
        <v>Solar-Storage_Surface.AssetToELCC.elcc_axis_multiplier</v>
      </c>
      <c r="JB6" s="124" t="str">
        <f t="shared" si="1"/>
        <v>Solar-Storage_Surface.AssetToELCC.elcc_axis_multiplier</v>
      </c>
      <c r="JC6" s="124" t="str">
        <f t="shared" si="1"/>
        <v>Solar-Storage_Surface.AssetToELCC.elcc_axis_multiplier</v>
      </c>
      <c r="JD6" s="124" t="str">
        <f t="shared" si="1"/>
        <v>Solar-Storage_Surface.AssetToELCC.elcc_axis_multiplier</v>
      </c>
      <c r="JE6" s="124" t="str">
        <f t="shared" si="1"/>
        <v>Solar-Storage_Surface.AssetToELCC.elcc_axis_multiplier</v>
      </c>
      <c r="JF6" s="124" t="str">
        <f t="shared" si="1"/>
        <v>Solar-Storage_Surface.AssetToELCC.elcc_axis_multiplier</v>
      </c>
      <c r="JG6" s="124" t="str">
        <f t="shared" si="1"/>
        <v>Solar-Storage_Surface.AssetToELCC.elcc_axis_multiplier</v>
      </c>
      <c r="JH6" s="124" t="str">
        <f t="shared" si="1"/>
        <v>Solar-Storage_Surface.AssetToELCC.elcc_axis_multiplier</v>
      </c>
      <c r="JI6" s="124" t="str">
        <f t="shared" si="1"/>
        <v>Solar-Storage_Surface.AssetToELCC.elcc_axis_multiplier</v>
      </c>
      <c r="JJ6" s="124" t="str">
        <f t="shared" si="1"/>
        <v>Solar-Storage_Surface.AssetToELCC.elcc_axis_multiplier</v>
      </c>
      <c r="JK6" s="124" t="str">
        <f t="shared" si="1"/>
        <v>Solar-Storage_Surface.AssetToELCC.elcc_axis_multiplier</v>
      </c>
      <c r="JL6" s="124" t="str">
        <f t="shared" si="1"/>
        <v>Solar-Storage_Surface.AssetToELCC.elcc_axis_multiplier</v>
      </c>
      <c r="JM6" s="124" t="str">
        <f t="shared" si="1"/>
        <v>Solar-Storage_Surface.AssetToELCC.elcc_axis_multiplier</v>
      </c>
      <c r="JN6" s="124" t="str">
        <f t="shared" si="1"/>
        <v>Solar-Storage_Surface.AssetToELCC.elcc_axis_multiplier</v>
      </c>
      <c r="JO6" s="124" t="str">
        <f t="shared" si="1"/>
        <v>Solar-Storage_Surface.AssetToELCC.elcc_axis_multiplier</v>
      </c>
      <c r="JP6" s="124" t="str">
        <f>_xlfn.CONCAT($JP$13,".AssetToELCC.to")</f>
        <v>Wind_Surface.AssetToELCC.to</v>
      </c>
      <c r="JQ6" s="124" t="str">
        <f>_xlfn.CONCAT($JP$13,".AssetToELCC.elcc_axis_index")</f>
        <v>Wind_Surface.AssetToELCC.elcc_axis_index</v>
      </c>
      <c r="JR6" s="124" t="str">
        <f>_xlfn.CONCAT($JP$13,".AssetToELCC.elcc_axis_multiplier")</f>
        <v>Wind_Surface.AssetToELCC.elcc_axis_multiplier</v>
      </c>
      <c r="JS6" s="124" t="str">
        <f t="shared" ref="JS6:KQ6" si="2">_xlfn.CONCAT($JP$13,".AssetToELCC.elcc_axis_multiplier")</f>
        <v>Wind_Surface.AssetToELCC.elcc_axis_multiplier</v>
      </c>
      <c r="JT6" s="124" t="str">
        <f t="shared" si="2"/>
        <v>Wind_Surface.AssetToELCC.elcc_axis_multiplier</v>
      </c>
      <c r="JU6" s="124" t="str">
        <f t="shared" si="2"/>
        <v>Wind_Surface.AssetToELCC.elcc_axis_multiplier</v>
      </c>
      <c r="JV6" s="124" t="str">
        <f t="shared" si="2"/>
        <v>Wind_Surface.AssetToELCC.elcc_axis_multiplier</v>
      </c>
      <c r="JW6" s="124" t="str">
        <f t="shared" si="2"/>
        <v>Wind_Surface.AssetToELCC.elcc_axis_multiplier</v>
      </c>
      <c r="JX6" s="124" t="str">
        <f t="shared" si="2"/>
        <v>Wind_Surface.AssetToELCC.elcc_axis_multiplier</v>
      </c>
      <c r="JY6" s="124" t="str">
        <f t="shared" si="2"/>
        <v>Wind_Surface.AssetToELCC.elcc_axis_multiplier</v>
      </c>
      <c r="JZ6" s="124" t="str">
        <f t="shared" si="2"/>
        <v>Wind_Surface.AssetToELCC.elcc_axis_multiplier</v>
      </c>
      <c r="KA6" s="124" t="str">
        <f t="shared" si="2"/>
        <v>Wind_Surface.AssetToELCC.elcc_axis_multiplier</v>
      </c>
      <c r="KB6" s="124" t="str">
        <f t="shared" si="2"/>
        <v>Wind_Surface.AssetToELCC.elcc_axis_multiplier</v>
      </c>
      <c r="KC6" s="124" t="str">
        <f t="shared" si="2"/>
        <v>Wind_Surface.AssetToELCC.elcc_axis_multiplier</v>
      </c>
      <c r="KD6" s="124" t="str">
        <f t="shared" si="2"/>
        <v>Wind_Surface.AssetToELCC.elcc_axis_multiplier</v>
      </c>
      <c r="KE6" s="124" t="str">
        <f t="shared" si="2"/>
        <v>Wind_Surface.AssetToELCC.elcc_axis_multiplier</v>
      </c>
      <c r="KF6" s="124" t="str">
        <f t="shared" si="2"/>
        <v>Wind_Surface.AssetToELCC.elcc_axis_multiplier</v>
      </c>
      <c r="KG6" s="124" t="str">
        <f t="shared" si="2"/>
        <v>Wind_Surface.AssetToELCC.elcc_axis_multiplier</v>
      </c>
      <c r="KH6" s="124" t="str">
        <f t="shared" si="2"/>
        <v>Wind_Surface.AssetToELCC.elcc_axis_multiplier</v>
      </c>
      <c r="KI6" s="124" t="str">
        <f t="shared" si="2"/>
        <v>Wind_Surface.AssetToELCC.elcc_axis_multiplier</v>
      </c>
      <c r="KJ6" s="124" t="str">
        <f t="shared" si="2"/>
        <v>Wind_Surface.AssetToELCC.elcc_axis_multiplier</v>
      </c>
      <c r="KK6" s="124" t="str">
        <f t="shared" si="2"/>
        <v>Wind_Surface.AssetToELCC.elcc_axis_multiplier</v>
      </c>
      <c r="KL6" s="124" t="str">
        <f t="shared" si="2"/>
        <v>Wind_Surface.AssetToELCC.elcc_axis_multiplier</v>
      </c>
      <c r="KM6" s="124" t="str">
        <f t="shared" si="2"/>
        <v>Wind_Surface.AssetToELCC.elcc_axis_multiplier</v>
      </c>
      <c r="KN6" s="124" t="str">
        <f t="shared" si="2"/>
        <v>Wind_Surface.AssetToELCC.elcc_axis_multiplier</v>
      </c>
      <c r="KO6" s="124" t="str">
        <f t="shared" si="2"/>
        <v>Wind_Surface.AssetToELCC.elcc_axis_multiplier</v>
      </c>
      <c r="KP6" s="124" t="str">
        <f t="shared" si="2"/>
        <v>Wind_Surface.AssetToELCC.elcc_axis_multiplier</v>
      </c>
      <c r="KQ6" s="124" t="str">
        <f t="shared" si="2"/>
        <v>Wind_Surface.AssetToELCC.elcc_axis_multiplier</v>
      </c>
      <c r="KR6" s="124" t="str">
        <f>_xlfn.CONCAT($KR$13,".AnnualEnergyStandardContribution.to")</f>
        <v>RPS.AnnualEnergyStandardContribution.to</v>
      </c>
      <c r="KS6" s="124" t="str">
        <f>_xlfn.CONCAT($KR$13,".AnnualEnergyStandardContribution.multiplier")</f>
        <v>RPS.AnnualEnergyStandardContribution.multiplier</v>
      </c>
      <c r="KT6" s="124" t="str">
        <f t="shared" ref="KT6:LR6" si="3">_xlfn.CONCAT($KR$13,".AnnualEnergyStandardContribution.multiplier")</f>
        <v>RPS.AnnualEnergyStandardContribution.multiplier</v>
      </c>
      <c r="KU6" s="124" t="str">
        <f t="shared" si="3"/>
        <v>RPS.AnnualEnergyStandardContribution.multiplier</v>
      </c>
      <c r="KV6" s="124" t="str">
        <f t="shared" si="3"/>
        <v>RPS.AnnualEnergyStandardContribution.multiplier</v>
      </c>
      <c r="KW6" s="124" t="str">
        <f t="shared" si="3"/>
        <v>RPS.AnnualEnergyStandardContribution.multiplier</v>
      </c>
      <c r="KX6" s="124" t="str">
        <f t="shared" si="3"/>
        <v>RPS.AnnualEnergyStandardContribution.multiplier</v>
      </c>
      <c r="KY6" s="124" t="str">
        <f t="shared" si="3"/>
        <v>RPS.AnnualEnergyStandardContribution.multiplier</v>
      </c>
      <c r="KZ6" s="124" t="str">
        <f t="shared" si="3"/>
        <v>RPS.AnnualEnergyStandardContribution.multiplier</v>
      </c>
      <c r="LA6" s="124" t="str">
        <f t="shared" si="3"/>
        <v>RPS.AnnualEnergyStandardContribution.multiplier</v>
      </c>
      <c r="LB6" s="124" t="str">
        <f t="shared" si="3"/>
        <v>RPS.AnnualEnergyStandardContribution.multiplier</v>
      </c>
      <c r="LC6" s="124" t="str">
        <f t="shared" si="3"/>
        <v>RPS.AnnualEnergyStandardContribution.multiplier</v>
      </c>
      <c r="LD6" s="124" t="str">
        <f t="shared" si="3"/>
        <v>RPS.AnnualEnergyStandardContribution.multiplier</v>
      </c>
      <c r="LE6" s="124" t="str">
        <f t="shared" si="3"/>
        <v>RPS.AnnualEnergyStandardContribution.multiplier</v>
      </c>
      <c r="LF6" s="124" t="str">
        <f t="shared" si="3"/>
        <v>RPS.AnnualEnergyStandardContribution.multiplier</v>
      </c>
      <c r="LG6" s="124" t="str">
        <f t="shared" si="3"/>
        <v>RPS.AnnualEnergyStandardContribution.multiplier</v>
      </c>
      <c r="LH6" s="124" t="str">
        <f t="shared" si="3"/>
        <v>RPS.AnnualEnergyStandardContribution.multiplier</v>
      </c>
      <c r="LI6" s="124" t="str">
        <f t="shared" si="3"/>
        <v>RPS.AnnualEnergyStandardContribution.multiplier</v>
      </c>
      <c r="LJ6" s="124" t="str">
        <f t="shared" si="3"/>
        <v>RPS.AnnualEnergyStandardContribution.multiplier</v>
      </c>
      <c r="LK6" s="124" t="str">
        <f t="shared" si="3"/>
        <v>RPS.AnnualEnergyStandardContribution.multiplier</v>
      </c>
      <c r="LL6" s="124" t="str">
        <f t="shared" si="3"/>
        <v>RPS.AnnualEnergyStandardContribution.multiplier</v>
      </c>
      <c r="LM6" s="124" t="str">
        <f t="shared" si="3"/>
        <v>RPS.AnnualEnergyStandardContribution.multiplier</v>
      </c>
      <c r="LN6" s="124" t="str">
        <f t="shared" si="3"/>
        <v>RPS.AnnualEnergyStandardContribution.multiplier</v>
      </c>
      <c r="LO6" s="124" t="str">
        <f t="shared" si="3"/>
        <v>RPS.AnnualEnergyStandardContribution.multiplier</v>
      </c>
      <c r="LP6" s="124" t="str">
        <f t="shared" si="3"/>
        <v>RPS.AnnualEnergyStandardContribution.multiplier</v>
      </c>
      <c r="LQ6" s="124" t="str">
        <f t="shared" si="3"/>
        <v>RPS.AnnualEnergyStandardContribution.multiplier</v>
      </c>
      <c r="LR6" s="124" t="str">
        <f t="shared" si="3"/>
        <v>RPS.AnnualEnergyStandardContribution.multiplier</v>
      </c>
      <c r="LS6" s="124" t="str">
        <f>_xlfn.CONCAT($LS$13,".ResourceToReserve.to")</f>
        <v>Upward_Reg.ResourceToReserve.to</v>
      </c>
      <c r="LT6" s="124" t="str">
        <f>_xlfn.CONCAT($LS$13,".ResourceToReserve.max_fraction_of_capacity")</f>
        <v>Upward_Reg.ResourceToReserve.max_fraction_of_capacity</v>
      </c>
      <c r="LU6" s="124" t="str">
        <f>_xlfn.CONCAT($LS$13,".ResourceToReserve.incremental_requirement_hourly_scalar")</f>
        <v>Upward_Reg.ResourceToReserve.incremental_requirement_hourly_scalar</v>
      </c>
      <c r="LV6" s="124" t="str">
        <f>_xlfn.CONCAT($LV$13,".ResourceToReserve.to")</f>
        <v>Downward_Reg.ResourceToReserve.to</v>
      </c>
      <c r="LW6" s="124" t="str">
        <f>_xlfn.CONCAT($LV$13,".ResourceToReserve.max_fraction_of_capacity")</f>
        <v>Downward_Reg.ResourceToReserve.max_fraction_of_capacity</v>
      </c>
      <c r="LX6" s="124" t="str">
        <f>_xlfn.CONCAT($LV$13,".ResourceToReserve.incremental_requirement_hourly_scalar")</f>
        <v>Downward_Reg.ResourceToReserve.incremental_requirement_hourly_scalar</v>
      </c>
      <c r="LY6" s="119"/>
    </row>
    <row r="7" spans="1:351" s="7" customFormat="1" ht="12.95" customHeight="1">
      <c r="H7" s="118" t="s">
        <v>125</v>
      </c>
      <c r="I7" s="120" t="s">
        <v>120</v>
      </c>
      <c r="J7" s="124"/>
      <c r="K7" s="124"/>
      <c r="L7" s="124" t="s">
        <v>154</v>
      </c>
      <c r="M7" s="124" t="s">
        <v>154</v>
      </c>
      <c r="N7" s="124" t="s">
        <v>154</v>
      </c>
      <c r="O7" s="124" t="s">
        <v>154</v>
      </c>
      <c r="P7" s="124" t="s">
        <v>154</v>
      </c>
      <c r="Q7" s="124" t="s">
        <v>154</v>
      </c>
      <c r="R7" s="124" t="s">
        <v>126</v>
      </c>
      <c r="S7" s="124" t="s">
        <v>127</v>
      </c>
      <c r="T7" s="124" t="s">
        <v>127</v>
      </c>
      <c r="U7" s="124" t="s">
        <v>863</v>
      </c>
      <c r="V7" s="124" t="s">
        <v>155</v>
      </c>
      <c r="W7" s="124" t="s">
        <v>155</v>
      </c>
      <c r="X7" s="124" t="s">
        <v>155</v>
      </c>
      <c r="Y7" s="124" t="s">
        <v>155</v>
      </c>
      <c r="Z7" s="124" t="s">
        <v>155</v>
      </c>
      <c r="AA7" s="124" t="s">
        <v>155</v>
      </c>
      <c r="AB7" s="124" t="s">
        <v>155</v>
      </c>
      <c r="AC7" s="124" t="s">
        <v>155</v>
      </c>
      <c r="AD7" s="124" t="s">
        <v>155</v>
      </c>
      <c r="AE7" s="124" t="s">
        <v>155</v>
      </c>
      <c r="AF7" s="124" t="s">
        <v>155</v>
      </c>
      <c r="AG7" s="124" t="s">
        <v>155</v>
      </c>
      <c r="AH7" s="124" t="s">
        <v>155</v>
      </c>
      <c r="AI7" s="124" t="s">
        <v>155</v>
      </c>
      <c r="AJ7" s="124" t="s">
        <v>155</v>
      </c>
      <c r="AK7" s="124" t="s">
        <v>155</v>
      </c>
      <c r="AL7" s="124" t="s">
        <v>155</v>
      </c>
      <c r="AM7" s="124" t="s">
        <v>155</v>
      </c>
      <c r="AN7" s="124" t="s">
        <v>155</v>
      </c>
      <c r="AO7" s="124" t="s">
        <v>155</v>
      </c>
      <c r="AP7" s="124" t="s">
        <v>155</v>
      </c>
      <c r="AQ7" s="124" t="s">
        <v>155</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155</v>
      </c>
      <c r="BS7" s="124" t="s">
        <v>155</v>
      </c>
      <c r="BT7" s="124" t="s">
        <v>155</v>
      </c>
      <c r="BU7" s="124" t="s">
        <v>155</v>
      </c>
      <c r="BV7" s="124" t="s">
        <v>338</v>
      </c>
      <c r="BW7" s="124" t="s">
        <v>338</v>
      </c>
      <c r="BX7" s="124" t="s">
        <v>338</v>
      </c>
      <c r="BY7" s="124" t="s">
        <v>338</v>
      </c>
      <c r="BZ7" s="124" t="s">
        <v>338</v>
      </c>
      <c r="CA7" s="124" t="s">
        <v>338</v>
      </c>
      <c r="CB7" s="124" t="s">
        <v>338</v>
      </c>
      <c r="CC7" s="124" t="s">
        <v>338</v>
      </c>
      <c r="CD7" s="124" t="s">
        <v>338</v>
      </c>
      <c r="CE7" s="124" t="s">
        <v>338</v>
      </c>
      <c r="CF7" s="124" t="s">
        <v>338</v>
      </c>
      <c r="CG7" s="124" t="s">
        <v>338</v>
      </c>
      <c r="CH7" s="124" t="s">
        <v>338</v>
      </c>
      <c r="CI7" s="124" t="s">
        <v>338</v>
      </c>
      <c r="CJ7" s="124" t="s">
        <v>338</v>
      </c>
      <c r="CK7" s="124" t="s">
        <v>338</v>
      </c>
      <c r="CL7" s="124" t="s">
        <v>338</v>
      </c>
      <c r="CM7" s="124" t="s">
        <v>338</v>
      </c>
      <c r="CN7" s="124" t="s">
        <v>338</v>
      </c>
      <c r="CO7" s="124" t="s">
        <v>338</v>
      </c>
      <c r="CP7" s="124" t="s">
        <v>338</v>
      </c>
      <c r="CQ7" s="124" t="s">
        <v>338</v>
      </c>
      <c r="CR7" s="124" t="s">
        <v>338</v>
      </c>
      <c r="CS7" s="124" t="s">
        <v>338</v>
      </c>
      <c r="CT7" s="124" t="s">
        <v>338</v>
      </c>
      <c r="CU7" s="124" t="s">
        <v>338</v>
      </c>
      <c r="CV7" s="124" t="s">
        <v>864</v>
      </c>
      <c r="CW7" s="124" t="s">
        <v>864</v>
      </c>
      <c r="CX7" s="124" t="s">
        <v>864</v>
      </c>
      <c r="CY7" s="124" t="s">
        <v>864</v>
      </c>
      <c r="CZ7" s="124" t="s">
        <v>864</v>
      </c>
      <c r="DA7" s="124" t="s">
        <v>864</v>
      </c>
      <c r="DB7" s="124" t="s">
        <v>864</v>
      </c>
      <c r="DC7" s="124" t="s">
        <v>864</v>
      </c>
      <c r="DD7" s="124" t="s">
        <v>864</v>
      </c>
      <c r="DE7" s="124" t="s">
        <v>864</v>
      </c>
      <c r="DF7" s="124" t="s">
        <v>864</v>
      </c>
      <c r="DG7" s="124" t="s">
        <v>864</v>
      </c>
      <c r="DH7" s="124" t="s">
        <v>864</v>
      </c>
      <c r="DI7" s="124" t="s">
        <v>864</v>
      </c>
      <c r="DJ7" s="124" t="s">
        <v>864</v>
      </c>
      <c r="DK7" s="124" t="s">
        <v>864</v>
      </c>
      <c r="DL7" s="124" t="s">
        <v>864</v>
      </c>
      <c r="DM7" s="124" t="s">
        <v>864</v>
      </c>
      <c r="DN7" s="124" t="s">
        <v>864</v>
      </c>
      <c r="DO7" s="124" t="s">
        <v>864</v>
      </c>
      <c r="DP7" s="124" t="s">
        <v>864</v>
      </c>
      <c r="DQ7" s="124" t="s">
        <v>864</v>
      </c>
      <c r="DR7" s="124" t="s">
        <v>864</v>
      </c>
      <c r="DS7" s="124" t="s">
        <v>864</v>
      </c>
      <c r="DT7" s="124" t="s">
        <v>864</v>
      </c>
      <c r="DU7" s="124" t="s">
        <v>864</v>
      </c>
      <c r="DV7" s="124" t="s">
        <v>154</v>
      </c>
      <c r="DW7" s="124" t="s">
        <v>337</v>
      </c>
      <c r="DX7" s="124" t="s">
        <v>337</v>
      </c>
      <c r="DY7" s="124" t="s">
        <v>337</v>
      </c>
      <c r="DZ7" s="124" t="s">
        <v>337</v>
      </c>
      <c r="EA7" s="124" t="s">
        <v>337</v>
      </c>
      <c r="EB7" s="124" t="s">
        <v>337</v>
      </c>
      <c r="EC7" s="124" t="s">
        <v>337</v>
      </c>
      <c r="ED7" s="124" t="s">
        <v>337</v>
      </c>
      <c r="EE7" s="124" t="s">
        <v>337</v>
      </c>
      <c r="EF7" s="124" t="s">
        <v>337</v>
      </c>
      <c r="EG7" s="124" t="s">
        <v>337</v>
      </c>
      <c r="EH7" s="124" t="s">
        <v>337</v>
      </c>
      <c r="EI7" s="124" t="s">
        <v>337</v>
      </c>
      <c r="EJ7" s="124" t="s">
        <v>154</v>
      </c>
      <c r="EK7" s="124" t="s">
        <v>337</v>
      </c>
      <c r="EL7" s="124" t="s">
        <v>337</v>
      </c>
      <c r="EM7" s="124" t="s">
        <v>337</v>
      </c>
      <c r="EN7" s="124" t="s">
        <v>337</v>
      </c>
      <c r="EO7" s="124" t="s">
        <v>337</v>
      </c>
      <c r="EP7" s="124" t="s">
        <v>337</v>
      </c>
      <c r="EQ7" s="124" t="s">
        <v>337</v>
      </c>
      <c r="ER7" s="124" t="s">
        <v>337</v>
      </c>
      <c r="ES7" s="124" t="s">
        <v>337</v>
      </c>
      <c r="ET7" s="124" t="s">
        <v>337</v>
      </c>
      <c r="EU7" s="124" t="s">
        <v>337</v>
      </c>
      <c r="EV7" s="124" t="s">
        <v>337</v>
      </c>
      <c r="EW7" s="124" t="s">
        <v>337</v>
      </c>
      <c r="EX7" s="124" t="s">
        <v>126</v>
      </c>
      <c r="EY7" s="124" t="s">
        <v>865</v>
      </c>
      <c r="EZ7" s="124" t="s">
        <v>154</v>
      </c>
      <c r="FA7" s="124" t="s">
        <v>154</v>
      </c>
      <c r="FB7" s="124" t="s">
        <v>866</v>
      </c>
      <c r="FC7" s="124" t="s">
        <v>867</v>
      </c>
      <c r="FD7" s="124" t="s">
        <v>337</v>
      </c>
      <c r="FE7" s="124" t="s">
        <v>337</v>
      </c>
      <c r="FF7" s="124" t="s">
        <v>154</v>
      </c>
      <c r="FG7" s="124" t="s">
        <v>155</v>
      </c>
      <c r="FH7" s="124" t="s">
        <v>337</v>
      </c>
      <c r="FI7" s="124" t="s">
        <v>868</v>
      </c>
      <c r="FJ7" s="124" t="s">
        <v>868</v>
      </c>
      <c r="FK7" s="124" t="s">
        <v>869</v>
      </c>
      <c r="FL7" s="124" t="s">
        <v>870</v>
      </c>
      <c r="FM7" s="124" t="s">
        <v>871</v>
      </c>
      <c r="FN7" s="124" t="s">
        <v>872</v>
      </c>
      <c r="FO7" s="124" t="s">
        <v>873</v>
      </c>
      <c r="FP7" s="124" t="s">
        <v>874</v>
      </c>
      <c r="FQ7" s="124" t="s">
        <v>875</v>
      </c>
      <c r="FR7" s="124" t="s">
        <v>337</v>
      </c>
      <c r="FS7" s="124" t="s">
        <v>876</v>
      </c>
      <c r="FT7" s="124" t="s">
        <v>877</v>
      </c>
      <c r="FU7" s="124" t="s">
        <v>868</v>
      </c>
      <c r="FV7" s="124" t="s">
        <v>868</v>
      </c>
      <c r="FW7" s="124" t="s">
        <v>337</v>
      </c>
      <c r="FX7" s="124" t="s">
        <v>337</v>
      </c>
      <c r="FY7" s="124" t="s">
        <v>337</v>
      </c>
      <c r="FZ7" s="124" t="s">
        <v>337</v>
      </c>
      <c r="GA7" s="124" t="s">
        <v>127</v>
      </c>
      <c r="GB7" s="124" t="s">
        <v>878</v>
      </c>
      <c r="GC7" s="124" t="s">
        <v>154</v>
      </c>
      <c r="GD7" s="124" t="s">
        <v>154</v>
      </c>
      <c r="GE7" s="267" t="s">
        <v>337</v>
      </c>
      <c r="GF7" s="267" t="s">
        <v>337</v>
      </c>
      <c r="GG7" s="267" t="s">
        <v>337</v>
      </c>
      <c r="GH7" s="267" t="s">
        <v>337</v>
      </c>
      <c r="GI7" s="267" t="s">
        <v>337</v>
      </c>
      <c r="GJ7" s="267" t="s">
        <v>337</v>
      </c>
      <c r="GK7" s="267" t="s">
        <v>337</v>
      </c>
      <c r="GL7" s="267" t="s">
        <v>337</v>
      </c>
      <c r="GM7" s="267" t="s">
        <v>337</v>
      </c>
      <c r="GN7" s="267" t="s">
        <v>337</v>
      </c>
      <c r="GO7" s="267" t="s">
        <v>337</v>
      </c>
      <c r="GP7" s="267" t="s">
        <v>337</v>
      </c>
      <c r="GQ7" s="267" t="s">
        <v>337</v>
      </c>
      <c r="GR7" s="124" t="s">
        <v>154</v>
      </c>
      <c r="GS7" s="124" t="s">
        <v>337</v>
      </c>
      <c r="GT7" s="124" t="s">
        <v>337</v>
      </c>
      <c r="GU7" s="124" t="s">
        <v>337</v>
      </c>
      <c r="GV7" s="124" t="s">
        <v>337</v>
      </c>
      <c r="GW7" s="124" t="s">
        <v>337</v>
      </c>
      <c r="GX7" s="124" t="s">
        <v>337</v>
      </c>
      <c r="GY7" s="124" t="s">
        <v>337</v>
      </c>
      <c r="GZ7" s="124" t="s">
        <v>337</v>
      </c>
      <c r="HA7" s="124" t="s">
        <v>337</v>
      </c>
      <c r="HB7" s="124" t="s">
        <v>337</v>
      </c>
      <c r="HC7" s="124" t="s">
        <v>337</v>
      </c>
      <c r="HD7" s="124" t="s">
        <v>337</v>
      </c>
      <c r="HE7" s="124" t="s">
        <v>337</v>
      </c>
      <c r="HF7" s="124" t="s">
        <v>126</v>
      </c>
      <c r="HG7" s="124" t="s">
        <v>154</v>
      </c>
      <c r="HH7" s="124" t="s">
        <v>154</v>
      </c>
      <c r="HI7" s="124" t="s">
        <v>155</v>
      </c>
      <c r="HJ7" s="124" t="s">
        <v>126</v>
      </c>
      <c r="HK7" s="124" t="s">
        <v>126</v>
      </c>
      <c r="HL7" s="124" t="s">
        <v>126</v>
      </c>
      <c r="HM7" s="124" t="s">
        <v>337</v>
      </c>
      <c r="HN7" s="124" t="s">
        <v>337</v>
      </c>
      <c r="HO7" s="124" t="s">
        <v>337</v>
      </c>
      <c r="HP7" s="124" t="s">
        <v>337</v>
      </c>
      <c r="HQ7" s="124" t="s">
        <v>337</v>
      </c>
      <c r="HR7" s="124" t="s">
        <v>337</v>
      </c>
      <c r="HS7" s="124" t="s">
        <v>337</v>
      </c>
      <c r="HT7" s="124" t="s">
        <v>337</v>
      </c>
      <c r="HU7" s="124" t="s">
        <v>337</v>
      </c>
      <c r="HV7" s="124" t="s">
        <v>337</v>
      </c>
      <c r="HW7" s="124" t="s">
        <v>337</v>
      </c>
      <c r="HX7" s="124" t="s">
        <v>337</v>
      </c>
      <c r="HY7" s="124" t="s">
        <v>337</v>
      </c>
      <c r="HZ7" s="124" t="s">
        <v>337</v>
      </c>
      <c r="IA7" s="124" t="s">
        <v>337</v>
      </c>
      <c r="IB7" s="124" t="s">
        <v>337</v>
      </c>
      <c r="IC7" s="124" t="s">
        <v>337</v>
      </c>
      <c r="ID7" s="124" t="s">
        <v>337</v>
      </c>
      <c r="IE7" s="124" t="s">
        <v>337</v>
      </c>
      <c r="IF7" s="124" t="s">
        <v>337</v>
      </c>
      <c r="IG7" s="124" t="s">
        <v>337</v>
      </c>
      <c r="IH7" s="124" t="s">
        <v>337</v>
      </c>
      <c r="II7" s="124" t="s">
        <v>337</v>
      </c>
      <c r="IJ7" s="124" t="s">
        <v>337</v>
      </c>
      <c r="IK7" s="124" t="s">
        <v>337</v>
      </c>
      <c r="IL7" s="124" t="s">
        <v>337</v>
      </c>
      <c r="IM7" s="124" t="s">
        <v>126</v>
      </c>
      <c r="IN7" s="124" t="s">
        <v>126</v>
      </c>
      <c r="IO7" s="124" t="s">
        <v>879</v>
      </c>
      <c r="IP7" s="124" t="s">
        <v>154</v>
      </c>
      <c r="IQ7" s="124" t="s">
        <v>154</v>
      </c>
      <c r="IR7" s="124" t="s">
        <v>154</v>
      </c>
      <c r="IS7" s="124" t="s">
        <v>154</v>
      </c>
      <c r="IT7" s="124" t="s">
        <v>154</v>
      </c>
      <c r="IU7" s="124" t="s">
        <v>154</v>
      </c>
      <c r="IV7" s="124" t="s">
        <v>154</v>
      </c>
      <c r="IW7" s="124" t="s">
        <v>154</v>
      </c>
      <c r="IX7" s="124" t="s">
        <v>154</v>
      </c>
      <c r="IY7" s="124" t="s">
        <v>154</v>
      </c>
      <c r="IZ7" s="124" t="s">
        <v>154</v>
      </c>
      <c r="JA7" s="124" t="s">
        <v>154</v>
      </c>
      <c r="JB7" s="124" t="s">
        <v>154</v>
      </c>
      <c r="JC7" s="124" t="s">
        <v>154</v>
      </c>
      <c r="JD7" s="124" t="s">
        <v>154</v>
      </c>
      <c r="JE7" s="124" t="s">
        <v>154</v>
      </c>
      <c r="JF7" s="124" t="s">
        <v>154</v>
      </c>
      <c r="JG7" s="124" t="s">
        <v>154</v>
      </c>
      <c r="JH7" s="124" t="s">
        <v>154</v>
      </c>
      <c r="JI7" s="124" t="s">
        <v>154</v>
      </c>
      <c r="JJ7" s="124" t="s">
        <v>154</v>
      </c>
      <c r="JK7" s="124" t="s">
        <v>154</v>
      </c>
      <c r="JL7" s="124" t="s">
        <v>154</v>
      </c>
      <c r="JM7" s="124" t="s">
        <v>154</v>
      </c>
      <c r="JN7" s="124" t="s">
        <v>154</v>
      </c>
      <c r="JO7" s="124" t="s">
        <v>154</v>
      </c>
      <c r="JP7" s="124" t="s">
        <v>126</v>
      </c>
      <c r="JQ7" s="124" t="s">
        <v>879</v>
      </c>
      <c r="JR7" s="124" t="s">
        <v>154</v>
      </c>
      <c r="JS7" s="124" t="s">
        <v>154</v>
      </c>
      <c r="JT7" s="124" t="s">
        <v>154</v>
      </c>
      <c r="JU7" s="124" t="s">
        <v>154</v>
      </c>
      <c r="JV7" s="124" t="s">
        <v>154</v>
      </c>
      <c r="JW7" s="124" t="s">
        <v>154</v>
      </c>
      <c r="JX7" s="124" t="s">
        <v>154</v>
      </c>
      <c r="JY7" s="124" t="s">
        <v>154</v>
      </c>
      <c r="JZ7" s="124" t="s">
        <v>154</v>
      </c>
      <c r="KA7" s="124" t="s">
        <v>154</v>
      </c>
      <c r="KB7" s="124" t="s">
        <v>154</v>
      </c>
      <c r="KC7" s="124" t="s">
        <v>154</v>
      </c>
      <c r="KD7" s="124" t="s">
        <v>154</v>
      </c>
      <c r="KE7" s="124" t="s">
        <v>154</v>
      </c>
      <c r="KF7" s="124" t="s">
        <v>154</v>
      </c>
      <c r="KG7" s="124" t="s">
        <v>154</v>
      </c>
      <c r="KH7" s="124" t="s">
        <v>154</v>
      </c>
      <c r="KI7" s="124" t="s">
        <v>154</v>
      </c>
      <c r="KJ7" s="124" t="s">
        <v>154</v>
      </c>
      <c r="KK7" s="124" t="s">
        <v>154</v>
      </c>
      <c r="KL7" s="124" t="s">
        <v>154</v>
      </c>
      <c r="KM7" s="124" t="s">
        <v>154</v>
      </c>
      <c r="KN7" s="124" t="s">
        <v>154</v>
      </c>
      <c r="KO7" s="124" t="s">
        <v>154</v>
      </c>
      <c r="KP7" s="124" t="s">
        <v>154</v>
      </c>
      <c r="KQ7" s="124" t="s">
        <v>154</v>
      </c>
      <c r="KR7" s="124" t="s">
        <v>126</v>
      </c>
      <c r="KS7" s="124" t="s">
        <v>337</v>
      </c>
      <c r="KT7" s="124" t="s">
        <v>337</v>
      </c>
      <c r="KU7" s="124" t="s">
        <v>337</v>
      </c>
      <c r="KV7" s="124" t="s">
        <v>337</v>
      </c>
      <c r="KW7" s="124" t="s">
        <v>337</v>
      </c>
      <c r="KX7" s="124" t="s">
        <v>337</v>
      </c>
      <c r="KY7" s="124" t="s">
        <v>337</v>
      </c>
      <c r="KZ7" s="124" t="s">
        <v>337</v>
      </c>
      <c r="LA7" s="124" t="s">
        <v>337</v>
      </c>
      <c r="LB7" s="124" t="s">
        <v>337</v>
      </c>
      <c r="LC7" s="124" t="s">
        <v>337</v>
      </c>
      <c r="LD7" s="124" t="s">
        <v>337</v>
      </c>
      <c r="LE7" s="124" t="s">
        <v>337</v>
      </c>
      <c r="LF7" s="124" t="s">
        <v>337</v>
      </c>
      <c r="LG7" s="124" t="s">
        <v>337</v>
      </c>
      <c r="LH7" s="124" t="s">
        <v>337</v>
      </c>
      <c r="LI7" s="124" t="s">
        <v>337</v>
      </c>
      <c r="LJ7" s="124" t="s">
        <v>337</v>
      </c>
      <c r="LK7" s="124" t="s">
        <v>337</v>
      </c>
      <c r="LL7" s="124" t="s">
        <v>337</v>
      </c>
      <c r="LM7" s="124" t="s">
        <v>337</v>
      </c>
      <c r="LN7" s="124" t="s">
        <v>337</v>
      </c>
      <c r="LO7" s="124" t="s">
        <v>337</v>
      </c>
      <c r="LP7" s="124" t="s">
        <v>337</v>
      </c>
      <c r="LQ7" s="124" t="s">
        <v>337</v>
      </c>
      <c r="LR7" s="124" t="s">
        <v>337</v>
      </c>
      <c r="LS7" s="124" t="s">
        <v>126</v>
      </c>
      <c r="LT7" s="124" t="s">
        <v>337</v>
      </c>
      <c r="LU7" s="124" t="s">
        <v>337</v>
      </c>
      <c r="LV7" s="124" t="s">
        <v>126</v>
      </c>
      <c r="LW7" s="124" t="s">
        <v>337</v>
      </c>
      <c r="LX7" s="124" t="s">
        <v>337</v>
      </c>
      <c r="LY7" s="119"/>
    </row>
    <row r="8" spans="1:351" s="7" customFormat="1" ht="12.95" customHeight="1">
      <c r="H8" s="118" t="s">
        <v>128</v>
      </c>
      <c r="I8" s="120" t="s">
        <v>120</v>
      </c>
      <c r="J8" s="124"/>
      <c r="K8" s="124"/>
      <c r="L8" s="124"/>
      <c r="M8" s="124" t="b">
        <v>0</v>
      </c>
      <c r="N8" s="124"/>
      <c r="O8" s="124"/>
      <c r="P8" s="124"/>
      <c r="Q8" s="124"/>
      <c r="R8" s="124" t="b">
        <v>0</v>
      </c>
      <c r="S8" s="124">
        <v>0</v>
      </c>
      <c r="T8" s="124" t="s">
        <v>339</v>
      </c>
      <c r="U8" s="124" t="s">
        <v>339</v>
      </c>
      <c r="V8" s="124">
        <v>0</v>
      </c>
      <c r="W8" s="124">
        <v>0</v>
      </c>
      <c r="X8" s="124">
        <v>0</v>
      </c>
      <c r="Y8" s="124">
        <v>0</v>
      </c>
      <c r="Z8" s="124">
        <v>0</v>
      </c>
      <c r="AA8" s="124">
        <v>0</v>
      </c>
      <c r="AB8" s="124">
        <v>0</v>
      </c>
      <c r="AC8" s="124">
        <v>0</v>
      </c>
      <c r="AD8" s="124">
        <v>0</v>
      </c>
      <c r="AE8" s="124">
        <v>0</v>
      </c>
      <c r="AF8" s="124">
        <v>0</v>
      </c>
      <c r="AG8" s="124">
        <v>0</v>
      </c>
      <c r="AH8" s="124">
        <v>0</v>
      </c>
      <c r="AI8" s="124">
        <v>0</v>
      </c>
      <c r="AJ8" s="124">
        <v>0</v>
      </c>
      <c r="AK8" s="124">
        <v>0</v>
      </c>
      <c r="AL8" s="124">
        <v>0</v>
      </c>
      <c r="AM8" s="124">
        <v>0</v>
      </c>
      <c r="AN8" s="124">
        <v>0</v>
      </c>
      <c r="AO8" s="124">
        <v>0</v>
      </c>
      <c r="AP8" s="124">
        <v>0</v>
      </c>
      <c r="AQ8" s="124">
        <v>0</v>
      </c>
      <c r="AR8" s="124">
        <v>0</v>
      </c>
      <c r="AS8" s="124">
        <v>0</v>
      </c>
      <c r="AT8" s="124">
        <v>0</v>
      </c>
      <c r="AU8" s="124">
        <v>0</v>
      </c>
      <c r="AV8" s="124" t="s">
        <v>339</v>
      </c>
      <c r="AW8" s="124" t="s">
        <v>339</v>
      </c>
      <c r="AX8" s="124" t="s">
        <v>339</v>
      </c>
      <c r="AY8" s="124" t="s">
        <v>339</v>
      </c>
      <c r="AZ8" s="124" t="s">
        <v>339</v>
      </c>
      <c r="BA8" s="124" t="s">
        <v>339</v>
      </c>
      <c r="BB8" s="124" t="s">
        <v>339</v>
      </c>
      <c r="BC8" s="124" t="s">
        <v>339</v>
      </c>
      <c r="BD8" s="124" t="s">
        <v>339</v>
      </c>
      <c r="BE8" s="124" t="s">
        <v>339</v>
      </c>
      <c r="BF8" s="124" t="s">
        <v>339</v>
      </c>
      <c r="BG8" s="124" t="s">
        <v>339</v>
      </c>
      <c r="BH8" s="124" t="s">
        <v>339</v>
      </c>
      <c r="BI8" s="124" t="s">
        <v>339</v>
      </c>
      <c r="BJ8" s="124" t="s">
        <v>339</v>
      </c>
      <c r="BK8" s="124" t="s">
        <v>339</v>
      </c>
      <c r="BL8" s="124" t="s">
        <v>339</v>
      </c>
      <c r="BM8" s="124" t="s">
        <v>339</v>
      </c>
      <c r="BN8" s="124" t="s">
        <v>339</v>
      </c>
      <c r="BO8" s="124" t="s">
        <v>339</v>
      </c>
      <c r="BP8" s="124" t="s">
        <v>339</v>
      </c>
      <c r="BQ8" s="124" t="s">
        <v>339</v>
      </c>
      <c r="BR8" s="124" t="s">
        <v>339</v>
      </c>
      <c r="BS8" s="124" t="s">
        <v>339</v>
      </c>
      <c r="BT8" s="124" t="s">
        <v>339</v>
      </c>
      <c r="BU8" s="124" t="s">
        <v>339</v>
      </c>
      <c r="BV8" s="124">
        <v>0</v>
      </c>
      <c r="BW8" s="124">
        <v>0</v>
      </c>
      <c r="BX8" s="124">
        <v>0</v>
      </c>
      <c r="BY8" s="124">
        <v>0</v>
      </c>
      <c r="BZ8" s="124">
        <v>0</v>
      </c>
      <c r="CA8" s="124">
        <v>0</v>
      </c>
      <c r="CB8" s="124">
        <v>0</v>
      </c>
      <c r="CC8" s="124">
        <v>0</v>
      </c>
      <c r="CD8" s="124">
        <v>0</v>
      </c>
      <c r="CE8" s="124">
        <v>0</v>
      </c>
      <c r="CF8" s="124">
        <v>0</v>
      </c>
      <c r="CG8" s="124">
        <v>0</v>
      </c>
      <c r="CH8" s="124">
        <v>0</v>
      </c>
      <c r="CI8" s="124">
        <v>0</v>
      </c>
      <c r="CJ8" s="124">
        <v>0</v>
      </c>
      <c r="CK8" s="124">
        <v>0</v>
      </c>
      <c r="CL8" s="124">
        <v>0</v>
      </c>
      <c r="CM8" s="124">
        <v>0</v>
      </c>
      <c r="CN8" s="124">
        <v>0</v>
      </c>
      <c r="CO8" s="124">
        <v>0</v>
      </c>
      <c r="CP8" s="124">
        <v>0</v>
      </c>
      <c r="CQ8" s="124">
        <v>0</v>
      </c>
      <c r="CR8" s="124">
        <v>0</v>
      </c>
      <c r="CS8" s="124">
        <v>0</v>
      </c>
      <c r="CT8" s="124">
        <v>0</v>
      </c>
      <c r="CU8" s="124">
        <v>0</v>
      </c>
      <c r="CV8" s="124">
        <v>0</v>
      </c>
      <c r="CW8" s="124">
        <v>0</v>
      </c>
      <c r="CX8" s="124">
        <v>0</v>
      </c>
      <c r="CY8" s="124">
        <v>0</v>
      </c>
      <c r="CZ8" s="124">
        <v>0</v>
      </c>
      <c r="DA8" s="124">
        <v>0</v>
      </c>
      <c r="DB8" s="124">
        <v>0</v>
      </c>
      <c r="DC8" s="124">
        <v>0</v>
      </c>
      <c r="DD8" s="124">
        <v>0</v>
      </c>
      <c r="DE8" s="124">
        <v>0</v>
      </c>
      <c r="DF8" s="124">
        <v>0</v>
      </c>
      <c r="DG8" s="124">
        <v>0</v>
      </c>
      <c r="DH8" s="124">
        <v>0</v>
      </c>
      <c r="DI8" s="124">
        <v>0</v>
      </c>
      <c r="DJ8" s="124">
        <v>0</v>
      </c>
      <c r="DK8" s="124">
        <v>0</v>
      </c>
      <c r="DL8" s="124">
        <v>0</v>
      </c>
      <c r="DM8" s="124">
        <v>0</v>
      </c>
      <c r="DN8" s="124">
        <v>0</v>
      </c>
      <c r="DO8" s="124">
        <v>0</v>
      </c>
      <c r="DP8" s="124">
        <v>0</v>
      </c>
      <c r="DQ8" s="124">
        <v>0</v>
      </c>
      <c r="DR8" s="124">
        <v>0</v>
      </c>
      <c r="DS8" s="124">
        <v>0</v>
      </c>
      <c r="DT8" s="124">
        <v>0</v>
      </c>
      <c r="DU8" s="124">
        <v>0</v>
      </c>
      <c r="DV8" s="124"/>
      <c r="DW8" s="267">
        <v>1</v>
      </c>
      <c r="DX8" s="267">
        <v>1</v>
      </c>
      <c r="DY8" s="267">
        <v>1</v>
      </c>
      <c r="DZ8" s="267">
        <v>1</v>
      </c>
      <c r="EA8" s="267">
        <v>1</v>
      </c>
      <c r="EB8" s="267">
        <v>1</v>
      </c>
      <c r="EC8" s="267">
        <v>1</v>
      </c>
      <c r="ED8" s="267">
        <v>1</v>
      </c>
      <c r="EE8" s="267">
        <v>1</v>
      </c>
      <c r="EF8" s="267">
        <v>1</v>
      </c>
      <c r="EG8" s="267">
        <v>1</v>
      </c>
      <c r="EH8" s="267">
        <v>1</v>
      </c>
      <c r="EI8" s="267">
        <v>1</v>
      </c>
      <c r="EJ8" s="267"/>
      <c r="EK8" s="267">
        <v>0</v>
      </c>
      <c r="EL8" s="267">
        <v>0</v>
      </c>
      <c r="EM8" s="267">
        <v>0</v>
      </c>
      <c r="EN8" s="267">
        <v>0</v>
      </c>
      <c r="EO8" s="267">
        <v>0</v>
      </c>
      <c r="EP8" s="267">
        <v>0</v>
      </c>
      <c r="EQ8" s="267">
        <v>0</v>
      </c>
      <c r="ER8" s="267">
        <v>0</v>
      </c>
      <c r="ES8" s="267">
        <v>0</v>
      </c>
      <c r="ET8" s="267">
        <v>0</v>
      </c>
      <c r="EU8" s="267">
        <v>0</v>
      </c>
      <c r="EV8" s="267">
        <v>0</v>
      </c>
      <c r="EW8" s="267">
        <v>0</v>
      </c>
      <c r="EX8" s="124" t="b">
        <v>1</v>
      </c>
      <c r="EY8" s="258">
        <v>0</v>
      </c>
      <c r="EZ8" s="124"/>
      <c r="FA8" s="124"/>
      <c r="FB8" s="124"/>
      <c r="FC8" s="124"/>
      <c r="FD8" s="267">
        <v>0</v>
      </c>
      <c r="FE8" s="267">
        <v>0</v>
      </c>
      <c r="FF8" s="124" t="s">
        <v>880</v>
      </c>
      <c r="FG8" s="124">
        <v>0</v>
      </c>
      <c r="FH8" s="267">
        <v>0</v>
      </c>
      <c r="FI8" s="124" t="s">
        <v>339</v>
      </c>
      <c r="FJ8" s="124" t="s">
        <v>339</v>
      </c>
      <c r="FK8" s="258">
        <v>0</v>
      </c>
      <c r="FL8" s="258">
        <v>0</v>
      </c>
      <c r="FM8" s="124">
        <v>0</v>
      </c>
      <c r="FN8" s="124" t="s">
        <v>339</v>
      </c>
      <c r="FO8" s="124" t="s">
        <v>339</v>
      </c>
      <c r="FP8" s="124" t="s">
        <v>339</v>
      </c>
      <c r="FQ8" s="124" t="s">
        <v>339</v>
      </c>
      <c r="FR8" s="267">
        <v>0</v>
      </c>
      <c r="FS8" s="124" t="s">
        <v>339</v>
      </c>
      <c r="FT8" s="124" t="s">
        <v>339</v>
      </c>
      <c r="FU8" s="124" t="s">
        <v>339</v>
      </c>
      <c r="FV8" s="124"/>
      <c r="FW8" s="267">
        <v>1</v>
      </c>
      <c r="FX8" s="267">
        <v>1</v>
      </c>
      <c r="FY8" s="124" t="s">
        <v>339</v>
      </c>
      <c r="FZ8" s="124" t="s">
        <v>339</v>
      </c>
      <c r="GA8" s="258">
        <v>0</v>
      </c>
      <c r="GB8" s="124"/>
      <c r="GC8" s="124" t="s">
        <v>881</v>
      </c>
      <c r="GD8" s="124"/>
      <c r="GE8" s="267">
        <v>1</v>
      </c>
      <c r="GF8" s="267">
        <v>1</v>
      </c>
      <c r="GG8" s="267">
        <v>1</v>
      </c>
      <c r="GH8" s="267">
        <v>1</v>
      </c>
      <c r="GI8" s="267">
        <v>1</v>
      </c>
      <c r="GJ8" s="267">
        <v>1</v>
      </c>
      <c r="GK8" s="267">
        <v>1</v>
      </c>
      <c r="GL8" s="267">
        <v>1</v>
      </c>
      <c r="GM8" s="267">
        <v>1</v>
      </c>
      <c r="GN8" s="267">
        <v>1</v>
      </c>
      <c r="GO8" s="267">
        <v>1</v>
      </c>
      <c r="GP8" s="267">
        <v>1</v>
      </c>
      <c r="GQ8" s="267">
        <v>1</v>
      </c>
      <c r="GR8" s="124"/>
      <c r="GS8" s="267">
        <v>0</v>
      </c>
      <c r="GT8" s="267">
        <v>0</v>
      </c>
      <c r="GU8" s="267">
        <v>0</v>
      </c>
      <c r="GV8" s="267">
        <v>0</v>
      </c>
      <c r="GW8" s="267">
        <v>0</v>
      </c>
      <c r="GX8" s="267">
        <v>0</v>
      </c>
      <c r="GY8" s="267">
        <v>0</v>
      </c>
      <c r="GZ8" s="267">
        <v>0</v>
      </c>
      <c r="HA8" s="267">
        <v>0</v>
      </c>
      <c r="HB8" s="267">
        <v>0</v>
      </c>
      <c r="HC8" s="267">
        <v>0</v>
      </c>
      <c r="HD8" s="267">
        <v>0</v>
      </c>
      <c r="HE8" s="267">
        <v>0</v>
      </c>
      <c r="HF8" s="124" t="b">
        <v>0</v>
      </c>
      <c r="HG8" s="124"/>
      <c r="HH8" s="124" t="s">
        <v>339</v>
      </c>
      <c r="HI8" s="124" t="s">
        <v>340</v>
      </c>
      <c r="HJ8" s="124" t="b">
        <v>0</v>
      </c>
      <c r="HK8" s="124" t="b">
        <v>0</v>
      </c>
      <c r="HL8" s="124" t="b">
        <v>0</v>
      </c>
      <c r="HM8" s="124" t="s">
        <v>339</v>
      </c>
      <c r="HN8" s="124" t="s">
        <v>339</v>
      </c>
      <c r="HO8" s="124" t="s">
        <v>339</v>
      </c>
      <c r="HP8" s="124" t="s">
        <v>339</v>
      </c>
      <c r="HQ8" s="124" t="s">
        <v>339</v>
      </c>
      <c r="HR8" s="124" t="s">
        <v>339</v>
      </c>
      <c r="HS8" s="124" t="s">
        <v>339</v>
      </c>
      <c r="HT8" s="124" t="s">
        <v>339</v>
      </c>
      <c r="HU8" s="124" t="s">
        <v>339</v>
      </c>
      <c r="HV8" s="124" t="s">
        <v>339</v>
      </c>
      <c r="HW8" s="124" t="s">
        <v>339</v>
      </c>
      <c r="HX8" s="124" t="s">
        <v>339</v>
      </c>
      <c r="HY8" s="124" t="s">
        <v>339</v>
      </c>
      <c r="HZ8" s="124" t="s">
        <v>339</v>
      </c>
      <c r="IA8" s="124" t="s">
        <v>339</v>
      </c>
      <c r="IB8" s="124" t="s">
        <v>339</v>
      </c>
      <c r="IC8" s="124" t="s">
        <v>339</v>
      </c>
      <c r="ID8" s="124" t="s">
        <v>339</v>
      </c>
      <c r="IE8" s="124" t="s">
        <v>339</v>
      </c>
      <c r="IF8" s="124" t="s">
        <v>339</v>
      </c>
      <c r="IG8" s="124" t="s">
        <v>339</v>
      </c>
      <c r="IH8" s="124" t="s">
        <v>339</v>
      </c>
      <c r="II8" s="124" t="s">
        <v>339</v>
      </c>
      <c r="IJ8" s="124" t="s">
        <v>339</v>
      </c>
      <c r="IK8" s="124" t="s">
        <v>339</v>
      </c>
      <c r="IL8" s="124" t="s">
        <v>339</v>
      </c>
      <c r="IM8" s="124" t="b">
        <v>1</v>
      </c>
      <c r="IN8" s="124" t="b">
        <v>0</v>
      </c>
      <c r="IO8" s="124">
        <v>1</v>
      </c>
      <c r="IP8" s="124">
        <v>1</v>
      </c>
      <c r="IQ8" s="124">
        <v>1</v>
      </c>
      <c r="IR8" s="124">
        <v>1</v>
      </c>
      <c r="IS8" s="124">
        <v>1</v>
      </c>
      <c r="IT8" s="124">
        <v>1</v>
      </c>
      <c r="IU8" s="124">
        <v>1</v>
      </c>
      <c r="IV8" s="124">
        <v>1</v>
      </c>
      <c r="IW8" s="124">
        <v>1</v>
      </c>
      <c r="IX8" s="124">
        <v>1</v>
      </c>
      <c r="IY8" s="124">
        <v>1</v>
      </c>
      <c r="IZ8" s="124">
        <v>1</v>
      </c>
      <c r="JA8" s="124">
        <v>1</v>
      </c>
      <c r="JB8" s="124">
        <v>1</v>
      </c>
      <c r="JC8" s="124">
        <v>1</v>
      </c>
      <c r="JD8" s="124">
        <v>1</v>
      </c>
      <c r="JE8" s="124">
        <v>1</v>
      </c>
      <c r="JF8" s="124">
        <v>1</v>
      </c>
      <c r="JG8" s="124">
        <v>1</v>
      </c>
      <c r="JH8" s="124">
        <v>1</v>
      </c>
      <c r="JI8" s="124">
        <v>1</v>
      </c>
      <c r="JJ8" s="124">
        <v>1</v>
      </c>
      <c r="JK8" s="124">
        <v>1</v>
      </c>
      <c r="JL8" s="124">
        <v>1</v>
      </c>
      <c r="JM8" s="124">
        <v>1</v>
      </c>
      <c r="JN8" s="124">
        <v>1</v>
      </c>
      <c r="JO8" s="124">
        <v>1</v>
      </c>
      <c r="JP8" s="124" t="b">
        <v>0</v>
      </c>
      <c r="JQ8" s="124">
        <v>1</v>
      </c>
      <c r="JR8" s="124">
        <v>1</v>
      </c>
      <c r="JS8" s="124">
        <v>1</v>
      </c>
      <c r="JT8" s="124">
        <v>1</v>
      </c>
      <c r="JU8" s="124">
        <v>1</v>
      </c>
      <c r="JV8" s="124">
        <v>1</v>
      </c>
      <c r="JW8" s="124">
        <v>1</v>
      </c>
      <c r="JX8" s="124">
        <v>1</v>
      </c>
      <c r="JY8" s="124">
        <v>1</v>
      </c>
      <c r="JZ8" s="124">
        <v>1</v>
      </c>
      <c r="KA8" s="124">
        <v>1</v>
      </c>
      <c r="KB8" s="124">
        <v>1</v>
      </c>
      <c r="KC8" s="124">
        <v>1</v>
      </c>
      <c r="KD8" s="124">
        <v>1</v>
      </c>
      <c r="KE8" s="124">
        <v>1</v>
      </c>
      <c r="KF8" s="124">
        <v>1</v>
      </c>
      <c r="KG8" s="124">
        <v>1</v>
      </c>
      <c r="KH8" s="124">
        <v>1</v>
      </c>
      <c r="KI8" s="124">
        <v>1</v>
      </c>
      <c r="KJ8" s="124">
        <v>1</v>
      </c>
      <c r="KK8" s="124">
        <v>1</v>
      </c>
      <c r="KL8" s="124">
        <v>1</v>
      </c>
      <c r="KM8" s="124">
        <v>1</v>
      </c>
      <c r="KN8" s="124">
        <v>1</v>
      </c>
      <c r="KO8" s="124">
        <v>1</v>
      </c>
      <c r="KP8" s="124">
        <v>1</v>
      </c>
      <c r="KQ8" s="124">
        <v>1</v>
      </c>
      <c r="KR8" s="124" t="b">
        <v>0</v>
      </c>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124"/>
      <c r="LQ8" s="124"/>
      <c r="LR8" s="124"/>
      <c r="LS8" s="124" t="b">
        <v>0</v>
      </c>
      <c r="LT8" s="267">
        <v>0</v>
      </c>
      <c r="LU8" s="267">
        <v>0</v>
      </c>
      <c r="LV8" s="124" t="b">
        <v>0</v>
      </c>
      <c r="LW8" s="267">
        <v>0</v>
      </c>
      <c r="LX8" s="267">
        <v>0</v>
      </c>
      <c r="LY8" s="119"/>
    </row>
    <row r="9" spans="1:351" s="7" customFormat="1" ht="12.95" customHeight="1">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c r="IW9" s="124"/>
      <c r="IX9" s="124"/>
      <c r="IY9" s="124"/>
      <c r="IZ9" s="124"/>
      <c r="JA9" s="124"/>
      <c r="JB9" s="124"/>
      <c r="JC9" s="124"/>
      <c r="JD9" s="124"/>
      <c r="JE9" s="124"/>
      <c r="JF9" s="124"/>
      <c r="JG9" s="124"/>
      <c r="JH9" s="124"/>
      <c r="JI9" s="124"/>
      <c r="JJ9" s="124"/>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124"/>
      <c r="LW9" s="124"/>
      <c r="LX9" s="124"/>
      <c r="LY9" s="119"/>
    </row>
    <row r="10" spans="1:351" s="7" customFormat="1" ht="12.95" customHeight="1">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4"/>
      <c r="JY10" s="124"/>
      <c r="JZ10" s="124"/>
      <c r="KA10" s="124"/>
      <c r="KB10" s="124"/>
      <c r="KC10" s="124"/>
      <c r="KD10" s="124"/>
      <c r="KE10" s="124"/>
      <c r="KF10" s="124"/>
      <c r="KG10" s="124"/>
      <c r="KH10" s="124"/>
      <c r="KI10" s="124"/>
      <c r="KJ10" s="124"/>
      <c r="KK10" s="124"/>
      <c r="KL10" s="124"/>
      <c r="KM10" s="124"/>
      <c r="KN10" s="124"/>
      <c r="KO10" s="124"/>
      <c r="KP10" s="124"/>
      <c r="KQ10" s="124"/>
      <c r="KR10" s="124"/>
      <c r="KS10" s="124"/>
      <c r="KT10" s="124"/>
      <c r="KU10" s="124"/>
      <c r="KV10" s="124"/>
      <c r="KW10" s="124"/>
      <c r="KX10" s="124"/>
      <c r="KY10" s="124"/>
      <c r="KZ10" s="124"/>
      <c r="LA10" s="124"/>
      <c r="LB10" s="124"/>
      <c r="LC10" s="124"/>
      <c r="LD10" s="124"/>
      <c r="LE10" s="124"/>
      <c r="LF10" s="124"/>
      <c r="LG10" s="124"/>
      <c r="LH10" s="124"/>
      <c r="LI10" s="124"/>
      <c r="LJ10" s="124"/>
      <c r="LK10" s="124"/>
      <c r="LL10" s="124"/>
      <c r="LM10" s="124"/>
      <c r="LN10" s="124"/>
      <c r="LO10" s="124"/>
      <c r="LP10" s="124"/>
      <c r="LQ10" s="124"/>
      <c r="LR10" s="124"/>
      <c r="LS10" s="124"/>
      <c r="LT10" s="124"/>
      <c r="LU10" s="124"/>
      <c r="LV10" s="124"/>
      <c r="LW10" s="124"/>
      <c r="LX10" s="124"/>
      <c r="LY10" s="119"/>
    </row>
    <row r="11" spans="1:351"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row>
    <row r="12" spans="1:351" ht="21" customHeight="1">
      <c r="L12" s="214" t="s">
        <v>598</v>
      </c>
      <c r="M12" s="205" t="s">
        <v>131</v>
      </c>
      <c r="N12" s="205" t="s">
        <v>882</v>
      </c>
      <c r="O12" s="502" t="s">
        <v>883</v>
      </c>
      <c r="P12" s="500"/>
      <c r="Q12" s="501"/>
      <c r="R12" s="205" t="s">
        <v>884</v>
      </c>
      <c r="S12" s="506" t="s">
        <v>885</v>
      </c>
      <c r="T12" s="507"/>
      <c r="U12" s="508"/>
      <c r="V12" s="503" t="s">
        <v>158</v>
      </c>
      <c r="W12" s="504"/>
      <c r="X12" s="504"/>
      <c r="Y12" s="504"/>
      <c r="Z12" s="504"/>
      <c r="AA12" s="504"/>
      <c r="AB12" s="504"/>
      <c r="AC12" s="504"/>
      <c r="AD12" s="504"/>
      <c r="AE12" s="504"/>
      <c r="AF12" s="504"/>
      <c r="AG12" s="504"/>
      <c r="AH12" s="504"/>
      <c r="AI12" s="504"/>
      <c r="AJ12" s="504"/>
      <c r="AK12" s="504"/>
      <c r="AL12" s="504"/>
      <c r="AM12" s="504"/>
      <c r="AN12" s="504"/>
      <c r="AO12" s="504"/>
      <c r="AP12" s="504"/>
      <c r="AQ12" s="504"/>
      <c r="AR12" s="504"/>
      <c r="AS12" s="504"/>
      <c r="AT12" s="504"/>
      <c r="AU12" s="505"/>
      <c r="AV12" s="483" t="s">
        <v>350</v>
      </c>
      <c r="AW12" s="484"/>
      <c r="AX12" s="484"/>
      <c r="AY12" s="484"/>
      <c r="AZ12" s="484"/>
      <c r="BA12" s="484"/>
      <c r="BB12" s="484"/>
      <c r="BC12" s="484"/>
      <c r="BD12" s="484"/>
      <c r="BE12" s="484"/>
      <c r="BF12" s="484"/>
      <c r="BG12" s="484"/>
      <c r="BH12" s="484"/>
      <c r="BI12" s="484"/>
      <c r="BJ12" s="484"/>
      <c r="BK12" s="484"/>
      <c r="BL12" s="484"/>
      <c r="BM12" s="484"/>
      <c r="BN12" s="484"/>
      <c r="BO12" s="484"/>
      <c r="BP12" s="484"/>
      <c r="BQ12" s="484"/>
      <c r="BR12" s="484"/>
      <c r="BS12" s="484"/>
      <c r="BT12" s="484"/>
      <c r="BU12" s="485"/>
      <c r="BV12" s="483" t="s">
        <v>348</v>
      </c>
      <c r="BW12" s="484"/>
      <c r="BX12" s="484"/>
      <c r="BY12" s="484"/>
      <c r="BZ12" s="484"/>
      <c r="CA12" s="484"/>
      <c r="CB12" s="484"/>
      <c r="CC12" s="484"/>
      <c r="CD12" s="484"/>
      <c r="CE12" s="484"/>
      <c r="CF12" s="484"/>
      <c r="CG12" s="484"/>
      <c r="CH12" s="484"/>
      <c r="CI12" s="484"/>
      <c r="CJ12" s="484"/>
      <c r="CK12" s="484"/>
      <c r="CL12" s="484"/>
      <c r="CM12" s="484"/>
      <c r="CN12" s="484"/>
      <c r="CO12" s="484"/>
      <c r="CP12" s="484"/>
      <c r="CQ12" s="484"/>
      <c r="CR12" s="484"/>
      <c r="CS12" s="484"/>
      <c r="CT12" s="484"/>
      <c r="CU12" s="485"/>
      <c r="CV12" s="483" t="s">
        <v>886</v>
      </c>
      <c r="CW12" s="484"/>
      <c r="CX12" s="484"/>
      <c r="CY12" s="484"/>
      <c r="CZ12" s="484"/>
      <c r="DA12" s="484"/>
      <c r="DB12" s="484"/>
      <c r="DC12" s="484"/>
      <c r="DD12" s="484"/>
      <c r="DE12" s="484"/>
      <c r="DF12" s="484"/>
      <c r="DG12" s="484"/>
      <c r="DH12" s="484"/>
      <c r="DI12" s="484"/>
      <c r="DJ12" s="484"/>
      <c r="DK12" s="484"/>
      <c r="DL12" s="484"/>
      <c r="DM12" s="484"/>
      <c r="DN12" s="484"/>
      <c r="DO12" s="484"/>
      <c r="DP12" s="484"/>
      <c r="DQ12" s="484"/>
      <c r="DR12" s="484"/>
      <c r="DS12" s="484"/>
      <c r="DT12" s="484"/>
      <c r="DU12" s="485"/>
      <c r="DV12" s="509" t="s">
        <v>887</v>
      </c>
      <c r="DW12" s="510"/>
      <c r="DX12" s="510"/>
      <c r="DY12" s="510"/>
      <c r="DZ12" s="510"/>
      <c r="EA12" s="510"/>
      <c r="EB12" s="510"/>
      <c r="EC12" s="510"/>
      <c r="ED12" s="510"/>
      <c r="EE12" s="510"/>
      <c r="EF12" s="510"/>
      <c r="EG12" s="510"/>
      <c r="EH12" s="510"/>
      <c r="EI12" s="511"/>
      <c r="EJ12" s="509" t="s">
        <v>888</v>
      </c>
      <c r="EK12" s="510"/>
      <c r="EL12" s="510"/>
      <c r="EM12" s="510"/>
      <c r="EN12" s="510"/>
      <c r="EO12" s="510"/>
      <c r="EP12" s="510"/>
      <c r="EQ12" s="510"/>
      <c r="ER12" s="510"/>
      <c r="ES12" s="510"/>
      <c r="ET12" s="510"/>
      <c r="EU12" s="510"/>
      <c r="EV12" s="510"/>
      <c r="EW12" s="511"/>
      <c r="EX12" s="509" t="s">
        <v>889</v>
      </c>
      <c r="EY12" s="511"/>
      <c r="EZ12" s="509" t="s">
        <v>890</v>
      </c>
      <c r="FA12" s="510"/>
      <c r="FB12" s="510"/>
      <c r="FC12" s="511"/>
      <c r="FD12" s="509" t="s">
        <v>891</v>
      </c>
      <c r="FE12" s="511"/>
      <c r="FF12" s="503" t="s">
        <v>892</v>
      </c>
      <c r="FG12" s="504"/>
      <c r="FH12" s="504"/>
      <c r="FI12" s="504"/>
      <c r="FJ12" s="504"/>
      <c r="FK12" s="504"/>
      <c r="FL12" s="504"/>
      <c r="FM12" s="504"/>
      <c r="FN12" s="504"/>
      <c r="FO12" s="504"/>
      <c r="FP12" s="504"/>
      <c r="FQ12" s="504"/>
      <c r="FR12" s="504"/>
      <c r="FS12" s="503" t="s">
        <v>893</v>
      </c>
      <c r="FT12" s="504"/>
      <c r="FU12" s="504"/>
      <c r="FV12" s="505"/>
      <c r="FW12" s="500" t="s">
        <v>894</v>
      </c>
      <c r="FX12" s="500"/>
      <c r="FY12" s="500"/>
      <c r="FZ12" s="500"/>
      <c r="GA12" s="500"/>
      <c r="GB12" s="500"/>
      <c r="GC12" s="501"/>
      <c r="GD12" s="502" t="s">
        <v>1457</v>
      </c>
      <c r="GE12" s="500"/>
      <c r="GF12" s="500"/>
      <c r="GG12" s="500"/>
      <c r="GH12" s="500"/>
      <c r="GI12" s="500"/>
      <c r="GJ12" s="500"/>
      <c r="GK12" s="500"/>
      <c r="GL12" s="500"/>
      <c r="GM12" s="500"/>
      <c r="GN12" s="500"/>
      <c r="GO12" s="500"/>
      <c r="GP12" s="500"/>
      <c r="GQ12" s="501"/>
      <c r="GR12" s="502" t="s">
        <v>1458</v>
      </c>
      <c r="GS12" s="500"/>
      <c r="GT12" s="500"/>
      <c r="GU12" s="500"/>
      <c r="GV12" s="500"/>
      <c r="GW12" s="500"/>
      <c r="GX12" s="500"/>
      <c r="GY12" s="500"/>
      <c r="GZ12" s="500"/>
      <c r="HA12" s="500"/>
      <c r="HB12" s="500"/>
      <c r="HC12" s="500"/>
      <c r="HD12" s="500"/>
      <c r="HE12" s="501"/>
      <c r="HF12" s="205" t="s">
        <v>895</v>
      </c>
      <c r="HG12" s="503" t="s">
        <v>896</v>
      </c>
      <c r="HH12" s="504"/>
      <c r="HI12" s="504"/>
      <c r="HJ12" s="505"/>
      <c r="HK12" s="205" t="s">
        <v>897</v>
      </c>
      <c r="HL12" s="502" t="s">
        <v>606</v>
      </c>
      <c r="HM12" s="500"/>
      <c r="HN12" s="500"/>
      <c r="HO12" s="500"/>
      <c r="HP12" s="500"/>
      <c r="HQ12" s="500"/>
      <c r="HR12" s="500"/>
      <c r="HS12" s="500"/>
      <c r="HT12" s="500"/>
      <c r="HU12" s="500"/>
      <c r="HV12" s="500"/>
      <c r="HW12" s="500"/>
      <c r="HX12" s="500"/>
      <c r="HY12" s="500"/>
      <c r="HZ12" s="500"/>
      <c r="IA12" s="500"/>
      <c r="IB12" s="500"/>
      <c r="IC12" s="500"/>
      <c r="ID12" s="500"/>
      <c r="IE12" s="500"/>
      <c r="IF12" s="500"/>
      <c r="IG12" s="500"/>
      <c r="IH12" s="500"/>
      <c r="II12" s="500"/>
      <c r="IJ12" s="500"/>
      <c r="IK12" s="500"/>
      <c r="IL12" s="500"/>
      <c r="IM12" s="501"/>
      <c r="IN12" s="503" t="s">
        <v>898</v>
      </c>
      <c r="IO12" s="504"/>
      <c r="IP12" s="504"/>
      <c r="IQ12" s="504"/>
      <c r="IR12" s="504"/>
      <c r="IS12" s="504"/>
      <c r="IT12" s="504"/>
      <c r="IU12" s="504"/>
      <c r="IV12" s="504"/>
      <c r="IW12" s="504"/>
      <c r="IX12" s="504"/>
      <c r="IY12" s="504"/>
      <c r="IZ12" s="504"/>
      <c r="JA12" s="504"/>
      <c r="JB12" s="504"/>
      <c r="JC12" s="504"/>
      <c r="JD12" s="504"/>
      <c r="JE12" s="504"/>
      <c r="JF12" s="504"/>
      <c r="JG12" s="504"/>
      <c r="JH12" s="504"/>
      <c r="JI12" s="504"/>
      <c r="JJ12" s="504"/>
      <c r="JK12" s="504"/>
      <c r="JL12" s="504"/>
      <c r="JM12" s="504"/>
      <c r="JN12" s="504"/>
      <c r="JO12" s="504"/>
      <c r="JP12" s="502" t="s">
        <v>899</v>
      </c>
      <c r="JQ12" s="500"/>
      <c r="JR12" s="500"/>
      <c r="JS12" s="500"/>
      <c r="JT12" s="500"/>
      <c r="JU12" s="500"/>
      <c r="JV12" s="500"/>
      <c r="JW12" s="500"/>
      <c r="JX12" s="500"/>
      <c r="JY12" s="500"/>
      <c r="JZ12" s="500"/>
      <c r="KA12" s="500"/>
      <c r="KB12" s="500"/>
      <c r="KC12" s="500"/>
      <c r="KD12" s="500"/>
      <c r="KE12" s="500"/>
      <c r="KF12" s="500"/>
      <c r="KG12" s="500"/>
      <c r="KH12" s="500"/>
      <c r="KI12" s="500"/>
      <c r="KJ12" s="500"/>
      <c r="KK12" s="500"/>
      <c r="KL12" s="500"/>
      <c r="KM12" s="500"/>
      <c r="KN12" s="500"/>
      <c r="KO12" s="500"/>
      <c r="KP12" s="500"/>
      <c r="KQ12" s="501"/>
      <c r="KR12" s="502" t="s">
        <v>605</v>
      </c>
      <c r="KS12" s="500"/>
      <c r="KT12" s="500"/>
      <c r="KU12" s="500"/>
      <c r="KV12" s="500"/>
      <c r="KW12" s="500"/>
      <c r="KX12" s="500"/>
      <c r="KY12" s="500"/>
      <c r="KZ12" s="500"/>
      <c r="LA12" s="500"/>
      <c r="LB12" s="500"/>
      <c r="LC12" s="500"/>
      <c r="LD12" s="500"/>
      <c r="LE12" s="500"/>
      <c r="LF12" s="500"/>
      <c r="LG12" s="500"/>
      <c r="LH12" s="500"/>
      <c r="LI12" s="500"/>
      <c r="LJ12" s="500"/>
      <c r="LK12" s="500"/>
      <c r="LL12" s="500"/>
      <c r="LM12" s="500"/>
      <c r="LN12" s="500"/>
      <c r="LO12" s="500"/>
      <c r="LP12" s="500"/>
      <c r="LQ12" s="500"/>
      <c r="LR12" s="501"/>
      <c r="LS12" s="502" t="s">
        <v>48</v>
      </c>
      <c r="LT12" s="500"/>
      <c r="LU12" s="500"/>
      <c r="LV12" s="500"/>
      <c r="LW12" s="500"/>
      <c r="LX12" s="501"/>
      <c r="LY12"/>
      <c r="LZ12"/>
      <c r="MA12"/>
      <c r="MB12"/>
      <c r="MC12"/>
      <c r="MD12"/>
      <c r="ME12"/>
      <c r="MF12"/>
      <c r="MG12"/>
      <c r="MH12"/>
      <c r="MI12"/>
      <c r="MJ12"/>
      <c r="MK12"/>
      <c r="ML12"/>
      <c r="MM12"/>
    </row>
    <row r="13" spans="1:351" ht="48.95" customHeight="1">
      <c r="A13" s="73" t="s">
        <v>133</v>
      </c>
      <c r="C13" s="21" t="s">
        <v>134</v>
      </c>
      <c r="D13" s="21" t="s">
        <v>135</v>
      </c>
      <c r="E13" s="153" t="s">
        <v>165</v>
      </c>
      <c r="F13" s="149" t="s">
        <v>166</v>
      </c>
      <c r="H13" s="90"/>
      <c r="J13" s="270" t="s">
        <v>136</v>
      </c>
      <c r="K13" s="147" t="s">
        <v>137</v>
      </c>
      <c r="L13" s="147" t="s">
        <v>118</v>
      </c>
      <c r="M13" s="40" t="s">
        <v>138</v>
      </c>
      <c r="N13" s="213" t="s">
        <v>882</v>
      </c>
      <c r="O13" s="195" t="s">
        <v>900</v>
      </c>
      <c r="P13" s="196" t="s">
        <v>901</v>
      </c>
      <c r="Q13" s="196" t="s">
        <v>902</v>
      </c>
      <c r="R13" s="195" t="s">
        <v>159</v>
      </c>
      <c r="S13" s="132" t="s">
        <v>903</v>
      </c>
      <c r="T13" s="196" t="s">
        <v>904</v>
      </c>
      <c r="U13" s="197" t="s">
        <v>905</v>
      </c>
      <c r="V13" s="198" t="s">
        <v>169</v>
      </c>
      <c r="W13" s="199" t="s">
        <v>170</v>
      </c>
      <c r="X13" s="199" t="s">
        <v>171</v>
      </c>
      <c r="Y13" s="199" t="s">
        <v>172</v>
      </c>
      <c r="Z13" s="199" t="s">
        <v>173</v>
      </c>
      <c r="AA13" s="199" t="s">
        <v>174</v>
      </c>
      <c r="AB13" s="199" t="s">
        <v>175</v>
      </c>
      <c r="AC13" s="199" t="s">
        <v>176</v>
      </c>
      <c r="AD13" s="199" t="s">
        <v>177</v>
      </c>
      <c r="AE13" s="199" t="s">
        <v>178</v>
      </c>
      <c r="AF13" s="199" t="s">
        <v>179</v>
      </c>
      <c r="AG13" s="199" t="s">
        <v>180</v>
      </c>
      <c r="AH13" s="199" t="s">
        <v>181</v>
      </c>
      <c r="AI13" s="199" t="s">
        <v>182</v>
      </c>
      <c r="AJ13" s="199" t="s">
        <v>183</v>
      </c>
      <c r="AK13" s="199" t="s">
        <v>184</v>
      </c>
      <c r="AL13" s="199" t="s">
        <v>185</v>
      </c>
      <c r="AM13" s="199" t="s">
        <v>186</v>
      </c>
      <c r="AN13" s="199" t="s">
        <v>187</v>
      </c>
      <c r="AO13" s="199" t="s">
        <v>188</v>
      </c>
      <c r="AP13" s="199" t="s">
        <v>189</v>
      </c>
      <c r="AQ13" s="199" t="s">
        <v>190</v>
      </c>
      <c r="AR13" s="199" t="s">
        <v>191</v>
      </c>
      <c r="AS13" s="199" t="s">
        <v>192</v>
      </c>
      <c r="AT13" s="199" t="s">
        <v>193</v>
      </c>
      <c r="AU13" s="200" t="s">
        <v>194</v>
      </c>
      <c r="AV13" s="215" t="s">
        <v>509</v>
      </c>
      <c r="AW13" s="216" t="s">
        <v>510</v>
      </c>
      <c r="AX13" s="216" t="s">
        <v>511</v>
      </c>
      <c r="AY13" s="216" t="s">
        <v>512</v>
      </c>
      <c r="AZ13" s="216" t="s">
        <v>513</v>
      </c>
      <c r="BA13" s="216" t="s">
        <v>514</v>
      </c>
      <c r="BB13" s="216" t="s">
        <v>515</v>
      </c>
      <c r="BC13" s="216" t="s">
        <v>516</v>
      </c>
      <c r="BD13" s="216" t="s">
        <v>517</v>
      </c>
      <c r="BE13" s="216" t="s">
        <v>518</v>
      </c>
      <c r="BF13" s="216" t="s">
        <v>519</v>
      </c>
      <c r="BG13" s="216" t="s">
        <v>520</v>
      </c>
      <c r="BH13" s="216" t="s">
        <v>521</v>
      </c>
      <c r="BI13" s="216" t="s">
        <v>522</v>
      </c>
      <c r="BJ13" s="216" t="s">
        <v>523</v>
      </c>
      <c r="BK13" s="216" t="s">
        <v>524</v>
      </c>
      <c r="BL13" s="216" t="s">
        <v>525</v>
      </c>
      <c r="BM13" s="216" t="s">
        <v>526</v>
      </c>
      <c r="BN13" s="216" t="s">
        <v>527</v>
      </c>
      <c r="BO13" s="216" t="s">
        <v>528</v>
      </c>
      <c r="BP13" s="216" t="s">
        <v>529</v>
      </c>
      <c r="BQ13" s="216" t="s">
        <v>530</v>
      </c>
      <c r="BR13" s="216" t="s">
        <v>531</v>
      </c>
      <c r="BS13" s="216" t="s">
        <v>532</v>
      </c>
      <c r="BT13" s="216" t="s">
        <v>533</v>
      </c>
      <c r="BU13" s="217" t="s">
        <v>534</v>
      </c>
      <c r="BV13" s="198" t="s">
        <v>457</v>
      </c>
      <c r="BW13" s="199" t="s">
        <v>458</v>
      </c>
      <c r="BX13" s="199" t="s">
        <v>459</v>
      </c>
      <c r="BY13" s="199" t="s">
        <v>460</v>
      </c>
      <c r="BZ13" s="199" t="s">
        <v>461</v>
      </c>
      <c r="CA13" s="199" t="s">
        <v>462</v>
      </c>
      <c r="CB13" s="199" t="s">
        <v>463</v>
      </c>
      <c r="CC13" s="199" t="s">
        <v>464</v>
      </c>
      <c r="CD13" s="199" t="s">
        <v>465</v>
      </c>
      <c r="CE13" s="199" t="s">
        <v>466</v>
      </c>
      <c r="CF13" s="199" t="s">
        <v>467</v>
      </c>
      <c r="CG13" s="199" t="s">
        <v>468</v>
      </c>
      <c r="CH13" s="199" t="s">
        <v>469</v>
      </c>
      <c r="CI13" s="199" t="s">
        <v>470</v>
      </c>
      <c r="CJ13" s="199" t="s">
        <v>471</v>
      </c>
      <c r="CK13" s="199" t="s">
        <v>472</v>
      </c>
      <c r="CL13" s="199" t="s">
        <v>473</v>
      </c>
      <c r="CM13" s="199" t="s">
        <v>474</v>
      </c>
      <c r="CN13" s="199" t="s">
        <v>475</v>
      </c>
      <c r="CO13" s="199" t="s">
        <v>476</v>
      </c>
      <c r="CP13" s="199" t="s">
        <v>477</v>
      </c>
      <c r="CQ13" s="199" t="s">
        <v>478</v>
      </c>
      <c r="CR13" s="199" t="s">
        <v>479</v>
      </c>
      <c r="CS13" s="199" t="s">
        <v>480</v>
      </c>
      <c r="CT13" s="199" t="s">
        <v>481</v>
      </c>
      <c r="CU13" s="200" t="s">
        <v>482</v>
      </c>
      <c r="CV13" s="198" t="s">
        <v>906</v>
      </c>
      <c r="CW13" s="198" t="s">
        <v>907</v>
      </c>
      <c r="CX13" s="198" t="s">
        <v>908</v>
      </c>
      <c r="CY13" s="198" t="s">
        <v>909</v>
      </c>
      <c r="CZ13" s="198" t="s">
        <v>910</v>
      </c>
      <c r="DA13" s="198" t="s">
        <v>911</v>
      </c>
      <c r="DB13" s="198" t="s">
        <v>912</v>
      </c>
      <c r="DC13" s="198" t="s">
        <v>913</v>
      </c>
      <c r="DD13" s="198" t="s">
        <v>914</v>
      </c>
      <c r="DE13" s="198" t="s">
        <v>915</v>
      </c>
      <c r="DF13" s="198" t="s">
        <v>916</v>
      </c>
      <c r="DG13" s="198" t="s">
        <v>917</v>
      </c>
      <c r="DH13" s="198" t="s">
        <v>918</v>
      </c>
      <c r="DI13" s="198" t="s">
        <v>919</v>
      </c>
      <c r="DJ13" s="198" t="s">
        <v>920</v>
      </c>
      <c r="DK13" s="198" t="s">
        <v>921</v>
      </c>
      <c r="DL13" s="198" t="s">
        <v>922</v>
      </c>
      <c r="DM13" s="198" t="s">
        <v>923</v>
      </c>
      <c r="DN13" s="198" t="s">
        <v>924</v>
      </c>
      <c r="DO13" s="198" t="s">
        <v>925</v>
      </c>
      <c r="DP13" s="198" t="s">
        <v>926</v>
      </c>
      <c r="DQ13" s="198" t="s">
        <v>927</v>
      </c>
      <c r="DR13" s="198" t="s">
        <v>928</v>
      </c>
      <c r="DS13" s="198" t="s">
        <v>929</v>
      </c>
      <c r="DT13" s="198" t="s">
        <v>930</v>
      </c>
      <c r="DU13" s="198" t="s">
        <v>931</v>
      </c>
      <c r="DV13" s="202" t="s">
        <v>932</v>
      </c>
      <c r="DW13" s="203" t="s">
        <v>933</v>
      </c>
      <c r="DX13" s="203" t="s">
        <v>934</v>
      </c>
      <c r="DY13" s="203" t="s">
        <v>935</v>
      </c>
      <c r="DZ13" s="203" t="s">
        <v>936</v>
      </c>
      <c r="EA13" s="203" t="s">
        <v>937</v>
      </c>
      <c r="EB13" s="203" t="s">
        <v>938</v>
      </c>
      <c r="EC13" s="203" t="s">
        <v>939</v>
      </c>
      <c r="ED13" s="203" t="s">
        <v>940</v>
      </c>
      <c r="EE13" s="203" t="s">
        <v>941</v>
      </c>
      <c r="EF13" s="203" t="s">
        <v>942</v>
      </c>
      <c r="EG13" s="203" t="s">
        <v>943</v>
      </c>
      <c r="EH13" s="203" t="s">
        <v>944</v>
      </c>
      <c r="EI13" s="204" t="s">
        <v>945</v>
      </c>
      <c r="EJ13" s="202" t="s">
        <v>946</v>
      </c>
      <c r="EK13" s="203" t="s">
        <v>947</v>
      </c>
      <c r="EL13" s="137" t="s">
        <v>948</v>
      </c>
      <c r="EM13" s="137" t="s">
        <v>949</v>
      </c>
      <c r="EN13" s="137" t="s">
        <v>950</v>
      </c>
      <c r="EO13" s="137" t="s">
        <v>951</v>
      </c>
      <c r="EP13" s="137" t="s">
        <v>952</v>
      </c>
      <c r="EQ13" s="137" t="s">
        <v>953</v>
      </c>
      <c r="ER13" s="137" t="s">
        <v>954</v>
      </c>
      <c r="ES13" s="137" t="s">
        <v>955</v>
      </c>
      <c r="ET13" s="137" t="s">
        <v>956</v>
      </c>
      <c r="EU13" s="137" t="s">
        <v>957</v>
      </c>
      <c r="EV13" s="137" t="s">
        <v>958</v>
      </c>
      <c r="EW13" s="353" t="s">
        <v>959</v>
      </c>
      <c r="EX13" s="135" t="s">
        <v>960</v>
      </c>
      <c r="EY13" s="353" t="s">
        <v>961</v>
      </c>
      <c r="EZ13" s="135" t="s">
        <v>962</v>
      </c>
      <c r="FA13" s="137" t="s">
        <v>963</v>
      </c>
      <c r="FB13" s="203" t="s">
        <v>964</v>
      </c>
      <c r="FC13" s="136" t="s">
        <v>965</v>
      </c>
      <c r="FD13" s="135" t="s">
        <v>966</v>
      </c>
      <c r="FE13" s="136" t="s">
        <v>967</v>
      </c>
      <c r="FF13" s="132" t="s">
        <v>968</v>
      </c>
      <c r="FG13" s="211" t="s">
        <v>969</v>
      </c>
      <c r="FH13" s="133" t="s">
        <v>970</v>
      </c>
      <c r="FI13" s="133" t="s">
        <v>971</v>
      </c>
      <c r="FJ13" s="133" t="s">
        <v>972</v>
      </c>
      <c r="FK13" s="133" t="s">
        <v>973</v>
      </c>
      <c r="FL13" s="133" t="s">
        <v>974</v>
      </c>
      <c r="FM13" s="133" t="s">
        <v>975</v>
      </c>
      <c r="FN13" s="133" t="s">
        <v>976</v>
      </c>
      <c r="FO13" s="133" t="s">
        <v>977</v>
      </c>
      <c r="FP13" s="133" t="s">
        <v>978</v>
      </c>
      <c r="FQ13" s="133" t="s">
        <v>979</v>
      </c>
      <c r="FR13" s="133" t="s">
        <v>980</v>
      </c>
      <c r="FS13" s="132" t="s">
        <v>981</v>
      </c>
      <c r="FT13" s="133" t="s">
        <v>982</v>
      </c>
      <c r="FU13" s="133" t="s">
        <v>983</v>
      </c>
      <c r="FV13" s="134" t="s">
        <v>1443</v>
      </c>
      <c r="FW13" s="137" t="s">
        <v>984</v>
      </c>
      <c r="FX13" s="137" t="s">
        <v>985</v>
      </c>
      <c r="FY13" s="137" t="s">
        <v>986</v>
      </c>
      <c r="FZ13" s="137" t="s">
        <v>987</v>
      </c>
      <c r="GA13" s="196" t="s">
        <v>1562</v>
      </c>
      <c r="GB13" s="137" t="s">
        <v>988</v>
      </c>
      <c r="GC13" s="136" t="s">
        <v>989</v>
      </c>
      <c r="GD13" s="195" t="s">
        <v>1459</v>
      </c>
      <c r="GE13" s="196" t="s">
        <v>1460</v>
      </c>
      <c r="GF13" s="133" t="s">
        <v>1461</v>
      </c>
      <c r="GG13" s="133" t="s">
        <v>1462</v>
      </c>
      <c r="GH13" s="133" t="s">
        <v>1463</v>
      </c>
      <c r="GI13" s="133" t="s">
        <v>1464</v>
      </c>
      <c r="GJ13" s="133" t="s">
        <v>1465</v>
      </c>
      <c r="GK13" s="133" t="s">
        <v>1466</v>
      </c>
      <c r="GL13" s="133" t="s">
        <v>1467</v>
      </c>
      <c r="GM13" s="133" t="s">
        <v>1468</v>
      </c>
      <c r="GN13" s="133" t="s">
        <v>1469</v>
      </c>
      <c r="GO13" s="133" t="s">
        <v>1470</v>
      </c>
      <c r="GP13" s="133" t="s">
        <v>1471</v>
      </c>
      <c r="GQ13" s="134" t="s">
        <v>1472</v>
      </c>
      <c r="GR13" s="196" t="s">
        <v>1473</v>
      </c>
      <c r="GS13" s="196" t="s">
        <v>1474</v>
      </c>
      <c r="GT13" s="133" t="s">
        <v>1475</v>
      </c>
      <c r="GU13" s="133" t="s">
        <v>1476</v>
      </c>
      <c r="GV13" s="133" t="s">
        <v>1477</v>
      </c>
      <c r="GW13" s="133" t="s">
        <v>1478</v>
      </c>
      <c r="GX13" s="133" t="s">
        <v>1479</v>
      </c>
      <c r="GY13" s="133" t="s">
        <v>1480</v>
      </c>
      <c r="GZ13" s="133" t="s">
        <v>1481</v>
      </c>
      <c r="HA13" s="133" t="s">
        <v>1482</v>
      </c>
      <c r="HB13" s="133" t="s">
        <v>1483</v>
      </c>
      <c r="HC13" s="133" t="s">
        <v>1484</v>
      </c>
      <c r="HD13" s="133" t="s">
        <v>1485</v>
      </c>
      <c r="HE13" s="134" t="s">
        <v>1486</v>
      </c>
      <c r="HF13" s="147" t="s">
        <v>990</v>
      </c>
      <c r="HG13" s="132" t="s">
        <v>991</v>
      </c>
      <c r="HH13" s="133" t="s">
        <v>992</v>
      </c>
      <c r="HI13" s="133" t="s">
        <v>993</v>
      </c>
      <c r="HJ13" s="134" t="s">
        <v>994</v>
      </c>
      <c r="HK13" s="201" t="s">
        <v>50</v>
      </c>
      <c r="HL13" s="175" t="s">
        <v>995</v>
      </c>
      <c r="HM13" s="44" t="s">
        <v>996</v>
      </c>
      <c r="HN13" s="44" t="s">
        <v>997</v>
      </c>
      <c r="HO13" s="44" t="s">
        <v>998</v>
      </c>
      <c r="HP13" s="44" t="s">
        <v>999</v>
      </c>
      <c r="HQ13" s="44" t="s">
        <v>1000</v>
      </c>
      <c r="HR13" s="44" t="s">
        <v>1001</v>
      </c>
      <c r="HS13" s="44" t="s">
        <v>1002</v>
      </c>
      <c r="HT13" s="44" t="s">
        <v>1003</v>
      </c>
      <c r="HU13" s="44" t="s">
        <v>1004</v>
      </c>
      <c r="HV13" s="44" t="s">
        <v>1005</v>
      </c>
      <c r="HW13" s="44" t="s">
        <v>1006</v>
      </c>
      <c r="HX13" s="44" t="s">
        <v>1007</v>
      </c>
      <c r="HY13" s="44" t="s">
        <v>1008</v>
      </c>
      <c r="HZ13" s="44" t="s">
        <v>1009</v>
      </c>
      <c r="IA13" s="44" t="s">
        <v>1010</v>
      </c>
      <c r="IB13" s="44" t="s">
        <v>1011</v>
      </c>
      <c r="IC13" s="44" t="s">
        <v>1012</v>
      </c>
      <c r="ID13" s="44" t="s">
        <v>1013</v>
      </c>
      <c r="IE13" s="44" t="s">
        <v>1014</v>
      </c>
      <c r="IF13" s="44" t="s">
        <v>1015</v>
      </c>
      <c r="IG13" s="44" t="s">
        <v>1016</v>
      </c>
      <c r="IH13" s="44" t="s">
        <v>1017</v>
      </c>
      <c r="II13" s="44" t="s">
        <v>1018</v>
      </c>
      <c r="IJ13" s="44" t="s">
        <v>1019</v>
      </c>
      <c r="IK13" s="44" t="s">
        <v>1020</v>
      </c>
      <c r="IL13" s="44" t="s">
        <v>1021</v>
      </c>
      <c r="IM13" s="126" t="s">
        <v>1022</v>
      </c>
      <c r="IN13" s="175" t="s">
        <v>1023</v>
      </c>
      <c r="IO13" s="133" t="s">
        <v>1024</v>
      </c>
      <c r="IP13" s="133" t="s">
        <v>1025</v>
      </c>
      <c r="IQ13" s="133" t="s">
        <v>1026</v>
      </c>
      <c r="IR13" s="133" t="s">
        <v>1027</v>
      </c>
      <c r="IS13" s="133" t="s">
        <v>1028</v>
      </c>
      <c r="IT13" s="133" t="s">
        <v>1029</v>
      </c>
      <c r="IU13" s="133" t="s">
        <v>1030</v>
      </c>
      <c r="IV13" s="133" t="s">
        <v>1031</v>
      </c>
      <c r="IW13" s="133" t="s">
        <v>1032</v>
      </c>
      <c r="IX13" s="133" t="s">
        <v>1033</v>
      </c>
      <c r="IY13" s="133" t="s">
        <v>1034</v>
      </c>
      <c r="IZ13" s="133" t="s">
        <v>1035</v>
      </c>
      <c r="JA13" s="133" t="s">
        <v>1036</v>
      </c>
      <c r="JB13" s="133" t="s">
        <v>1037</v>
      </c>
      <c r="JC13" s="133" t="s">
        <v>1038</v>
      </c>
      <c r="JD13" s="133" t="s">
        <v>1039</v>
      </c>
      <c r="JE13" s="133" t="s">
        <v>1040</v>
      </c>
      <c r="JF13" s="133" t="s">
        <v>1041</v>
      </c>
      <c r="JG13" s="133" t="s">
        <v>1042</v>
      </c>
      <c r="JH13" s="133" t="s">
        <v>1043</v>
      </c>
      <c r="JI13" s="133" t="s">
        <v>1044</v>
      </c>
      <c r="JJ13" s="133" t="s">
        <v>1045</v>
      </c>
      <c r="JK13" s="133" t="s">
        <v>1046</v>
      </c>
      <c r="JL13" s="133" t="s">
        <v>1047</v>
      </c>
      <c r="JM13" s="133" t="s">
        <v>1048</v>
      </c>
      <c r="JN13" s="133" t="s">
        <v>1049</v>
      </c>
      <c r="JO13" s="133" t="s">
        <v>1050</v>
      </c>
      <c r="JP13" s="175" t="s">
        <v>1051</v>
      </c>
      <c r="JQ13" s="133" t="s">
        <v>1052</v>
      </c>
      <c r="JR13" s="133" t="s">
        <v>1053</v>
      </c>
      <c r="JS13" s="133" t="s">
        <v>1054</v>
      </c>
      <c r="JT13" s="133" t="s">
        <v>1055</v>
      </c>
      <c r="JU13" s="133" t="s">
        <v>1056</v>
      </c>
      <c r="JV13" s="133" t="s">
        <v>1057</v>
      </c>
      <c r="JW13" s="133" t="s">
        <v>1058</v>
      </c>
      <c r="JX13" s="133" t="s">
        <v>1059</v>
      </c>
      <c r="JY13" s="133" t="s">
        <v>1060</v>
      </c>
      <c r="JZ13" s="133" t="s">
        <v>1061</v>
      </c>
      <c r="KA13" s="133" t="s">
        <v>1062</v>
      </c>
      <c r="KB13" s="133" t="s">
        <v>1063</v>
      </c>
      <c r="KC13" s="133" t="s">
        <v>1064</v>
      </c>
      <c r="KD13" s="133" t="s">
        <v>1065</v>
      </c>
      <c r="KE13" s="133" t="s">
        <v>1066</v>
      </c>
      <c r="KF13" s="133" t="s">
        <v>1067</v>
      </c>
      <c r="KG13" s="133" t="s">
        <v>1068</v>
      </c>
      <c r="KH13" s="133" t="s">
        <v>1069</v>
      </c>
      <c r="KI13" s="133" t="s">
        <v>1070</v>
      </c>
      <c r="KJ13" s="133" t="s">
        <v>1071</v>
      </c>
      <c r="KK13" s="133" t="s">
        <v>1072</v>
      </c>
      <c r="KL13" s="133" t="s">
        <v>1073</v>
      </c>
      <c r="KM13" s="133" t="s">
        <v>1074</v>
      </c>
      <c r="KN13" s="133" t="s">
        <v>1075</v>
      </c>
      <c r="KO13" s="133" t="s">
        <v>1076</v>
      </c>
      <c r="KP13" s="133" t="s">
        <v>1077</v>
      </c>
      <c r="KQ13" s="134" t="s">
        <v>1078</v>
      </c>
      <c r="KR13" s="175" t="s">
        <v>49</v>
      </c>
      <c r="KS13" s="133" t="s">
        <v>1079</v>
      </c>
      <c r="KT13" s="133" t="s">
        <v>1080</v>
      </c>
      <c r="KU13" s="133" t="s">
        <v>1081</v>
      </c>
      <c r="KV13" s="133" t="s">
        <v>1082</v>
      </c>
      <c r="KW13" s="133" t="s">
        <v>1083</v>
      </c>
      <c r="KX13" s="133" t="s">
        <v>1084</v>
      </c>
      <c r="KY13" s="133" t="s">
        <v>1085</v>
      </c>
      <c r="KZ13" s="133" t="s">
        <v>1086</v>
      </c>
      <c r="LA13" s="133" t="s">
        <v>1087</v>
      </c>
      <c r="LB13" s="133" t="s">
        <v>1088</v>
      </c>
      <c r="LC13" s="133" t="s">
        <v>1089</v>
      </c>
      <c r="LD13" s="133" t="s">
        <v>1090</v>
      </c>
      <c r="LE13" s="133" t="s">
        <v>1091</v>
      </c>
      <c r="LF13" s="133" t="s">
        <v>1092</v>
      </c>
      <c r="LG13" s="133" t="s">
        <v>1093</v>
      </c>
      <c r="LH13" s="133" t="s">
        <v>1094</v>
      </c>
      <c r="LI13" s="133" t="s">
        <v>1095</v>
      </c>
      <c r="LJ13" s="133" t="s">
        <v>1096</v>
      </c>
      <c r="LK13" s="133" t="s">
        <v>1097</v>
      </c>
      <c r="LL13" s="133" t="s">
        <v>1098</v>
      </c>
      <c r="LM13" s="133" t="s">
        <v>1099</v>
      </c>
      <c r="LN13" s="133" t="s">
        <v>1100</v>
      </c>
      <c r="LO13" s="133" t="s">
        <v>1101</v>
      </c>
      <c r="LP13" s="133" t="s">
        <v>1102</v>
      </c>
      <c r="LQ13" s="133" t="s">
        <v>1103</v>
      </c>
      <c r="LR13" s="134" t="s">
        <v>1104</v>
      </c>
      <c r="LS13" s="175" t="s">
        <v>811</v>
      </c>
      <c r="LT13" s="44" t="s">
        <v>1105</v>
      </c>
      <c r="LU13" s="44" t="s">
        <v>1106</v>
      </c>
      <c r="LV13" s="175" t="s">
        <v>814</v>
      </c>
      <c r="LW13" s="44" t="s">
        <v>1107</v>
      </c>
      <c r="LX13" s="44" t="s">
        <v>1108</v>
      </c>
      <c r="LY13" s="187" t="s">
        <v>141</v>
      </c>
      <c r="LZ13"/>
      <c r="MA13"/>
      <c r="MB13"/>
      <c r="MC13"/>
      <c r="MD13"/>
      <c r="ME13"/>
      <c r="MF13"/>
      <c r="MG13"/>
      <c r="MH13"/>
      <c r="MI13"/>
      <c r="MJ13"/>
      <c r="MK13"/>
      <c r="ML13"/>
      <c r="MM13"/>
    </row>
    <row r="14" spans="1:351" ht="12.95" customHeight="1">
      <c r="A14" s="5" t="str" cm="1">
        <f t="array" ref="A14">_xlfn.UNIQUE(system.electric.resources.ElectricResource.__2014[Data Scenario Tag])</f>
        <v>Base</v>
      </c>
      <c r="C14" s="5" t="str" cm="1">
        <f t="array" ref="C14:C41">TRANSPOSE(_xlfn._xlws.FILTER($J$12:$ADW$12,$J$12:$ADW$12&lt;&gt;""))</f>
        <v>Zone</v>
      </c>
      <c r="D14" s="53" t="str" cm="1">
        <f t="array" aca="1" ref="D14" ca="1">IFERROR(HYPERLINK("#"&amp;CELL("address", INDEX(J$12:ADW$12,,MATCH(C14,J$12:ADW$12,0))),$C14),"")</f>
        <v>Zone</v>
      </c>
      <c r="E14" s="155" t="str" cm="1">
        <f t="array" ref="E14">_xlfn.LET(
  _xlpm.headerRow, $L$12:$ACH$12,
  _xlpm.dataRow, $L$13:$ACH$13,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90"/>
      <c r="I14" s="90"/>
      <c r="J14" t="s">
        <v>1109</v>
      </c>
      <c r="K14" s="39" t="s">
        <v>47</v>
      </c>
      <c r="L14" s="9" t="s">
        <v>142</v>
      </c>
      <c r="M14" s="186" t="b">
        <v>1</v>
      </c>
      <c r="N14" s="9" t="s">
        <v>1110</v>
      </c>
      <c r="O14" s="145"/>
      <c r="P14" s="145" t="s">
        <v>1111</v>
      </c>
      <c r="Q14" s="145" t="s">
        <v>1445</v>
      </c>
      <c r="R14" s="346" t="b">
        <v>0</v>
      </c>
      <c r="S14" s="41">
        <v>0</v>
      </c>
      <c r="T14" s="354"/>
      <c r="U14" s="377"/>
      <c r="V14" s="390">
        <v>200</v>
      </c>
      <c r="W14" s="390">
        <v>200</v>
      </c>
      <c r="X14" s="390">
        <v>200</v>
      </c>
      <c r="Y14" s="390">
        <v>200</v>
      </c>
      <c r="Z14" s="390">
        <v>200</v>
      </c>
      <c r="AA14" s="390">
        <v>200</v>
      </c>
      <c r="AB14" s="390">
        <v>200</v>
      </c>
      <c r="AC14" s="390">
        <v>200</v>
      </c>
      <c r="AD14" s="390">
        <v>200</v>
      </c>
      <c r="AE14" s="390">
        <v>200</v>
      </c>
      <c r="AF14" s="390">
        <v>200</v>
      </c>
      <c r="AG14" s="390">
        <v>200</v>
      </c>
      <c r="AH14" s="390">
        <v>200</v>
      </c>
      <c r="AI14" s="390">
        <v>200</v>
      </c>
      <c r="AJ14" s="390">
        <v>200</v>
      </c>
      <c r="AK14" s="390">
        <v>200</v>
      </c>
      <c r="AL14" s="390">
        <v>200</v>
      </c>
      <c r="AM14" s="390">
        <v>200</v>
      </c>
      <c r="AN14" s="390">
        <v>200</v>
      </c>
      <c r="AO14" s="390">
        <v>200</v>
      </c>
      <c r="AP14" s="390">
        <v>200</v>
      </c>
      <c r="AQ14" s="390">
        <v>200</v>
      </c>
      <c r="AR14" s="390">
        <v>200</v>
      </c>
      <c r="AS14" s="390">
        <v>200</v>
      </c>
      <c r="AT14" s="390">
        <v>200</v>
      </c>
      <c r="AU14" s="390">
        <v>200</v>
      </c>
      <c r="AV14" s="377"/>
      <c r="AW14" s="377"/>
      <c r="AX14" s="377"/>
      <c r="AY14" s="377"/>
      <c r="AZ14" s="377"/>
      <c r="BA14" s="377"/>
      <c r="BB14" s="377"/>
      <c r="BC14" s="377"/>
      <c r="BD14" s="377"/>
      <c r="BE14" s="377"/>
      <c r="BF14" s="377"/>
      <c r="BG14" s="377"/>
      <c r="BH14" s="377"/>
      <c r="BI14" s="377"/>
      <c r="BJ14" s="377"/>
      <c r="BK14" s="377"/>
      <c r="BL14" s="377"/>
      <c r="BM14" s="377"/>
      <c r="BN14" s="377"/>
      <c r="BO14" s="377"/>
      <c r="BP14" s="377"/>
      <c r="BQ14" s="377"/>
      <c r="BR14" s="377"/>
      <c r="BS14" s="377"/>
      <c r="BT14" s="377"/>
      <c r="BU14" s="377"/>
      <c r="BV14" s="351"/>
      <c r="BW14" s="351"/>
      <c r="BX14" s="351"/>
      <c r="BY14" s="351"/>
      <c r="BZ14" s="351"/>
      <c r="CA14" s="351"/>
      <c r="CB14" s="351"/>
      <c r="CC14" s="351"/>
      <c r="CD14" s="351"/>
      <c r="CE14" s="351"/>
      <c r="CF14" s="351"/>
      <c r="CG14" s="351"/>
      <c r="CH14" s="351"/>
      <c r="CI14" s="351"/>
      <c r="CJ14" s="351"/>
      <c r="CK14" s="351"/>
      <c r="CL14" s="351"/>
      <c r="CM14" s="351"/>
      <c r="CN14" s="351"/>
      <c r="CO14" s="351"/>
      <c r="CP14" s="351"/>
      <c r="CQ14" s="351"/>
      <c r="CR14" s="351"/>
      <c r="CS14" s="351"/>
      <c r="CT14" s="351"/>
      <c r="CU14" s="351"/>
      <c r="CV14" s="351"/>
      <c r="CW14" s="351"/>
      <c r="CX14" s="351"/>
      <c r="CY14" s="351"/>
      <c r="CZ14" s="351"/>
      <c r="DA14" s="351"/>
      <c r="DB14" s="351"/>
      <c r="DC14" s="351"/>
      <c r="DD14" s="351"/>
      <c r="DE14" s="351"/>
      <c r="DF14" s="351"/>
      <c r="DG14" s="351"/>
      <c r="DH14" s="351"/>
      <c r="DI14" s="351"/>
      <c r="DJ14" s="351"/>
      <c r="DK14" s="351"/>
      <c r="DL14" s="351"/>
      <c r="DM14" s="351"/>
      <c r="DN14" s="351"/>
      <c r="DO14" s="351"/>
      <c r="DP14" s="351"/>
      <c r="DQ14" s="351"/>
      <c r="DR14" s="351"/>
      <c r="DS14" s="351"/>
      <c r="DT14" s="351"/>
      <c r="DU14" s="351"/>
      <c r="DV14" s="380" t="s">
        <v>1112</v>
      </c>
      <c r="DW14" s="363" t="s">
        <v>1113</v>
      </c>
      <c r="DX14" s="42"/>
      <c r="DY14" s="42"/>
      <c r="DZ14" s="42"/>
      <c r="EA14" s="42"/>
      <c r="EB14" s="42"/>
      <c r="EC14" s="42"/>
      <c r="ED14" s="42"/>
      <c r="EE14" s="42"/>
      <c r="EF14" s="42"/>
      <c r="EG14" s="42"/>
      <c r="EH14" s="42"/>
      <c r="EI14" s="42"/>
      <c r="EJ14" s="382"/>
      <c r="EK14" s="352"/>
      <c r="EL14" s="42"/>
      <c r="EM14" s="42"/>
      <c r="EN14" s="42"/>
      <c r="EO14" s="42"/>
      <c r="EP14" s="42"/>
      <c r="EQ14" s="42"/>
      <c r="ER14" s="42"/>
      <c r="ES14" s="42"/>
      <c r="ET14" s="42"/>
      <c r="EU14" s="42"/>
      <c r="EV14" s="42"/>
      <c r="EW14" s="42"/>
      <c r="EX14" s="376" t="b">
        <v>0</v>
      </c>
      <c r="EY14" s="354"/>
      <c r="EZ14" s="10"/>
      <c r="FA14" s="10"/>
      <c r="FB14" s="43"/>
      <c r="FC14" s="43"/>
      <c r="FF14" s="382"/>
      <c r="FG14" s="43"/>
      <c r="FH14" s="42"/>
      <c r="FI14" s="55"/>
      <c r="FJ14" s="55"/>
      <c r="FK14" s="355"/>
      <c r="FL14" s="355"/>
      <c r="FM14" s="43"/>
      <c r="FN14" s="42"/>
      <c r="FO14" s="419"/>
      <c r="FP14" s="419"/>
      <c r="FQ14" s="419"/>
      <c r="FR14" s="275"/>
      <c r="FS14" s="55"/>
      <c r="FT14" s="55"/>
      <c r="FU14" s="55"/>
      <c r="FV14" s="55"/>
      <c r="FW14" s="275"/>
      <c r="FX14" s="275"/>
      <c r="FY14" s="273"/>
      <c r="FZ14" s="273"/>
      <c r="GA14" s="453"/>
      <c r="GB14" s="55"/>
      <c r="GC14" s="384"/>
      <c r="GD14" s="382"/>
      <c r="GE14" s="352"/>
      <c r="GF14" s="449"/>
      <c r="GG14" s="449"/>
      <c r="GH14" s="449"/>
      <c r="GI14" s="449"/>
      <c r="GJ14" s="449"/>
      <c r="GK14" s="449"/>
      <c r="GL14" s="449"/>
      <c r="GM14" s="449"/>
      <c r="GN14" s="449"/>
      <c r="GO14" s="449"/>
      <c r="GP14" s="449"/>
      <c r="GQ14" s="449"/>
      <c r="GR14" s="382"/>
      <c r="GS14" s="352"/>
      <c r="GT14" s="449"/>
      <c r="GU14" s="449"/>
      <c r="GV14" s="449"/>
      <c r="GW14" s="449"/>
      <c r="GX14" s="449"/>
      <c r="GY14" s="449"/>
      <c r="GZ14" s="449"/>
      <c r="HA14" s="449"/>
      <c r="HB14" s="449"/>
      <c r="HC14" s="449"/>
      <c r="HD14" s="449"/>
      <c r="HE14" s="449"/>
      <c r="HF14" s="346" t="b">
        <v>0</v>
      </c>
      <c r="HG14" s="55"/>
      <c r="HH14" s="55"/>
      <c r="HI14" s="55"/>
      <c r="HJ14" s="346" t="b">
        <v>0</v>
      </c>
      <c r="HK14" s="346" t="b">
        <v>0</v>
      </c>
      <c r="HL14" s="346" t="b">
        <v>1</v>
      </c>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47"/>
      <c r="IM14" s="346" t="b">
        <v>1</v>
      </c>
      <c r="IN14" s="346" t="b">
        <v>1</v>
      </c>
      <c r="IO14" s="357">
        <v>1</v>
      </c>
      <c r="IP14" s="358">
        <v>0.75</v>
      </c>
      <c r="IQ14" s="358">
        <v>0.75</v>
      </c>
      <c r="IR14" s="358">
        <v>0.75</v>
      </c>
      <c r="IS14" s="358">
        <v>0.75</v>
      </c>
      <c r="IT14" s="358">
        <v>0.75</v>
      </c>
      <c r="IU14" s="358">
        <v>0.75</v>
      </c>
      <c r="IV14" s="358">
        <v>0.75</v>
      </c>
      <c r="IW14" s="358">
        <v>0.75</v>
      </c>
      <c r="IX14" s="358">
        <v>0.75</v>
      </c>
      <c r="IY14" s="358">
        <v>0.75</v>
      </c>
      <c r="IZ14" s="358">
        <v>0.75</v>
      </c>
      <c r="JA14" s="358">
        <v>0.75</v>
      </c>
      <c r="JB14" s="358">
        <v>0.75</v>
      </c>
      <c r="JC14" s="358">
        <v>0.75</v>
      </c>
      <c r="JD14" s="358">
        <v>0.75</v>
      </c>
      <c r="JE14" s="358">
        <v>0.75</v>
      </c>
      <c r="JF14" s="358">
        <v>0.75</v>
      </c>
      <c r="JG14" s="358">
        <v>0.75</v>
      </c>
      <c r="JH14" s="358">
        <v>0.75</v>
      </c>
      <c r="JI14" s="358">
        <v>0.75</v>
      </c>
      <c r="JJ14" s="358">
        <v>0.75</v>
      </c>
      <c r="JK14" s="358">
        <v>0.75</v>
      </c>
      <c r="JL14" s="358">
        <v>0.75</v>
      </c>
      <c r="JM14" s="358">
        <v>0.75</v>
      </c>
      <c r="JN14" s="358">
        <v>0.75</v>
      </c>
      <c r="JO14" s="358">
        <v>0.75</v>
      </c>
      <c r="JP14" s="346" t="b">
        <v>0</v>
      </c>
      <c r="JQ14" s="362"/>
      <c r="JR14" s="356"/>
      <c r="JS14" s="356"/>
      <c r="JT14" s="356"/>
      <c r="JU14" s="356"/>
      <c r="JV14" s="356"/>
      <c r="JW14" s="356"/>
      <c r="JX14" s="356"/>
      <c r="JY14" s="356"/>
      <c r="JZ14" s="356"/>
      <c r="KA14" s="356"/>
      <c r="KB14" s="356"/>
      <c r="KC14" s="356"/>
      <c r="KD14" s="356"/>
      <c r="KE14" s="356"/>
      <c r="KF14" s="356"/>
      <c r="KG14" s="356"/>
      <c r="KH14" s="356"/>
      <c r="KI14" s="356"/>
      <c r="KJ14" s="356"/>
      <c r="KK14" s="356"/>
      <c r="KL14" s="356"/>
      <c r="KM14" s="356"/>
      <c r="KN14" s="356"/>
      <c r="KO14" s="356"/>
      <c r="KP14" s="356"/>
      <c r="KQ14" s="356"/>
      <c r="KR14" s="346" t="b">
        <v>1</v>
      </c>
      <c r="KS14" s="115">
        <v>1</v>
      </c>
      <c r="KT14" s="115">
        <v>1</v>
      </c>
      <c r="KU14" s="115">
        <v>1</v>
      </c>
      <c r="KV14" s="115">
        <v>1</v>
      </c>
      <c r="KW14" s="115">
        <v>1</v>
      </c>
      <c r="KX14" s="115">
        <v>1</v>
      </c>
      <c r="KY14" s="115">
        <v>1</v>
      </c>
      <c r="KZ14" s="115">
        <v>1</v>
      </c>
      <c r="LA14" s="115">
        <v>1</v>
      </c>
      <c r="LB14" s="115">
        <v>1</v>
      </c>
      <c r="LC14" s="115">
        <v>1</v>
      </c>
      <c r="LD14" s="115">
        <v>1</v>
      </c>
      <c r="LE14" s="115">
        <v>1</v>
      </c>
      <c r="LF14" s="115">
        <v>1</v>
      </c>
      <c r="LG14" s="115">
        <v>1</v>
      </c>
      <c r="LH14" s="115">
        <v>1</v>
      </c>
      <c r="LI14" s="115">
        <v>1</v>
      </c>
      <c r="LJ14" s="115">
        <v>1</v>
      </c>
      <c r="LK14" s="115">
        <v>1</v>
      </c>
      <c r="LL14" s="115">
        <v>1</v>
      </c>
      <c r="LM14" s="115">
        <v>1</v>
      </c>
      <c r="LN14" s="115">
        <v>1</v>
      </c>
      <c r="LO14" s="115">
        <v>1</v>
      </c>
      <c r="LP14" s="115">
        <v>1</v>
      </c>
      <c r="LQ14" s="115">
        <v>1</v>
      </c>
      <c r="LR14" s="115">
        <v>1</v>
      </c>
      <c r="LS14" s="346" t="b">
        <v>1</v>
      </c>
      <c r="LT14" s="277">
        <v>0</v>
      </c>
      <c r="LU14" s="363" t="s">
        <v>1114</v>
      </c>
      <c r="LV14" s="346" t="b">
        <v>1</v>
      </c>
      <c r="LW14" s="277">
        <v>0</v>
      </c>
      <c r="LX14" s="363" t="s">
        <v>1115</v>
      </c>
      <c r="LZ14"/>
      <c r="MA14"/>
      <c r="MB14"/>
      <c r="MC14"/>
      <c r="MD14"/>
      <c r="ME14"/>
      <c r="MF14"/>
      <c r="MG14"/>
      <c r="MH14"/>
      <c r="MI14"/>
      <c r="MJ14"/>
      <c r="MK14"/>
      <c r="ML14"/>
      <c r="MM14"/>
    </row>
    <row r="15" spans="1:351" ht="12.95" customHeight="1">
      <c r="A15" s="5"/>
      <c r="C15" s="5" t="str">
        <v>Include in System</v>
      </c>
      <c r="D15" s="53" t="str" cm="1">
        <f t="array" aca="1" ref="D15" ca="1">IFERROR(HYPERLINK("#"&amp;CELL("address", INDEX(J$12:ADW$12,,MATCH(C15,J$12:ADW$12,0))),$C15),"")</f>
        <v>Include in System</v>
      </c>
      <c r="E15" s="155" t="str" cm="1">
        <f t="array" ref="E15">_xlfn.LET(
  _xlpm.headerRow, $L$12:$ACH$12,
  _xlpm.dataRow, $L$13:$ACH$13,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90"/>
      <c r="I15" s="90"/>
      <c r="J15" t="s">
        <v>1116</v>
      </c>
      <c r="K15" s="39" t="s">
        <v>47</v>
      </c>
      <c r="L15" s="9" t="s">
        <v>142</v>
      </c>
      <c r="M15" s="186" t="b">
        <v>1</v>
      </c>
      <c r="N15" s="9" t="s">
        <v>1117</v>
      </c>
      <c r="O15" s="145"/>
      <c r="P15" s="145" t="s">
        <v>1118</v>
      </c>
      <c r="Q15" s="145" t="s">
        <v>1446</v>
      </c>
      <c r="R15" s="346" t="b">
        <v>0</v>
      </c>
      <c r="S15" s="41">
        <v>0</v>
      </c>
      <c r="T15" s="140"/>
      <c r="U15" s="387"/>
      <c r="V15" s="391">
        <v>200</v>
      </c>
      <c r="W15" s="391">
        <v>200</v>
      </c>
      <c r="X15" s="391">
        <v>200</v>
      </c>
      <c r="Y15" s="391">
        <v>200</v>
      </c>
      <c r="Z15" s="391">
        <v>200</v>
      </c>
      <c r="AA15" s="391">
        <v>200</v>
      </c>
      <c r="AB15" s="391">
        <v>200</v>
      </c>
      <c r="AC15" s="391">
        <v>200</v>
      </c>
      <c r="AD15" s="391">
        <v>200</v>
      </c>
      <c r="AE15" s="391">
        <v>200</v>
      </c>
      <c r="AF15" s="391">
        <v>200</v>
      </c>
      <c r="AG15" s="391">
        <v>200</v>
      </c>
      <c r="AH15" s="391">
        <v>200</v>
      </c>
      <c r="AI15" s="391">
        <v>200</v>
      </c>
      <c r="AJ15" s="391">
        <v>200</v>
      </c>
      <c r="AK15" s="391">
        <v>200</v>
      </c>
      <c r="AL15" s="391">
        <v>200</v>
      </c>
      <c r="AM15" s="391">
        <v>200</v>
      </c>
      <c r="AN15" s="391">
        <v>200</v>
      </c>
      <c r="AO15" s="391">
        <v>200</v>
      </c>
      <c r="AP15" s="391">
        <v>200</v>
      </c>
      <c r="AQ15" s="391">
        <v>200</v>
      </c>
      <c r="AR15" s="391">
        <v>200</v>
      </c>
      <c r="AS15" s="391">
        <v>200</v>
      </c>
      <c r="AT15" s="391">
        <v>200</v>
      </c>
      <c r="AU15" s="391">
        <v>200</v>
      </c>
      <c r="AV15" s="387"/>
      <c r="AW15" s="387"/>
      <c r="AX15" s="387"/>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51"/>
      <c r="BW15" s="351"/>
      <c r="BX15" s="351"/>
      <c r="BY15" s="351"/>
      <c r="BZ15" s="351"/>
      <c r="CA15" s="351"/>
      <c r="CB15" s="351"/>
      <c r="CC15" s="351"/>
      <c r="CD15" s="351"/>
      <c r="CE15" s="351"/>
      <c r="CF15" s="351"/>
      <c r="CG15" s="351"/>
      <c r="CH15" s="351"/>
      <c r="CI15" s="351"/>
      <c r="CJ15" s="351"/>
      <c r="CK15" s="351"/>
      <c r="CL15" s="351"/>
      <c r="CM15" s="351"/>
      <c r="CN15" s="351"/>
      <c r="CO15" s="351"/>
      <c r="CP15" s="351"/>
      <c r="CQ15" s="351"/>
      <c r="CR15" s="351"/>
      <c r="CS15" s="351"/>
      <c r="CT15" s="351"/>
      <c r="CU15" s="351"/>
      <c r="CV15" s="351"/>
      <c r="CW15" s="351"/>
      <c r="CX15" s="351"/>
      <c r="CY15" s="351"/>
      <c r="CZ15" s="351"/>
      <c r="DA15" s="351"/>
      <c r="DB15" s="351"/>
      <c r="DC15" s="351"/>
      <c r="DD15" s="351"/>
      <c r="DE15" s="351"/>
      <c r="DF15" s="351"/>
      <c r="DG15" s="351"/>
      <c r="DH15" s="351"/>
      <c r="DI15" s="351"/>
      <c r="DJ15" s="351"/>
      <c r="DK15" s="351"/>
      <c r="DL15" s="351"/>
      <c r="DM15" s="351"/>
      <c r="DN15" s="351"/>
      <c r="DO15" s="351"/>
      <c r="DP15" s="351"/>
      <c r="DQ15" s="351"/>
      <c r="DR15" s="351"/>
      <c r="DS15" s="351"/>
      <c r="DT15" s="351"/>
      <c r="DU15" s="351"/>
      <c r="DV15" s="380"/>
      <c r="DW15" s="363"/>
      <c r="DX15" s="42"/>
      <c r="DY15" s="42"/>
      <c r="DZ15" s="42"/>
      <c r="EA15" s="42"/>
      <c r="EB15" s="42"/>
      <c r="EC15" s="42"/>
      <c r="ED15" s="42"/>
      <c r="EE15" s="42"/>
      <c r="EF15" s="42"/>
      <c r="EG15" s="42"/>
      <c r="EH15" s="42"/>
      <c r="EI15" s="42"/>
      <c r="EJ15" s="10"/>
      <c r="EK15" s="206"/>
      <c r="EL15" s="42"/>
      <c r="EM15" s="42"/>
      <c r="EN15" s="42"/>
      <c r="EO15" s="42"/>
      <c r="EP15" s="42"/>
      <c r="EQ15" s="42"/>
      <c r="ER15" s="42"/>
      <c r="ES15" s="42"/>
      <c r="ET15" s="42"/>
      <c r="EU15" s="42"/>
      <c r="EV15" s="42"/>
      <c r="EW15" s="42"/>
      <c r="EX15" s="346" t="b">
        <v>0</v>
      </c>
      <c r="EY15" s="140"/>
      <c r="EZ15" s="10"/>
      <c r="FA15" s="10"/>
      <c r="FB15" s="43"/>
      <c r="FC15" s="43"/>
      <c r="FF15" s="10"/>
      <c r="FG15" s="43"/>
      <c r="FH15" s="42"/>
      <c r="FI15" s="55"/>
      <c r="FJ15" s="55"/>
      <c r="FK15" s="355"/>
      <c r="FL15" s="355"/>
      <c r="FM15" s="43"/>
      <c r="FN15" s="42"/>
      <c r="FO15" s="419"/>
      <c r="FP15" s="419"/>
      <c r="FQ15" s="419"/>
      <c r="FR15" s="275"/>
      <c r="FS15" s="55"/>
      <c r="FT15" s="55"/>
      <c r="FU15" s="55"/>
      <c r="FV15" s="55"/>
      <c r="FW15" s="275">
        <v>0.92</v>
      </c>
      <c r="FX15" s="275">
        <v>0.92</v>
      </c>
      <c r="FY15" s="273"/>
      <c r="FZ15" s="273"/>
      <c r="GA15" s="453"/>
      <c r="GB15" s="55">
        <v>4</v>
      </c>
      <c r="GC15" s="384" t="s">
        <v>881</v>
      </c>
      <c r="GD15" s="10"/>
      <c r="GE15" s="206"/>
      <c r="GF15" s="450"/>
      <c r="GG15" s="450"/>
      <c r="GH15" s="450"/>
      <c r="GI15" s="450"/>
      <c r="GJ15" s="450"/>
      <c r="GK15" s="450"/>
      <c r="GL15" s="450"/>
      <c r="GM15" s="450"/>
      <c r="GN15" s="450"/>
      <c r="GO15" s="450"/>
      <c r="GP15" s="450"/>
      <c r="GQ15" s="450"/>
      <c r="GR15" s="10"/>
      <c r="GS15" s="206"/>
      <c r="GT15" s="450"/>
      <c r="GU15" s="450"/>
      <c r="GV15" s="450"/>
      <c r="GW15" s="450"/>
      <c r="GX15" s="450"/>
      <c r="GY15" s="450"/>
      <c r="GZ15" s="450"/>
      <c r="HA15" s="450"/>
      <c r="HB15" s="450"/>
      <c r="HC15" s="450"/>
      <c r="HD15" s="450"/>
      <c r="HE15" s="450"/>
      <c r="HF15" s="346" t="b">
        <v>0</v>
      </c>
      <c r="HG15" s="55"/>
      <c r="HH15" s="55"/>
      <c r="HI15" s="55"/>
      <c r="HJ15" s="346" t="b">
        <v>0</v>
      </c>
      <c r="HK15" s="346" t="b">
        <v>0</v>
      </c>
      <c r="HL15" s="346" t="b">
        <v>1</v>
      </c>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47"/>
      <c r="IM15" s="346" t="b">
        <v>1</v>
      </c>
      <c r="IN15" s="346" t="b">
        <v>1</v>
      </c>
      <c r="IO15" s="359">
        <v>2</v>
      </c>
      <c r="IP15" s="360">
        <v>1</v>
      </c>
      <c r="IQ15" s="360">
        <v>1</v>
      </c>
      <c r="IR15" s="360">
        <v>1</v>
      </c>
      <c r="IS15" s="360">
        <v>1</v>
      </c>
      <c r="IT15" s="360">
        <v>1</v>
      </c>
      <c r="IU15" s="360">
        <v>1</v>
      </c>
      <c r="IV15" s="360">
        <v>1</v>
      </c>
      <c r="IW15" s="360">
        <v>1</v>
      </c>
      <c r="IX15" s="360">
        <v>1</v>
      </c>
      <c r="IY15" s="360">
        <v>1</v>
      </c>
      <c r="IZ15" s="360">
        <v>1</v>
      </c>
      <c r="JA15" s="360">
        <v>1</v>
      </c>
      <c r="JB15" s="360">
        <v>1</v>
      </c>
      <c r="JC15" s="360">
        <v>1</v>
      </c>
      <c r="JD15" s="360">
        <v>1</v>
      </c>
      <c r="JE15" s="360">
        <v>1</v>
      </c>
      <c r="JF15" s="360">
        <v>1</v>
      </c>
      <c r="JG15" s="360">
        <v>1</v>
      </c>
      <c r="JH15" s="360">
        <v>1</v>
      </c>
      <c r="JI15" s="360">
        <v>1</v>
      </c>
      <c r="JJ15" s="360">
        <v>1</v>
      </c>
      <c r="JK15" s="360">
        <v>1</v>
      </c>
      <c r="JL15" s="360">
        <v>1</v>
      </c>
      <c r="JM15" s="360">
        <v>1</v>
      </c>
      <c r="JN15" s="360">
        <v>1</v>
      </c>
      <c r="JO15" s="360">
        <v>1</v>
      </c>
      <c r="JP15" s="346" t="b">
        <v>0</v>
      </c>
      <c r="JQ15" s="362"/>
      <c r="JR15" s="356"/>
      <c r="JS15" s="356"/>
      <c r="JT15" s="356"/>
      <c r="JU15" s="356"/>
      <c r="JV15" s="356"/>
      <c r="JW15" s="356"/>
      <c r="JX15" s="356"/>
      <c r="JY15" s="356"/>
      <c r="JZ15" s="356"/>
      <c r="KA15" s="356"/>
      <c r="KB15" s="356"/>
      <c r="KC15" s="356"/>
      <c r="KD15" s="356"/>
      <c r="KE15" s="356"/>
      <c r="KF15" s="356"/>
      <c r="KG15" s="356"/>
      <c r="KH15" s="356"/>
      <c r="KI15" s="356"/>
      <c r="KJ15" s="356"/>
      <c r="KK15" s="356"/>
      <c r="KL15" s="356"/>
      <c r="KM15" s="356"/>
      <c r="KN15" s="356"/>
      <c r="KO15" s="356"/>
      <c r="KP15" s="356"/>
      <c r="KQ15" s="356"/>
      <c r="KR15" s="346" t="b">
        <v>0</v>
      </c>
      <c r="KS15" s="115"/>
      <c r="KT15" s="115"/>
      <c r="KU15" s="115"/>
      <c r="KV15" s="115"/>
      <c r="KW15" s="115"/>
      <c r="KX15" s="115"/>
      <c r="KY15" s="115"/>
      <c r="KZ15" s="115"/>
      <c r="LA15" s="115"/>
      <c r="LB15" s="115"/>
      <c r="LC15" s="115"/>
      <c r="LD15" s="115"/>
      <c r="LE15" s="115"/>
      <c r="LF15" s="115"/>
      <c r="LG15" s="115"/>
      <c r="LH15" s="115"/>
      <c r="LI15" s="115"/>
      <c r="LJ15" s="115"/>
      <c r="LK15" s="115"/>
      <c r="LL15" s="115"/>
      <c r="LM15" s="144"/>
      <c r="LN15" s="144"/>
      <c r="LO15" s="144"/>
      <c r="LP15" s="144"/>
      <c r="LQ15" s="144"/>
      <c r="LR15" s="144"/>
      <c r="LS15" s="346" t="b">
        <v>1</v>
      </c>
      <c r="LT15" s="277">
        <v>1</v>
      </c>
      <c r="LU15" s="363"/>
      <c r="LV15" s="346" t="b">
        <v>1</v>
      </c>
      <c r="LW15" s="277">
        <v>1</v>
      </c>
      <c r="LX15" s="363"/>
      <c r="LZ15"/>
      <c r="MA15"/>
      <c r="MB15"/>
      <c r="MC15"/>
      <c r="MD15"/>
      <c r="ME15"/>
      <c r="MF15"/>
      <c r="MG15"/>
      <c r="MH15"/>
      <c r="MI15"/>
      <c r="MJ15"/>
      <c r="MK15"/>
      <c r="ML15"/>
      <c r="MM15"/>
    </row>
    <row r="16" spans="1:351" ht="12.95" customHeight="1">
      <c r="A16" s="5"/>
      <c r="C16" s="5" t="str">
        <v>Resource Type</v>
      </c>
      <c r="D16" s="53" t="str" cm="1">
        <f t="array" aca="1" ref="D16" ca="1">IFERROR(HYPERLINK("#"&amp;CELL("address", INDEX(J$12:ADW$12,,MATCH(C16,J$12:ADW$12,0))),$C16),"")</f>
        <v>Resource Type</v>
      </c>
      <c r="E16" s="155" t="str" cm="1">
        <f t="array" ref="E16">_xlfn.LET(
  _xlpm.headerRow, $L$12:$ACH$12,
  _xlpm.dataRow, $L$13:$ACH$13,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0" t="b">
        <v>1</v>
      </c>
      <c r="H16" s="90"/>
      <c r="I16" s="90"/>
      <c r="J16" t="s">
        <v>1119</v>
      </c>
      <c r="K16" s="39" t="s">
        <v>47</v>
      </c>
      <c r="L16" s="9" t="s">
        <v>142</v>
      </c>
      <c r="M16" s="186" t="b">
        <v>1</v>
      </c>
      <c r="N16" s="9" t="s">
        <v>1120</v>
      </c>
      <c r="O16" s="145"/>
      <c r="P16" s="145" t="s">
        <v>1121</v>
      </c>
      <c r="Q16" s="145" t="s">
        <v>1447</v>
      </c>
      <c r="R16" s="346" t="b">
        <v>0</v>
      </c>
      <c r="S16" s="41">
        <v>0</v>
      </c>
      <c r="T16" s="140"/>
      <c r="U16" s="387"/>
      <c r="V16" s="391">
        <v>100</v>
      </c>
      <c r="W16" s="391">
        <v>100</v>
      </c>
      <c r="X16" s="391">
        <v>100</v>
      </c>
      <c r="Y16" s="391">
        <v>100</v>
      </c>
      <c r="Z16" s="391">
        <v>100</v>
      </c>
      <c r="AA16" s="391">
        <v>100</v>
      </c>
      <c r="AB16" s="391">
        <v>100</v>
      </c>
      <c r="AC16" s="391">
        <v>100</v>
      </c>
      <c r="AD16" s="391">
        <v>100</v>
      </c>
      <c r="AE16" s="391">
        <v>100</v>
      </c>
      <c r="AF16" s="391">
        <v>100</v>
      </c>
      <c r="AG16" s="391">
        <v>100</v>
      </c>
      <c r="AH16" s="391">
        <v>100</v>
      </c>
      <c r="AI16" s="391">
        <v>100</v>
      </c>
      <c r="AJ16" s="391">
        <v>100</v>
      </c>
      <c r="AK16" s="391">
        <v>100</v>
      </c>
      <c r="AL16" s="391">
        <v>100</v>
      </c>
      <c r="AM16" s="391">
        <v>100</v>
      </c>
      <c r="AN16" s="391">
        <v>100</v>
      </c>
      <c r="AO16" s="391">
        <v>100</v>
      </c>
      <c r="AP16" s="391">
        <v>100</v>
      </c>
      <c r="AQ16" s="391">
        <v>100</v>
      </c>
      <c r="AR16" s="391">
        <v>100</v>
      </c>
      <c r="AS16" s="391">
        <v>100</v>
      </c>
      <c r="AT16" s="391">
        <v>100</v>
      </c>
      <c r="AU16" s="391">
        <v>100</v>
      </c>
      <c r="AV16" s="387"/>
      <c r="AW16" s="387"/>
      <c r="AX16" s="387"/>
      <c r="AY16" s="387"/>
      <c r="AZ16" s="387"/>
      <c r="BA16" s="387"/>
      <c r="BB16" s="387"/>
      <c r="BC16" s="387"/>
      <c r="BD16" s="387"/>
      <c r="BE16" s="387"/>
      <c r="BF16" s="387"/>
      <c r="BG16" s="387"/>
      <c r="BH16" s="387"/>
      <c r="BI16" s="387"/>
      <c r="BJ16" s="387"/>
      <c r="BK16" s="387"/>
      <c r="BL16" s="387"/>
      <c r="BM16" s="387"/>
      <c r="BN16" s="387"/>
      <c r="BO16" s="387"/>
      <c r="BP16" s="387"/>
      <c r="BQ16" s="387"/>
      <c r="BR16" s="387"/>
      <c r="BS16" s="387"/>
      <c r="BT16" s="387"/>
      <c r="BU16" s="387"/>
      <c r="BV16" s="351"/>
      <c r="BW16" s="351"/>
      <c r="BX16" s="351"/>
      <c r="BY16" s="351"/>
      <c r="BZ16" s="351"/>
      <c r="CA16" s="351"/>
      <c r="CB16" s="351"/>
      <c r="CC16" s="351"/>
      <c r="CD16" s="351"/>
      <c r="CE16" s="351"/>
      <c r="CF16" s="351"/>
      <c r="CG16" s="351"/>
      <c r="CH16" s="351"/>
      <c r="CI16" s="351"/>
      <c r="CJ16" s="351"/>
      <c r="CK16" s="351"/>
      <c r="CL16" s="351"/>
      <c r="CM16" s="351"/>
      <c r="CN16" s="351"/>
      <c r="CO16" s="351"/>
      <c r="CP16" s="351"/>
      <c r="CQ16" s="351"/>
      <c r="CR16" s="351"/>
      <c r="CS16" s="351"/>
      <c r="CT16" s="351"/>
      <c r="CU16" s="351"/>
      <c r="CV16" s="351"/>
      <c r="CW16" s="351"/>
      <c r="CX16" s="351"/>
      <c r="CY16" s="351"/>
      <c r="CZ16" s="351"/>
      <c r="DA16" s="351"/>
      <c r="DB16" s="351"/>
      <c r="DC16" s="351"/>
      <c r="DD16" s="351"/>
      <c r="DE16" s="351"/>
      <c r="DF16" s="351"/>
      <c r="DG16" s="351"/>
      <c r="DH16" s="351"/>
      <c r="DI16" s="351"/>
      <c r="DJ16" s="351"/>
      <c r="DK16" s="351"/>
      <c r="DL16" s="351"/>
      <c r="DM16" s="351"/>
      <c r="DN16" s="351"/>
      <c r="DO16" s="351"/>
      <c r="DP16" s="351"/>
      <c r="DQ16" s="351"/>
      <c r="DR16" s="351"/>
      <c r="DS16" s="351"/>
      <c r="DT16" s="351"/>
      <c r="DU16" s="351"/>
      <c r="DV16" s="380" t="s">
        <v>1112</v>
      </c>
      <c r="DW16" s="363" t="s">
        <v>1122</v>
      </c>
      <c r="DX16" s="42"/>
      <c r="DY16" s="42"/>
      <c r="DZ16" s="42"/>
      <c r="EA16" s="42"/>
      <c r="EB16" s="42"/>
      <c r="EC16" s="42"/>
      <c r="ED16" s="42"/>
      <c r="EE16" s="42"/>
      <c r="EF16" s="42"/>
      <c r="EG16" s="42"/>
      <c r="EH16" s="42"/>
      <c r="EI16" s="42"/>
      <c r="EJ16" s="10"/>
      <c r="EK16" s="206"/>
      <c r="EL16" s="42"/>
      <c r="EM16" s="42"/>
      <c r="EN16" s="42"/>
      <c r="EO16" s="42"/>
      <c r="EP16" s="42"/>
      <c r="EQ16" s="42"/>
      <c r="ER16" s="42"/>
      <c r="ES16" s="42"/>
      <c r="ET16" s="42"/>
      <c r="EU16" s="42"/>
      <c r="EV16" s="42"/>
      <c r="EW16" s="42"/>
      <c r="EX16" s="346" t="b">
        <v>0</v>
      </c>
      <c r="EY16" s="140"/>
      <c r="EZ16" s="10"/>
      <c r="FA16" s="10"/>
      <c r="FB16" s="101"/>
      <c r="FC16" s="101"/>
      <c r="FD16" s="43"/>
      <c r="FE16" s="43"/>
      <c r="FF16" s="10"/>
      <c r="FG16" s="43"/>
      <c r="FH16" s="42"/>
      <c r="FI16" s="55"/>
      <c r="FJ16" s="55"/>
      <c r="FK16" s="355"/>
      <c r="FL16" s="355"/>
      <c r="FM16" s="43"/>
      <c r="FN16" s="42"/>
      <c r="FO16" s="419"/>
      <c r="FP16" s="419"/>
      <c r="FQ16" s="419"/>
      <c r="FR16" s="275"/>
      <c r="FS16" s="55"/>
      <c r="FT16" s="55"/>
      <c r="FU16" s="55"/>
      <c r="FV16" s="55"/>
      <c r="FW16" s="273"/>
      <c r="FX16" s="273"/>
      <c r="FY16" s="273"/>
      <c r="FZ16" s="273"/>
      <c r="GA16" s="453"/>
      <c r="GB16" s="55"/>
      <c r="GC16" s="384"/>
      <c r="GD16" s="10"/>
      <c r="GE16" s="206"/>
      <c r="GF16" s="450"/>
      <c r="GG16" s="450"/>
      <c r="GH16" s="450"/>
      <c r="GI16" s="450"/>
      <c r="GJ16" s="450"/>
      <c r="GK16" s="450"/>
      <c r="GL16" s="450"/>
      <c r="GM16" s="450"/>
      <c r="GN16" s="450"/>
      <c r="GO16" s="450"/>
      <c r="GP16" s="450"/>
      <c r="GQ16" s="450"/>
      <c r="GR16" s="10"/>
      <c r="GS16" s="206"/>
      <c r="GT16" s="450"/>
      <c r="GU16" s="450"/>
      <c r="GV16" s="450"/>
      <c r="GW16" s="450"/>
      <c r="GX16" s="450"/>
      <c r="GY16" s="450"/>
      <c r="GZ16" s="450"/>
      <c r="HA16" s="450"/>
      <c r="HB16" s="450"/>
      <c r="HC16" s="450"/>
      <c r="HD16" s="450"/>
      <c r="HE16" s="450"/>
      <c r="HF16" s="346" t="b">
        <v>0</v>
      </c>
      <c r="HG16" s="55"/>
      <c r="HH16" s="55"/>
      <c r="HI16" s="55"/>
      <c r="HJ16" s="346" t="b">
        <v>0</v>
      </c>
      <c r="HK16" s="346" t="b">
        <v>0</v>
      </c>
      <c r="HL16" s="346" t="b">
        <v>1</v>
      </c>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47"/>
      <c r="IM16" s="346" t="b">
        <v>1</v>
      </c>
      <c r="IN16" s="346" t="b">
        <v>0</v>
      </c>
      <c r="IO16" s="359"/>
      <c r="IP16" s="360"/>
      <c r="IQ16" s="360"/>
      <c r="IR16" s="360"/>
      <c r="IS16" s="360"/>
      <c r="IT16" s="360"/>
      <c r="IU16" s="360"/>
      <c r="IV16" s="360"/>
      <c r="IW16" s="360"/>
      <c r="IX16" s="360"/>
      <c r="IY16" s="360"/>
      <c r="IZ16" s="360"/>
      <c r="JA16" s="360"/>
      <c r="JB16" s="360"/>
      <c r="JC16" s="360"/>
      <c r="JD16" s="360"/>
      <c r="JE16" s="360"/>
      <c r="JF16" s="360"/>
      <c r="JG16" s="360"/>
      <c r="JH16" s="360"/>
      <c r="JI16" s="360"/>
      <c r="JJ16" s="360"/>
      <c r="JK16" s="361"/>
      <c r="JL16" s="361"/>
      <c r="JM16" s="361"/>
      <c r="JN16" s="361"/>
      <c r="JO16" s="361"/>
      <c r="JP16" s="346" t="b">
        <v>1</v>
      </c>
      <c r="JQ16" s="362">
        <v>1</v>
      </c>
      <c r="JR16" s="356">
        <v>0.9</v>
      </c>
      <c r="JS16" s="356">
        <v>0.9</v>
      </c>
      <c r="JT16" s="356">
        <v>0.9</v>
      </c>
      <c r="JU16" s="356">
        <v>0.9</v>
      </c>
      <c r="JV16" s="356">
        <v>0.9</v>
      </c>
      <c r="JW16" s="356">
        <v>0.9</v>
      </c>
      <c r="JX16" s="356">
        <v>0.9</v>
      </c>
      <c r="JY16" s="356">
        <v>0.9</v>
      </c>
      <c r="JZ16" s="356">
        <v>0.9</v>
      </c>
      <c r="KA16" s="356">
        <v>0.9</v>
      </c>
      <c r="KB16" s="356">
        <v>0.9</v>
      </c>
      <c r="KC16" s="356">
        <v>0.9</v>
      </c>
      <c r="KD16" s="356">
        <v>0.9</v>
      </c>
      <c r="KE16" s="356">
        <v>0.9</v>
      </c>
      <c r="KF16" s="356">
        <v>0.9</v>
      </c>
      <c r="KG16" s="356">
        <v>0.9</v>
      </c>
      <c r="KH16" s="356">
        <v>0.9</v>
      </c>
      <c r="KI16" s="356">
        <v>0.9</v>
      </c>
      <c r="KJ16" s="356">
        <v>0.9</v>
      </c>
      <c r="KK16" s="356">
        <v>0.9</v>
      </c>
      <c r="KL16" s="356">
        <v>0.9</v>
      </c>
      <c r="KM16" s="356">
        <v>0.9</v>
      </c>
      <c r="KN16" s="356">
        <v>0.9</v>
      </c>
      <c r="KO16" s="356">
        <v>0.9</v>
      </c>
      <c r="KP16" s="356">
        <v>0.9</v>
      </c>
      <c r="KQ16" s="356">
        <v>0.9</v>
      </c>
      <c r="KR16" s="346" t="b">
        <v>1</v>
      </c>
      <c r="KS16" s="115">
        <v>1</v>
      </c>
      <c r="KT16" s="115">
        <v>1</v>
      </c>
      <c r="KU16" s="115">
        <v>1</v>
      </c>
      <c r="KV16" s="115">
        <v>1</v>
      </c>
      <c r="KW16" s="115">
        <v>1</v>
      </c>
      <c r="KX16" s="115">
        <v>1</v>
      </c>
      <c r="KY16" s="115">
        <v>1</v>
      </c>
      <c r="KZ16" s="115">
        <v>1</v>
      </c>
      <c r="LA16" s="115">
        <v>1</v>
      </c>
      <c r="LB16" s="115">
        <v>1</v>
      </c>
      <c r="LC16" s="115">
        <v>1</v>
      </c>
      <c r="LD16" s="115">
        <v>1</v>
      </c>
      <c r="LE16" s="115">
        <v>1</v>
      </c>
      <c r="LF16" s="115">
        <v>1</v>
      </c>
      <c r="LG16" s="115">
        <v>1</v>
      </c>
      <c r="LH16" s="115">
        <v>1</v>
      </c>
      <c r="LI16" s="115">
        <v>1</v>
      </c>
      <c r="LJ16" s="115">
        <v>1</v>
      </c>
      <c r="LK16" s="115">
        <v>1</v>
      </c>
      <c r="LL16" s="115">
        <v>1</v>
      </c>
      <c r="LM16" s="115">
        <v>1</v>
      </c>
      <c r="LN16" s="115">
        <v>1</v>
      </c>
      <c r="LO16" s="115">
        <v>1</v>
      </c>
      <c r="LP16" s="115">
        <v>1</v>
      </c>
      <c r="LQ16" s="115">
        <v>1</v>
      </c>
      <c r="LR16" s="115">
        <v>1</v>
      </c>
      <c r="LS16" s="346" t="b">
        <v>1</v>
      </c>
      <c r="LT16" s="277">
        <v>0</v>
      </c>
      <c r="LU16" s="363" t="s">
        <v>1123</v>
      </c>
      <c r="LV16" s="346" t="b">
        <v>1</v>
      </c>
      <c r="LW16" s="277">
        <v>0</v>
      </c>
      <c r="LX16" s="363" t="s">
        <v>1124</v>
      </c>
      <c r="LZ16"/>
      <c r="MA16"/>
      <c r="MB16"/>
      <c r="MC16"/>
      <c r="MD16"/>
      <c r="ME16"/>
      <c r="MF16"/>
      <c r="MG16"/>
      <c r="MH16"/>
      <c r="MI16"/>
      <c r="MJ16"/>
      <c r="MK16"/>
      <c r="ML16"/>
      <c r="MM16"/>
    </row>
    <row r="17" spans="1:351" ht="12.95" customHeight="1">
      <c r="A17" s="5"/>
      <c r="C17" s="5" t="str">
        <v>Resource Groups</v>
      </c>
      <c r="D17" s="53" t="str" cm="1">
        <f t="array" aca="1" ref="D17" ca="1">IFERROR(HYPERLINK("#"&amp;CELL("address", INDEX(J$12:ADW$12,,MATCH(C17,J$12:ADW$12,0))),$C17),"")</f>
        <v>Resource Groups</v>
      </c>
      <c r="E17" s="155" t="str" cm="1">
        <f t="array" ref="E17">_xlfn.LET(
  _xlpm.headerRow, $L$12:$ACH$12,
  _xlpm.dataRow, $L$13:$ACH$13,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0" t="b">
        <v>1</v>
      </c>
      <c r="H17" s="90"/>
      <c r="I17" s="90"/>
      <c r="J17" t="s">
        <v>1125</v>
      </c>
      <c r="K17" s="39" t="s">
        <v>47</v>
      </c>
      <c r="L17" s="332" t="s">
        <v>142</v>
      </c>
      <c r="M17" s="338" t="b">
        <v>1</v>
      </c>
      <c r="N17" s="9" t="s">
        <v>1126</v>
      </c>
      <c r="O17" s="145"/>
      <c r="P17" s="145" t="s">
        <v>1127</v>
      </c>
      <c r="Q17" s="145" t="s">
        <v>1448</v>
      </c>
      <c r="R17" s="346" t="b">
        <v>0</v>
      </c>
      <c r="S17" s="41">
        <v>0</v>
      </c>
      <c r="T17" s="140"/>
      <c r="U17" s="387"/>
      <c r="V17" s="391">
        <v>20</v>
      </c>
      <c r="W17" s="391">
        <v>20</v>
      </c>
      <c r="X17" s="391">
        <v>20</v>
      </c>
      <c r="Y17" s="391">
        <v>20</v>
      </c>
      <c r="Z17" s="391">
        <v>20</v>
      </c>
      <c r="AA17" s="391">
        <v>20</v>
      </c>
      <c r="AB17" s="391">
        <v>20</v>
      </c>
      <c r="AC17" s="391">
        <v>20</v>
      </c>
      <c r="AD17" s="391">
        <v>20</v>
      </c>
      <c r="AE17" s="391">
        <v>20</v>
      </c>
      <c r="AF17" s="391">
        <v>20</v>
      </c>
      <c r="AG17" s="391">
        <v>20</v>
      </c>
      <c r="AH17" s="391">
        <v>20</v>
      </c>
      <c r="AI17" s="391">
        <v>20</v>
      </c>
      <c r="AJ17" s="391">
        <v>20</v>
      </c>
      <c r="AK17" s="391">
        <v>20</v>
      </c>
      <c r="AL17" s="391">
        <v>20</v>
      </c>
      <c r="AM17" s="391">
        <v>20</v>
      </c>
      <c r="AN17" s="391">
        <v>20</v>
      </c>
      <c r="AO17" s="391">
        <v>20</v>
      </c>
      <c r="AP17" s="391">
        <v>20</v>
      </c>
      <c r="AQ17" s="391">
        <v>20</v>
      </c>
      <c r="AR17" s="391">
        <v>20</v>
      </c>
      <c r="AS17" s="391">
        <v>20</v>
      </c>
      <c r="AT17" s="391">
        <v>20</v>
      </c>
      <c r="AU17" s="391">
        <v>20</v>
      </c>
      <c r="AV17" s="387"/>
      <c r="AW17" s="387"/>
      <c r="AX17" s="387"/>
      <c r="AY17" s="387"/>
      <c r="AZ17" s="387"/>
      <c r="BA17" s="387"/>
      <c r="BB17" s="387"/>
      <c r="BC17" s="387"/>
      <c r="BD17" s="387"/>
      <c r="BE17" s="387"/>
      <c r="BF17" s="387"/>
      <c r="BG17" s="387"/>
      <c r="BH17" s="387"/>
      <c r="BI17" s="387"/>
      <c r="BJ17" s="387"/>
      <c r="BK17" s="387"/>
      <c r="BL17" s="387"/>
      <c r="BM17" s="387"/>
      <c r="BN17" s="387"/>
      <c r="BO17" s="387"/>
      <c r="BP17" s="387"/>
      <c r="BQ17" s="387"/>
      <c r="BR17" s="387"/>
      <c r="BS17" s="387"/>
      <c r="BT17" s="387"/>
      <c r="BU17" s="387"/>
      <c r="BV17" s="351">
        <v>2</v>
      </c>
      <c r="BW17" s="351">
        <v>2</v>
      </c>
      <c r="BX17" s="351">
        <v>2</v>
      </c>
      <c r="BY17" s="351">
        <v>2</v>
      </c>
      <c r="BZ17" s="351">
        <v>2</v>
      </c>
      <c r="CA17" s="351">
        <v>2</v>
      </c>
      <c r="CB17" s="351">
        <v>2</v>
      </c>
      <c r="CC17" s="351">
        <v>2</v>
      </c>
      <c r="CD17" s="351">
        <v>2</v>
      </c>
      <c r="CE17" s="351">
        <v>2</v>
      </c>
      <c r="CF17" s="351">
        <v>2</v>
      </c>
      <c r="CG17" s="351">
        <v>2</v>
      </c>
      <c r="CH17" s="351">
        <v>2</v>
      </c>
      <c r="CI17" s="351">
        <v>2</v>
      </c>
      <c r="CJ17" s="351">
        <v>2</v>
      </c>
      <c r="CK17" s="351">
        <v>2</v>
      </c>
      <c r="CL17" s="351">
        <v>2</v>
      </c>
      <c r="CM17" s="351">
        <v>2</v>
      </c>
      <c r="CN17" s="351">
        <v>2</v>
      </c>
      <c r="CO17" s="351">
        <v>2</v>
      </c>
      <c r="CP17" s="351">
        <v>2</v>
      </c>
      <c r="CQ17" s="351">
        <v>2</v>
      </c>
      <c r="CR17" s="351">
        <v>2</v>
      </c>
      <c r="CS17" s="351">
        <v>2</v>
      </c>
      <c r="CT17" s="351">
        <v>2</v>
      </c>
      <c r="CU17" s="351">
        <v>2</v>
      </c>
      <c r="CV17" s="351"/>
      <c r="CW17" s="351"/>
      <c r="CX17" s="351"/>
      <c r="CY17" s="351"/>
      <c r="CZ17" s="351"/>
      <c r="DA17" s="351"/>
      <c r="DB17" s="351"/>
      <c r="DC17" s="351"/>
      <c r="DD17" s="351"/>
      <c r="DE17" s="351"/>
      <c r="DF17" s="351"/>
      <c r="DG17" s="351"/>
      <c r="DH17" s="351"/>
      <c r="DI17" s="351"/>
      <c r="DJ17" s="351"/>
      <c r="DK17" s="351"/>
      <c r="DL17" s="351"/>
      <c r="DM17" s="351"/>
      <c r="DN17" s="351"/>
      <c r="DO17" s="351"/>
      <c r="DP17" s="351"/>
      <c r="DQ17" s="351"/>
      <c r="DR17" s="351"/>
      <c r="DS17" s="351"/>
      <c r="DT17" s="351"/>
      <c r="DU17" s="351"/>
      <c r="DV17" s="380" t="s">
        <v>1112</v>
      </c>
      <c r="DW17" s="363" t="s">
        <v>1128</v>
      </c>
      <c r="DX17" s="42"/>
      <c r="DY17" s="42"/>
      <c r="DZ17" s="42"/>
      <c r="EA17" s="42"/>
      <c r="EB17" s="42"/>
      <c r="EC17" s="42"/>
      <c r="ED17" s="42"/>
      <c r="EE17" s="42"/>
      <c r="EF17" s="42"/>
      <c r="EG17" s="42"/>
      <c r="EH17" s="42"/>
      <c r="EI17" s="42"/>
      <c r="EJ17" s="380" t="s">
        <v>1112</v>
      </c>
      <c r="EK17" s="363" t="s">
        <v>1129</v>
      </c>
      <c r="EL17" s="42"/>
      <c r="EM17" s="42"/>
      <c r="EN17" s="42"/>
      <c r="EO17" s="42"/>
      <c r="EP17" s="42"/>
      <c r="EQ17" s="42"/>
      <c r="ER17" s="42"/>
      <c r="ES17" s="42"/>
      <c r="ET17" s="42"/>
      <c r="EU17" s="42"/>
      <c r="EV17" s="42"/>
      <c r="EW17" s="42"/>
      <c r="EX17" s="346" t="b">
        <v>0</v>
      </c>
      <c r="EY17" s="140"/>
      <c r="EZ17" s="10"/>
      <c r="FA17" s="10"/>
      <c r="FB17" s="101"/>
      <c r="FC17" s="101"/>
      <c r="FD17" s="25" t="s">
        <v>1130</v>
      </c>
      <c r="FF17" s="10"/>
      <c r="FG17" s="43"/>
      <c r="FH17" s="42"/>
      <c r="FI17" s="55"/>
      <c r="FJ17" s="55"/>
      <c r="FK17" s="355"/>
      <c r="FL17" s="355"/>
      <c r="FM17" s="43"/>
      <c r="FN17" s="42"/>
      <c r="FO17" s="419"/>
      <c r="FP17" s="419"/>
      <c r="FQ17" s="419"/>
      <c r="FR17" s="275"/>
      <c r="FS17" s="55"/>
      <c r="FT17" s="55"/>
      <c r="FU17" s="55"/>
      <c r="FV17" s="55"/>
      <c r="FW17" s="275"/>
      <c r="FX17" s="275"/>
      <c r="FY17" s="273"/>
      <c r="FZ17" s="273"/>
      <c r="GA17" s="453"/>
      <c r="GB17" s="55"/>
      <c r="GC17" s="384"/>
      <c r="GD17" s="380"/>
      <c r="GE17" s="363"/>
      <c r="GF17" s="450"/>
      <c r="GG17" s="450"/>
      <c r="GH17" s="450"/>
      <c r="GI17" s="450"/>
      <c r="GJ17" s="450"/>
      <c r="GK17" s="450"/>
      <c r="GL17" s="450"/>
      <c r="GM17" s="450"/>
      <c r="GN17" s="450"/>
      <c r="GO17" s="450"/>
      <c r="GP17" s="450"/>
      <c r="GQ17" s="450"/>
      <c r="GR17" s="380"/>
      <c r="GS17" s="363"/>
      <c r="GT17" s="450"/>
      <c r="GU17" s="450"/>
      <c r="GV17" s="450"/>
      <c r="GW17" s="450"/>
      <c r="GX17" s="450"/>
      <c r="GY17" s="450"/>
      <c r="GZ17" s="450"/>
      <c r="HA17" s="450"/>
      <c r="HB17" s="450"/>
      <c r="HC17" s="450"/>
      <c r="HD17" s="450"/>
      <c r="HE17" s="450"/>
      <c r="HF17" s="346" t="b">
        <v>0</v>
      </c>
      <c r="HG17" s="55"/>
      <c r="HH17" s="55"/>
      <c r="HI17" s="55"/>
      <c r="HJ17" s="346" t="b">
        <v>0</v>
      </c>
      <c r="HK17" s="346" t="b">
        <v>0</v>
      </c>
      <c r="HL17" s="346" t="b">
        <v>1</v>
      </c>
      <c r="HM17" s="47">
        <v>0.8</v>
      </c>
      <c r="HN17" s="47">
        <v>0.8</v>
      </c>
      <c r="HO17" s="47">
        <v>0.8</v>
      </c>
      <c r="HP17" s="47">
        <v>0.8</v>
      </c>
      <c r="HQ17" s="47">
        <v>0.8</v>
      </c>
      <c r="HR17" s="47">
        <v>0.8</v>
      </c>
      <c r="HS17" s="47">
        <v>0.8</v>
      </c>
      <c r="HT17" s="47">
        <v>0.8</v>
      </c>
      <c r="HU17" s="47">
        <v>0.8</v>
      </c>
      <c r="HV17" s="47">
        <v>0.8</v>
      </c>
      <c r="HW17" s="47">
        <v>0.8</v>
      </c>
      <c r="HX17" s="47">
        <v>0.8</v>
      </c>
      <c r="HY17" s="47">
        <v>0.8</v>
      </c>
      <c r="HZ17" s="47">
        <v>0.8</v>
      </c>
      <c r="IA17" s="47">
        <v>0.8</v>
      </c>
      <c r="IB17" s="47">
        <v>0.8</v>
      </c>
      <c r="IC17" s="47">
        <v>0.8</v>
      </c>
      <c r="ID17" s="47">
        <v>0.8</v>
      </c>
      <c r="IE17" s="47">
        <v>0.8</v>
      </c>
      <c r="IF17" s="47">
        <v>0.8</v>
      </c>
      <c r="IG17" s="47">
        <v>0.8</v>
      </c>
      <c r="IH17" s="47">
        <v>0.8</v>
      </c>
      <c r="II17" s="47">
        <v>0.8</v>
      </c>
      <c r="IJ17" s="47">
        <v>0.8</v>
      </c>
      <c r="IK17" s="47">
        <v>0.8</v>
      </c>
      <c r="IL17" s="47">
        <v>0.8</v>
      </c>
      <c r="IM17" s="346" t="b">
        <v>1</v>
      </c>
      <c r="IN17" s="346" t="b">
        <v>0</v>
      </c>
      <c r="IO17" s="359"/>
      <c r="IP17" s="360"/>
      <c r="IQ17" s="360"/>
      <c r="IR17" s="360"/>
      <c r="IS17" s="360"/>
      <c r="IT17" s="360"/>
      <c r="IU17" s="360"/>
      <c r="IV17" s="360"/>
      <c r="IW17" s="360"/>
      <c r="IX17" s="360"/>
      <c r="IY17" s="360"/>
      <c r="IZ17" s="360"/>
      <c r="JA17" s="360"/>
      <c r="JB17" s="360"/>
      <c r="JC17" s="360"/>
      <c r="JD17" s="360"/>
      <c r="JE17" s="360"/>
      <c r="JF17" s="360"/>
      <c r="JG17" s="360"/>
      <c r="JH17" s="360"/>
      <c r="JI17" s="360"/>
      <c r="JJ17" s="360"/>
      <c r="JK17" s="361"/>
      <c r="JL17" s="361"/>
      <c r="JM17" s="361"/>
      <c r="JN17" s="361"/>
      <c r="JO17" s="361"/>
      <c r="JP17" s="346" t="b">
        <v>0</v>
      </c>
      <c r="JQ17" s="362"/>
      <c r="JR17" s="356"/>
      <c r="JS17" s="356"/>
      <c r="JT17" s="356"/>
      <c r="JU17" s="356"/>
      <c r="JV17" s="356"/>
      <c r="JW17" s="356"/>
      <c r="JX17" s="356"/>
      <c r="JY17" s="356"/>
      <c r="JZ17" s="356"/>
      <c r="KA17" s="356"/>
      <c r="KB17" s="356"/>
      <c r="KC17" s="356"/>
      <c r="KD17" s="356"/>
      <c r="KE17" s="356"/>
      <c r="KF17" s="356"/>
      <c r="KG17" s="356"/>
      <c r="KH17" s="356"/>
      <c r="KI17" s="356"/>
      <c r="KJ17" s="356"/>
      <c r="KK17" s="356"/>
      <c r="KL17" s="356"/>
      <c r="KM17" s="356"/>
      <c r="KN17" s="356"/>
      <c r="KO17" s="356"/>
      <c r="KP17" s="356"/>
      <c r="KQ17" s="356"/>
      <c r="KR17" s="346" t="b">
        <v>1</v>
      </c>
      <c r="KS17" s="115">
        <v>1</v>
      </c>
      <c r="KT17" s="115">
        <v>1</v>
      </c>
      <c r="KU17" s="115">
        <v>1</v>
      </c>
      <c r="KV17" s="115">
        <v>1</v>
      </c>
      <c r="KW17" s="115">
        <v>1</v>
      </c>
      <c r="KX17" s="115">
        <v>1</v>
      </c>
      <c r="KY17" s="115">
        <v>1</v>
      </c>
      <c r="KZ17" s="115">
        <v>1</v>
      </c>
      <c r="LA17" s="115">
        <v>1</v>
      </c>
      <c r="LB17" s="115">
        <v>1</v>
      </c>
      <c r="LC17" s="115">
        <v>1</v>
      </c>
      <c r="LD17" s="115">
        <v>1</v>
      </c>
      <c r="LE17" s="115">
        <v>1</v>
      </c>
      <c r="LF17" s="115">
        <v>1</v>
      </c>
      <c r="LG17" s="115">
        <v>1</v>
      </c>
      <c r="LH17" s="115">
        <v>1</v>
      </c>
      <c r="LI17" s="115">
        <v>1</v>
      </c>
      <c r="LJ17" s="115">
        <v>1</v>
      </c>
      <c r="LK17" s="115">
        <v>1</v>
      </c>
      <c r="LL17" s="115">
        <v>1</v>
      </c>
      <c r="LM17" s="115">
        <v>1</v>
      </c>
      <c r="LN17" s="115">
        <v>1</v>
      </c>
      <c r="LO17" s="115">
        <v>1</v>
      </c>
      <c r="LP17" s="115">
        <v>1</v>
      </c>
      <c r="LQ17" s="115">
        <v>1</v>
      </c>
      <c r="LR17" s="115">
        <v>1</v>
      </c>
      <c r="LS17" s="346" t="b">
        <v>0</v>
      </c>
      <c r="LT17" s="277"/>
      <c r="LU17" s="363"/>
      <c r="LV17" s="346" t="b">
        <v>0</v>
      </c>
      <c r="LW17" s="277"/>
      <c r="LX17" s="363"/>
      <c r="LZ17"/>
      <c r="MA17"/>
      <c r="MB17"/>
      <c r="MC17"/>
      <c r="MD17"/>
      <c r="ME17"/>
      <c r="MF17"/>
      <c r="MG17"/>
      <c r="MH17"/>
      <c r="MI17"/>
      <c r="MJ17"/>
      <c r="MK17"/>
      <c r="ML17"/>
      <c r="MM17"/>
    </row>
    <row r="18" spans="1:351" ht="12.95" customHeight="1">
      <c r="A18" s="5"/>
      <c r="C18" s="5" t="str">
        <v>Can Retire?</v>
      </c>
      <c r="D18" s="53" t="str" cm="1">
        <f t="array" aca="1" ref="D18" ca="1">IFERROR(HYPERLINK("#"&amp;CELL("address", INDEX(J$12:ADW$12,,MATCH(C18,J$12:ADW$12,0))),$C18),"")</f>
        <v>Can Retire?</v>
      </c>
      <c r="E18" s="155" t="str" cm="1">
        <f t="array" ref="E18">_xlfn.LET(
  _xlpm.headerRow, $L$12:$ACH$12,
  _xlpm.dataRow, $L$13:$ACH$13,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0" t="b">
        <v>1</v>
      </c>
      <c r="H18" s="90"/>
      <c r="I18" s="90"/>
      <c r="J18" t="s">
        <v>1131</v>
      </c>
      <c r="K18" s="39" t="s">
        <v>47</v>
      </c>
      <c r="L18" s="332" t="s">
        <v>142</v>
      </c>
      <c r="M18" s="338" t="b">
        <v>1</v>
      </c>
      <c r="N18" s="9" t="s">
        <v>1132</v>
      </c>
      <c r="O18" s="145"/>
      <c r="P18" s="145" t="s">
        <v>1133</v>
      </c>
      <c r="Q18" s="145" t="s">
        <v>1449</v>
      </c>
      <c r="R18" s="346" t="b">
        <v>0</v>
      </c>
      <c r="S18" s="41">
        <v>0</v>
      </c>
      <c r="T18" s="140"/>
      <c r="U18" s="387"/>
      <c r="V18" s="391">
        <v>10</v>
      </c>
      <c r="W18" s="391">
        <v>10</v>
      </c>
      <c r="X18" s="391">
        <v>10</v>
      </c>
      <c r="Y18" s="391">
        <v>10</v>
      </c>
      <c r="Z18" s="391">
        <v>10</v>
      </c>
      <c r="AA18" s="391">
        <v>10</v>
      </c>
      <c r="AB18" s="391">
        <v>10</v>
      </c>
      <c r="AC18" s="391">
        <v>10</v>
      </c>
      <c r="AD18" s="391">
        <v>10</v>
      </c>
      <c r="AE18" s="391">
        <v>10</v>
      </c>
      <c r="AF18" s="391">
        <v>10</v>
      </c>
      <c r="AG18" s="391">
        <v>10</v>
      </c>
      <c r="AH18" s="391">
        <v>10</v>
      </c>
      <c r="AI18" s="391">
        <v>10</v>
      </c>
      <c r="AJ18" s="391">
        <v>10</v>
      </c>
      <c r="AK18" s="391">
        <v>10</v>
      </c>
      <c r="AL18" s="391">
        <v>10</v>
      </c>
      <c r="AM18" s="391">
        <v>10</v>
      </c>
      <c r="AN18" s="391">
        <v>10</v>
      </c>
      <c r="AO18" s="391">
        <v>10</v>
      </c>
      <c r="AP18" s="391">
        <v>10</v>
      </c>
      <c r="AQ18" s="391">
        <v>10</v>
      </c>
      <c r="AR18" s="391">
        <v>10</v>
      </c>
      <c r="AS18" s="391">
        <v>10</v>
      </c>
      <c r="AT18" s="391">
        <v>10</v>
      </c>
      <c r="AU18" s="391">
        <v>10</v>
      </c>
      <c r="AV18" s="387"/>
      <c r="AW18" s="387"/>
      <c r="AX18" s="387"/>
      <c r="AY18" s="387"/>
      <c r="AZ18" s="387"/>
      <c r="BA18" s="387"/>
      <c r="BB18" s="387"/>
      <c r="BC18" s="387"/>
      <c r="BD18" s="387"/>
      <c r="BE18" s="387"/>
      <c r="BF18" s="387"/>
      <c r="BG18" s="387"/>
      <c r="BH18" s="387"/>
      <c r="BI18" s="387"/>
      <c r="BJ18" s="387"/>
      <c r="BK18" s="387"/>
      <c r="BL18" s="387"/>
      <c r="BM18" s="387"/>
      <c r="BN18" s="387"/>
      <c r="BO18" s="387"/>
      <c r="BP18" s="387"/>
      <c r="BQ18" s="387"/>
      <c r="BR18" s="387"/>
      <c r="BS18" s="387"/>
      <c r="BT18" s="387"/>
      <c r="BU18" s="387"/>
      <c r="BV18" s="351"/>
      <c r="BW18" s="351"/>
      <c r="BX18" s="351"/>
      <c r="BY18" s="351"/>
      <c r="BZ18" s="351"/>
      <c r="CA18" s="351"/>
      <c r="CB18" s="351"/>
      <c r="CC18" s="351"/>
      <c r="CD18" s="351"/>
      <c r="CE18" s="351"/>
      <c r="CF18" s="351"/>
      <c r="CG18" s="351"/>
      <c r="CH18" s="351"/>
      <c r="CI18" s="351"/>
      <c r="CJ18" s="351"/>
      <c r="CK18" s="351"/>
      <c r="CL18" s="351"/>
      <c r="CM18" s="351"/>
      <c r="CN18" s="351"/>
      <c r="CO18" s="351"/>
      <c r="CP18" s="351"/>
      <c r="CQ18" s="351"/>
      <c r="CR18" s="351"/>
      <c r="CS18" s="351"/>
      <c r="CT18" s="351"/>
      <c r="CU18" s="351"/>
      <c r="CV18" s="351"/>
      <c r="CW18" s="351"/>
      <c r="CX18" s="351"/>
      <c r="CY18" s="351"/>
      <c r="CZ18" s="351"/>
      <c r="DA18" s="351"/>
      <c r="DB18" s="351"/>
      <c r="DC18" s="351"/>
      <c r="DD18" s="351"/>
      <c r="DE18" s="351"/>
      <c r="DF18" s="351"/>
      <c r="DG18" s="351"/>
      <c r="DH18" s="351"/>
      <c r="DI18" s="351"/>
      <c r="DJ18" s="351"/>
      <c r="DK18" s="351"/>
      <c r="DL18" s="351"/>
      <c r="DM18" s="351"/>
      <c r="DN18" s="351"/>
      <c r="DO18" s="351"/>
      <c r="DP18" s="351"/>
      <c r="DQ18" s="351"/>
      <c r="DR18" s="351"/>
      <c r="DS18" s="351"/>
      <c r="DT18" s="351"/>
      <c r="DU18" s="351"/>
      <c r="DV18" s="380"/>
      <c r="DW18" s="363"/>
      <c r="DX18" s="341"/>
      <c r="DY18" s="42"/>
      <c r="DZ18" s="42"/>
      <c r="EA18" s="42"/>
      <c r="EB18" s="42"/>
      <c r="EC18" s="42"/>
      <c r="ED18" s="42"/>
      <c r="EE18" s="42"/>
      <c r="EF18" s="42"/>
      <c r="EG18" s="42"/>
      <c r="EH18" s="42"/>
      <c r="EI18" s="342"/>
      <c r="EJ18" s="10"/>
      <c r="EK18" s="206"/>
      <c r="EL18" s="343"/>
      <c r="EM18" s="42"/>
      <c r="EN18" s="42"/>
      <c r="EO18" s="42"/>
      <c r="EP18" s="42"/>
      <c r="EQ18" s="42"/>
      <c r="ER18" s="42"/>
      <c r="ES18" s="42"/>
      <c r="ET18" s="42"/>
      <c r="EU18" s="42"/>
      <c r="EV18" s="42"/>
      <c r="EW18" s="42"/>
      <c r="EX18" s="344" t="b">
        <v>0</v>
      </c>
      <c r="EY18" s="140"/>
      <c r="EZ18" s="10"/>
      <c r="FA18" s="10"/>
      <c r="FB18" s="101"/>
      <c r="FC18" s="101"/>
      <c r="FD18" s="43"/>
      <c r="FE18" s="43"/>
      <c r="FF18" s="10" t="s">
        <v>880</v>
      </c>
      <c r="FG18" s="43">
        <v>10</v>
      </c>
      <c r="FH18" s="42"/>
      <c r="FI18" s="55">
        <v>24</v>
      </c>
      <c r="FJ18" s="55">
        <v>2</v>
      </c>
      <c r="FK18" s="355"/>
      <c r="FL18" s="355"/>
      <c r="FM18" s="43"/>
      <c r="FN18" s="42"/>
      <c r="FO18" s="419"/>
      <c r="FP18" s="419"/>
      <c r="FQ18" s="419"/>
      <c r="FR18" s="275"/>
      <c r="FS18" s="55">
        <v>24</v>
      </c>
      <c r="FT18" s="55">
        <v>1</v>
      </c>
      <c r="FU18" s="55">
        <v>4</v>
      </c>
      <c r="FV18" s="55"/>
      <c r="FW18" s="273"/>
      <c r="FX18" s="273"/>
      <c r="FY18" s="273"/>
      <c r="FZ18" s="273"/>
      <c r="GA18" s="453"/>
      <c r="GB18" s="55"/>
      <c r="GC18" s="384"/>
      <c r="GD18" s="10"/>
      <c r="GE18" s="206"/>
      <c r="GF18" s="450"/>
      <c r="GG18" s="450"/>
      <c r="GH18" s="450"/>
      <c r="GI18" s="450"/>
      <c r="GJ18" s="450"/>
      <c r="GK18" s="450"/>
      <c r="GL18" s="450"/>
      <c r="GM18" s="450"/>
      <c r="GN18" s="450"/>
      <c r="GO18" s="450"/>
      <c r="GP18" s="450"/>
      <c r="GQ18" s="450"/>
      <c r="GR18" s="10"/>
      <c r="GS18" s="206"/>
      <c r="GT18" s="450"/>
      <c r="GU18" s="450"/>
      <c r="GV18" s="450"/>
      <c r="GW18" s="450"/>
      <c r="GX18" s="450"/>
      <c r="GY18" s="450"/>
      <c r="GZ18" s="450"/>
      <c r="HA18" s="450"/>
      <c r="HB18" s="450"/>
      <c r="HC18" s="450"/>
      <c r="HD18" s="450"/>
      <c r="HE18" s="450"/>
      <c r="HF18" s="392" t="b">
        <v>0</v>
      </c>
      <c r="HG18" s="55"/>
      <c r="HH18" s="55"/>
      <c r="HI18" s="55"/>
      <c r="HJ18" s="345" t="b">
        <v>0</v>
      </c>
      <c r="HK18" s="346" t="b">
        <v>0</v>
      </c>
      <c r="HL18" s="346" t="b">
        <v>0</v>
      </c>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346" t="b">
        <v>0</v>
      </c>
      <c r="IN18" s="344" t="b">
        <v>0</v>
      </c>
      <c r="IO18" s="359"/>
      <c r="IP18" s="360"/>
      <c r="IQ18" s="360"/>
      <c r="IR18" s="360"/>
      <c r="IS18" s="360"/>
      <c r="IT18" s="360"/>
      <c r="IU18" s="360"/>
      <c r="IV18" s="360"/>
      <c r="IW18" s="360"/>
      <c r="IX18" s="360"/>
      <c r="IY18" s="360"/>
      <c r="IZ18" s="360"/>
      <c r="JA18" s="360"/>
      <c r="JB18" s="360"/>
      <c r="JC18" s="360"/>
      <c r="JD18" s="360"/>
      <c r="JE18" s="360"/>
      <c r="JF18" s="360"/>
      <c r="JG18" s="360"/>
      <c r="JH18" s="360"/>
      <c r="JI18" s="360"/>
      <c r="JJ18" s="360"/>
      <c r="JK18" s="361"/>
      <c r="JL18" s="361"/>
      <c r="JM18" s="361"/>
      <c r="JN18" s="361"/>
      <c r="JO18" s="361"/>
      <c r="JP18" s="347" t="b">
        <v>0</v>
      </c>
      <c r="JQ18" s="362"/>
      <c r="JR18" s="356"/>
      <c r="JS18" s="356"/>
      <c r="JT18" s="356"/>
      <c r="JU18" s="356"/>
      <c r="JV18" s="356"/>
      <c r="JW18" s="356"/>
      <c r="JX18" s="356"/>
      <c r="JY18" s="356"/>
      <c r="JZ18" s="356"/>
      <c r="KA18" s="356"/>
      <c r="KB18" s="356"/>
      <c r="KC18" s="356"/>
      <c r="KD18" s="356"/>
      <c r="KE18" s="356"/>
      <c r="KF18" s="356"/>
      <c r="KG18" s="356"/>
      <c r="KH18" s="356"/>
      <c r="KI18" s="356"/>
      <c r="KJ18" s="356"/>
      <c r="KK18" s="356"/>
      <c r="KL18" s="356"/>
      <c r="KM18" s="356"/>
      <c r="KN18" s="356"/>
      <c r="KO18" s="356"/>
      <c r="KP18" s="356"/>
      <c r="KQ18" s="356"/>
      <c r="KR18" s="346" t="b">
        <v>0</v>
      </c>
      <c r="KS18" s="115"/>
      <c r="KT18" s="115"/>
      <c r="KU18" s="115"/>
      <c r="KV18" s="115"/>
      <c r="KW18" s="115"/>
      <c r="KX18" s="42"/>
      <c r="KY18" s="42"/>
      <c r="KZ18" s="42"/>
      <c r="LA18" s="42"/>
      <c r="LB18" s="42"/>
      <c r="LC18" s="42"/>
      <c r="LD18" s="42"/>
      <c r="LE18" s="42"/>
      <c r="LF18" s="42"/>
      <c r="LG18" s="42"/>
      <c r="LH18" s="42"/>
      <c r="LI18" s="42"/>
      <c r="LJ18" s="42"/>
      <c r="LK18" s="42"/>
      <c r="LL18" s="42"/>
      <c r="LM18" s="144"/>
      <c r="LN18" s="42"/>
      <c r="LO18" s="42"/>
      <c r="LP18" s="42"/>
      <c r="LQ18" s="42"/>
      <c r="LR18" s="42"/>
      <c r="LS18" s="348" t="b">
        <v>0</v>
      </c>
      <c r="LT18" s="273"/>
      <c r="LU18" s="364"/>
      <c r="LV18" s="348" t="b">
        <v>0</v>
      </c>
      <c r="LW18" s="274"/>
      <c r="LX18" s="364"/>
      <c r="LZ18"/>
      <c r="MA18"/>
      <c r="MB18"/>
      <c r="MC18"/>
      <c r="MD18"/>
      <c r="ME18"/>
      <c r="MF18"/>
      <c r="MG18"/>
      <c r="MH18"/>
      <c r="MI18"/>
      <c r="MJ18"/>
      <c r="MK18"/>
      <c r="ML18"/>
      <c r="MM18"/>
    </row>
    <row r="19" spans="1:351" ht="12.95" customHeight="1">
      <c r="A19" s="5"/>
      <c r="C19" s="5" t="str">
        <v>Variable Costs</v>
      </c>
      <c r="D19" s="53" t="str" cm="1">
        <f t="array" aca="1" ref="D19" ca="1">IFERROR(HYPERLINK("#"&amp;CELL("address", INDEX(J$12:ADW$12,,MATCH(C19,J$12:ADW$12,0))),$C19),"")</f>
        <v>Variable Costs</v>
      </c>
      <c r="E19" s="155" t="str" cm="1">
        <f t="array" ref="E19">_xlfn.LET(
  _xlpm.headerRow, $L$12:$ACH$12,
  _xlpm.dataRow, $L$13:$ACH$13,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0" t="b">
        <v>1</v>
      </c>
      <c r="H19" s="90"/>
      <c r="I19" s="90"/>
      <c r="J19" t="s">
        <v>1134</v>
      </c>
      <c r="K19" s="39" t="s">
        <v>47</v>
      </c>
      <c r="L19" s="332" t="s">
        <v>142</v>
      </c>
      <c r="M19" s="338" t="b">
        <v>1</v>
      </c>
      <c r="N19" s="9" t="s">
        <v>1135</v>
      </c>
      <c r="O19" s="145"/>
      <c r="P19" s="145" t="s">
        <v>1127</v>
      </c>
      <c r="Q19" s="145" t="s">
        <v>1450</v>
      </c>
      <c r="R19" s="346" t="b">
        <v>0</v>
      </c>
      <c r="S19" s="349">
        <v>1.25</v>
      </c>
      <c r="T19" s="140"/>
      <c r="U19" s="387"/>
      <c r="V19" s="391">
        <v>50</v>
      </c>
      <c r="W19" s="391">
        <v>50</v>
      </c>
      <c r="X19" s="391">
        <v>50</v>
      </c>
      <c r="Y19" s="391">
        <v>50</v>
      </c>
      <c r="Z19" s="391">
        <v>50</v>
      </c>
      <c r="AA19" s="391">
        <v>50</v>
      </c>
      <c r="AB19" s="391">
        <v>50</v>
      </c>
      <c r="AC19" s="391">
        <v>50</v>
      </c>
      <c r="AD19" s="391">
        <v>50</v>
      </c>
      <c r="AE19" s="391">
        <v>50</v>
      </c>
      <c r="AF19" s="391">
        <v>50</v>
      </c>
      <c r="AG19" s="391">
        <v>50</v>
      </c>
      <c r="AH19" s="391">
        <v>50</v>
      </c>
      <c r="AI19" s="391">
        <v>50</v>
      </c>
      <c r="AJ19" s="391">
        <v>50</v>
      </c>
      <c r="AK19" s="391">
        <v>50</v>
      </c>
      <c r="AL19" s="391">
        <v>50</v>
      </c>
      <c r="AM19" s="391">
        <v>50</v>
      </c>
      <c r="AN19" s="391">
        <v>50</v>
      </c>
      <c r="AO19" s="391">
        <v>50</v>
      </c>
      <c r="AP19" s="391">
        <v>50</v>
      </c>
      <c r="AQ19" s="391">
        <v>50</v>
      </c>
      <c r="AR19" s="391">
        <v>50</v>
      </c>
      <c r="AS19" s="391">
        <v>50</v>
      </c>
      <c r="AT19" s="391">
        <v>50</v>
      </c>
      <c r="AU19" s="391">
        <v>50</v>
      </c>
      <c r="AV19" s="387"/>
      <c r="AW19" s="387"/>
      <c r="AX19" s="387"/>
      <c r="AY19" s="387"/>
      <c r="AZ19" s="387"/>
      <c r="BA19" s="387"/>
      <c r="BB19" s="387"/>
      <c r="BC19" s="387"/>
      <c r="BD19" s="387"/>
      <c r="BE19" s="387"/>
      <c r="BF19" s="387"/>
      <c r="BG19" s="387"/>
      <c r="BH19" s="387"/>
      <c r="BI19" s="387"/>
      <c r="BJ19" s="387"/>
      <c r="BK19" s="387"/>
      <c r="BL19" s="387"/>
      <c r="BM19" s="387"/>
      <c r="BN19" s="387"/>
      <c r="BO19" s="387"/>
      <c r="BP19" s="387"/>
      <c r="BQ19" s="387"/>
      <c r="BR19" s="387"/>
      <c r="BS19" s="387"/>
      <c r="BT19" s="387"/>
      <c r="BU19" s="387"/>
      <c r="BV19" s="351">
        <v>10</v>
      </c>
      <c r="BW19" s="351">
        <v>10</v>
      </c>
      <c r="BX19" s="351">
        <v>10</v>
      </c>
      <c r="BY19" s="351">
        <v>10</v>
      </c>
      <c r="BZ19" s="351">
        <v>10</v>
      </c>
      <c r="CA19" s="351">
        <v>10</v>
      </c>
      <c r="CB19" s="351">
        <v>10</v>
      </c>
      <c r="CC19" s="351">
        <v>10</v>
      </c>
      <c r="CD19" s="351">
        <v>10</v>
      </c>
      <c r="CE19" s="351">
        <v>10</v>
      </c>
      <c r="CF19" s="351">
        <v>10</v>
      </c>
      <c r="CG19" s="351">
        <v>10</v>
      </c>
      <c r="CH19" s="351">
        <v>10</v>
      </c>
      <c r="CI19" s="351">
        <v>10</v>
      </c>
      <c r="CJ19" s="351">
        <v>10</v>
      </c>
      <c r="CK19" s="351">
        <v>10</v>
      </c>
      <c r="CL19" s="351">
        <v>10</v>
      </c>
      <c r="CM19" s="351">
        <v>10</v>
      </c>
      <c r="CN19" s="351">
        <v>10</v>
      </c>
      <c r="CO19" s="351">
        <v>10</v>
      </c>
      <c r="CP19" s="351">
        <v>10</v>
      </c>
      <c r="CQ19" s="351">
        <v>10</v>
      </c>
      <c r="CR19" s="351">
        <v>10</v>
      </c>
      <c r="CS19" s="351">
        <v>10</v>
      </c>
      <c r="CT19" s="351">
        <v>10</v>
      </c>
      <c r="CU19" s="351">
        <v>10</v>
      </c>
      <c r="CV19" s="351"/>
      <c r="CW19" s="351"/>
      <c r="CX19" s="351"/>
      <c r="CY19" s="351"/>
      <c r="CZ19" s="351"/>
      <c r="DA19" s="351"/>
      <c r="DB19" s="351"/>
      <c r="DC19" s="351"/>
      <c r="DD19" s="351"/>
      <c r="DE19" s="351"/>
      <c r="DF19" s="351"/>
      <c r="DG19" s="351"/>
      <c r="DH19" s="351"/>
      <c r="DI19" s="351"/>
      <c r="DJ19" s="351"/>
      <c r="DK19" s="351"/>
      <c r="DL19" s="351"/>
      <c r="DM19" s="351"/>
      <c r="DN19" s="351"/>
      <c r="DO19" s="351"/>
      <c r="DP19" s="351"/>
      <c r="DQ19" s="351"/>
      <c r="DR19" s="351"/>
      <c r="DS19" s="351"/>
      <c r="DT19" s="351"/>
      <c r="DU19" s="351"/>
      <c r="DV19" s="380" t="s">
        <v>1136</v>
      </c>
      <c r="DW19" s="363"/>
      <c r="DX19" s="42">
        <v>1</v>
      </c>
      <c r="DY19" s="42">
        <v>0.82</v>
      </c>
      <c r="DZ19" s="42">
        <v>0.69</v>
      </c>
      <c r="EA19" s="42">
        <v>0.68</v>
      </c>
      <c r="EB19" s="42">
        <v>1</v>
      </c>
      <c r="EC19" s="42">
        <v>1</v>
      </c>
      <c r="ED19" s="42">
        <v>1</v>
      </c>
      <c r="EE19" s="42">
        <v>1</v>
      </c>
      <c r="EF19" s="42">
        <v>1</v>
      </c>
      <c r="EG19" s="42">
        <v>0.9</v>
      </c>
      <c r="EH19" s="42">
        <v>0.88</v>
      </c>
      <c r="EI19" s="42">
        <v>0.86</v>
      </c>
      <c r="EJ19" s="10" t="s">
        <v>1136</v>
      </c>
      <c r="EK19" s="206"/>
      <c r="EL19" s="42">
        <v>0.54</v>
      </c>
      <c r="EM19" s="42">
        <v>0.54</v>
      </c>
      <c r="EN19" s="42">
        <v>0.54</v>
      </c>
      <c r="EO19" s="42">
        <v>0.45</v>
      </c>
      <c r="EP19" s="42">
        <v>0.53</v>
      </c>
      <c r="EQ19" s="42">
        <v>0.53</v>
      </c>
      <c r="ER19" s="42">
        <v>0.53</v>
      </c>
      <c r="ES19" s="42">
        <v>0.53</v>
      </c>
      <c r="ET19" s="42">
        <v>0.53</v>
      </c>
      <c r="EU19" s="42">
        <v>0.53</v>
      </c>
      <c r="EV19" s="42">
        <v>0.54</v>
      </c>
      <c r="EW19" s="42">
        <v>0.54</v>
      </c>
      <c r="EX19" s="346" t="b">
        <v>0</v>
      </c>
      <c r="EY19" s="140"/>
      <c r="EZ19" s="10"/>
      <c r="FA19" s="10"/>
      <c r="FB19" s="101"/>
      <c r="FC19" s="101"/>
      <c r="FF19" s="10"/>
      <c r="FG19" s="43"/>
      <c r="FH19" s="42"/>
      <c r="FI19" s="55"/>
      <c r="FJ19" s="55"/>
      <c r="FK19" s="355"/>
      <c r="FL19" s="355"/>
      <c r="FM19" s="43"/>
      <c r="FN19" s="42"/>
      <c r="FO19" s="419"/>
      <c r="FP19" s="419"/>
      <c r="FQ19" s="419"/>
      <c r="FR19" s="275"/>
      <c r="FS19" s="55"/>
      <c r="FT19" s="55"/>
      <c r="FU19" s="55"/>
      <c r="FV19" s="55"/>
      <c r="FW19" s="275"/>
      <c r="FX19" s="275"/>
      <c r="FY19" s="273"/>
      <c r="FZ19" s="273"/>
      <c r="GA19" s="453"/>
      <c r="GB19" s="55"/>
      <c r="GC19" s="384"/>
      <c r="GD19" s="10"/>
      <c r="GE19" s="206"/>
      <c r="GF19" s="450"/>
      <c r="GG19" s="450"/>
      <c r="GH19" s="450"/>
      <c r="GI19" s="450"/>
      <c r="GJ19" s="450"/>
      <c r="GK19" s="450"/>
      <c r="GL19" s="450"/>
      <c r="GM19" s="450"/>
      <c r="GN19" s="450"/>
      <c r="GO19" s="450"/>
      <c r="GP19" s="450"/>
      <c r="GQ19" s="450"/>
      <c r="GR19" s="10"/>
      <c r="GS19" s="206"/>
      <c r="GT19" s="450"/>
      <c r="GU19" s="450"/>
      <c r="GV19" s="450"/>
      <c r="GW19" s="450"/>
      <c r="GX19" s="450"/>
      <c r="GY19" s="450"/>
      <c r="GZ19" s="450"/>
      <c r="HA19" s="450"/>
      <c r="HB19" s="450"/>
      <c r="HC19" s="450"/>
      <c r="HD19" s="450"/>
      <c r="HE19" s="450"/>
      <c r="HF19" s="346" t="b">
        <v>0</v>
      </c>
      <c r="HG19" s="55"/>
      <c r="HH19" s="55"/>
      <c r="HI19" s="55"/>
      <c r="HJ19" s="346" t="b">
        <v>0</v>
      </c>
      <c r="HK19" s="346" t="b">
        <v>0</v>
      </c>
      <c r="HL19" s="346" t="b">
        <v>1</v>
      </c>
      <c r="HM19" s="47">
        <v>0.9</v>
      </c>
      <c r="HN19" s="47">
        <v>0.9</v>
      </c>
      <c r="HO19" s="47">
        <v>0.9</v>
      </c>
      <c r="HP19" s="47">
        <v>0.9</v>
      </c>
      <c r="HQ19" s="47">
        <v>0.9</v>
      </c>
      <c r="HR19" s="47">
        <v>0.9</v>
      </c>
      <c r="HS19" s="47">
        <v>0.9</v>
      </c>
      <c r="HT19" s="47">
        <v>0.9</v>
      </c>
      <c r="HU19" s="47">
        <v>0.9</v>
      </c>
      <c r="HV19" s="47">
        <v>0.9</v>
      </c>
      <c r="HW19" s="47">
        <v>0.9</v>
      </c>
      <c r="HX19" s="47">
        <v>0.9</v>
      </c>
      <c r="HY19" s="47">
        <v>0.9</v>
      </c>
      <c r="HZ19" s="47">
        <v>0.9</v>
      </c>
      <c r="IA19" s="47">
        <v>0.9</v>
      </c>
      <c r="IB19" s="47">
        <v>0.9</v>
      </c>
      <c r="IC19" s="47">
        <v>0.9</v>
      </c>
      <c r="ID19" s="47">
        <v>0.9</v>
      </c>
      <c r="IE19" s="47">
        <v>0.9</v>
      </c>
      <c r="IF19" s="47">
        <v>0.9</v>
      </c>
      <c r="IG19" s="47">
        <v>0.9</v>
      </c>
      <c r="IH19" s="47">
        <v>0.9</v>
      </c>
      <c r="II19" s="47">
        <v>0.9</v>
      </c>
      <c r="IJ19" s="47">
        <v>0.9</v>
      </c>
      <c r="IK19" s="47">
        <v>0.9</v>
      </c>
      <c r="IL19" s="47">
        <v>0.9</v>
      </c>
      <c r="IM19" s="346" t="b">
        <v>1</v>
      </c>
      <c r="IN19" s="346" t="b">
        <v>0</v>
      </c>
      <c r="IO19" s="359"/>
      <c r="IP19" s="360"/>
      <c r="IQ19" s="360"/>
      <c r="IR19" s="360"/>
      <c r="IS19" s="360"/>
      <c r="IT19" s="360"/>
      <c r="IU19" s="360"/>
      <c r="IV19" s="360"/>
      <c r="IW19" s="360"/>
      <c r="IX19" s="360"/>
      <c r="IY19" s="360"/>
      <c r="IZ19" s="360"/>
      <c r="JA19" s="360"/>
      <c r="JB19" s="360"/>
      <c r="JC19" s="360"/>
      <c r="JD19" s="360"/>
      <c r="JE19" s="360"/>
      <c r="JF19" s="360"/>
      <c r="JG19" s="360"/>
      <c r="JH19" s="360"/>
      <c r="JI19" s="360"/>
      <c r="JJ19" s="360"/>
      <c r="JK19" s="361"/>
      <c r="JL19" s="361"/>
      <c r="JM19" s="361"/>
      <c r="JN19" s="361"/>
      <c r="JO19" s="361"/>
      <c r="JP19" s="346" t="b">
        <v>0</v>
      </c>
      <c r="JQ19" s="362"/>
      <c r="JR19" s="356"/>
      <c r="JS19" s="356"/>
      <c r="JT19" s="356"/>
      <c r="JU19" s="356"/>
      <c r="JV19" s="356"/>
      <c r="JW19" s="356"/>
      <c r="JX19" s="356"/>
      <c r="JY19" s="356"/>
      <c r="JZ19" s="356"/>
      <c r="KA19" s="356"/>
      <c r="KB19" s="356"/>
      <c r="KC19" s="356"/>
      <c r="KD19" s="356"/>
      <c r="KE19" s="356"/>
      <c r="KF19" s="356"/>
      <c r="KG19" s="356"/>
      <c r="KH19" s="356"/>
      <c r="KI19" s="356"/>
      <c r="KJ19" s="356"/>
      <c r="KK19" s="356"/>
      <c r="KL19" s="356"/>
      <c r="KM19" s="356"/>
      <c r="KN19" s="356"/>
      <c r="KO19" s="356"/>
      <c r="KP19" s="356"/>
      <c r="KQ19" s="356"/>
      <c r="KR19" s="346" t="b">
        <v>1</v>
      </c>
      <c r="KS19" s="115">
        <v>1</v>
      </c>
      <c r="KT19" s="115">
        <v>1</v>
      </c>
      <c r="KU19" s="115">
        <v>1</v>
      </c>
      <c r="KV19" s="115">
        <v>1</v>
      </c>
      <c r="KW19" s="115">
        <v>1</v>
      </c>
      <c r="KX19" s="115">
        <v>1</v>
      </c>
      <c r="KY19" s="115">
        <v>1</v>
      </c>
      <c r="KZ19" s="115">
        <v>1</v>
      </c>
      <c r="LA19" s="115">
        <v>1</v>
      </c>
      <c r="LB19" s="115">
        <v>1</v>
      </c>
      <c r="LC19" s="115">
        <v>1</v>
      </c>
      <c r="LD19" s="115">
        <v>1</v>
      </c>
      <c r="LE19" s="115">
        <v>1</v>
      </c>
      <c r="LF19" s="115">
        <v>1</v>
      </c>
      <c r="LG19" s="115">
        <v>1</v>
      </c>
      <c r="LH19" s="115">
        <v>1</v>
      </c>
      <c r="LI19" s="115">
        <v>1</v>
      </c>
      <c r="LJ19" s="115">
        <v>1</v>
      </c>
      <c r="LK19" s="115">
        <v>1</v>
      </c>
      <c r="LL19" s="115">
        <v>1</v>
      </c>
      <c r="LM19" s="115">
        <v>1</v>
      </c>
      <c r="LN19" s="115">
        <v>1</v>
      </c>
      <c r="LO19" s="115">
        <v>1</v>
      </c>
      <c r="LP19" s="115">
        <v>1</v>
      </c>
      <c r="LQ19" s="115">
        <v>1</v>
      </c>
      <c r="LR19" s="115">
        <v>1</v>
      </c>
      <c r="LS19" s="346" t="b">
        <v>1</v>
      </c>
      <c r="LT19" s="277">
        <v>1</v>
      </c>
      <c r="LU19" s="363"/>
      <c r="LV19" s="346" t="b">
        <v>1</v>
      </c>
      <c r="LW19" s="277">
        <v>1</v>
      </c>
      <c r="LX19" s="363"/>
      <c r="LZ19"/>
      <c r="MA19"/>
      <c r="MB19"/>
      <c r="MC19"/>
      <c r="MD19"/>
      <c r="ME19"/>
      <c r="MF19"/>
      <c r="MG19"/>
      <c r="MH19"/>
      <c r="MI19"/>
      <c r="MJ19"/>
      <c r="MK19"/>
      <c r="ML19"/>
      <c r="MM19"/>
    </row>
    <row r="20" spans="1:351" ht="12.95" customHeight="1">
      <c r="A20" s="5"/>
      <c r="C20" s="5" t="str">
        <v>Planned Capacity</v>
      </c>
      <c r="D20" s="53" t="str" cm="1">
        <f t="array" aca="1" ref="D20" ca="1">IFERROR(HYPERLINK("#"&amp;CELL("address", INDEX(J$12:ADW$12,,MATCH(C20,J$12:ADW$12,0))),$C20),"")</f>
        <v>Planned Capacity</v>
      </c>
      <c r="E20" s="155" t="str" cm="1">
        <f t="array" ref="E20">_xlfn.LET(
  _xlpm.headerRow, $L$12:$ACH$12,
  _xlpm.dataRow, $L$13:$ACH$13,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0" t="b">
        <v>1</v>
      </c>
      <c r="H20" s="90"/>
      <c r="I20" s="90"/>
      <c r="J20" t="s">
        <v>1137</v>
      </c>
      <c r="K20" t="s">
        <v>47</v>
      </c>
      <c r="L20" s="332" t="s">
        <v>142</v>
      </c>
      <c r="M20" s="338" t="b">
        <v>1</v>
      </c>
      <c r="N20" s="9" t="s">
        <v>1138</v>
      </c>
      <c r="O20" s="145"/>
      <c r="P20" s="145" t="s">
        <v>1127</v>
      </c>
      <c r="Q20" s="145" t="s">
        <v>1451</v>
      </c>
      <c r="R20" s="346" t="b">
        <v>1</v>
      </c>
      <c r="S20" s="349">
        <v>2</v>
      </c>
      <c r="T20" s="140"/>
      <c r="U20" s="387"/>
      <c r="V20" s="391">
        <v>1000</v>
      </c>
      <c r="W20" s="391">
        <v>1000</v>
      </c>
      <c r="X20" s="391">
        <v>1000</v>
      </c>
      <c r="Y20" s="391">
        <v>1000</v>
      </c>
      <c r="Z20" s="391">
        <v>1000</v>
      </c>
      <c r="AA20" s="391">
        <v>1000</v>
      </c>
      <c r="AB20" s="391">
        <v>1000</v>
      </c>
      <c r="AC20" s="391">
        <v>1000</v>
      </c>
      <c r="AD20" s="391">
        <v>1000</v>
      </c>
      <c r="AE20" s="391">
        <v>1000</v>
      </c>
      <c r="AF20" s="391">
        <v>500</v>
      </c>
      <c r="AG20" s="391">
        <v>500</v>
      </c>
      <c r="AH20" s="391">
        <v>500</v>
      </c>
      <c r="AI20" s="391">
        <v>500</v>
      </c>
      <c r="AJ20" s="391">
        <v>500</v>
      </c>
      <c r="AK20" s="391">
        <v>500</v>
      </c>
      <c r="AL20" s="391">
        <v>500</v>
      </c>
      <c r="AM20" s="391">
        <v>500</v>
      </c>
      <c r="AN20" s="391">
        <v>500</v>
      </c>
      <c r="AO20" s="391">
        <v>500</v>
      </c>
      <c r="AP20" s="391">
        <v>0</v>
      </c>
      <c r="AQ20" s="391">
        <v>0</v>
      </c>
      <c r="AR20" s="391">
        <v>0</v>
      </c>
      <c r="AS20" s="391">
        <v>0</v>
      </c>
      <c r="AT20" s="391">
        <v>0</v>
      </c>
      <c r="AU20" s="391">
        <v>0</v>
      </c>
      <c r="AV20" s="387"/>
      <c r="AW20" s="387"/>
      <c r="AX20" s="387"/>
      <c r="AY20" s="387"/>
      <c r="AZ20" s="387"/>
      <c r="BA20" s="387"/>
      <c r="BB20" s="387"/>
      <c r="BC20" s="387"/>
      <c r="BD20" s="387"/>
      <c r="BE20" s="387"/>
      <c r="BF20" s="387"/>
      <c r="BG20" s="387"/>
      <c r="BH20" s="387"/>
      <c r="BI20" s="387"/>
      <c r="BJ20" s="387"/>
      <c r="BK20" s="387"/>
      <c r="BL20" s="387"/>
      <c r="BM20" s="387"/>
      <c r="BN20" s="387"/>
      <c r="BO20" s="387"/>
      <c r="BP20" s="387"/>
      <c r="BQ20" s="387"/>
      <c r="BR20" s="387"/>
      <c r="BS20" s="387"/>
      <c r="BT20" s="387"/>
      <c r="BU20" s="387"/>
      <c r="BV20" s="351">
        <v>80</v>
      </c>
      <c r="BW20" s="351">
        <v>80</v>
      </c>
      <c r="BX20" s="351">
        <v>80</v>
      </c>
      <c r="BY20" s="351">
        <v>80</v>
      </c>
      <c r="BZ20" s="351">
        <v>80</v>
      </c>
      <c r="CA20" s="351">
        <v>80</v>
      </c>
      <c r="CB20" s="351">
        <v>80</v>
      </c>
      <c r="CC20" s="351">
        <v>80</v>
      </c>
      <c r="CD20" s="351">
        <v>80</v>
      </c>
      <c r="CE20" s="351">
        <v>80</v>
      </c>
      <c r="CF20" s="351">
        <v>80</v>
      </c>
      <c r="CG20" s="351">
        <v>80</v>
      </c>
      <c r="CH20" s="351">
        <v>80</v>
      </c>
      <c r="CI20" s="351">
        <v>80</v>
      </c>
      <c r="CJ20" s="351">
        <v>80</v>
      </c>
      <c r="CK20" s="351">
        <v>80</v>
      </c>
      <c r="CL20" s="351">
        <v>80</v>
      </c>
      <c r="CM20" s="351">
        <v>80</v>
      </c>
      <c r="CN20" s="351">
        <v>80</v>
      </c>
      <c r="CO20" s="351">
        <v>80</v>
      </c>
      <c r="CP20" s="351">
        <v>80</v>
      </c>
      <c r="CQ20" s="351">
        <v>80</v>
      </c>
      <c r="CR20" s="351">
        <v>80</v>
      </c>
      <c r="CS20" s="351">
        <v>80</v>
      </c>
      <c r="CT20" s="351">
        <v>80</v>
      </c>
      <c r="CU20" s="351">
        <v>80</v>
      </c>
      <c r="CV20" s="351"/>
      <c r="CW20" s="351"/>
      <c r="CX20" s="351"/>
      <c r="CY20" s="351"/>
      <c r="CZ20" s="351"/>
      <c r="DA20" s="351"/>
      <c r="DB20" s="351"/>
      <c r="DC20" s="351"/>
      <c r="DD20" s="351"/>
      <c r="DE20" s="351"/>
      <c r="DF20" s="351"/>
      <c r="DG20" s="351"/>
      <c r="DH20" s="351"/>
      <c r="DI20" s="351"/>
      <c r="DJ20" s="351"/>
      <c r="DK20" s="351"/>
      <c r="DL20" s="351"/>
      <c r="DM20" s="351"/>
      <c r="DN20" s="351"/>
      <c r="DO20" s="351"/>
      <c r="DP20" s="351"/>
      <c r="DQ20" s="351"/>
      <c r="DR20" s="351"/>
      <c r="DS20" s="351"/>
      <c r="DT20" s="351"/>
      <c r="DU20" s="351"/>
      <c r="DV20" s="380" t="s">
        <v>1136</v>
      </c>
      <c r="DW20" s="363"/>
      <c r="DX20" s="42">
        <v>1</v>
      </c>
      <c r="DY20" s="42">
        <v>1</v>
      </c>
      <c r="DZ20" s="42">
        <v>0.75</v>
      </c>
      <c r="EA20" s="42">
        <v>0.75</v>
      </c>
      <c r="EB20" s="42">
        <v>1</v>
      </c>
      <c r="EC20" s="42">
        <v>1</v>
      </c>
      <c r="ED20" s="42">
        <v>1</v>
      </c>
      <c r="EE20" s="42">
        <v>1</v>
      </c>
      <c r="EF20" s="42">
        <v>1</v>
      </c>
      <c r="EG20" s="42">
        <v>0.75</v>
      </c>
      <c r="EH20" s="42">
        <v>0.75</v>
      </c>
      <c r="EI20" s="42">
        <v>1</v>
      </c>
      <c r="EJ20" s="10" t="s">
        <v>1136</v>
      </c>
      <c r="EK20" s="206"/>
      <c r="EL20" s="42">
        <v>1</v>
      </c>
      <c r="EM20" s="42">
        <v>1</v>
      </c>
      <c r="EN20" s="42">
        <v>0.75</v>
      </c>
      <c r="EO20" s="42">
        <v>0.75</v>
      </c>
      <c r="EP20" s="42">
        <v>1</v>
      </c>
      <c r="EQ20" s="42">
        <v>1</v>
      </c>
      <c r="ER20" s="42">
        <v>1</v>
      </c>
      <c r="ES20" s="42">
        <v>1</v>
      </c>
      <c r="ET20" s="42">
        <v>1</v>
      </c>
      <c r="EU20" s="42">
        <v>0.75</v>
      </c>
      <c r="EV20" s="42">
        <v>0.75</v>
      </c>
      <c r="EW20" s="42">
        <v>1</v>
      </c>
      <c r="EX20" s="346" t="b">
        <v>0</v>
      </c>
      <c r="EY20" s="140"/>
      <c r="EZ20" s="10" t="s">
        <v>800</v>
      </c>
      <c r="FA20" s="10"/>
      <c r="FB20" s="101">
        <v>10</v>
      </c>
      <c r="FC20" s="101"/>
      <c r="FD20" s="43"/>
      <c r="FE20" s="43"/>
      <c r="FF20" s="10"/>
      <c r="FG20" s="43"/>
      <c r="FH20" s="42"/>
      <c r="FI20" s="55"/>
      <c r="FJ20" s="55"/>
      <c r="FK20" s="355"/>
      <c r="FL20" s="355"/>
      <c r="FM20" s="43"/>
      <c r="FN20" s="42"/>
      <c r="FO20" s="419"/>
      <c r="FP20" s="419"/>
      <c r="FQ20" s="419"/>
      <c r="FR20" s="275"/>
      <c r="FS20" s="55"/>
      <c r="FT20" s="55"/>
      <c r="FU20" s="55"/>
      <c r="FV20" s="55"/>
      <c r="FW20" s="275"/>
      <c r="FX20" s="275"/>
      <c r="FY20" s="273"/>
      <c r="FZ20" s="273"/>
      <c r="GA20" s="453"/>
      <c r="GB20" s="55"/>
      <c r="GC20" s="384"/>
      <c r="GD20" s="10"/>
      <c r="GE20" s="206"/>
      <c r="GF20" s="450"/>
      <c r="GG20" s="450"/>
      <c r="GH20" s="450"/>
      <c r="GI20" s="450"/>
      <c r="GJ20" s="450"/>
      <c r="GK20" s="450"/>
      <c r="GL20" s="450"/>
      <c r="GM20" s="450"/>
      <c r="GN20" s="450"/>
      <c r="GO20" s="450"/>
      <c r="GP20" s="450"/>
      <c r="GQ20" s="450"/>
      <c r="GR20" s="10"/>
      <c r="GS20" s="206"/>
      <c r="GT20" s="450"/>
      <c r="GU20" s="450"/>
      <c r="GV20" s="450"/>
      <c r="GW20" s="450"/>
      <c r="GX20" s="450"/>
      <c r="GY20" s="450"/>
      <c r="GZ20" s="450"/>
      <c r="HA20" s="450"/>
      <c r="HB20" s="450"/>
      <c r="HC20" s="450"/>
      <c r="HD20" s="450"/>
      <c r="HE20" s="450"/>
      <c r="HF20" s="346" t="b">
        <v>0</v>
      </c>
      <c r="HG20" s="55"/>
      <c r="HH20" s="55"/>
      <c r="HI20" s="55"/>
      <c r="HJ20" s="346" t="b">
        <v>0</v>
      </c>
      <c r="HK20" s="346" t="b">
        <v>0</v>
      </c>
      <c r="HL20" s="346" t="b">
        <v>1</v>
      </c>
      <c r="HM20" s="47">
        <v>0.9</v>
      </c>
      <c r="HN20" s="47">
        <v>0.9</v>
      </c>
      <c r="HO20" s="47">
        <v>0.9</v>
      </c>
      <c r="HP20" s="47">
        <v>0.9</v>
      </c>
      <c r="HQ20" s="47">
        <v>0.9</v>
      </c>
      <c r="HR20" s="47">
        <v>0.9</v>
      </c>
      <c r="HS20" s="47">
        <v>0.9</v>
      </c>
      <c r="HT20" s="47">
        <v>0.9</v>
      </c>
      <c r="HU20" s="47">
        <v>0.9</v>
      </c>
      <c r="HV20" s="47">
        <v>0.9</v>
      </c>
      <c r="HW20" s="47">
        <v>0.9</v>
      </c>
      <c r="HX20" s="47">
        <v>0.9</v>
      </c>
      <c r="HY20" s="47">
        <v>0.9</v>
      </c>
      <c r="HZ20" s="47">
        <v>0.9</v>
      </c>
      <c r="IA20" s="47">
        <v>0.9</v>
      </c>
      <c r="IB20" s="47">
        <v>0.9</v>
      </c>
      <c r="IC20" s="47">
        <v>0.9</v>
      </c>
      <c r="ID20" s="47">
        <v>0.9</v>
      </c>
      <c r="IE20" s="47">
        <v>0.9</v>
      </c>
      <c r="IF20" s="47">
        <v>0.9</v>
      </c>
      <c r="IG20" s="47">
        <v>0.9</v>
      </c>
      <c r="IH20" s="47">
        <v>0.9</v>
      </c>
      <c r="II20" s="47">
        <v>0.9</v>
      </c>
      <c r="IJ20" s="47">
        <v>0.9</v>
      </c>
      <c r="IK20" s="47">
        <v>0.9</v>
      </c>
      <c r="IL20" s="47">
        <v>0.9</v>
      </c>
      <c r="IM20" s="346" t="b">
        <v>1</v>
      </c>
      <c r="IN20" s="346" t="b">
        <v>0</v>
      </c>
      <c r="IO20" s="359"/>
      <c r="IP20" s="360"/>
      <c r="IQ20" s="360"/>
      <c r="IR20" s="360"/>
      <c r="IS20" s="360"/>
      <c r="IT20" s="360"/>
      <c r="IU20" s="360"/>
      <c r="IV20" s="360"/>
      <c r="IW20" s="360"/>
      <c r="IX20" s="360"/>
      <c r="IY20" s="360"/>
      <c r="IZ20" s="360"/>
      <c r="JA20" s="360"/>
      <c r="JB20" s="360"/>
      <c r="JC20" s="360"/>
      <c r="JD20" s="360"/>
      <c r="JE20" s="360"/>
      <c r="JF20" s="360"/>
      <c r="JG20" s="360"/>
      <c r="JH20" s="360"/>
      <c r="JI20" s="360"/>
      <c r="JJ20" s="360"/>
      <c r="JK20" s="361"/>
      <c r="JL20" s="361"/>
      <c r="JM20" s="361"/>
      <c r="JN20" s="361"/>
      <c r="JO20" s="361"/>
      <c r="JP20" s="346" t="b">
        <v>0</v>
      </c>
      <c r="JQ20" s="362"/>
      <c r="JR20" s="356"/>
      <c r="JS20" s="356"/>
      <c r="JT20" s="356"/>
      <c r="JU20" s="356"/>
      <c r="JV20" s="356"/>
      <c r="JW20" s="356"/>
      <c r="JX20" s="356"/>
      <c r="JY20" s="356"/>
      <c r="JZ20" s="356"/>
      <c r="KA20" s="356"/>
      <c r="KB20" s="356"/>
      <c r="KC20" s="356"/>
      <c r="KD20" s="356"/>
      <c r="KE20" s="356"/>
      <c r="KF20" s="356"/>
      <c r="KG20" s="356"/>
      <c r="KH20" s="356"/>
      <c r="KI20" s="356"/>
      <c r="KJ20" s="356"/>
      <c r="KK20" s="356"/>
      <c r="KL20" s="356"/>
      <c r="KM20" s="356"/>
      <c r="KN20" s="356"/>
      <c r="KO20" s="356"/>
      <c r="KP20" s="356"/>
      <c r="KQ20" s="356"/>
      <c r="KR20" s="346" t="b">
        <v>0</v>
      </c>
      <c r="KS20" s="115"/>
      <c r="KT20" s="115"/>
      <c r="KU20" s="115"/>
      <c r="KV20" s="115"/>
      <c r="KW20" s="115"/>
      <c r="KX20" s="115"/>
      <c r="KY20" s="115"/>
      <c r="KZ20" s="115"/>
      <c r="LA20" s="115"/>
      <c r="LB20" s="115"/>
      <c r="LC20" s="115"/>
      <c r="LD20" s="115"/>
      <c r="LE20" s="115"/>
      <c r="LF20" s="115"/>
      <c r="LG20" s="115"/>
      <c r="LH20" s="115"/>
      <c r="LI20" s="115"/>
      <c r="LJ20" s="115"/>
      <c r="LK20" s="115"/>
      <c r="LL20" s="115"/>
      <c r="LM20" s="144"/>
      <c r="LN20" s="144"/>
      <c r="LO20" s="144"/>
      <c r="LP20" s="144"/>
      <c r="LQ20" s="144"/>
      <c r="LR20" s="144"/>
      <c r="LS20" s="346" t="b">
        <v>1</v>
      </c>
      <c r="LT20" s="277">
        <v>1</v>
      </c>
      <c r="LU20" s="363"/>
      <c r="LV20" s="346" t="b">
        <v>1</v>
      </c>
      <c r="LW20" s="277">
        <v>1</v>
      </c>
      <c r="LX20" s="363"/>
      <c r="LZ20"/>
      <c r="MA20"/>
      <c r="MB20"/>
      <c r="MC20"/>
      <c r="MD20"/>
      <c r="ME20"/>
      <c r="MF20"/>
      <c r="MG20"/>
      <c r="MH20"/>
      <c r="MI20"/>
      <c r="MJ20"/>
      <c r="MK20"/>
      <c r="ML20"/>
      <c r="MM20"/>
    </row>
    <row r="21" spans="1:351" ht="12.95" customHeight="1">
      <c r="A21" s="5"/>
      <c r="C21" s="5" t="str">
        <v>Minimum Operational Capacity</v>
      </c>
      <c r="D21" s="53" t="str" cm="1">
        <f t="array" aca="1" ref="D21" ca="1">IFERROR(HYPERLINK("#"&amp;CELL("address", INDEX(J$12:ADW$12,,MATCH(C21,J$12:ADW$12,0))),$C21),"")</f>
        <v>Minimum Operational Capacity</v>
      </c>
      <c r="E21" s="155" t="str" cm="1">
        <f t="array" ref="E21">_xlfn.LET(
  _xlpm.headerRow, $L$12:$ACH$12,
  _xlpm.dataRow, $L$13:$ACH$13,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0" t="b">
        <v>1</v>
      </c>
      <c r="H21" s="90"/>
      <c r="I21" s="90"/>
      <c r="J21" t="s">
        <v>1139</v>
      </c>
      <c r="K21" t="s">
        <v>47</v>
      </c>
      <c r="L21" s="332" t="s">
        <v>142</v>
      </c>
      <c r="M21" s="338" t="b">
        <v>1</v>
      </c>
      <c r="N21" s="9" t="s">
        <v>1140</v>
      </c>
      <c r="O21" s="339"/>
      <c r="P21" s="339" t="s">
        <v>1127</v>
      </c>
      <c r="Q21" s="440" t="s">
        <v>1452</v>
      </c>
      <c r="R21" s="346" t="b">
        <v>1</v>
      </c>
      <c r="S21" s="350">
        <v>1</v>
      </c>
      <c r="T21" s="140"/>
      <c r="U21" s="387"/>
      <c r="V21" s="391">
        <v>500</v>
      </c>
      <c r="W21" s="391">
        <v>500</v>
      </c>
      <c r="X21" s="391">
        <v>500</v>
      </c>
      <c r="Y21" s="391">
        <v>500</v>
      </c>
      <c r="Z21" s="391">
        <v>500</v>
      </c>
      <c r="AA21" s="391">
        <v>500</v>
      </c>
      <c r="AB21" s="391">
        <v>500</v>
      </c>
      <c r="AC21" s="391">
        <v>500</v>
      </c>
      <c r="AD21" s="391">
        <v>500</v>
      </c>
      <c r="AE21" s="391">
        <v>500</v>
      </c>
      <c r="AF21" s="391">
        <v>500</v>
      </c>
      <c r="AG21" s="391">
        <v>500</v>
      </c>
      <c r="AH21" s="391">
        <v>500</v>
      </c>
      <c r="AI21" s="391">
        <v>500</v>
      </c>
      <c r="AJ21" s="391">
        <v>500</v>
      </c>
      <c r="AK21" s="391">
        <v>500</v>
      </c>
      <c r="AL21" s="391">
        <v>500</v>
      </c>
      <c r="AM21" s="391">
        <v>500</v>
      </c>
      <c r="AN21" s="391">
        <v>500</v>
      </c>
      <c r="AO21" s="391">
        <v>500</v>
      </c>
      <c r="AP21" s="391">
        <v>500</v>
      </c>
      <c r="AQ21" s="391">
        <v>500</v>
      </c>
      <c r="AR21" s="391">
        <v>500</v>
      </c>
      <c r="AS21" s="391">
        <v>500</v>
      </c>
      <c r="AT21" s="391">
        <v>500</v>
      </c>
      <c r="AU21" s="391">
        <v>500</v>
      </c>
      <c r="AV21" s="387"/>
      <c r="AW21" s="387"/>
      <c r="AX21" s="387"/>
      <c r="AY21" s="387"/>
      <c r="AZ21" s="387"/>
      <c r="BA21" s="387"/>
      <c r="BB21" s="387"/>
      <c r="BC21" s="387"/>
      <c r="BD21" s="387"/>
      <c r="BE21" s="387"/>
      <c r="BF21" s="387"/>
      <c r="BG21" s="387"/>
      <c r="BH21" s="387"/>
      <c r="BI21" s="387"/>
      <c r="BJ21" s="387"/>
      <c r="BK21" s="387"/>
      <c r="BL21" s="387"/>
      <c r="BM21" s="387"/>
      <c r="BN21" s="387"/>
      <c r="BO21" s="387"/>
      <c r="BP21" s="387"/>
      <c r="BQ21" s="387"/>
      <c r="BR21" s="387"/>
      <c r="BS21" s="387"/>
      <c r="BT21" s="387"/>
      <c r="BU21" s="387"/>
      <c r="BV21" s="351">
        <v>50</v>
      </c>
      <c r="BW21" s="351">
        <v>50</v>
      </c>
      <c r="BX21" s="351">
        <v>50</v>
      </c>
      <c r="BY21" s="351">
        <v>50</v>
      </c>
      <c r="BZ21" s="351">
        <v>50</v>
      </c>
      <c r="CA21" s="351">
        <v>50</v>
      </c>
      <c r="CB21" s="351">
        <v>50</v>
      </c>
      <c r="CC21" s="351">
        <v>50</v>
      </c>
      <c r="CD21" s="351">
        <v>50</v>
      </c>
      <c r="CE21" s="351">
        <v>50</v>
      </c>
      <c r="CF21" s="351">
        <v>50</v>
      </c>
      <c r="CG21" s="351">
        <v>50</v>
      </c>
      <c r="CH21" s="351">
        <v>50</v>
      </c>
      <c r="CI21" s="351">
        <v>50</v>
      </c>
      <c r="CJ21" s="351">
        <v>50</v>
      </c>
      <c r="CK21" s="351">
        <v>50</v>
      </c>
      <c r="CL21" s="351">
        <v>50</v>
      </c>
      <c r="CM21" s="351">
        <v>50</v>
      </c>
      <c r="CN21" s="351">
        <v>50</v>
      </c>
      <c r="CO21" s="351">
        <v>50</v>
      </c>
      <c r="CP21" s="351">
        <v>50</v>
      </c>
      <c r="CQ21" s="351">
        <v>50</v>
      </c>
      <c r="CR21" s="351">
        <v>50</v>
      </c>
      <c r="CS21" s="351">
        <v>50</v>
      </c>
      <c r="CT21" s="351">
        <v>50</v>
      </c>
      <c r="CU21" s="351">
        <v>50</v>
      </c>
      <c r="CV21" s="351"/>
      <c r="CW21" s="351"/>
      <c r="CX21" s="351"/>
      <c r="CY21" s="351"/>
      <c r="CZ21" s="351"/>
      <c r="DA21" s="351"/>
      <c r="DB21" s="351"/>
      <c r="DC21" s="351"/>
      <c r="DD21" s="351"/>
      <c r="DE21" s="351"/>
      <c r="DF21" s="351"/>
      <c r="DG21" s="351"/>
      <c r="DH21" s="351"/>
      <c r="DI21" s="351"/>
      <c r="DJ21" s="351"/>
      <c r="DK21" s="351"/>
      <c r="DL21" s="351"/>
      <c r="DM21" s="351"/>
      <c r="DN21" s="351"/>
      <c r="DO21" s="351"/>
      <c r="DP21" s="351"/>
      <c r="DQ21" s="351"/>
      <c r="DR21" s="351"/>
      <c r="DS21" s="351"/>
      <c r="DT21" s="351"/>
      <c r="DU21" s="351"/>
      <c r="DV21" s="380" t="s">
        <v>1136</v>
      </c>
      <c r="DW21" s="363"/>
      <c r="DX21" s="341">
        <v>0.64</v>
      </c>
      <c r="DY21" s="42">
        <v>0.68</v>
      </c>
      <c r="DZ21" s="42">
        <v>0.88</v>
      </c>
      <c r="EA21" s="42">
        <v>1</v>
      </c>
      <c r="EB21" s="42">
        <v>1</v>
      </c>
      <c r="EC21" s="42">
        <v>1</v>
      </c>
      <c r="ED21" s="42">
        <v>1</v>
      </c>
      <c r="EE21" s="42">
        <v>1</v>
      </c>
      <c r="EF21" s="42">
        <v>1</v>
      </c>
      <c r="EG21" s="42">
        <v>0.97</v>
      </c>
      <c r="EH21" s="42">
        <v>0.69</v>
      </c>
      <c r="EI21" s="342">
        <v>0.81</v>
      </c>
      <c r="EJ21" s="10"/>
      <c r="EK21" s="206"/>
      <c r="EL21" s="343"/>
      <c r="EM21" s="42"/>
      <c r="EN21" s="42"/>
      <c r="EO21" s="42"/>
      <c r="EP21" s="42"/>
      <c r="EQ21" s="42"/>
      <c r="ER21" s="42"/>
      <c r="ES21" s="42"/>
      <c r="ET21" s="42"/>
      <c r="EU21" s="42"/>
      <c r="EV21" s="42"/>
      <c r="EW21" s="42"/>
      <c r="EX21" s="344" t="b">
        <v>0</v>
      </c>
      <c r="EY21" s="140"/>
      <c r="EZ21" s="10" t="s">
        <v>799</v>
      </c>
      <c r="FA21" s="10" t="s">
        <v>801</v>
      </c>
      <c r="FB21" s="101">
        <v>6</v>
      </c>
      <c r="FC21" s="101">
        <v>300</v>
      </c>
      <c r="FD21" s="43"/>
      <c r="FE21" s="43"/>
      <c r="FF21" s="10" t="s">
        <v>880</v>
      </c>
      <c r="FG21" s="43">
        <v>250</v>
      </c>
      <c r="FH21" s="42">
        <v>0.35</v>
      </c>
      <c r="FI21" s="55">
        <v>1</v>
      </c>
      <c r="FJ21" s="55">
        <v>2</v>
      </c>
      <c r="FK21" s="355">
        <v>50000</v>
      </c>
      <c r="FL21" s="355">
        <v>5000</v>
      </c>
      <c r="FM21" s="43">
        <v>4000</v>
      </c>
      <c r="FN21" s="42">
        <v>2.5</v>
      </c>
      <c r="FO21" s="419"/>
      <c r="FP21" s="419"/>
      <c r="FQ21" s="419"/>
      <c r="FR21" s="275"/>
      <c r="FS21" s="55"/>
      <c r="FT21" s="55"/>
      <c r="FU21" s="55"/>
      <c r="FV21" s="55"/>
      <c r="FW21" s="273"/>
      <c r="FX21" s="273"/>
      <c r="FY21" s="273"/>
      <c r="FZ21" s="273"/>
      <c r="GA21" s="453"/>
      <c r="GB21" s="55"/>
      <c r="GC21" s="384"/>
      <c r="GD21" s="10"/>
      <c r="GE21" s="206"/>
      <c r="GF21" s="450"/>
      <c r="GG21" s="450"/>
      <c r="GH21" s="450"/>
      <c r="GI21" s="450"/>
      <c r="GJ21" s="450"/>
      <c r="GK21" s="450"/>
      <c r="GL21" s="450"/>
      <c r="GM21" s="450"/>
      <c r="GN21" s="450"/>
      <c r="GO21" s="450"/>
      <c r="GP21" s="450"/>
      <c r="GQ21" s="450"/>
      <c r="GR21" s="10"/>
      <c r="GS21" s="206"/>
      <c r="GT21" s="450"/>
      <c r="GU21" s="450"/>
      <c r="GV21" s="450"/>
      <c r="GW21" s="450"/>
      <c r="GX21" s="450"/>
      <c r="GY21" s="450"/>
      <c r="GZ21" s="450"/>
      <c r="HA21" s="450"/>
      <c r="HB21" s="450"/>
      <c r="HC21" s="450"/>
      <c r="HD21" s="450"/>
      <c r="HE21" s="450"/>
      <c r="HF21" s="392" t="b">
        <v>0</v>
      </c>
      <c r="HG21" s="55"/>
      <c r="HH21" s="55"/>
      <c r="HI21" s="55"/>
      <c r="HJ21" s="345" t="b">
        <v>0</v>
      </c>
      <c r="HK21" s="346" t="b">
        <v>1</v>
      </c>
      <c r="HL21" s="346" t="b">
        <v>1</v>
      </c>
      <c r="HM21" s="47">
        <v>0.95</v>
      </c>
      <c r="HN21" s="47">
        <v>0.95</v>
      </c>
      <c r="HO21" s="47">
        <v>0.95</v>
      </c>
      <c r="HP21" s="47">
        <v>0.95</v>
      </c>
      <c r="HQ21" s="47">
        <v>0.95</v>
      </c>
      <c r="HR21" s="47">
        <v>0.95</v>
      </c>
      <c r="HS21" s="47">
        <v>0.95</v>
      </c>
      <c r="HT21" s="47">
        <v>0.95</v>
      </c>
      <c r="HU21" s="47">
        <v>0.95</v>
      </c>
      <c r="HV21" s="47">
        <v>0.95</v>
      </c>
      <c r="HW21" s="47">
        <v>0.95</v>
      </c>
      <c r="HX21" s="47">
        <v>0.95</v>
      </c>
      <c r="HY21" s="47">
        <v>0.95</v>
      </c>
      <c r="HZ21" s="47">
        <v>0.95</v>
      </c>
      <c r="IA21" s="47">
        <v>0.95</v>
      </c>
      <c r="IB21" s="47">
        <v>0.95</v>
      </c>
      <c r="IC21" s="47">
        <v>0.95</v>
      </c>
      <c r="ID21" s="47">
        <v>0.95</v>
      </c>
      <c r="IE21" s="47">
        <v>0.95</v>
      </c>
      <c r="IF21" s="47">
        <v>0.95</v>
      </c>
      <c r="IG21" s="47">
        <v>0.95</v>
      </c>
      <c r="IH21" s="47">
        <v>0.95</v>
      </c>
      <c r="II21" s="47">
        <v>0.95</v>
      </c>
      <c r="IJ21" s="47">
        <v>0.95</v>
      </c>
      <c r="IK21" s="47">
        <v>0.95</v>
      </c>
      <c r="IL21" s="47">
        <v>0.95</v>
      </c>
      <c r="IM21" s="346" t="b">
        <v>0</v>
      </c>
      <c r="IN21" s="344" t="b">
        <v>0</v>
      </c>
      <c r="IO21" s="359"/>
      <c r="IP21" s="360"/>
      <c r="IQ21" s="360"/>
      <c r="IR21" s="360"/>
      <c r="IS21" s="360"/>
      <c r="IT21" s="360"/>
      <c r="IU21" s="360"/>
      <c r="IV21" s="360"/>
      <c r="IW21" s="360"/>
      <c r="IX21" s="360"/>
      <c r="IY21" s="360"/>
      <c r="IZ21" s="360"/>
      <c r="JA21" s="360"/>
      <c r="JB21" s="360"/>
      <c r="JC21" s="360"/>
      <c r="JD21" s="360"/>
      <c r="JE21" s="360"/>
      <c r="JF21" s="360"/>
      <c r="JG21" s="360"/>
      <c r="JH21" s="360"/>
      <c r="JI21" s="360"/>
      <c r="JJ21" s="360"/>
      <c r="JK21" s="361"/>
      <c r="JL21" s="361"/>
      <c r="JM21" s="361"/>
      <c r="JN21" s="361"/>
      <c r="JO21" s="361"/>
      <c r="JP21" s="347" t="b">
        <v>0</v>
      </c>
      <c r="JQ21" s="362"/>
      <c r="JR21" s="356"/>
      <c r="JS21" s="356"/>
      <c r="JT21" s="356"/>
      <c r="JU21" s="356"/>
      <c r="JV21" s="356"/>
      <c r="JW21" s="356"/>
      <c r="JX21" s="356"/>
      <c r="JY21" s="356"/>
      <c r="JZ21" s="356"/>
      <c r="KA21" s="356"/>
      <c r="KB21" s="356"/>
      <c r="KC21" s="356"/>
      <c r="KD21" s="356"/>
      <c r="KE21" s="356"/>
      <c r="KF21" s="356"/>
      <c r="KG21" s="356"/>
      <c r="KH21" s="356"/>
      <c r="KI21" s="356"/>
      <c r="KJ21" s="356"/>
      <c r="KK21" s="356"/>
      <c r="KL21" s="356"/>
      <c r="KM21" s="356"/>
      <c r="KN21" s="356"/>
      <c r="KO21" s="356"/>
      <c r="KP21" s="356"/>
      <c r="KQ21" s="356"/>
      <c r="KR21" s="346" t="b">
        <v>1</v>
      </c>
      <c r="KS21" s="115">
        <v>1</v>
      </c>
      <c r="KT21" s="115">
        <v>1</v>
      </c>
      <c r="KU21" s="115">
        <v>1</v>
      </c>
      <c r="KV21" s="115">
        <v>1</v>
      </c>
      <c r="KW21" s="115">
        <v>1</v>
      </c>
      <c r="KX21" s="115">
        <v>1</v>
      </c>
      <c r="KY21" s="115">
        <v>1</v>
      </c>
      <c r="KZ21" s="115">
        <v>1</v>
      </c>
      <c r="LA21" s="115">
        <v>1</v>
      </c>
      <c r="LB21" s="115">
        <v>1</v>
      </c>
      <c r="LC21" s="115">
        <v>1</v>
      </c>
      <c r="LD21" s="115">
        <v>1</v>
      </c>
      <c r="LE21" s="115">
        <v>1</v>
      </c>
      <c r="LF21" s="115">
        <v>1</v>
      </c>
      <c r="LG21" s="115">
        <v>1</v>
      </c>
      <c r="LH21" s="115">
        <v>1</v>
      </c>
      <c r="LI21" s="115">
        <v>1</v>
      </c>
      <c r="LJ21" s="115">
        <v>1</v>
      </c>
      <c r="LK21" s="115">
        <v>1</v>
      </c>
      <c r="LL21" s="115">
        <v>1</v>
      </c>
      <c r="LM21" s="115">
        <v>1</v>
      </c>
      <c r="LN21" s="115">
        <v>1</v>
      </c>
      <c r="LO21" s="115">
        <v>1</v>
      </c>
      <c r="LP21" s="115">
        <v>1</v>
      </c>
      <c r="LQ21" s="115">
        <v>1</v>
      </c>
      <c r="LR21" s="115">
        <v>1</v>
      </c>
      <c r="LS21" s="348" t="b">
        <v>1</v>
      </c>
      <c r="LT21" s="277">
        <v>1</v>
      </c>
      <c r="LU21" s="364"/>
      <c r="LV21" s="348" t="b">
        <v>1</v>
      </c>
      <c r="LW21" s="277">
        <v>1</v>
      </c>
      <c r="LX21" s="364"/>
      <c r="LZ21"/>
      <c r="MA21"/>
      <c r="MB21"/>
      <c r="MC21"/>
      <c r="MD21"/>
      <c r="ME21"/>
      <c r="MF21"/>
      <c r="MG21"/>
      <c r="MH21"/>
      <c r="MI21"/>
      <c r="MJ21"/>
      <c r="MK21"/>
      <c r="ML21"/>
      <c r="MM21"/>
    </row>
    <row r="22" spans="1:351" ht="12.95" customHeight="1">
      <c r="C22" s="5" t="str">
        <v>Annualized Fixed O&amp;M Cost</v>
      </c>
      <c r="D22" s="53" t="str" cm="1">
        <f t="array" aca="1" ref="D22" ca="1">IFERROR(HYPERLINK("#"&amp;CELL("address", INDEX(J$12:ADW$12,,MATCH(C22,J$12:ADW$12,0))),$C22),"")</f>
        <v>Annualized Fixed O&amp;M Cost</v>
      </c>
      <c r="E22" s="155" t="str" cm="1">
        <f t="array" ref="E22">_xlfn.LET(
  _xlpm.headerRow, $L$12:$ACH$12,
  _xlpm.dataRow, $L$13:$ACH$13,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0" t="b">
        <v>1</v>
      </c>
      <c r="H22" s="90"/>
      <c r="I22" s="90"/>
      <c r="J22" t="s">
        <v>1141</v>
      </c>
      <c r="K22" s="39" t="s">
        <v>47</v>
      </c>
      <c r="L22" s="9" t="s">
        <v>143</v>
      </c>
      <c r="M22" s="186" t="b">
        <v>1</v>
      </c>
      <c r="N22" s="9" t="s">
        <v>1140</v>
      </c>
      <c r="O22" s="145"/>
      <c r="P22" s="145"/>
      <c r="Q22" s="145" t="s">
        <v>1452</v>
      </c>
      <c r="R22" s="346" t="b">
        <v>1</v>
      </c>
      <c r="S22" s="350">
        <v>1</v>
      </c>
      <c r="T22" s="140"/>
      <c r="U22" s="387"/>
      <c r="V22" s="391">
        <v>500</v>
      </c>
      <c r="W22" s="391">
        <v>500</v>
      </c>
      <c r="X22" s="391">
        <v>500</v>
      </c>
      <c r="Y22" s="391">
        <v>500</v>
      </c>
      <c r="Z22" s="391">
        <v>500</v>
      </c>
      <c r="AA22" s="391">
        <v>500</v>
      </c>
      <c r="AB22" s="391">
        <v>500</v>
      </c>
      <c r="AC22" s="391">
        <v>500</v>
      </c>
      <c r="AD22" s="391">
        <v>500</v>
      </c>
      <c r="AE22" s="391">
        <v>500</v>
      </c>
      <c r="AF22" s="391">
        <v>500</v>
      </c>
      <c r="AG22" s="391">
        <v>500</v>
      </c>
      <c r="AH22" s="391">
        <v>500</v>
      </c>
      <c r="AI22" s="391">
        <v>500</v>
      </c>
      <c r="AJ22" s="391">
        <v>500</v>
      </c>
      <c r="AK22" s="391">
        <v>500</v>
      </c>
      <c r="AL22" s="391">
        <v>500</v>
      </c>
      <c r="AM22" s="391">
        <v>500</v>
      </c>
      <c r="AN22" s="391">
        <v>500</v>
      </c>
      <c r="AO22" s="391">
        <v>500</v>
      </c>
      <c r="AP22" s="391">
        <v>500</v>
      </c>
      <c r="AQ22" s="391">
        <v>500</v>
      </c>
      <c r="AR22" s="391">
        <v>500</v>
      </c>
      <c r="AS22" s="391">
        <v>500</v>
      </c>
      <c r="AT22" s="391">
        <v>500</v>
      </c>
      <c r="AU22" s="391">
        <v>500</v>
      </c>
      <c r="AV22" s="387"/>
      <c r="AW22" s="387"/>
      <c r="AX22" s="387"/>
      <c r="AY22" s="387"/>
      <c r="AZ22" s="387"/>
      <c r="BA22" s="387"/>
      <c r="BB22" s="387"/>
      <c r="BC22" s="387"/>
      <c r="BD22" s="387"/>
      <c r="BE22" s="387"/>
      <c r="BF22" s="387"/>
      <c r="BG22" s="387"/>
      <c r="BH22" s="387"/>
      <c r="BI22" s="387"/>
      <c r="BJ22" s="387"/>
      <c r="BK22" s="387"/>
      <c r="BL22" s="387"/>
      <c r="BM22" s="387"/>
      <c r="BN22" s="387"/>
      <c r="BO22" s="387"/>
      <c r="BP22" s="387"/>
      <c r="BQ22" s="387"/>
      <c r="BR22" s="387"/>
      <c r="BS22" s="387"/>
      <c r="BT22" s="387"/>
      <c r="BU22" s="387"/>
      <c r="BV22" s="351">
        <v>25</v>
      </c>
      <c r="BW22" s="351">
        <v>25</v>
      </c>
      <c r="BX22" s="351">
        <v>25</v>
      </c>
      <c r="BY22" s="351">
        <v>25</v>
      </c>
      <c r="BZ22" s="351">
        <v>25</v>
      </c>
      <c r="CA22" s="351">
        <v>25</v>
      </c>
      <c r="CB22" s="351">
        <v>25</v>
      </c>
      <c r="CC22" s="351">
        <v>25</v>
      </c>
      <c r="CD22" s="351">
        <v>25</v>
      </c>
      <c r="CE22" s="351">
        <v>25</v>
      </c>
      <c r="CF22" s="351">
        <v>25</v>
      </c>
      <c r="CG22" s="351">
        <v>25</v>
      </c>
      <c r="CH22" s="351">
        <v>25</v>
      </c>
      <c r="CI22" s="351">
        <v>25</v>
      </c>
      <c r="CJ22" s="351">
        <v>25</v>
      </c>
      <c r="CK22" s="351">
        <v>25</v>
      </c>
      <c r="CL22" s="351">
        <v>25</v>
      </c>
      <c r="CM22" s="351">
        <v>25</v>
      </c>
      <c r="CN22" s="351">
        <v>25</v>
      </c>
      <c r="CO22" s="351">
        <v>25</v>
      </c>
      <c r="CP22" s="351">
        <v>25</v>
      </c>
      <c r="CQ22" s="351">
        <v>25</v>
      </c>
      <c r="CR22" s="351">
        <v>25</v>
      </c>
      <c r="CS22" s="351">
        <v>25</v>
      </c>
      <c r="CT22" s="351">
        <v>25</v>
      </c>
      <c r="CU22" s="351">
        <v>25</v>
      </c>
      <c r="CV22" s="351"/>
      <c r="CW22" s="351"/>
      <c r="CX22" s="351"/>
      <c r="CY22" s="351"/>
      <c r="CZ22" s="351"/>
      <c r="DA22" s="351"/>
      <c r="DB22" s="351"/>
      <c r="DC22" s="351"/>
      <c r="DD22" s="351"/>
      <c r="DE22" s="351"/>
      <c r="DF22" s="351"/>
      <c r="DG22" s="351"/>
      <c r="DH22" s="351"/>
      <c r="DI22" s="351"/>
      <c r="DJ22" s="351"/>
      <c r="DK22" s="351"/>
      <c r="DL22" s="351"/>
      <c r="DM22" s="351"/>
      <c r="DN22" s="351"/>
      <c r="DO22" s="351"/>
      <c r="DP22" s="351"/>
      <c r="DQ22" s="351"/>
      <c r="DR22" s="351"/>
      <c r="DS22" s="351"/>
      <c r="DT22" s="351"/>
      <c r="DU22" s="351"/>
      <c r="DV22" s="380" t="s">
        <v>1136</v>
      </c>
      <c r="DW22" s="363"/>
      <c r="DX22" s="42">
        <v>0.63</v>
      </c>
      <c r="DY22" s="42">
        <v>0.6</v>
      </c>
      <c r="DZ22" s="42">
        <v>0.78</v>
      </c>
      <c r="EA22" s="42">
        <v>0.98</v>
      </c>
      <c r="EB22" s="42">
        <v>1</v>
      </c>
      <c r="EC22" s="42">
        <v>1</v>
      </c>
      <c r="ED22" s="42">
        <v>1</v>
      </c>
      <c r="EE22" s="42">
        <v>1</v>
      </c>
      <c r="EF22" s="42">
        <v>1</v>
      </c>
      <c r="EG22" s="42">
        <v>0.98</v>
      </c>
      <c r="EH22" s="42">
        <v>0.81</v>
      </c>
      <c r="EI22" s="42">
        <v>0.77</v>
      </c>
      <c r="EJ22" s="10"/>
      <c r="EK22" s="206"/>
      <c r="EL22" s="42"/>
      <c r="EM22" s="42"/>
      <c r="EN22" s="42"/>
      <c r="EO22" s="42"/>
      <c r="EP22" s="42"/>
      <c r="EQ22" s="42"/>
      <c r="ER22" s="42"/>
      <c r="ES22" s="42"/>
      <c r="ET22" s="42"/>
      <c r="EU22" s="42"/>
      <c r="EV22" s="42"/>
      <c r="EW22" s="42"/>
      <c r="EX22" s="346" t="b">
        <v>0</v>
      </c>
      <c r="EY22" s="140"/>
      <c r="EZ22" s="10" t="s">
        <v>799</v>
      </c>
      <c r="FA22" s="10" t="s">
        <v>801</v>
      </c>
      <c r="FB22" s="101">
        <v>7</v>
      </c>
      <c r="FC22" s="101">
        <v>200</v>
      </c>
      <c r="FD22" s="43"/>
      <c r="FE22" s="43"/>
      <c r="FF22" s="10" t="s">
        <v>880</v>
      </c>
      <c r="FG22" s="43">
        <v>250</v>
      </c>
      <c r="FH22" s="42">
        <v>0.35</v>
      </c>
      <c r="FI22" s="55">
        <v>1</v>
      </c>
      <c r="FJ22" s="55">
        <v>2</v>
      </c>
      <c r="FK22" s="355">
        <v>40000</v>
      </c>
      <c r="FL22" s="355">
        <v>5000</v>
      </c>
      <c r="FM22" s="43">
        <v>5000</v>
      </c>
      <c r="FN22" s="42">
        <v>1</v>
      </c>
      <c r="FO22" s="419"/>
      <c r="FP22" s="419"/>
      <c r="FQ22" s="419"/>
      <c r="FR22" s="275"/>
      <c r="FS22" s="55"/>
      <c r="FT22" s="55"/>
      <c r="FU22" s="55"/>
      <c r="FV22" s="55"/>
      <c r="FW22" s="275"/>
      <c r="FX22" s="275"/>
      <c r="FY22" s="273"/>
      <c r="FZ22" s="273"/>
      <c r="GA22" s="453"/>
      <c r="GB22" s="55"/>
      <c r="GC22" s="384"/>
      <c r="GD22" s="10"/>
      <c r="GE22" s="206"/>
      <c r="GF22" s="450"/>
      <c r="GG22" s="450"/>
      <c r="GH22" s="450"/>
      <c r="GI22" s="450"/>
      <c r="GJ22" s="450"/>
      <c r="GK22" s="450"/>
      <c r="GL22" s="450"/>
      <c r="GM22" s="450"/>
      <c r="GN22" s="450"/>
      <c r="GO22" s="450"/>
      <c r="GP22" s="450"/>
      <c r="GQ22" s="450"/>
      <c r="GR22" s="10"/>
      <c r="GS22" s="206"/>
      <c r="GT22" s="450"/>
      <c r="GU22" s="450"/>
      <c r="GV22" s="450"/>
      <c r="GW22" s="450"/>
      <c r="GX22" s="450"/>
      <c r="GY22" s="450"/>
      <c r="GZ22" s="450"/>
      <c r="HA22" s="450"/>
      <c r="HB22" s="450"/>
      <c r="HC22" s="450"/>
      <c r="HD22" s="450"/>
      <c r="HE22" s="450"/>
      <c r="HF22" s="346" t="b">
        <v>0</v>
      </c>
      <c r="HG22" s="55"/>
      <c r="HH22" s="55"/>
      <c r="HI22" s="55"/>
      <c r="HJ22" s="346" t="b">
        <v>0</v>
      </c>
      <c r="HK22" s="346" t="b">
        <v>0</v>
      </c>
      <c r="HL22" s="346" t="b">
        <v>0</v>
      </c>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346" t="b">
        <v>1</v>
      </c>
      <c r="IN22" s="346" t="b">
        <v>0</v>
      </c>
      <c r="IO22" s="359"/>
      <c r="IP22" s="360"/>
      <c r="IQ22" s="360"/>
      <c r="IR22" s="360"/>
      <c r="IS22" s="360"/>
      <c r="IT22" s="360"/>
      <c r="IU22" s="360"/>
      <c r="IV22" s="360"/>
      <c r="IW22" s="360"/>
      <c r="IX22" s="360"/>
      <c r="IY22" s="360"/>
      <c r="IZ22" s="360"/>
      <c r="JA22" s="360"/>
      <c r="JB22" s="360"/>
      <c r="JC22" s="360"/>
      <c r="JD22" s="360"/>
      <c r="JE22" s="360"/>
      <c r="JF22" s="360"/>
      <c r="JG22" s="360"/>
      <c r="JH22" s="360"/>
      <c r="JI22" s="360"/>
      <c r="JJ22" s="360"/>
      <c r="JK22" s="361"/>
      <c r="JL22" s="361"/>
      <c r="JM22" s="361"/>
      <c r="JN22" s="361"/>
      <c r="JO22" s="361"/>
      <c r="JP22" s="346" t="b">
        <v>0</v>
      </c>
      <c r="JQ22" s="362"/>
      <c r="JR22" s="356"/>
      <c r="JS22" s="356"/>
      <c r="JT22" s="356"/>
      <c r="JU22" s="356"/>
      <c r="JV22" s="356"/>
      <c r="JW22" s="356"/>
      <c r="JX22" s="356"/>
      <c r="JY22" s="356"/>
      <c r="JZ22" s="356"/>
      <c r="KA22" s="356"/>
      <c r="KB22" s="356"/>
      <c r="KC22" s="356"/>
      <c r="KD22" s="356"/>
      <c r="KE22" s="356"/>
      <c r="KF22" s="356"/>
      <c r="KG22" s="356"/>
      <c r="KH22" s="356"/>
      <c r="KI22" s="356"/>
      <c r="KJ22" s="356"/>
      <c r="KK22" s="356"/>
      <c r="KL22" s="356"/>
      <c r="KM22" s="356"/>
      <c r="KN22" s="356"/>
      <c r="KO22" s="356"/>
      <c r="KP22" s="356"/>
      <c r="KQ22" s="356"/>
      <c r="KR22" s="346" t="b">
        <v>0</v>
      </c>
      <c r="KS22" s="115"/>
      <c r="KT22" s="115"/>
      <c r="KU22" s="115"/>
      <c r="KV22" s="115"/>
      <c r="KW22" s="115"/>
      <c r="KX22" s="115"/>
      <c r="KY22" s="115"/>
      <c r="KZ22" s="115"/>
      <c r="LA22" s="115"/>
      <c r="LB22" s="115"/>
      <c r="LC22" s="115"/>
      <c r="LD22" s="115"/>
      <c r="LE22" s="115"/>
      <c r="LF22" s="115"/>
      <c r="LG22" s="115"/>
      <c r="LH22" s="115"/>
      <c r="LI22" s="115"/>
      <c r="LJ22" s="115"/>
      <c r="LK22" s="115"/>
      <c r="LL22" s="115"/>
      <c r="LM22" s="115"/>
      <c r="LN22" s="115"/>
      <c r="LO22" s="115"/>
      <c r="LP22" s="115"/>
      <c r="LQ22" s="115"/>
      <c r="LR22" s="115"/>
      <c r="LS22" s="346" t="b">
        <v>0</v>
      </c>
      <c r="LT22" s="277"/>
      <c r="LU22" s="363"/>
      <c r="LV22" s="346" t="b">
        <v>0</v>
      </c>
      <c r="LW22" s="277"/>
      <c r="LX22" s="363"/>
      <c r="LZ22"/>
      <c r="MA22"/>
      <c r="MB22"/>
      <c r="MC22"/>
      <c r="MD22"/>
      <c r="ME22"/>
      <c r="MF22"/>
      <c r="MG22"/>
      <c r="MH22"/>
      <c r="MI22"/>
      <c r="MJ22"/>
      <c r="MK22"/>
      <c r="ML22"/>
      <c r="MM22"/>
    </row>
    <row r="23" spans="1:351" ht="12.95" customHeight="1">
      <c r="C23" s="5" t="str">
        <v>Annualized Storage Fixed O&amp;M Cost</v>
      </c>
      <c r="D23" s="53" t="str" cm="1">
        <f t="array" aca="1" ref="D23" ca="1">IFERROR(HYPERLINK("#"&amp;CELL("address", INDEX(J$12:ADW$12,,MATCH(C23,J$12:ADW$12,0))),$C23),"")</f>
        <v>Annualized Storage Fixed O&amp;M Cost</v>
      </c>
      <c r="E23" s="155" t="str" cm="1">
        <f t="array" ref="E23">_xlfn.LET(
  _xlpm.headerRow, $L$12:$ACH$12,
  _xlpm.dataRow, $L$13:$ACH$13,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0" t="b">
        <v>1</v>
      </c>
      <c r="H23" s="90"/>
      <c r="I23" s="90"/>
      <c r="LZ23"/>
      <c r="MA23"/>
      <c r="MB23"/>
      <c r="MC23"/>
      <c r="MD23"/>
      <c r="ME23"/>
      <c r="MF23"/>
      <c r="MG23"/>
      <c r="MH23"/>
      <c r="MI23"/>
      <c r="MJ23"/>
      <c r="MK23"/>
      <c r="ML23"/>
      <c r="MM23"/>
    </row>
    <row r="24" spans="1:351" ht="12.95" customHeight="1">
      <c r="C24" s="5" t="str">
        <v>Maximum Power Output Profile (Pmax)</v>
      </c>
      <c r="D24" s="53" t="str" cm="1">
        <f t="array" aca="1" ref="D24" ca="1">IFERROR(HYPERLINK("#"&amp;CELL("address", INDEX(J$12:ADW$12,,MATCH(C24,J$12:ADW$12,0))),$C24),"")</f>
        <v>Maximum Power Output Profile (Pmax)</v>
      </c>
      <c r="E24" s="155" t="str" cm="1">
        <f t="array" ref="E24">_xlfn.LET(
  _xlpm.headerRow, $L$12:$ACH$12,
  _xlpm.dataRow, $L$13:$ACH$13,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0" t="b">
        <v>1</v>
      </c>
      <c r="H24" s="90"/>
      <c r="I24" s="90"/>
      <c r="LZ24"/>
      <c r="MA24"/>
      <c r="MB24"/>
      <c r="MC24"/>
      <c r="MD24"/>
      <c r="ME24"/>
      <c r="MF24"/>
      <c r="MG24"/>
      <c r="MH24"/>
      <c r="MI24"/>
      <c r="MJ24"/>
      <c r="MK24"/>
      <c r="ML24"/>
      <c r="MM24"/>
    </row>
    <row r="25" spans="1:351" ht="12.95" customHeight="1">
      <c r="C25" s="5" t="str">
        <v>Minimum Power Output Profile (Pmin)</v>
      </c>
      <c r="D25" s="53" t="str" cm="1">
        <f t="array" aca="1" ref="D25" ca="1">IFERROR(HYPERLINK("#"&amp;CELL("address", INDEX(J$12:ADW$12,,MATCH(C25,J$12:ADW$12,0))),$C25),"")</f>
        <v>Minimum Power Output Profile (Pmin)</v>
      </c>
      <c r="E25" s="155" t="str" cm="1">
        <f t="array" ref="E25">_xlfn.LET(
  _xlpm.headerRow, $L$12:$ACH$12,
  _xlpm.dataRow, $L$13:$ACH$13,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0" t="b">
        <v>1</v>
      </c>
      <c r="H25" s="90"/>
      <c r="I25" s="90"/>
      <c r="LZ25"/>
      <c r="MA25"/>
      <c r="MB25"/>
      <c r="MC25"/>
      <c r="MD25"/>
      <c r="ME25"/>
      <c r="MF25"/>
      <c r="MG25"/>
      <c r="MH25"/>
      <c r="MI25"/>
      <c r="MJ25"/>
      <c r="MK25"/>
      <c r="ML25"/>
      <c r="MM25"/>
    </row>
    <row r="26" spans="1:351" ht="12.95" customHeight="1">
      <c r="C26" s="5" t="str">
        <v>Curtailment Parameters</v>
      </c>
      <c r="D26" s="53" t="str" cm="1">
        <f t="array" aca="1" ref="D26" ca="1">IFERROR(HYPERLINK("#"&amp;CELL("address", INDEX(J$12:ADW$12,,MATCH(C26,J$12:ADW$12,0))),$C26),"")</f>
        <v>Curtailment Parameters</v>
      </c>
      <c r="E26" s="155" t="str" cm="1">
        <f t="array" ref="E26">_xlfn.LET(
  _xlpm.headerRow, $L$12:$ACH$12,
  _xlpm.dataRow, $L$13:$ACH$13,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0" t="b">
        <v>1</v>
      </c>
      <c r="H26" s="90"/>
      <c r="I26" s="90"/>
      <c r="LZ26"/>
      <c r="MA26"/>
      <c r="MB26"/>
      <c r="MC26"/>
      <c r="MD26"/>
      <c r="ME26"/>
      <c r="MF26"/>
      <c r="MG26"/>
      <c r="MH26"/>
      <c r="MI26"/>
      <c r="MJ26"/>
      <c r="MK26"/>
      <c r="ML26"/>
      <c r="MM26"/>
    </row>
    <row r="27" spans="1:351" ht="12.95" customHeight="1">
      <c r="C27" s="5" t="str">
        <v>Fuel Burn Parameters</v>
      </c>
      <c r="D27" s="53" t="str" cm="1">
        <f t="array" aca="1" ref="D27" ca="1">IFERROR(HYPERLINK("#"&amp;CELL("address", INDEX(J$12:ADW$12,,MATCH(C27,J$12:ADW$12,0))),$C27),"")</f>
        <v>Fuel Burn Parameters</v>
      </c>
      <c r="E27" s="155" t="str" cm="1">
        <f t="array" ref="E27">_xlfn.LET(
  _xlpm.headerRow, $L$12:$ACH$12,
  _xlpm.dataRow, $L$13:$ACH$13,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0" t="b">
        <v>1</v>
      </c>
      <c r="H27" s="90"/>
      <c r="I27" s="90"/>
      <c r="LZ27"/>
      <c r="MA27"/>
      <c r="MB27"/>
      <c r="MC27"/>
      <c r="MD27"/>
      <c r="ME27"/>
      <c r="MF27"/>
      <c r="MG27"/>
      <c r="MH27"/>
      <c r="MI27"/>
      <c r="MJ27"/>
      <c r="MK27"/>
      <c r="ML27"/>
      <c r="MM27"/>
    </row>
    <row r="28" spans="1:351" ht="12.95" customHeight="1">
      <c r="C28" s="5" t="str">
        <v>Energy Budgets</v>
      </c>
      <c r="D28" s="53" t="str" cm="1">
        <f t="array" aca="1" ref="D28" ca="1">IFERROR(HYPERLINK("#"&amp;CELL("address", INDEX(J$12:ADW$12,,MATCH(C28,J$12:ADW$12,0))),$C28),"")</f>
        <v>Energy Budgets</v>
      </c>
      <c r="E28" s="155" t="str" cm="1">
        <f t="array" ref="E28">_xlfn.LET(
  _xlpm.headerRow, $L$12:$ACH$12,
  _xlpm.dataRow, $L$13:$ACH$13,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0" t="b">
        <v>1</v>
      </c>
      <c r="H28" s="90"/>
      <c r="I28" s="90"/>
      <c r="LZ28"/>
      <c r="MA28"/>
      <c r="MB28"/>
      <c r="MC28"/>
      <c r="MD28"/>
      <c r="ME28"/>
      <c r="MF28"/>
      <c r="MG28"/>
      <c r="MH28"/>
      <c r="MI28"/>
      <c r="MJ28"/>
      <c r="MK28"/>
      <c r="ML28"/>
      <c r="MM28"/>
    </row>
    <row r="29" spans="1:351" ht="12.95" customHeight="1">
      <c r="C29" s="5" t="str">
        <v>Unit Commitment Parameters</v>
      </c>
      <c r="D29" s="53" t="str" cm="1">
        <f t="array" aca="1" ref="D29" ca="1">IFERROR(HYPERLINK("#"&amp;CELL("address", INDEX(J$12:ADW$12,,MATCH(C29,J$12:ADW$12,0))),$C29),"")</f>
        <v>Unit Commitment Parameters</v>
      </c>
      <c r="E29" s="155" t="str" cm="1">
        <f t="array" ref="E29">_xlfn.LET(
  _xlpm.headerRow, $L$12:$ACH$12,
  _xlpm.dataRow, $L$13:$ACH$13,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0" t="b">
        <v>1</v>
      </c>
      <c r="H29" s="90"/>
      <c r="I29" s="90"/>
    </row>
    <row r="30" spans="1:351" ht="12.95" customHeight="1">
      <c r="C30" s="5" t="str">
        <v>Shed DR Parameters</v>
      </c>
      <c r="D30" s="53" t="str" cm="1">
        <f t="array" aca="1" ref="D30" ca="1">IFERROR(HYPERLINK("#"&amp;CELL("address", INDEX(J$12:ADW$12,,MATCH(C30,J$12:ADW$12,0))),$C30),"")</f>
        <v>Shed DR Parameters</v>
      </c>
      <c r="E30" s="155" t="str" cm="1">
        <f t="array" ref="E30">_xlfn.LET(
  _xlpm.headerRow, $L$12:$ACH$12,
  _xlpm.dataRow, $L$13:$ACH$13,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FS:FV</v>
      </c>
      <c r="F30" s="150" t="b">
        <v>1</v>
      </c>
      <c r="H30" s="90"/>
      <c r="I30" s="90"/>
      <c r="LW30" s="25" t="s">
        <v>1142</v>
      </c>
    </row>
    <row r="31" spans="1:351" ht="12.95" customHeight="1">
      <c r="C31" s="5" t="str">
        <v>Storage Parameters</v>
      </c>
      <c r="D31" s="53" t="str" cm="1">
        <f t="array" aca="1" ref="D31" ca="1">IFERROR(HYPERLINK("#"&amp;CELL("address", INDEX(J$12:ADW$12,,MATCH(C31,J$12:ADW$12,0))),$C31),"")</f>
        <v>Storage Parameters</v>
      </c>
      <c r="E31" s="155" t="str" cm="1">
        <f t="array" ref="E31">_xlfn.LET(
  _xlpm.headerRow, $L$12:$ACH$12,
  _xlpm.dataRow, $L$13:$ACH$13,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FW:GC</v>
      </c>
      <c r="F31" s="150" t="b">
        <v>1</v>
      </c>
      <c r="H31" s="90"/>
      <c r="I31" s="90"/>
    </row>
    <row r="32" spans="1:351" ht="12.95" customHeight="1">
      <c r="C32" s="5" t="str">
        <v>Maximum Power Input Profile (Imax)</v>
      </c>
      <c r="D32" s="53" t="str" cm="1">
        <f t="array" aca="1" ref="D32" ca="1">IFERROR(HYPERLINK("#"&amp;CELL("address", INDEX(J$12:ADW$12,,MATCH(C32,J$12:ADW$12,0))),$C32),"")</f>
        <v>Maximum Power Input Profile (Imax)</v>
      </c>
      <c r="E32" s="155" t="str" cm="1">
        <f t="array" ref="E32">_xlfn.LET(
  _xlpm.headerRow, $L$12:$ACH$12,
  _xlpm.dataRow, $L$13:$ACH$13,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GD:GQ</v>
      </c>
      <c r="F32" s="150" t="b">
        <v>1</v>
      </c>
      <c r="H32" s="90"/>
      <c r="I32" s="90"/>
    </row>
    <row r="33" spans="3:9" ht="12.95" customHeight="1">
      <c r="C33" s="5" t="str">
        <v>Minimum Power Input Profile (Imin)</v>
      </c>
      <c r="D33" s="53" t="str" cm="1">
        <f t="array" aca="1" ref="D33" ca="1">IFERROR(HYPERLINK("#"&amp;CELL("address", INDEX(J$12:ADW$12,,MATCH(C33,J$12:ADW$12,0))),$C33),"")</f>
        <v>Minimum Power Input Profile (Imin)</v>
      </c>
      <c r="E33" s="155" t="str" cm="1">
        <f t="array" ref="E33">_xlfn.LET(
  _xlpm.headerRow, $L$12:$ACH$12,
  _xlpm.dataRow, $L$13:$ACH$13,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GR:HE</v>
      </c>
      <c r="F33" s="150" t="b">
        <v>1</v>
      </c>
      <c r="H33" s="90"/>
      <c r="I33" s="90"/>
    </row>
    <row r="34" spans="3:9" ht="12.95" customHeight="1">
      <c r="C34" s="5" t="str">
        <v>Inter-Day Sharing</v>
      </c>
      <c r="D34" s="53" t="str" cm="1">
        <f t="array" aca="1" ref="D34" ca="1">IFERROR(HYPERLINK("#"&amp;CELL("address", INDEX(J$12:ADW$12,,MATCH(C34,J$12:ADW$12,0))),$C34),"")</f>
        <v>Inter-Day Sharing</v>
      </c>
      <c r="E34" s="155" t="str" cm="1">
        <f t="array" ref="E34">_xlfn.LET(
  _xlpm.headerRow, $L$12:$ACH$12,
  _xlpm.dataRow, $L$13:$ACH$13,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HF:HF</v>
      </c>
      <c r="F34" s="150" t="b">
        <v>1</v>
      </c>
      <c r="H34" s="90"/>
      <c r="I34" s="90"/>
    </row>
    <row r="35" spans="3:9" ht="12.95" customHeight="1">
      <c r="C35" s="5" t="str">
        <v>Hybrid Storage Resource Parameters</v>
      </c>
      <c r="D35" s="53" t="str" cm="1">
        <f t="array" aca="1" ref="D35" ca="1">IFERROR(HYPERLINK("#"&amp;CELL("address", INDEX(J$12:ADW$12,,MATCH(C35,J$12:ADW$12,0))),$C35),"")</f>
        <v>Hybrid Storage Resource Parameters</v>
      </c>
      <c r="E35" s="155" t="str" cm="1">
        <f t="array" ref="E35">_xlfn.LET(
  _xlpm.headerRow, $L$12:$ACH$12,
  _xlpm.dataRow, $L$13:$ACH$13,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HG:HJ</v>
      </c>
      <c r="F35" s="150" t="b">
        <v>1</v>
      </c>
      <c r="H35" s="90"/>
      <c r="I35" s="90"/>
    </row>
    <row r="36" spans="3:9" ht="12.95" customHeight="1">
      <c r="C36" s="5" t="str">
        <v>Emissions Policy</v>
      </c>
      <c r="D36" s="53" t="str" cm="1">
        <f t="array" aca="1" ref="D36" ca="1">IFERROR(HYPERLINK("#"&amp;CELL("address", INDEX(J$12:ADW$12,,MATCH(C36,J$12:ADW$12,0))),$C36),"")</f>
        <v>Emissions Policy</v>
      </c>
      <c r="E36" s="155" t="str" cm="1">
        <f t="array" ref="E36">_xlfn.LET(
  _xlpm.headerRow, $L$12:$ACH$12,
  _xlpm.dataRow, $L$13:$ACH$13,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HK:HK</v>
      </c>
      <c r="F36" s="150" t="b">
        <v>1</v>
      </c>
      <c r="H36" s="90"/>
      <c r="I36" s="90"/>
    </row>
    <row r="37" spans="3:9" ht="12.95" customHeight="1">
      <c r="C37" s="5" t="str">
        <v>PRM Policy</v>
      </c>
      <c r="D37" s="53" t="str" cm="1">
        <f t="array" aca="1" ref="D37" ca="1">IFERROR(HYPERLINK("#"&amp;CELL("address", INDEX(J$12:ADW$12,,MATCH(C37,J$12:ADW$12,0))),$C37),"")</f>
        <v>PRM Policy</v>
      </c>
      <c r="E37" s="155" t="str" cm="1">
        <f t="array" ref="E37">_xlfn.LET(
  _xlpm.headerRow, $L$12:$ACH$12,
  _xlpm.dataRow, $L$13:$ACH$13,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HL:IM</v>
      </c>
      <c r="F37" s="150" t="b">
        <v>1</v>
      </c>
      <c r="H37" s="90"/>
      <c r="I37" s="90"/>
    </row>
    <row r="38" spans="3:9" ht="12.95" customHeight="1">
      <c r="C38" s="5" t="str">
        <v>Solar-Storage ELCC Surface</v>
      </c>
      <c r="D38" s="53" t="str" cm="1">
        <f t="array" aca="1" ref="D38" ca="1">IFERROR(HYPERLINK("#"&amp;CELL("address", INDEX(J$12:ADW$12,,MATCH(C38,J$12:ADW$12,0))),$C38),"")</f>
        <v>Solar-Storage ELCC Surface</v>
      </c>
      <c r="E38" s="155" t="str" cm="1">
        <f t="array" ref="E38">_xlfn.LET(
  _xlpm.headerRow, $L$12:$ACH$12,
  _xlpm.dataRow, $L$13:$ACH$13,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IN:JO</v>
      </c>
      <c r="F38" s="152" t="b">
        <v>1</v>
      </c>
      <c r="H38" s="90"/>
      <c r="I38" s="90"/>
    </row>
    <row r="39" spans="3:9" ht="12.95" customHeight="1">
      <c r="C39" s="5" t="str">
        <v>Wind ELCC Surface</v>
      </c>
      <c r="D39" s="53" t="str" cm="1">
        <f t="array" aca="1" ref="D39" ca="1">IFERROR(HYPERLINK("#"&amp;CELL("address", INDEX(J$12:ADW$12,,MATCH(C39,J$12:ADW$12,0))),$C39),"")</f>
        <v>Wind ELCC Surface</v>
      </c>
      <c r="E39" s="155" t="str" cm="1">
        <f t="array" ref="E39">_xlfn.LET(
  _xlpm.headerRow, $L$12:$ACH$12,
  _xlpm.dataRow, $L$13:$ACH$13,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JP:KQ</v>
      </c>
      <c r="F39" s="152" t="b">
        <v>1</v>
      </c>
      <c r="H39" s="90"/>
      <c r="I39" s="90"/>
    </row>
    <row r="40" spans="3:9" ht="12.95" customHeight="1">
      <c r="C40" s="5" t="str">
        <v>Clean Energy Policy</v>
      </c>
      <c r="D40" s="53" t="str" cm="1">
        <f t="array" aca="1" ref="D40" ca="1">IFERROR(HYPERLINK("#"&amp;CELL("address", INDEX(J$12:ADW$12,,MATCH(C40,J$12:ADW$12,0))),$C40),"")</f>
        <v>Clean Energy Policy</v>
      </c>
      <c r="E40" s="155" t="str" cm="1">
        <f t="array" ref="E40">_xlfn.LET(
  _xlpm.headerRow, $L$12:$ACH$12,
  _xlpm.dataRow, $L$13:$ACH$13,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KR:LR</v>
      </c>
      <c r="F40" s="152" t="b">
        <v>1</v>
      </c>
      <c r="H40" s="90"/>
      <c r="I40" s="90"/>
    </row>
    <row r="41" spans="3:9" ht="12.95" customHeight="1">
      <c r="C41" s="5" t="str">
        <v>Reserves</v>
      </c>
      <c r="D41" s="53" t="str" cm="1">
        <f t="array" aca="1" ref="D41" ca="1">IFERROR(HYPERLINK("#"&amp;CELL("address", INDEX(J$12:ADW$12,,MATCH(C41,J$12:ADW$12,0))),$C41),"")</f>
        <v>Reserves</v>
      </c>
      <c r="E41" s="155" t="str" cm="1">
        <f t="array" ref="E41">_xlfn.LET(
  _xlpm.headerRow, $L$12:$ACH$12,
  _xlpm.dataRow, $L$13:$ACH$13,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LS:LX</v>
      </c>
      <c r="F41" s="152" t="b">
        <v>1</v>
      </c>
      <c r="H41" s="90"/>
      <c r="I41" s="90"/>
    </row>
    <row r="42" spans="3:9" ht="12.95" customHeight="1">
      <c r="H42" s="90"/>
      <c r="I42" s="90"/>
    </row>
    <row r="43" spans="3:9" ht="12.95" customHeight="1">
      <c r="H43" s="90"/>
      <c r="I43" s="90"/>
    </row>
    <row r="44" spans="3:9" ht="12.95" customHeight="1">
      <c r="H44" s="90"/>
      <c r="I44" s="90"/>
    </row>
    <row r="45" spans="3:9" ht="12">
      <c r="H45" s="90"/>
      <c r="I45" s="90"/>
    </row>
    <row r="46" spans="3:9" ht="12.95" customHeight="1">
      <c r="H46" s="90"/>
      <c r="I46" s="90"/>
    </row>
    <row r="47" spans="3:9" ht="12.95" customHeight="1">
      <c r="H47" s="90"/>
      <c r="I47" s="90"/>
    </row>
    <row r="48" spans="3:9" ht="12.95" customHeight="1">
      <c r="H48" s="90"/>
      <c r="I48" s="90"/>
    </row>
    <row r="49" spans="8:366" ht="12.95" customHeight="1">
      <c r="H49" s="90"/>
      <c r="I49" s="90"/>
    </row>
    <row r="50" spans="8:366" ht="12.95" customHeight="1">
      <c r="H50" s="90"/>
      <c r="I50" s="90"/>
    </row>
    <row r="51" spans="8:366" ht="12.95" customHeight="1">
      <c r="H51" s="90"/>
      <c r="I51" s="90"/>
    </row>
    <row r="52" spans="8:366" ht="12.95" customHeight="1">
      <c r="H52" s="90"/>
      <c r="I52" s="90"/>
    </row>
    <row r="53" spans="8:366" ht="12.95" customHeight="1">
      <c r="H53" s="90"/>
      <c r="I53" s="90"/>
    </row>
    <row r="54" spans="8:366" ht="12.95" customHeight="1">
      <c r="H54" s="90"/>
      <c r="I54" s="104"/>
      <c r="NA54" s="82"/>
    </row>
    <row r="55" spans="8:366" ht="12.95" customHeight="1">
      <c r="H55" s="90"/>
      <c r="I55" s="104"/>
      <c r="NA55" s="82"/>
    </row>
    <row r="56" spans="8:366" ht="12.95" customHeight="1">
      <c r="H56" s="90"/>
      <c r="I56" s="104"/>
      <c r="NA56" s="82"/>
    </row>
    <row r="57" spans="8:366" ht="12.95" customHeight="1">
      <c r="H57" s="90"/>
      <c r="I57" s="104"/>
      <c r="NA57" s="82"/>
    </row>
    <row r="58" spans="8:366" ht="12.95" customHeight="1">
      <c r="I58" s="104"/>
      <c r="NA58" s="82"/>
    </row>
    <row r="59" spans="8:366" ht="12.95" customHeight="1">
      <c r="I59" s="104"/>
      <c r="NA59" s="82"/>
    </row>
    <row r="60" spans="8:366" ht="12.95" customHeight="1">
      <c r="I60" s="104"/>
      <c r="NA60" s="82"/>
    </row>
    <row r="61" spans="8:366" ht="12.95" customHeight="1">
      <c r="I61" s="104"/>
      <c r="NA61" s="82"/>
    </row>
    <row r="62" spans="8:366" ht="12.95" customHeight="1">
      <c r="NB62" s="25"/>
    </row>
    <row r="63" spans="8:366" ht="12.95" customHeight="1">
      <c r="NB63" s="25"/>
    </row>
    <row r="64" spans="8:366" ht="12.95" customHeight="1">
      <c r="NB64" s="25"/>
    </row>
    <row r="65" spans="366:366" ht="12.95" customHeight="1">
      <c r="NB65" s="25"/>
    </row>
    <row r="66" spans="366:366" ht="12.95" customHeight="1">
      <c r="NB66" s="25"/>
    </row>
    <row r="67" spans="366:366" ht="12.95" customHeight="1">
      <c r="NB67" s="25"/>
    </row>
    <row r="68" spans="366:366" ht="12.95" customHeight="1">
      <c r="NB68" s="25"/>
    </row>
    <row r="69" spans="366:366" ht="12.95" customHeight="1">
      <c r="NB69" s="25"/>
    </row>
    <row r="70" spans="366:366" ht="12.95" customHeight="1">
      <c r="NB70" s="25"/>
    </row>
    <row r="71" spans="366:366" ht="12.95" customHeight="1">
      <c r="NB71" s="25"/>
    </row>
    <row r="72" spans="366:366" ht="12.95" customHeight="1">
      <c r="NB72" s="25"/>
    </row>
    <row r="73" spans="366:366" ht="12.95" customHeight="1">
      <c r="NB73" s="25"/>
    </row>
    <row r="74" spans="366:366" ht="12.95" customHeight="1">
      <c r="NB74" s="25"/>
    </row>
    <row r="75" spans="366:366" ht="12.95" customHeight="1">
      <c r="NB75" s="25"/>
    </row>
    <row r="76" spans="366:366" ht="12.95" customHeight="1">
      <c r="NB76" s="25"/>
    </row>
    <row r="77" spans="366:366" ht="12.95" customHeight="1">
      <c r="NB77" s="25"/>
    </row>
    <row r="78" spans="366:366" ht="12.95" customHeight="1">
      <c r="NB78" s="25"/>
    </row>
  </sheetData>
  <mergeCells count="22">
    <mergeCell ref="FS12:FV12"/>
    <mergeCell ref="O12:Q12"/>
    <mergeCell ref="S12:U12"/>
    <mergeCell ref="V12:AU12"/>
    <mergeCell ref="DV12:EI12"/>
    <mergeCell ref="EJ12:EW12"/>
    <mergeCell ref="AV12:BU12"/>
    <mergeCell ref="EX12:EY12"/>
    <mergeCell ref="EZ12:FC12"/>
    <mergeCell ref="BV12:CU12"/>
    <mergeCell ref="FD12:FE12"/>
    <mergeCell ref="FF12:FR12"/>
    <mergeCell ref="CV12:DU12"/>
    <mergeCell ref="FW12:GC12"/>
    <mergeCell ref="LS12:LX12"/>
    <mergeCell ref="KR12:LR12"/>
    <mergeCell ref="HG12:HJ12"/>
    <mergeCell ref="HL12:IM12"/>
    <mergeCell ref="IN12:JO12"/>
    <mergeCell ref="JP12:KQ12"/>
    <mergeCell ref="GD12:GQ12"/>
    <mergeCell ref="GR12:HE12"/>
  </mergeCells>
  <phoneticPr fontId="64" type="noConversion"/>
  <dataValidations count="3">
    <dataValidation type="list" allowBlank="1" showInputMessage="1" showErrorMessage="1" sqref="EJ14:EJ17 DV14:DV22 EJ19:EJ22 GR14:GR17 GR19:GR22 GD14:GD17 GD19:GD22" xr:uid="{9615FECA-608D-E24E-B56D-1FAF0132118F}">
      <formula1>"Modeled Year,Weather Year,Monthly"</formula1>
    </dataValidation>
    <dataValidation type="list" allowBlank="1" showInputMessage="1" showErrorMessage="1" sqref="FF14:FF22" xr:uid="{9E984BD5-0D5C-F240-B75D-E0149D00B587}">
      <formula1>"linear,integer, single_unit"</formula1>
    </dataValidation>
    <dataValidation type="list" allowBlank="1" showInputMessage="1" showErrorMessage="1" sqref="GC14:GD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1114425</xdr:colOff>
                    <xdr:row>9</xdr:row>
                    <xdr:rowOff>28575</xdr:rowOff>
                  </from>
                  <to>
                    <xdr:col>5</xdr:col>
                    <xdr:colOff>457200</xdr:colOff>
                    <xdr:row>11</xdr:row>
                    <xdr:rowOff>85725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HL13</xm:sqref>
        </x14:dataValidation>
        <x14:dataValidation type="list" allowBlank="1" showInputMessage="1" showErrorMessage="1" xr:uid="{B7E8835F-9FC9-CC4F-9BA8-D6903C4DDD36}">
          <x14:formula1>
            <xm:f>_xlfn.ANCHORARRAY(Lists!$L$6)</xm:f>
          </x14:formula1>
          <xm:sqref>HK13</xm:sqref>
        </x14:dataValidation>
        <x14:dataValidation type="list" allowBlank="1" showInputMessage="1" showErrorMessage="1" xr:uid="{E8A78F6A-C235-4949-8075-A79F1A512F83}">
          <x14:formula1>
            <xm:f>_xlfn.ANCHORARRAY(Lists!$R$6)</xm:f>
          </x14:formula1>
          <xm:sqref>IN13 JP13</xm:sqref>
        </x14:dataValidation>
        <x14:dataValidation type="list" allowBlank="1" showInputMessage="1" showErrorMessage="1" xr:uid="{9706BEE6-749D-6F4F-863D-866367E6299F}">
          <x14:formula1>
            <xm:f>_xlfn.ANCHORARRAY(Lists!$N$6)</xm:f>
          </x14:formula1>
          <xm:sqref>KR13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LS13 LV13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SF79"/>
  <sheetViews>
    <sheetView showGridLines="0" topLeftCell="A45" zoomScale="160" zoomScaleNormal="160" workbookViewId="0">
      <selection activeCell="ME8" sqref="ME8"/>
    </sheetView>
  </sheetViews>
  <sheetFormatPr defaultColWidth="12" defaultRowHeight="12.95" customHeight="1" outlineLevelRow="1" outlineLevelCol="2"/>
  <cols>
    <col min="1" max="1" width="13.1640625" customWidth="1"/>
    <col min="2" max="2" width="2" customWidth="1"/>
    <col min="3" max="3" width="30" customWidth="1"/>
    <col min="4" max="4" width="28" customWidth="1"/>
    <col min="5" max="5" width="9.83203125" customWidth="1"/>
    <col min="6" max="6" width="7.83203125" customWidth="1"/>
    <col min="7" max="7" width="5.33203125" customWidth="1"/>
    <col min="8" max="8" width="25.33203125" customWidth="1"/>
    <col min="9" max="9" width="2.83203125" customWidth="1"/>
    <col min="10" max="10" width="37.1640625" customWidth="1"/>
    <col min="11" max="11" width="21" customWidth="1"/>
    <col min="12" max="12" width="12.83203125" style="25" customWidth="1"/>
    <col min="13" max="13" width="17.33203125" style="25" customWidth="1"/>
    <col min="14" max="15" width="13" style="25" customWidth="1"/>
    <col min="16" max="21" width="15" style="25" customWidth="1"/>
    <col min="22" max="22" width="13.164062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12" style="25" customWidth="1"/>
    <col min="53" max="53" width="12" style="25" hidden="1" customWidth="1" outlineLevel="1" collapsed="1"/>
    <col min="54"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customWidth="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102" width="12" style="25" hidden="1" customWidth="1" outlineLevel="1"/>
    <col min="103" max="103" width="12" style="25" customWidth="1" collapsed="1"/>
    <col min="104" max="104" width="12" style="25" customWidth="1"/>
    <col min="105" max="108" width="12" style="25" hidden="1" customWidth="1" outlineLevel="1"/>
    <col min="109" max="109" width="12" style="25" customWidth="1" collapsed="1"/>
    <col min="110" max="113" width="12" style="25" hidden="1" customWidth="1" outlineLevel="1"/>
    <col min="114" max="114" width="12" style="25" customWidth="1" collapsed="1"/>
    <col min="115" max="118" width="12" style="25" hidden="1" customWidth="1" outlineLevel="1"/>
    <col min="119" max="119" width="12" style="25" customWidth="1" collapsed="1"/>
    <col min="120" max="120" width="12" style="25" hidden="1" customWidth="1" outlineLevel="1"/>
    <col min="121" max="121" width="12" style="25" hidden="1" customWidth="1" outlineLevel="1" collapsed="1"/>
    <col min="122" max="123" width="12" style="25" hidden="1" customWidth="1" outlineLevel="1"/>
    <col min="124" max="124" width="12" style="25" customWidth="1" collapsed="1"/>
    <col min="125" max="128" width="12" style="25" hidden="1" customWidth="1" outlineLevel="1"/>
    <col min="129" max="129" width="12" style="25" customWidth="1" collapsed="1"/>
    <col min="130" max="130" width="12" style="25" customWidth="1"/>
    <col min="131" max="134" width="12" style="25" hidden="1" customWidth="1" outlineLevel="1"/>
    <col min="135" max="135" width="12" style="25" customWidth="1" collapsed="1"/>
    <col min="136" max="139" width="12" style="25" hidden="1" customWidth="1" outlineLevel="1"/>
    <col min="140" max="140" width="12" style="25" customWidth="1" collapsed="1"/>
    <col min="141" max="144" width="12" style="25" hidden="1" customWidth="1" outlineLevel="1"/>
    <col min="145" max="145" width="12" style="25" customWidth="1" collapsed="1"/>
    <col min="146" max="148" width="12" style="25" hidden="1" customWidth="1" outlineLevel="1"/>
    <col min="149" max="149" width="12" hidden="1" customWidth="1" outlineLevel="1"/>
    <col min="150" max="150" width="12" style="25" customWidth="1" collapsed="1"/>
    <col min="151" max="154" width="12" style="25" hidden="1" customWidth="1" outlineLevel="1"/>
    <col min="155" max="155" width="12" style="25" customWidth="1" collapsed="1"/>
    <col min="156" max="156" width="12" style="25" customWidth="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1"/>
    <col min="171" max="171" width="12" style="25" customWidth="1" collapsed="1"/>
    <col min="172" max="175" width="12" style="25" hidden="1" customWidth="1" outlineLevel="2"/>
    <col min="176" max="176" width="12" style="25" customWidth="1" collapsed="1"/>
    <col min="177" max="180" width="12" style="25" hidden="1" customWidth="1" outlineLevel="1"/>
    <col min="181" max="181" width="12" style="25" customWidth="1" collapsed="1"/>
    <col min="182" max="182" width="12" style="25" customWidth="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6" width="12" style="25" hidden="1" customWidth="1" outlineLevel="1"/>
    <col min="207" max="207" width="12" style="25" customWidth="1" collapsed="1"/>
    <col min="208" max="208" width="12" style="25" customWidth="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32" width="12" style="25" hidden="1" customWidth="1" outlineLevel="1"/>
    <col min="233" max="233" width="12" style="25" customWidth="1" collapsed="1"/>
    <col min="234" max="234" width="12" style="25" customWidth="1"/>
    <col min="235" max="238" width="12" style="25" hidden="1" customWidth="1" outlineLevel="1"/>
    <col min="239" max="239" width="12" style="25" customWidth="1" collapsed="1"/>
    <col min="240" max="243" width="12" style="25" hidden="1" customWidth="1" outlineLevel="1"/>
    <col min="244" max="244" width="12" style="25" customWidth="1" collapsed="1"/>
    <col min="245" max="248" width="12" style="25" hidden="1" customWidth="1" outlineLevel="1"/>
    <col min="249" max="249" width="12" style="25" customWidth="1" collapsed="1"/>
    <col min="250" max="253" width="12" style="25" hidden="1" customWidth="1" outlineLevel="1"/>
    <col min="254" max="254" width="12" style="25" customWidth="1" collapsed="1"/>
    <col min="255" max="258" width="12" style="25" hidden="1" customWidth="1" outlineLevel="1"/>
    <col min="259" max="259" width="12" style="25" customWidth="1" collapsed="1"/>
    <col min="260" max="260" width="12" style="25" customWidth="1"/>
    <col min="261" max="264" width="12" style="25" hidden="1" customWidth="1" outlineLevel="1"/>
    <col min="265" max="265" width="12" style="25" customWidth="1" collapsed="1"/>
    <col min="266" max="269" width="12" style="25" hidden="1" customWidth="1" outlineLevel="1"/>
    <col min="270" max="270" width="12" style="25" customWidth="1" collapsed="1"/>
    <col min="271" max="274" width="12" style="25" hidden="1" customWidth="1" outlineLevel="1"/>
    <col min="275" max="275" width="12" style="25" customWidth="1" collapsed="1"/>
    <col min="276" max="279" width="12" style="25" hidden="1" customWidth="1" outlineLevel="1"/>
    <col min="280" max="280" width="12" style="25" customWidth="1" collapsed="1"/>
    <col min="281" max="284" width="12" style="25" hidden="1" customWidth="1" outlineLevel="1"/>
    <col min="285" max="285" width="12" style="25" customWidth="1" collapsed="1"/>
    <col min="286" max="286" width="9" customWidth="1"/>
    <col min="287" max="312" width="9" style="25" customWidth="1"/>
    <col min="313" max="313" width="9" customWidth="1"/>
    <col min="314" max="314" width="12" customWidth="1"/>
    <col min="315" max="316" width="12" style="25" customWidth="1"/>
    <col min="317" max="323" width="12" customWidth="1"/>
    <col min="324" max="325" width="12" style="25" customWidth="1"/>
    <col min="326" max="326" width="12" customWidth="1"/>
    <col min="327" max="330" width="12" style="25" customWidth="1"/>
    <col min="331" max="333" width="12" style="25" hidden="1" customWidth="1" outlineLevel="1"/>
    <col min="334" max="334" width="12" style="25" customWidth="1" collapsed="1"/>
    <col min="335" max="374" width="12" style="25" customWidth="1"/>
    <col min="375" max="375" width="14.83203125" style="25" customWidth="1"/>
    <col min="376" max="379" width="12" style="25" customWidth="1"/>
    <col min="380" max="380" width="13.83203125" style="25" customWidth="1"/>
    <col min="381" max="381" width="12.83203125" style="25" customWidth="1"/>
    <col min="382" max="385" width="12" style="25" hidden="1" customWidth="1" outlineLevel="1"/>
    <col min="386" max="386" width="12" style="25" customWidth="1" collapsed="1"/>
    <col min="387" max="390" width="12" style="25" hidden="1" customWidth="1" outlineLevel="1"/>
    <col min="391" max="391" width="12" style="25" customWidth="1" collapsed="1"/>
    <col min="392" max="395" width="12" style="25" hidden="1" customWidth="1" outlineLevel="1"/>
    <col min="396" max="396" width="12" style="25" customWidth="1" collapsed="1"/>
    <col min="397" max="400" width="12" style="25" hidden="1" customWidth="1" outlineLevel="1"/>
    <col min="401" max="401" width="12" style="25" customWidth="1" collapsed="1"/>
    <col min="402" max="402" width="12" style="25" hidden="1" customWidth="1" outlineLevel="1"/>
    <col min="403" max="405" width="12" hidden="1" customWidth="1" outlineLevel="1"/>
    <col min="406" max="406" width="12" customWidth="1" collapsed="1"/>
    <col min="407" max="407" width="12" hidden="1" customWidth="1" outlineLevel="1" collapsed="1"/>
    <col min="408" max="408" width="12" customWidth="1" collapsed="1"/>
    <col min="409" max="410" width="12" customWidth="1"/>
    <col min="411" max="414" width="12" hidden="1" customWidth="1" outlineLevel="1"/>
    <col min="415" max="415" width="12" customWidth="1" collapsed="1"/>
    <col min="416" max="416" width="12" hidden="1" customWidth="1" outlineLevel="1" collapsed="1"/>
    <col min="417" max="419" width="12" hidden="1" customWidth="1" outlineLevel="1"/>
    <col min="420" max="420" width="12" customWidth="1" collapsed="1"/>
    <col min="421" max="421" width="12" hidden="1" customWidth="1" outlineLevel="1" collapsed="1"/>
    <col min="422" max="424" width="12" hidden="1" customWidth="1" outlineLevel="1"/>
    <col min="425" max="425" width="12" customWidth="1" collapsed="1"/>
    <col min="426" max="426" width="12" hidden="1" customWidth="1" outlineLevel="1" collapsed="1"/>
    <col min="427" max="429" width="12" hidden="1" customWidth="1" outlineLevel="1"/>
    <col min="430" max="430" width="12" customWidth="1" collapsed="1"/>
    <col min="431" max="431" width="12" hidden="1" customWidth="1" outlineLevel="1" collapsed="1"/>
    <col min="432" max="434" width="12" hidden="1" customWidth="1" outlineLevel="1"/>
    <col min="435" max="436" width="12" customWidth="1" collapsed="1"/>
    <col min="437" max="438" width="12" style="25" customWidth="1"/>
    <col min="439" max="442" width="12" style="25" hidden="1" customWidth="1" outlineLevel="1"/>
    <col min="443" max="443" width="12" style="25" customWidth="1" collapsed="1"/>
    <col min="444" max="447" width="12" style="25" hidden="1" customWidth="1" outlineLevel="1"/>
    <col min="448" max="448" width="12" style="25" customWidth="1" collapsed="1"/>
    <col min="449" max="452" width="12" style="25" hidden="1" customWidth="1" outlineLevel="1"/>
    <col min="453" max="453" width="12" style="25" customWidth="1" collapsed="1"/>
    <col min="454" max="457" width="12" style="25" hidden="1" customWidth="1" outlineLevel="1"/>
    <col min="458" max="458" width="12" style="25" customWidth="1" collapsed="1"/>
    <col min="459" max="462" width="12" style="25" hidden="1" customWidth="1" outlineLevel="1"/>
    <col min="463" max="463" width="12" style="25" customWidth="1" collapsed="1"/>
    <col min="464" max="465" width="12" style="25" customWidth="1"/>
    <col min="466" max="469" width="12" style="25" hidden="1" customWidth="1" outlineLevel="1"/>
    <col min="470" max="470" width="12" style="25" customWidth="1" collapsed="1"/>
    <col min="471" max="471" width="12" style="25" hidden="1" customWidth="1" outlineLevel="1" collapsed="1"/>
    <col min="472" max="474" width="12" style="25" hidden="1" customWidth="1" outlineLevel="1"/>
    <col min="475" max="475" width="12" style="25" customWidth="1" collapsed="1"/>
    <col min="476" max="476" width="12" style="25" hidden="1" customWidth="1" outlineLevel="1" collapsed="1"/>
    <col min="477" max="479" width="12" style="25" hidden="1" customWidth="1" outlineLevel="1"/>
    <col min="480" max="480" width="12" style="25" customWidth="1" collapsed="1"/>
    <col min="481" max="481" width="12" style="25" hidden="1" customWidth="1" outlineLevel="1" collapsed="1"/>
    <col min="482" max="484" width="12" style="25" hidden="1" customWidth="1" outlineLevel="1"/>
    <col min="485" max="485" width="12" style="25" customWidth="1" collapsed="1"/>
    <col min="486" max="486" width="12" hidden="1" customWidth="1" outlineLevel="1" collapsed="1"/>
    <col min="487" max="489" width="12" hidden="1" customWidth="1" outlineLevel="1"/>
    <col min="490" max="490" width="12" customWidth="1" collapsed="1"/>
    <col min="491" max="493" width="12" customWidth="1"/>
    <col min="494" max="494" width="13" customWidth="1"/>
    <col min="495" max="497" width="12" customWidth="1"/>
    <col min="513" max="518" width="11" customWidth="1"/>
  </cols>
  <sheetData>
    <row r="1" spans="1:497" s="1" customFormat="1" ht="24.95" customHeight="1" thickBot="1">
      <c r="A1" s="1" t="s">
        <v>1143</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row>
    <row r="2" spans="1:497" ht="12.95" customHeight="1">
      <c r="J2" s="98"/>
      <c r="N2" s="76"/>
      <c r="P2" s="74"/>
      <c r="Q2" s="74"/>
      <c r="R2" s="74"/>
      <c r="S2" s="74"/>
      <c r="T2" s="74"/>
      <c r="U2" s="74"/>
      <c r="V2" s="25"/>
      <c r="ES2" s="25"/>
      <c r="JZ2" s="25"/>
      <c r="LA2" s="25"/>
      <c r="LB2" s="25"/>
      <c r="LE2" s="25"/>
      <c r="LF2" s="25"/>
      <c r="LG2" s="25"/>
      <c r="LH2" s="25"/>
      <c r="LI2" s="25"/>
      <c r="LJ2" s="25"/>
      <c r="LK2" s="25"/>
      <c r="LN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PT2" s="25"/>
      <c r="RN2"/>
      <c r="RO2"/>
      <c r="RP2"/>
      <c r="RQ2"/>
    </row>
    <row r="3" spans="1:497" s="2" customFormat="1" ht="12.95" customHeight="1" thickBot="1">
      <c r="A3"/>
      <c r="B3"/>
      <c r="C3"/>
      <c r="D3"/>
      <c r="E3"/>
      <c r="F3"/>
      <c r="G3"/>
      <c r="H3"/>
      <c r="I3"/>
      <c r="J3" s="2" t="s">
        <v>1143</v>
      </c>
      <c r="L3" s="23"/>
      <c r="M3" s="23"/>
      <c r="N3" s="75"/>
      <c r="O3" s="75"/>
      <c r="P3" s="75"/>
      <c r="Q3" s="75"/>
      <c r="R3" s="75"/>
      <c r="S3" s="75"/>
      <c r="T3" s="75"/>
      <c r="U3" s="75"/>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c r="RM3" s="23"/>
    </row>
    <row r="4" spans="1:497" ht="12.95" customHeight="1">
      <c r="V4" s="25"/>
      <c r="ES4" s="25"/>
      <c r="JZ4" s="25"/>
      <c r="LA4" s="25"/>
      <c r="LB4" s="25"/>
      <c r="LE4" s="25"/>
      <c r="LF4" s="25"/>
      <c r="LG4" s="25"/>
      <c r="LH4" s="25"/>
      <c r="LI4" s="25"/>
      <c r="LJ4" s="25"/>
      <c r="LK4" s="25"/>
      <c r="LN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RN4"/>
      <c r="RO4"/>
      <c r="RP4"/>
      <c r="RQ4"/>
    </row>
    <row r="5" spans="1:497" ht="12.95" customHeight="1">
      <c r="L5"/>
      <c r="M5"/>
      <c r="N5"/>
      <c r="O5" s="74"/>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s="24"/>
      <c r="DN5"/>
      <c r="DO5"/>
      <c r="DP5"/>
      <c r="DQ5"/>
      <c r="DR5"/>
      <c r="DS5"/>
      <c r="DT5"/>
      <c r="DU5"/>
      <c r="DV5"/>
      <c r="DW5"/>
      <c r="DX5"/>
      <c r="DY5"/>
      <c r="DZ5"/>
      <c r="EA5"/>
      <c r="EB5"/>
      <c r="EC5"/>
      <c r="ED5"/>
      <c r="EE5"/>
      <c r="EF5"/>
      <c r="EG5"/>
      <c r="EH5"/>
      <c r="EI5"/>
      <c r="EJ5"/>
      <c r="EK5"/>
      <c r="EL5"/>
      <c r="EM5"/>
      <c r="EN5"/>
      <c r="EO5"/>
      <c r="EP5"/>
      <c r="EQ5"/>
      <c r="ER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KA5"/>
      <c r="KB5"/>
      <c r="KC5"/>
      <c r="KD5"/>
      <c r="KE5"/>
      <c r="KF5"/>
      <c r="KG5"/>
      <c r="KH5"/>
      <c r="KI5"/>
      <c r="KJ5"/>
      <c r="KK5"/>
      <c r="KL5"/>
      <c r="KM5"/>
      <c r="KN5"/>
      <c r="KO5"/>
      <c r="KP5"/>
      <c r="KQ5"/>
      <c r="KR5"/>
      <c r="KS5"/>
      <c r="KT5"/>
      <c r="KU5"/>
      <c r="KV5"/>
      <c r="KW5"/>
      <c r="KX5"/>
      <c r="KY5"/>
      <c r="KZ5"/>
      <c r="LC5"/>
      <c r="LD5"/>
      <c r="LL5"/>
      <c r="LM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Q5" s="77"/>
      <c r="OR5" s="77"/>
      <c r="OS5" s="77"/>
      <c r="OT5" s="77"/>
      <c r="OU5" s="77"/>
      <c r="OV5" s="77"/>
      <c r="OW5" s="77"/>
      <c r="OX5" s="77"/>
      <c r="OY5" s="77"/>
      <c r="OZ5" s="77"/>
      <c r="PA5" s="77"/>
      <c r="PB5" s="77"/>
      <c r="PC5" s="77"/>
      <c r="PD5" s="77"/>
      <c r="PE5" s="77"/>
      <c r="PF5" s="77"/>
      <c r="PG5" s="77"/>
      <c r="PH5" s="77"/>
      <c r="PI5" s="77"/>
      <c r="PJ5" s="77"/>
      <c r="PK5" s="77"/>
      <c r="PL5" s="77"/>
      <c r="PM5" s="77"/>
      <c r="PN5" s="77"/>
      <c r="PO5" s="77"/>
      <c r="PP5" s="77"/>
      <c r="PQ5" s="77"/>
      <c r="PR5" s="77"/>
      <c r="PS5" s="77"/>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row>
    <row r="6" spans="1:497" s="7" customFormat="1" ht="12.95" customHeight="1" outlineLevel="1">
      <c r="H6" s="118" t="s">
        <v>119</v>
      </c>
      <c r="I6" s="120" t="s">
        <v>120</v>
      </c>
      <c r="J6" s="124" t="s">
        <v>121</v>
      </c>
      <c r="K6" s="124" t="s">
        <v>122</v>
      </c>
      <c r="L6" s="124" t="s">
        <v>818</v>
      </c>
      <c r="M6" s="124" t="s">
        <v>114</v>
      </c>
      <c r="N6" s="124" t="s">
        <v>819</v>
      </c>
      <c r="O6" s="124" t="s">
        <v>328</v>
      </c>
      <c r="P6" s="124" t="s">
        <v>820</v>
      </c>
      <c r="Q6" s="124" t="s">
        <v>820</v>
      </c>
      <c r="R6" s="124" t="s">
        <v>820</v>
      </c>
      <c r="S6" s="124" t="s">
        <v>329</v>
      </c>
      <c r="T6" s="124" t="s">
        <v>148</v>
      </c>
      <c r="U6" s="124" t="s">
        <v>1440</v>
      </c>
      <c r="V6" s="124" t="s">
        <v>330</v>
      </c>
      <c r="W6" s="124" t="s">
        <v>331</v>
      </c>
      <c r="X6" s="124" t="s">
        <v>331</v>
      </c>
      <c r="Y6" s="124" t="s">
        <v>331</v>
      </c>
      <c r="Z6" s="124" t="s">
        <v>331</v>
      </c>
      <c r="AA6" s="124" t="s">
        <v>331</v>
      </c>
      <c r="AB6" s="124" t="s">
        <v>331</v>
      </c>
      <c r="AC6" s="124" t="s">
        <v>331</v>
      </c>
      <c r="AD6" s="124" t="s">
        <v>331</v>
      </c>
      <c r="AE6" s="124" t="s">
        <v>331</v>
      </c>
      <c r="AF6" s="124" t="s">
        <v>331</v>
      </c>
      <c r="AG6" s="124" t="s">
        <v>331</v>
      </c>
      <c r="AH6" s="124" t="s">
        <v>331</v>
      </c>
      <c r="AI6" s="124" t="s">
        <v>331</v>
      </c>
      <c r="AJ6" s="124" t="s">
        <v>331</v>
      </c>
      <c r="AK6" s="124" t="s">
        <v>331</v>
      </c>
      <c r="AL6" s="124" t="s">
        <v>331</v>
      </c>
      <c r="AM6" s="124" t="s">
        <v>331</v>
      </c>
      <c r="AN6" s="124" t="s">
        <v>331</v>
      </c>
      <c r="AO6" s="124" t="s">
        <v>331</v>
      </c>
      <c r="AP6" s="124" t="s">
        <v>331</v>
      </c>
      <c r="AQ6" s="124" t="s">
        <v>331</v>
      </c>
      <c r="AR6" s="124" t="s">
        <v>331</v>
      </c>
      <c r="AS6" s="124" t="s">
        <v>331</v>
      </c>
      <c r="AT6" s="124" t="s">
        <v>331</v>
      </c>
      <c r="AU6" s="124" t="s">
        <v>331</v>
      </c>
      <c r="AV6" s="124" t="s">
        <v>331</v>
      </c>
      <c r="AW6" s="124" t="s">
        <v>821</v>
      </c>
      <c r="AX6" s="124" t="s">
        <v>822</v>
      </c>
      <c r="AY6" s="124" t="s">
        <v>823</v>
      </c>
      <c r="AZ6" s="124" t="s">
        <v>147</v>
      </c>
      <c r="BA6" s="124" t="s">
        <v>147</v>
      </c>
      <c r="BB6" s="124" t="s">
        <v>147</v>
      </c>
      <c r="BC6" s="124" t="s">
        <v>147</v>
      </c>
      <c r="BD6" s="124" t="s">
        <v>147</v>
      </c>
      <c r="BE6" s="124" t="s">
        <v>147</v>
      </c>
      <c r="BF6" s="124" t="s">
        <v>147</v>
      </c>
      <c r="BG6" s="124" t="s">
        <v>147</v>
      </c>
      <c r="BH6" s="124" t="s">
        <v>147</v>
      </c>
      <c r="BI6" s="124" t="s">
        <v>147</v>
      </c>
      <c r="BJ6" s="124" t="s">
        <v>147</v>
      </c>
      <c r="BK6" s="124" t="s">
        <v>147</v>
      </c>
      <c r="BL6" s="124" t="s">
        <v>147</v>
      </c>
      <c r="BM6" s="124" t="s">
        <v>147</v>
      </c>
      <c r="BN6" s="124" t="s">
        <v>147</v>
      </c>
      <c r="BO6" s="124" t="s">
        <v>147</v>
      </c>
      <c r="BP6" s="124" t="s">
        <v>147</v>
      </c>
      <c r="BQ6" s="124" t="s">
        <v>147</v>
      </c>
      <c r="BR6" s="124" t="s">
        <v>147</v>
      </c>
      <c r="BS6" s="124" t="s">
        <v>147</v>
      </c>
      <c r="BT6" s="124" t="s">
        <v>147</v>
      </c>
      <c r="BU6" s="124" t="s">
        <v>147</v>
      </c>
      <c r="BV6" s="124" t="s">
        <v>147</v>
      </c>
      <c r="BW6" s="124" t="s">
        <v>147</v>
      </c>
      <c r="BX6" s="124" t="s">
        <v>147</v>
      </c>
      <c r="BY6" s="124" t="s">
        <v>147</v>
      </c>
      <c r="BZ6" s="124" t="s">
        <v>332</v>
      </c>
      <c r="CA6" s="124" t="s">
        <v>332</v>
      </c>
      <c r="CB6" s="124" t="s">
        <v>332</v>
      </c>
      <c r="CC6" s="124" t="s">
        <v>332</v>
      </c>
      <c r="CD6" s="124" t="s">
        <v>332</v>
      </c>
      <c r="CE6" s="124" t="s">
        <v>332</v>
      </c>
      <c r="CF6" s="124" t="s">
        <v>332</v>
      </c>
      <c r="CG6" s="124" t="s">
        <v>332</v>
      </c>
      <c r="CH6" s="124" t="s">
        <v>332</v>
      </c>
      <c r="CI6" s="124" t="s">
        <v>332</v>
      </c>
      <c r="CJ6" s="124" t="s">
        <v>332</v>
      </c>
      <c r="CK6" s="124" t="s">
        <v>332</v>
      </c>
      <c r="CL6" s="124" t="s">
        <v>332</v>
      </c>
      <c r="CM6" s="124" t="s">
        <v>332</v>
      </c>
      <c r="CN6" s="124" t="s">
        <v>332</v>
      </c>
      <c r="CO6" s="124" t="s">
        <v>332</v>
      </c>
      <c r="CP6" s="124" t="s">
        <v>332</v>
      </c>
      <c r="CQ6" s="124" t="s">
        <v>332</v>
      </c>
      <c r="CR6" s="124" t="s">
        <v>332</v>
      </c>
      <c r="CS6" s="124" t="s">
        <v>332</v>
      </c>
      <c r="CT6" s="124" t="s">
        <v>332</v>
      </c>
      <c r="CU6" s="124" t="s">
        <v>332</v>
      </c>
      <c r="CV6" s="124" t="s">
        <v>332</v>
      </c>
      <c r="CW6" s="124" t="s">
        <v>332</v>
      </c>
      <c r="CX6" s="124" t="s">
        <v>332</v>
      </c>
      <c r="CY6" s="124" t="s">
        <v>332</v>
      </c>
      <c r="CZ6" s="124" t="s">
        <v>333</v>
      </c>
      <c r="DA6" s="124" t="s">
        <v>333</v>
      </c>
      <c r="DB6" s="124" t="s">
        <v>333</v>
      </c>
      <c r="DC6" s="124" t="s">
        <v>333</v>
      </c>
      <c r="DD6" s="124" t="s">
        <v>333</v>
      </c>
      <c r="DE6" s="124" t="s">
        <v>333</v>
      </c>
      <c r="DF6" s="124" t="s">
        <v>333</v>
      </c>
      <c r="DG6" s="124" t="s">
        <v>333</v>
      </c>
      <c r="DH6" s="124" t="s">
        <v>333</v>
      </c>
      <c r="DI6" s="124" t="s">
        <v>333</v>
      </c>
      <c r="DJ6" s="124" t="s">
        <v>333</v>
      </c>
      <c r="DK6" s="124" t="s">
        <v>333</v>
      </c>
      <c r="DL6" s="124" t="s">
        <v>333</v>
      </c>
      <c r="DM6" s="124" t="s">
        <v>333</v>
      </c>
      <c r="DN6" s="124" t="s">
        <v>333</v>
      </c>
      <c r="DO6" s="124" t="s">
        <v>333</v>
      </c>
      <c r="DP6" s="124" t="s">
        <v>333</v>
      </c>
      <c r="DQ6" s="124" t="s">
        <v>333</v>
      </c>
      <c r="DR6" s="124" t="s">
        <v>333</v>
      </c>
      <c r="DS6" s="124" t="s">
        <v>333</v>
      </c>
      <c r="DT6" s="124" t="s">
        <v>333</v>
      </c>
      <c r="DU6" s="124" t="s">
        <v>333</v>
      </c>
      <c r="DV6" s="124" t="s">
        <v>333</v>
      </c>
      <c r="DW6" s="124" t="s">
        <v>333</v>
      </c>
      <c r="DX6" s="124" t="s">
        <v>333</v>
      </c>
      <c r="DY6" s="124" t="s">
        <v>333</v>
      </c>
      <c r="DZ6" s="124" t="s">
        <v>334</v>
      </c>
      <c r="EA6" s="124" t="s">
        <v>334</v>
      </c>
      <c r="EB6" s="124" t="s">
        <v>334</v>
      </c>
      <c r="EC6" s="124" t="s">
        <v>334</v>
      </c>
      <c r="ED6" s="124" t="s">
        <v>334</v>
      </c>
      <c r="EE6" s="124" t="s">
        <v>334</v>
      </c>
      <c r="EF6" s="124" t="s">
        <v>334</v>
      </c>
      <c r="EG6" s="124" t="s">
        <v>334</v>
      </c>
      <c r="EH6" s="124" t="s">
        <v>334</v>
      </c>
      <c r="EI6" s="124" t="s">
        <v>334</v>
      </c>
      <c r="EJ6" s="124" t="s">
        <v>334</v>
      </c>
      <c r="EK6" s="124" t="s">
        <v>334</v>
      </c>
      <c r="EL6" s="124" t="s">
        <v>334</v>
      </c>
      <c r="EM6" s="124" t="s">
        <v>334</v>
      </c>
      <c r="EN6" s="124" t="s">
        <v>334</v>
      </c>
      <c r="EO6" s="124" t="s">
        <v>334</v>
      </c>
      <c r="EP6" s="124" t="s">
        <v>334</v>
      </c>
      <c r="EQ6" s="124" t="s">
        <v>334</v>
      </c>
      <c r="ER6" s="124" t="s">
        <v>334</v>
      </c>
      <c r="ES6" s="124" t="s">
        <v>334</v>
      </c>
      <c r="ET6" s="124" t="s">
        <v>334</v>
      </c>
      <c r="EU6" s="124" t="s">
        <v>334</v>
      </c>
      <c r="EV6" s="124" t="s">
        <v>334</v>
      </c>
      <c r="EW6" s="124" t="s">
        <v>334</v>
      </c>
      <c r="EX6" s="124" t="s">
        <v>334</v>
      </c>
      <c r="EY6" s="124" t="s">
        <v>334</v>
      </c>
      <c r="EZ6" s="124" t="s">
        <v>151</v>
      </c>
      <c r="FA6" s="124" t="s">
        <v>151</v>
      </c>
      <c r="FB6" s="124" t="s">
        <v>151</v>
      </c>
      <c r="FC6" s="124" t="s">
        <v>151</v>
      </c>
      <c r="FD6" s="124" t="s">
        <v>151</v>
      </c>
      <c r="FE6" s="124" t="s">
        <v>151</v>
      </c>
      <c r="FF6" s="124" t="s">
        <v>151</v>
      </c>
      <c r="FG6" s="124" t="s">
        <v>151</v>
      </c>
      <c r="FH6" s="124" t="s">
        <v>151</v>
      </c>
      <c r="FI6" s="124" t="s">
        <v>151</v>
      </c>
      <c r="FJ6" s="124" t="s">
        <v>151</v>
      </c>
      <c r="FK6" s="124" t="s">
        <v>151</v>
      </c>
      <c r="FL6" s="124" t="s">
        <v>151</v>
      </c>
      <c r="FM6" s="124" t="s">
        <v>151</v>
      </c>
      <c r="FN6" s="124" t="s">
        <v>151</v>
      </c>
      <c r="FO6" s="124" t="s">
        <v>151</v>
      </c>
      <c r="FP6" s="124" t="s">
        <v>151</v>
      </c>
      <c r="FQ6" s="124" t="s">
        <v>151</v>
      </c>
      <c r="FR6" s="124" t="s">
        <v>151</v>
      </c>
      <c r="FS6" s="124" t="s">
        <v>151</v>
      </c>
      <c r="FT6" s="124" t="s">
        <v>151</v>
      </c>
      <c r="FU6" s="124" t="s">
        <v>151</v>
      </c>
      <c r="FV6" s="124" t="s">
        <v>151</v>
      </c>
      <c r="FW6" s="124" t="s">
        <v>151</v>
      </c>
      <c r="FX6" s="124" t="s">
        <v>151</v>
      </c>
      <c r="FY6" s="124" t="s">
        <v>151</v>
      </c>
      <c r="FZ6" s="124" t="s">
        <v>1144</v>
      </c>
      <c r="GA6" s="124" t="s">
        <v>1144</v>
      </c>
      <c r="GB6" s="124" t="s">
        <v>1144</v>
      </c>
      <c r="GC6" s="124" t="s">
        <v>1144</v>
      </c>
      <c r="GD6" s="124" t="s">
        <v>1144</v>
      </c>
      <c r="GE6" s="124" t="s">
        <v>1144</v>
      </c>
      <c r="GF6" s="124" t="s">
        <v>1144</v>
      </c>
      <c r="GG6" s="124" t="s">
        <v>1144</v>
      </c>
      <c r="GH6" s="124" t="s">
        <v>1144</v>
      </c>
      <c r="GI6" s="124" t="s">
        <v>1144</v>
      </c>
      <c r="GJ6" s="124" t="s">
        <v>1144</v>
      </c>
      <c r="GK6" s="124" t="s">
        <v>1144</v>
      </c>
      <c r="GL6" s="124" t="s">
        <v>1144</v>
      </c>
      <c r="GM6" s="124" t="s">
        <v>1144</v>
      </c>
      <c r="GN6" s="124" t="s">
        <v>1144</v>
      </c>
      <c r="GO6" s="124" t="s">
        <v>1144</v>
      </c>
      <c r="GP6" s="124" t="s">
        <v>1144</v>
      </c>
      <c r="GQ6" s="124" t="s">
        <v>1144</v>
      </c>
      <c r="GR6" s="124" t="s">
        <v>1144</v>
      </c>
      <c r="GS6" s="124" t="s">
        <v>1144</v>
      </c>
      <c r="GT6" s="124" t="s">
        <v>1144</v>
      </c>
      <c r="GU6" s="124" t="s">
        <v>1144</v>
      </c>
      <c r="GV6" s="124" t="s">
        <v>1144</v>
      </c>
      <c r="GW6" s="124" t="s">
        <v>1144</v>
      </c>
      <c r="GX6" s="124" t="s">
        <v>1144</v>
      </c>
      <c r="GY6" s="124" t="s">
        <v>1144</v>
      </c>
      <c r="GZ6" s="124" t="s">
        <v>824</v>
      </c>
      <c r="HA6" s="124" t="s">
        <v>824</v>
      </c>
      <c r="HB6" s="124" t="s">
        <v>824</v>
      </c>
      <c r="HC6" s="124" t="s">
        <v>824</v>
      </c>
      <c r="HD6" s="124" t="s">
        <v>824</v>
      </c>
      <c r="HE6" s="124" t="s">
        <v>824</v>
      </c>
      <c r="HF6" s="124" t="s">
        <v>824</v>
      </c>
      <c r="HG6" s="124" t="s">
        <v>824</v>
      </c>
      <c r="HH6" s="124" t="s">
        <v>824</v>
      </c>
      <c r="HI6" s="124" t="s">
        <v>824</v>
      </c>
      <c r="HJ6" s="124" t="s">
        <v>824</v>
      </c>
      <c r="HK6" s="124" t="s">
        <v>824</v>
      </c>
      <c r="HL6" s="124" t="s">
        <v>824</v>
      </c>
      <c r="HM6" s="124" t="s">
        <v>824</v>
      </c>
      <c r="HN6" s="124" t="s">
        <v>824</v>
      </c>
      <c r="HO6" s="124" t="s">
        <v>824</v>
      </c>
      <c r="HP6" s="124" t="s">
        <v>824</v>
      </c>
      <c r="HQ6" s="124" t="s">
        <v>824</v>
      </c>
      <c r="HR6" s="124" t="s">
        <v>824</v>
      </c>
      <c r="HS6" s="124" t="s">
        <v>824</v>
      </c>
      <c r="HT6" s="124" t="s">
        <v>824</v>
      </c>
      <c r="HU6" s="124" t="s">
        <v>824</v>
      </c>
      <c r="HV6" s="124" t="s">
        <v>824</v>
      </c>
      <c r="HW6" s="124" t="s">
        <v>824</v>
      </c>
      <c r="HX6" s="124" t="s">
        <v>824</v>
      </c>
      <c r="HY6" s="124" t="s">
        <v>824</v>
      </c>
      <c r="HZ6" s="124" t="s">
        <v>335</v>
      </c>
      <c r="IA6" s="124" t="s">
        <v>335</v>
      </c>
      <c r="IB6" s="124" t="s">
        <v>335</v>
      </c>
      <c r="IC6" s="124" t="s">
        <v>335</v>
      </c>
      <c r="ID6" s="124" t="s">
        <v>335</v>
      </c>
      <c r="IE6" s="124" t="s">
        <v>335</v>
      </c>
      <c r="IF6" s="124" t="s">
        <v>335</v>
      </c>
      <c r="IG6" s="124" t="s">
        <v>335</v>
      </c>
      <c r="IH6" s="124" t="s">
        <v>335</v>
      </c>
      <c r="II6" s="124" t="s">
        <v>335</v>
      </c>
      <c r="IJ6" s="124" t="s">
        <v>335</v>
      </c>
      <c r="IK6" s="124" t="s">
        <v>335</v>
      </c>
      <c r="IL6" s="124" t="s">
        <v>335</v>
      </c>
      <c r="IM6" s="124" t="s">
        <v>335</v>
      </c>
      <c r="IN6" s="124" t="s">
        <v>335</v>
      </c>
      <c r="IO6" s="124" t="s">
        <v>335</v>
      </c>
      <c r="IP6" s="124" t="s">
        <v>335</v>
      </c>
      <c r="IQ6" s="124" t="s">
        <v>335</v>
      </c>
      <c r="IR6" s="124" t="s">
        <v>335</v>
      </c>
      <c r="IS6" s="124" t="s">
        <v>335</v>
      </c>
      <c r="IT6" s="124" t="s">
        <v>335</v>
      </c>
      <c r="IU6" s="124" t="s">
        <v>335</v>
      </c>
      <c r="IV6" s="124" t="s">
        <v>335</v>
      </c>
      <c r="IW6" s="124" t="s">
        <v>335</v>
      </c>
      <c r="IX6" s="124" t="s">
        <v>335</v>
      </c>
      <c r="IY6" s="124" t="s">
        <v>335</v>
      </c>
      <c r="IZ6" s="124" t="s">
        <v>336</v>
      </c>
      <c r="JA6" s="124" t="s">
        <v>336</v>
      </c>
      <c r="JB6" s="124" t="s">
        <v>336</v>
      </c>
      <c r="JC6" s="124" t="s">
        <v>336</v>
      </c>
      <c r="JD6" s="124" t="s">
        <v>336</v>
      </c>
      <c r="JE6" s="124" t="s">
        <v>336</v>
      </c>
      <c r="JF6" s="124" t="s">
        <v>336</v>
      </c>
      <c r="JG6" s="124" t="s">
        <v>336</v>
      </c>
      <c r="JH6" s="124" t="s">
        <v>336</v>
      </c>
      <c r="JI6" s="124" t="s">
        <v>336</v>
      </c>
      <c r="JJ6" s="124" t="s">
        <v>336</v>
      </c>
      <c r="JK6" s="124" t="s">
        <v>336</v>
      </c>
      <c r="JL6" s="124" t="s">
        <v>336</v>
      </c>
      <c r="JM6" s="124" t="s">
        <v>336</v>
      </c>
      <c r="JN6" s="124" t="s">
        <v>336</v>
      </c>
      <c r="JO6" s="124" t="s">
        <v>336</v>
      </c>
      <c r="JP6" s="124" t="s">
        <v>336</v>
      </c>
      <c r="JQ6" s="124" t="s">
        <v>336</v>
      </c>
      <c r="JR6" s="124" t="s">
        <v>336</v>
      </c>
      <c r="JS6" s="124" t="s">
        <v>336</v>
      </c>
      <c r="JT6" s="124" t="s">
        <v>336</v>
      </c>
      <c r="JU6" s="124" t="s">
        <v>336</v>
      </c>
      <c r="JV6" s="124" t="s">
        <v>336</v>
      </c>
      <c r="JW6" s="124" t="s">
        <v>336</v>
      </c>
      <c r="JX6" s="124" t="s">
        <v>336</v>
      </c>
      <c r="JY6" s="124" t="s">
        <v>336</v>
      </c>
      <c r="JZ6" s="124" t="s">
        <v>825</v>
      </c>
      <c r="KA6" s="124" t="s">
        <v>826</v>
      </c>
      <c r="KB6" s="124" t="s">
        <v>826</v>
      </c>
      <c r="KC6" s="124" t="s">
        <v>826</v>
      </c>
      <c r="KD6" s="124" t="s">
        <v>826</v>
      </c>
      <c r="KE6" s="124" t="s">
        <v>826</v>
      </c>
      <c r="KF6" s="124" t="s">
        <v>826</v>
      </c>
      <c r="KG6" s="124" t="s">
        <v>826</v>
      </c>
      <c r="KH6" s="124" t="s">
        <v>826</v>
      </c>
      <c r="KI6" s="124" t="s">
        <v>826</v>
      </c>
      <c r="KJ6" s="124" t="s">
        <v>826</v>
      </c>
      <c r="KK6" s="124" t="s">
        <v>826</v>
      </c>
      <c r="KL6" s="124" t="s">
        <v>826</v>
      </c>
      <c r="KM6" s="124" t="s">
        <v>826</v>
      </c>
      <c r="KN6" s="124" t="s">
        <v>827</v>
      </c>
      <c r="KO6" s="124" t="s">
        <v>828</v>
      </c>
      <c r="KP6" s="124" t="s">
        <v>828</v>
      </c>
      <c r="KQ6" s="124" t="s">
        <v>828</v>
      </c>
      <c r="KR6" s="124" t="s">
        <v>828</v>
      </c>
      <c r="KS6" s="124" t="s">
        <v>828</v>
      </c>
      <c r="KT6" s="124" t="s">
        <v>828</v>
      </c>
      <c r="KU6" s="124" t="s">
        <v>828</v>
      </c>
      <c r="KV6" s="124" t="s">
        <v>828</v>
      </c>
      <c r="KW6" s="124" t="s">
        <v>828</v>
      </c>
      <c r="KX6" s="124" t="s">
        <v>828</v>
      </c>
      <c r="KY6" s="124" t="s">
        <v>828</v>
      </c>
      <c r="KZ6" s="124" t="s">
        <v>828</v>
      </c>
      <c r="LA6" s="124" t="s">
        <v>828</v>
      </c>
      <c r="LB6" s="124" t="s">
        <v>829</v>
      </c>
      <c r="LC6" s="124" t="s">
        <v>830</v>
      </c>
      <c r="LD6" s="124" t="s">
        <v>831</v>
      </c>
      <c r="LE6" s="124" t="s">
        <v>831</v>
      </c>
      <c r="LF6" s="124" t="s">
        <v>832</v>
      </c>
      <c r="LG6" s="124" t="s">
        <v>833</v>
      </c>
      <c r="LH6" s="124" t="s">
        <v>834</v>
      </c>
      <c r="LI6" s="124" t="s">
        <v>835</v>
      </c>
      <c r="LJ6" s="124" t="s">
        <v>836</v>
      </c>
      <c r="LK6" s="124" t="s">
        <v>837</v>
      </c>
      <c r="LL6" s="124" t="s">
        <v>838</v>
      </c>
      <c r="LM6" s="124" t="s">
        <v>839</v>
      </c>
      <c r="LN6" s="124" t="s">
        <v>840</v>
      </c>
      <c r="LO6" s="124" t="s">
        <v>841</v>
      </c>
      <c r="LP6" s="124" t="s">
        <v>842</v>
      </c>
      <c r="LQ6" s="124" t="s">
        <v>843</v>
      </c>
      <c r="LR6" s="124" t="s">
        <v>844</v>
      </c>
      <c r="LS6" s="124" t="s">
        <v>845</v>
      </c>
      <c r="LT6" s="124" t="s">
        <v>846</v>
      </c>
      <c r="LU6" s="124" t="s">
        <v>847</v>
      </c>
      <c r="LV6" s="124" t="s">
        <v>848</v>
      </c>
      <c r="LW6" s="124" t="s">
        <v>849</v>
      </c>
      <c r="LX6" s="124" t="s">
        <v>850</v>
      </c>
      <c r="LY6" s="124" t="s">
        <v>851</v>
      </c>
      <c r="LZ6" s="124" t="s">
        <v>1444</v>
      </c>
      <c r="MA6" s="124" t="s">
        <v>852</v>
      </c>
      <c r="MB6" s="124" t="s">
        <v>853</v>
      </c>
      <c r="MC6" s="124" t="s">
        <v>854</v>
      </c>
      <c r="MD6" s="124" t="s">
        <v>855</v>
      </c>
      <c r="ME6" s="124" t="s">
        <v>1563</v>
      </c>
      <c r="MF6" s="124" t="s">
        <v>856</v>
      </c>
      <c r="MG6" s="124" t="s">
        <v>857</v>
      </c>
      <c r="MH6" s="124" t="s">
        <v>1453</v>
      </c>
      <c r="MI6" s="124" t="s">
        <v>1454</v>
      </c>
      <c r="MJ6" s="124" t="s">
        <v>1454</v>
      </c>
      <c r="MK6" s="124" t="s">
        <v>1454</v>
      </c>
      <c r="ML6" s="124" t="s">
        <v>1454</v>
      </c>
      <c r="MM6" s="124" t="s">
        <v>1454</v>
      </c>
      <c r="MN6" s="124" t="s">
        <v>1454</v>
      </c>
      <c r="MO6" s="124" t="s">
        <v>1454</v>
      </c>
      <c r="MP6" s="124" t="s">
        <v>1454</v>
      </c>
      <c r="MQ6" s="124" t="s">
        <v>1454</v>
      </c>
      <c r="MR6" s="124" t="s">
        <v>1454</v>
      </c>
      <c r="MS6" s="124" t="s">
        <v>1454</v>
      </c>
      <c r="MT6" s="124" t="s">
        <v>1454</v>
      </c>
      <c r="MU6" s="124" t="s">
        <v>1454</v>
      </c>
      <c r="MV6" s="124" t="s">
        <v>1455</v>
      </c>
      <c r="MW6" s="124" t="s">
        <v>1456</v>
      </c>
      <c r="MX6" s="124" t="s">
        <v>1456</v>
      </c>
      <c r="MY6" s="124" t="s">
        <v>1456</v>
      </c>
      <c r="MZ6" s="124" t="s">
        <v>1456</v>
      </c>
      <c r="NA6" s="124" t="s">
        <v>1456</v>
      </c>
      <c r="NB6" s="124" t="s">
        <v>1456</v>
      </c>
      <c r="NC6" s="124" t="s">
        <v>1456</v>
      </c>
      <c r="ND6" s="124" t="s">
        <v>1456</v>
      </c>
      <c r="NE6" s="124" t="s">
        <v>1456</v>
      </c>
      <c r="NF6" s="124" t="s">
        <v>1456</v>
      </c>
      <c r="NG6" s="124" t="s">
        <v>1456</v>
      </c>
      <c r="NH6" s="124" t="s">
        <v>1456</v>
      </c>
      <c r="NI6" s="124" t="s">
        <v>1456</v>
      </c>
      <c r="NJ6" s="124" t="s">
        <v>858</v>
      </c>
      <c r="NK6" s="124" t="s">
        <v>859</v>
      </c>
      <c r="NL6" s="124" t="s">
        <v>860</v>
      </c>
      <c r="NM6" s="124" t="s">
        <v>861</v>
      </c>
      <c r="NN6" s="124" t="s">
        <v>862</v>
      </c>
      <c r="NO6" s="124" t="str">
        <f>_xlfn.CONCAT($NO$13,".EmissionsContribution.to")</f>
        <v>GHG.EmissionsContribution.to</v>
      </c>
      <c r="NP6" s="124" t="str">
        <f>_xlfn.CONCAT($NP$13,".ReliabilityContribution.to")</f>
        <v>PRM.ReliabilityContribution.to</v>
      </c>
      <c r="NQ6" s="124" t="str">
        <f>_xlfn.CONCAT($NP$13,".ReliabilityContribution.multiplier")</f>
        <v>PRM.ReliabilityContribution.multiplier</v>
      </c>
      <c r="NR6" s="124" t="str">
        <f t="shared" ref="NR6:OP6" si="0">_xlfn.CONCAT($NP$13,".ReliabilityContribution.multiplier")</f>
        <v>PRM.ReliabilityContribution.multiplier</v>
      </c>
      <c r="NS6" s="124" t="str">
        <f t="shared" si="0"/>
        <v>PRM.ReliabilityContribution.multiplier</v>
      </c>
      <c r="NT6" s="124" t="str">
        <f t="shared" si="0"/>
        <v>PRM.ReliabilityContribution.multiplier</v>
      </c>
      <c r="NU6" s="124" t="str">
        <f t="shared" si="0"/>
        <v>PRM.ReliabilityContribution.multiplier</v>
      </c>
      <c r="NV6" s="124" t="str">
        <f t="shared" si="0"/>
        <v>PRM.ReliabilityContribution.multiplier</v>
      </c>
      <c r="NW6" s="124" t="str">
        <f t="shared" si="0"/>
        <v>PRM.ReliabilityContribution.multiplier</v>
      </c>
      <c r="NX6" s="124" t="str">
        <f t="shared" si="0"/>
        <v>PRM.ReliabilityContribution.multiplier</v>
      </c>
      <c r="NY6" s="124" t="str">
        <f t="shared" si="0"/>
        <v>PRM.ReliabilityContribution.multiplier</v>
      </c>
      <c r="NZ6" s="124" t="str">
        <f t="shared" si="0"/>
        <v>PRM.ReliabilityContribution.multiplier</v>
      </c>
      <c r="OA6" s="124" t="str">
        <f t="shared" si="0"/>
        <v>PRM.ReliabilityContribution.multiplier</v>
      </c>
      <c r="OB6" s="124" t="str">
        <f t="shared" si="0"/>
        <v>PRM.ReliabilityContribution.multiplier</v>
      </c>
      <c r="OC6" s="124" t="str">
        <f t="shared" si="0"/>
        <v>PRM.ReliabilityContribution.multiplier</v>
      </c>
      <c r="OD6" s="124" t="str">
        <f t="shared" si="0"/>
        <v>PRM.ReliabilityContribution.multiplier</v>
      </c>
      <c r="OE6" s="124" t="str">
        <f t="shared" si="0"/>
        <v>PRM.ReliabilityContribution.multiplier</v>
      </c>
      <c r="OF6" s="124" t="str">
        <f t="shared" si="0"/>
        <v>PRM.ReliabilityContribution.multiplier</v>
      </c>
      <c r="OG6" s="124" t="str">
        <f t="shared" si="0"/>
        <v>PRM.ReliabilityContribution.multiplier</v>
      </c>
      <c r="OH6" s="124" t="str">
        <f t="shared" si="0"/>
        <v>PRM.ReliabilityContribution.multiplier</v>
      </c>
      <c r="OI6" s="124" t="str">
        <f t="shared" si="0"/>
        <v>PRM.ReliabilityContribution.multiplier</v>
      </c>
      <c r="OJ6" s="124" t="str">
        <f t="shared" si="0"/>
        <v>PRM.ReliabilityContribution.multiplier</v>
      </c>
      <c r="OK6" s="124" t="str">
        <f t="shared" si="0"/>
        <v>PRM.ReliabilityContribution.multiplier</v>
      </c>
      <c r="OL6" s="124" t="str">
        <f t="shared" si="0"/>
        <v>PRM.ReliabilityContribution.multiplier</v>
      </c>
      <c r="OM6" s="124" t="str">
        <f t="shared" si="0"/>
        <v>PRM.ReliabilityContribution.multiplier</v>
      </c>
      <c r="ON6" s="124" t="str">
        <f t="shared" si="0"/>
        <v>PRM.ReliabilityContribution.multiplier</v>
      </c>
      <c r="OO6" s="124" t="str">
        <f t="shared" si="0"/>
        <v>PRM.ReliabilityContribution.multiplier</v>
      </c>
      <c r="OP6" s="124" t="str">
        <f t="shared" si="0"/>
        <v>PRM.ReliabilityContribution.multiplier</v>
      </c>
      <c r="OQ6" s="124" t="str">
        <f>_xlfn.CONCAT($NP$13,".ReliabilityContribution.fully_deliverable")</f>
        <v>PRM.ReliabilityContribution.fully_deliverable</v>
      </c>
      <c r="OR6" s="124" t="str">
        <f>_xlfn.CONCAT($OR$13,".AssetToELCC.to")</f>
        <v>Solar-Storage_Surface.AssetToELCC.to</v>
      </c>
      <c r="OS6" s="124" t="str">
        <f>_xlfn.CONCAT($OR$13,".AssetToELCC.elcc_axis_index")</f>
        <v>Solar-Storage_Surface.AssetToELCC.elcc_axis_index</v>
      </c>
      <c r="OT6" s="124" t="str">
        <f>_xlfn.CONCAT($OR$13,".AssetToELCC.elcc_axis_multiplier")</f>
        <v>Solar-Storage_Surface.AssetToELCC.elcc_axis_multiplier</v>
      </c>
      <c r="OU6" s="124" t="str">
        <f t="shared" ref="OU6:PS6" si="1">_xlfn.CONCAT($OR$13,".AssetToELCC.elcc_axis_multiplier")</f>
        <v>Solar-Storage_Surface.AssetToELCC.elcc_axis_multiplier</v>
      </c>
      <c r="OV6" s="124" t="str">
        <f t="shared" si="1"/>
        <v>Solar-Storage_Surface.AssetToELCC.elcc_axis_multiplier</v>
      </c>
      <c r="OW6" s="124" t="str">
        <f t="shared" si="1"/>
        <v>Solar-Storage_Surface.AssetToELCC.elcc_axis_multiplier</v>
      </c>
      <c r="OX6" s="124" t="str">
        <f t="shared" si="1"/>
        <v>Solar-Storage_Surface.AssetToELCC.elcc_axis_multiplier</v>
      </c>
      <c r="OY6" s="124" t="str">
        <f t="shared" si="1"/>
        <v>Solar-Storage_Surface.AssetToELCC.elcc_axis_multiplier</v>
      </c>
      <c r="OZ6" s="124" t="str">
        <f t="shared" si="1"/>
        <v>Solar-Storage_Surface.AssetToELCC.elcc_axis_multiplier</v>
      </c>
      <c r="PA6" s="124" t="str">
        <f t="shared" si="1"/>
        <v>Solar-Storage_Surface.AssetToELCC.elcc_axis_multiplier</v>
      </c>
      <c r="PB6" s="124" t="str">
        <f t="shared" si="1"/>
        <v>Solar-Storage_Surface.AssetToELCC.elcc_axis_multiplier</v>
      </c>
      <c r="PC6" s="124" t="str">
        <f t="shared" si="1"/>
        <v>Solar-Storage_Surface.AssetToELCC.elcc_axis_multiplier</v>
      </c>
      <c r="PD6" s="124" t="str">
        <f t="shared" si="1"/>
        <v>Solar-Storage_Surface.AssetToELCC.elcc_axis_multiplier</v>
      </c>
      <c r="PE6" s="124" t="str">
        <f t="shared" si="1"/>
        <v>Solar-Storage_Surface.AssetToELCC.elcc_axis_multiplier</v>
      </c>
      <c r="PF6" s="124" t="str">
        <f t="shared" si="1"/>
        <v>Solar-Storage_Surface.AssetToELCC.elcc_axis_multiplier</v>
      </c>
      <c r="PG6" s="124" t="str">
        <f t="shared" si="1"/>
        <v>Solar-Storage_Surface.AssetToELCC.elcc_axis_multiplier</v>
      </c>
      <c r="PH6" s="124" t="str">
        <f t="shared" si="1"/>
        <v>Solar-Storage_Surface.AssetToELCC.elcc_axis_multiplier</v>
      </c>
      <c r="PI6" s="124" t="str">
        <f t="shared" si="1"/>
        <v>Solar-Storage_Surface.AssetToELCC.elcc_axis_multiplier</v>
      </c>
      <c r="PJ6" s="124" t="str">
        <f t="shared" si="1"/>
        <v>Solar-Storage_Surface.AssetToELCC.elcc_axis_multiplier</v>
      </c>
      <c r="PK6" s="124" t="str">
        <f t="shared" si="1"/>
        <v>Solar-Storage_Surface.AssetToELCC.elcc_axis_multiplier</v>
      </c>
      <c r="PL6" s="124" t="str">
        <f t="shared" si="1"/>
        <v>Solar-Storage_Surface.AssetToELCC.elcc_axis_multiplier</v>
      </c>
      <c r="PM6" s="124" t="str">
        <f t="shared" si="1"/>
        <v>Solar-Storage_Surface.AssetToELCC.elcc_axis_multiplier</v>
      </c>
      <c r="PN6" s="124" t="str">
        <f t="shared" si="1"/>
        <v>Solar-Storage_Surface.AssetToELCC.elcc_axis_multiplier</v>
      </c>
      <c r="PO6" s="124" t="str">
        <f t="shared" si="1"/>
        <v>Solar-Storage_Surface.AssetToELCC.elcc_axis_multiplier</v>
      </c>
      <c r="PP6" s="124" t="str">
        <f t="shared" si="1"/>
        <v>Solar-Storage_Surface.AssetToELCC.elcc_axis_multiplier</v>
      </c>
      <c r="PQ6" s="124" t="str">
        <f t="shared" si="1"/>
        <v>Solar-Storage_Surface.AssetToELCC.elcc_axis_multiplier</v>
      </c>
      <c r="PR6" s="124" t="str">
        <f t="shared" si="1"/>
        <v>Solar-Storage_Surface.AssetToELCC.elcc_axis_multiplier</v>
      </c>
      <c r="PS6" s="124" t="str">
        <f t="shared" si="1"/>
        <v>Solar-Storage_Surface.AssetToELCC.elcc_axis_multiplier</v>
      </c>
      <c r="PT6" s="124" t="str">
        <f>_xlfn.CONCAT($PT$13,".AssetToELCC.to")</f>
        <v>Wind_Surface.AssetToELCC.to</v>
      </c>
      <c r="PU6" s="124" t="str">
        <f>_xlfn.CONCAT($PT$13,".AssetToELCC.elcc_axis_index")</f>
        <v>Wind_Surface.AssetToELCC.elcc_axis_index</v>
      </c>
      <c r="PV6" s="124" t="str">
        <f>_xlfn.CONCAT($PT$13,".AssetToELCC.elcc_axis_multiplier")</f>
        <v>Wind_Surface.AssetToELCC.elcc_axis_multiplier</v>
      </c>
      <c r="PW6" s="124" t="str">
        <f t="shared" ref="PW6:QU6" si="2">_xlfn.CONCAT($PT$13,".AssetToELCC.elcc_axis_multiplier")</f>
        <v>Wind_Surface.AssetToELCC.elcc_axis_multiplier</v>
      </c>
      <c r="PX6" s="124" t="str">
        <f t="shared" si="2"/>
        <v>Wind_Surface.AssetToELCC.elcc_axis_multiplier</v>
      </c>
      <c r="PY6" s="124" t="str">
        <f t="shared" si="2"/>
        <v>Wind_Surface.AssetToELCC.elcc_axis_multiplier</v>
      </c>
      <c r="PZ6" s="124" t="str">
        <f t="shared" si="2"/>
        <v>Wind_Surface.AssetToELCC.elcc_axis_multiplier</v>
      </c>
      <c r="QA6" s="124" t="str">
        <f t="shared" si="2"/>
        <v>Wind_Surface.AssetToELCC.elcc_axis_multiplier</v>
      </c>
      <c r="QB6" s="124" t="str">
        <f t="shared" si="2"/>
        <v>Wind_Surface.AssetToELCC.elcc_axis_multiplier</v>
      </c>
      <c r="QC6" s="124" t="str">
        <f t="shared" si="2"/>
        <v>Wind_Surface.AssetToELCC.elcc_axis_multiplier</v>
      </c>
      <c r="QD6" s="124" t="str">
        <f t="shared" si="2"/>
        <v>Wind_Surface.AssetToELCC.elcc_axis_multiplier</v>
      </c>
      <c r="QE6" s="124" t="str">
        <f t="shared" si="2"/>
        <v>Wind_Surface.AssetToELCC.elcc_axis_multiplier</v>
      </c>
      <c r="QF6" s="124" t="str">
        <f t="shared" si="2"/>
        <v>Wind_Surface.AssetToELCC.elcc_axis_multiplier</v>
      </c>
      <c r="QG6" s="124" t="str">
        <f t="shared" si="2"/>
        <v>Wind_Surface.AssetToELCC.elcc_axis_multiplier</v>
      </c>
      <c r="QH6" s="124" t="str">
        <f t="shared" si="2"/>
        <v>Wind_Surface.AssetToELCC.elcc_axis_multiplier</v>
      </c>
      <c r="QI6" s="124" t="str">
        <f t="shared" si="2"/>
        <v>Wind_Surface.AssetToELCC.elcc_axis_multiplier</v>
      </c>
      <c r="QJ6" s="124" t="str">
        <f t="shared" si="2"/>
        <v>Wind_Surface.AssetToELCC.elcc_axis_multiplier</v>
      </c>
      <c r="QK6" s="124" t="str">
        <f t="shared" si="2"/>
        <v>Wind_Surface.AssetToELCC.elcc_axis_multiplier</v>
      </c>
      <c r="QL6" s="124" t="str">
        <f t="shared" si="2"/>
        <v>Wind_Surface.AssetToELCC.elcc_axis_multiplier</v>
      </c>
      <c r="QM6" s="124" t="str">
        <f t="shared" si="2"/>
        <v>Wind_Surface.AssetToELCC.elcc_axis_multiplier</v>
      </c>
      <c r="QN6" s="124" t="str">
        <f t="shared" si="2"/>
        <v>Wind_Surface.AssetToELCC.elcc_axis_multiplier</v>
      </c>
      <c r="QO6" s="124" t="str">
        <f t="shared" si="2"/>
        <v>Wind_Surface.AssetToELCC.elcc_axis_multiplier</v>
      </c>
      <c r="QP6" s="124" t="str">
        <f t="shared" si="2"/>
        <v>Wind_Surface.AssetToELCC.elcc_axis_multiplier</v>
      </c>
      <c r="QQ6" s="124" t="str">
        <f t="shared" si="2"/>
        <v>Wind_Surface.AssetToELCC.elcc_axis_multiplier</v>
      </c>
      <c r="QR6" s="124" t="str">
        <f t="shared" si="2"/>
        <v>Wind_Surface.AssetToELCC.elcc_axis_multiplier</v>
      </c>
      <c r="QS6" s="124" t="str">
        <f t="shared" si="2"/>
        <v>Wind_Surface.AssetToELCC.elcc_axis_multiplier</v>
      </c>
      <c r="QT6" s="124" t="str">
        <f t="shared" si="2"/>
        <v>Wind_Surface.AssetToELCC.elcc_axis_multiplier</v>
      </c>
      <c r="QU6" s="124" t="str">
        <f t="shared" si="2"/>
        <v>Wind_Surface.AssetToELCC.elcc_axis_multiplier</v>
      </c>
      <c r="QV6" s="124" t="str">
        <f>_xlfn.CONCAT($QV$13,".AnnualEnergyStandardContribution.to")</f>
        <v>RPS.AnnualEnergyStandardContribution.to</v>
      </c>
      <c r="QW6" s="124" t="str">
        <f>_xlfn.CONCAT($QV$13,".AnnualEnergyStandardContribution.multiplier")</f>
        <v>RPS.AnnualEnergyStandardContribution.multiplier</v>
      </c>
      <c r="QX6" s="124" t="str">
        <f t="shared" ref="QX6:RV6" si="3">_xlfn.CONCAT($QV$13,".AnnualEnergyStandardContribution.multiplier")</f>
        <v>RPS.AnnualEnergyStandardContribution.multiplier</v>
      </c>
      <c r="QY6" s="124" t="str">
        <f t="shared" si="3"/>
        <v>RPS.AnnualEnergyStandardContribution.multiplier</v>
      </c>
      <c r="QZ6" s="124" t="str">
        <f t="shared" si="3"/>
        <v>RPS.AnnualEnergyStandardContribution.multiplier</v>
      </c>
      <c r="RA6" s="124" t="str">
        <f t="shared" si="3"/>
        <v>RPS.AnnualEnergyStandardContribution.multiplier</v>
      </c>
      <c r="RB6" s="124" t="str">
        <f t="shared" si="3"/>
        <v>RPS.AnnualEnergyStandardContribution.multiplier</v>
      </c>
      <c r="RC6" s="124" t="str">
        <f t="shared" si="3"/>
        <v>RPS.AnnualEnergyStandardContribution.multiplier</v>
      </c>
      <c r="RD6" s="124" t="str">
        <f t="shared" si="3"/>
        <v>RPS.AnnualEnergyStandardContribution.multiplier</v>
      </c>
      <c r="RE6" s="124" t="str">
        <f t="shared" si="3"/>
        <v>RPS.AnnualEnergyStandardContribution.multiplier</v>
      </c>
      <c r="RF6" s="124" t="str">
        <f t="shared" si="3"/>
        <v>RPS.AnnualEnergyStandardContribution.multiplier</v>
      </c>
      <c r="RG6" s="124" t="str">
        <f t="shared" si="3"/>
        <v>RPS.AnnualEnergyStandardContribution.multiplier</v>
      </c>
      <c r="RH6" s="124" t="str">
        <f t="shared" si="3"/>
        <v>RPS.AnnualEnergyStandardContribution.multiplier</v>
      </c>
      <c r="RI6" s="124" t="str">
        <f t="shared" si="3"/>
        <v>RPS.AnnualEnergyStandardContribution.multiplier</v>
      </c>
      <c r="RJ6" s="124" t="str">
        <f t="shared" si="3"/>
        <v>RPS.AnnualEnergyStandardContribution.multiplier</v>
      </c>
      <c r="RK6" s="124" t="str">
        <f t="shared" si="3"/>
        <v>RPS.AnnualEnergyStandardContribution.multiplier</v>
      </c>
      <c r="RL6" s="124" t="str">
        <f t="shared" si="3"/>
        <v>RPS.AnnualEnergyStandardContribution.multiplier</v>
      </c>
      <c r="RM6" s="124" t="str">
        <f t="shared" si="3"/>
        <v>RPS.AnnualEnergyStandardContribution.multiplier</v>
      </c>
      <c r="RN6" s="124" t="str">
        <f t="shared" si="3"/>
        <v>RPS.AnnualEnergyStandardContribution.multiplier</v>
      </c>
      <c r="RO6" s="124" t="str">
        <f t="shared" si="3"/>
        <v>RPS.AnnualEnergyStandardContribution.multiplier</v>
      </c>
      <c r="RP6" s="124" t="str">
        <f t="shared" si="3"/>
        <v>RPS.AnnualEnergyStandardContribution.multiplier</v>
      </c>
      <c r="RQ6" s="124" t="str">
        <f t="shared" si="3"/>
        <v>RPS.AnnualEnergyStandardContribution.multiplier</v>
      </c>
      <c r="RR6" s="124" t="str">
        <f t="shared" si="3"/>
        <v>RPS.AnnualEnergyStandardContribution.multiplier</v>
      </c>
      <c r="RS6" s="124" t="str">
        <f t="shared" si="3"/>
        <v>RPS.AnnualEnergyStandardContribution.multiplier</v>
      </c>
      <c r="RT6" s="124" t="str">
        <f t="shared" si="3"/>
        <v>RPS.AnnualEnergyStandardContribution.multiplier</v>
      </c>
      <c r="RU6" s="124" t="str">
        <f t="shared" si="3"/>
        <v>RPS.AnnualEnergyStandardContribution.multiplier</v>
      </c>
      <c r="RV6" s="124" t="str">
        <f t="shared" si="3"/>
        <v>RPS.AnnualEnergyStandardContribution.multiplier</v>
      </c>
      <c r="RW6" s="124" t="str">
        <f>_xlfn.CONCAT($RW$13,".ResourceToReserve.to")</f>
        <v>Upward_Reg.ResourceToReserve.to</v>
      </c>
      <c r="RX6" s="124" t="str">
        <f>_xlfn.CONCAT($RW$13,".ResourceToReserve.max_fraction_of_capacity")</f>
        <v>Upward_Reg.ResourceToReserve.max_fraction_of_capacity</v>
      </c>
      <c r="RY6" s="124" t="str">
        <f>_xlfn.CONCAT($RW$13,".ResourceToReserve.incremental_requirement_hourly_scalar")</f>
        <v>Upward_Reg.ResourceToReserve.incremental_requirement_hourly_scalar</v>
      </c>
      <c r="RZ6" s="124" t="str">
        <f>_xlfn.CONCAT($RZ$13,".ResourceToReserve.to")</f>
        <v>Downward_Reg.ResourceToReserve.to</v>
      </c>
      <c r="SA6" s="124" t="str">
        <f>_xlfn.CONCAT($RZ$13,".ResourceToReserve.max_fraction_of_capacity")</f>
        <v>Downward_Reg.ResourceToReserve.max_fraction_of_capacity</v>
      </c>
      <c r="SB6" s="124" t="str">
        <f>_xlfn.CONCAT($RZ$13,".ResourceToReserve.incremental_requirement_hourly_scalar")</f>
        <v>Downward_Reg.ResourceToReserve.incremental_requirement_hourly_scalar</v>
      </c>
      <c r="SC6" s="119"/>
    </row>
    <row r="7" spans="1:497" s="7" customFormat="1" ht="12.95" customHeight="1">
      <c r="H7" s="118" t="s">
        <v>125</v>
      </c>
      <c r="I7" s="120" t="s">
        <v>120</v>
      </c>
      <c r="J7" s="124"/>
      <c r="K7" s="124"/>
      <c r="L7" s="124" t="s">
        <v>154</v>
      </c>
      <c r="M7" s="124" t="s">
        <v>126</v>
      </c>
      <c r="N7" s="124" t="s">
        <v>154</v>
      </c>
      <c r="O7" s="124" t="s">
        <v>126</v>
      </c>
      <c r="P7" s="124" t="s">
        <v>154</v>
      </c>
      <c r="Q7" s="124" t="s">
        <v>154</v>
      </c>
      <c r="R7" s="124" t="s">
        <v>154</v>
      </c>
      <c r="S7" s="124" t="s">
        <v>126</v>
      </c>
      <c r="T7" s="124" t="s">
        <v>126</v>
      </c>
      <c r="U7" s="124" t="s">
        <v>863</v>
      </c>
      <c r="V7" s="124" t="s">
        <v>155</v>
      </c>
      <c r="W7" s="124" t="s">
        <v>126</v>
      </c>
      <c r="X7" s="124" t="s">
        <v>126</v>
      </c>
      <c r="Y7" s="124" t="s">
        <v>126</v>
      </c>
      <c r="Z7" s="124" t="s">
        <v>126</v>
      </c>
      <c r="AA7" s="124" t="s">
        <v>126</v>
      </c>
      <c r="AB7" s="124" t="s">
        <v>126</v>
      </c>
      <c r="AC7" s="124" t="s">
        <v>126</v>
      </c>
      <c r="AD7" s="124" t="s">
        <v>126</v>
      </c>
      <c r="AE7" s="124" t="s">
        <v>126</v>
      </c>
      <c r="AF7" s="124" t="s">
        <v>126</v>
      </c>
      <c r="AG7" s="124" t="s">
        <v>126</v>
      </c>
      <c r="AH7" s="124" t="s">
        <v>126</v>
      </c>
      <c r="AI7" s="124" t="s">
        <v>126</v>
      </c>
      <c r="AJ7" s="124" t="s">
        <v>126</v>
      </c>
      <c r="AK7" s="124" t="s">
        <v>126</v>
      </c>
      <c r="AL7" s="124" t="s">
        <v>126</v>
      </c>
      <c r="AM7" s="124" t="s">
        <v>126</v>
      </c>
      <c r="AN7" s="124" t="s">
        <v>126</v>
      </c>
      <c r="AO7" s="124" t="s">
        <v>126</v>
      </c>
      <c r="AP7" s="124" t="s">
        <v>126</v>
      </c>
      <c r="AQ7" s="124" t="s">
        <v>126</v>
      </c>
      <c r="AR7" s="124" t="s">
        <v>126</v>
      </c>
      <c r="AS7" s="124" t="s">
        <v>126</v>
      </c>
      <c r="AT7" s="124" t="s">
        <v>126</v>
      </c>
      <c r="AU7" s="124" t="s">
        <v>126</v>
      </c>
      <c r="AV7" s="124" t="s">
        <v>126</v>
      </c>
      <c r="AW7" s="124" t="s">
        <v>127</v>
      </c>
      <c r="AX7" s="124" t="s">
        <v>127</v>
      </c>
      <c r="AY7" s="124" t="s">
        <v>863</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155</v>
      </c>
      <c r="BS7" s="124" t="s">
        <v>155</v>
      </c>
      <c r="BT7" s="124" t="s">
        <v>155</v>
      </c>
      <c r="BU7" s="124" t="s">
        <v>155</v>
      </c>
      <c r="BV7" s="124" t="s">
        <v>155</v>
      </c>
      <c r="BW7" s="124" t="s">
        <v>155</v>
      </c>
      <c r="BX7" s="124" t="s">
        <v>155</v>
      </c>
      <c r="BY7" s="124" t="s">
        <v>155</v>
      </c>
      <c r="BZ7" s="124" t="s">
        <v>155</v>
      </c>
      <c r="CA7" s="124" t="s">
        <v>155</v>
      </c>
      <c r="CB7" s="124" t="s">
        <v>155</v>
      </c>
      <c r="CC7" s="124" t="s">
        <v>155</v>
      </c>
      <c r="CD7" s="124" t="s">
        <v>155</v>
      </c>
      <c r="CE7" s="124" t="s">
        <v>155</v>
      </c>
      <c r="CF7" s="124" t="s">
        <v>155</v>
      </c>
      <c r="CG7" s="124" t="s">
        <v>155</v>
      </c>
      <c r="CH7" s="124" t="s">
        <v>155</v>
      </c>
      <c r="CI7" s="124" t="s">
        <v>155</v>
      </c>
      <c r="CJ7" s="124" t="s">
        <v>155</v>
      </c>
      <c r="CK7" s="124" t="s">
        <v>155</v>
      </c>
      <c r="CL7" s="124" t="s">
        <v>155</v>
      </c>
      <c r="CM7" s="124" t="s">
        <v>155</v>
      </c>
      <c r="CN7" s="124" t="s">
        <v>155</v>
      </c>
      <c r="CO7" s="124" t="s">
        <v>155</v>
      </c>
      <c r="CP7" s="124" t="s">
        <v>155</v>
      </c>
      <c r="CQ7" s="124" t="s">
        <v>155</v>
      </c>
      <c r="CR7" s="124" t="s">
        <v>155</v>
      </c>
      <c r="CS7" s="124" t="s">
        <v>155</v>
      </c>
      <c r="CT7" s="124" t="s">
        <v>155</v>
      </c>
      <c r="CU7" s="124" t="s">
        <v>155</v>
      </c>
      <c r="CV7" s="124" t="s">
        <v>155</v>
      </c>
      <c r="CW7" s="124" t="s">
        <v>155</v>
      </c>
      <c r="CX7" s="124" t="s">
        <v>155</v>
      </c>
      <c r="CY7" s="124" t="s">
        <v>155</v>
      </c>
      <c r="CZ7" s="124" t="s">
        <v>155</v>
      </c>
      <c r="DA7" s="124" t="s">
        <v>155</v>
      </c>
      <c r="DB7" s="124" t="s">
        <v>155</v>
      </c>
      <c r="DC7" s="124" t="s">
        <v>155</v>
      </c>
      <c r="DD7" s="124" t="s">
        <v>155</v>
      </c>
      <c r="DE7" s="124" t="s">
        <v>155</v>
      </c>
      <c r="DF7" s="124" t="s">
        <v>155</v>
      </c>
      <c r="DG7" s="124" t="s">
        <v>155</v>
      </c>
      <c r="DH7" s="124" t="s">
        <v>155</v>
      </c>
      <c r="DI7" s="124" t="s">
        <v>155</v>
      </c>
      <c r="DJ7" s="124" t="s">
        <v>155</v>
      </c>
      <c r="DK7" s="124" t="s">
        <v>155</v>
      </c>
      <c r="DL7" s="124" t="s">
        <v>155</v>
      </c>
      <c r="DM7" s="124" t="s">
        <v>155</v>
      </c>
      <c r="DN7" s="124" t="s">
        <v>155</v>
      </c>
      <c r="DO7" s="124" t="s">
        <v>155</v>
      </c>
      <c r="DP7" s="124" t="s">
        <v>155</v>
      </c>
      <c r="DQ7" s="124" t="s">
        <v>155</v>
      </c>
      <c r="DR7" s="124" t="s">
        <v>155</v>
      </c>
      <c r="DS7" s="124" t="s">
        <v>155</v>
      </c>
      <c r="DT7" s="124" t="s">
        <v>155</v>
      </c>
      <c r="DU7" s="124" t="s">
        <v>155</v>
      </c>
      <c r="DV7" s="124" t="s">
        <v>155</v>
      </c>
      <c r="DW7" s="124" t="s">
        <v>155</v>
      </c>
      <c r="DX7" s="124" t="s">
        <v>155</v>
      </c>
      <c r="DY7" s="124" t="s">
        <v>155</v>
      </c>
      <c r="DZ7" s="124" t="s">
        <v>338</v>
      </c>
      <c r="EA7" s="124" t="s">
        <v>338</v>
      </c>
      <c r="EB7" s="124" t="s">
        <v>338</v>
      </c>
      <c r="EC7" s="124" t="s">
        <v>338</v>
      </c>
      <c r="ED7" s="124" t="s">
        <v>338</v>
      </c>
      <c r="EE7" s="124" t="s">
        <v>338</v>
      </c>
      <c r="EF7" s="124" t="s">
        <v>338</v>
      </c>
      <c r="EG7" s="124" t="s">
        <v>338</v>
      </c>
      <c r="EH7" s="124" t="s">
        <v>338</v>
      </c>
      <c r="EI7" s="124" t="s">
        <v>338</v>
      </c>
      <c r="EJ7" s="124" t="s">
        <v>338</v>
      </c>
      <c r="EK7" s="124" t="s">
        <v>338</v>
      </c>
      <c r="EL7" s="124" t="s">
        <v>338</v>
      </c>
      <c r="EM7" s="124" t="s">
        <v>338</v>
      </c>
      <c r="EN7" s="124" t="s">
        <v>338</v>
      </c>
      <c r="EO7" s="124" t="s">
        <v>338</v>
      </c>
      <c r="EP7" s="124" t="s">
        <v>338</v>
      </c>
      <c r="EQ7" s="124" t="s">
        <v>338</v>
      </c>
      <c r="ER7" s="124" t="s">
        <v>338</v>
      </c>
      <c r="ES7" s="124" t="s">
        <v>338</v>
      </c>
      <c r="ET7" s="124" t="s">
        <v>338</v>
      </c>
      <c r="EU7" s="124" t="s">
        <v>338</v>
      </c>
      <c r="EV7" s="124" t="s">
        <v>338</v>
      </c>
      <c r="EW7" s="124" t="s">
        <v>338</v>
      </c>
      <c r="EX7" s="124" t="s">
        <v>338</v>
      </c>
      <c r="EY7" s="124" t="s">
        <v>338</v>
      </c>
      <c r="EZ7" s="124" t="s">
        <v>338</v>
      </c>
      <c r="FA7" s="124" t="s">
        <v>338</v>
      </c>
      <c r="FB7" s="124" t="s">
        <v>338</v>
      </c>
      <c r="FC7" s="124" t="s">
        <v>338</v>
      </c>
      <c r="FD7" s="124" t="s">
        <v>338</v>
      </c>
      <c r="FE7" s="124" t="s">
        <v>338</v>
      </c>
      <c r="FF7" s="124" t="s">
        <v>338</v>
      </c>
      <c r="FG7" s="124" t="s">
        <v>338</v>
      </c>
      <c r="FH7" s="124" t="s">
        <v>338</v>
      </c>
      <c r="FI7" s="124" t="s">
        <v>338</v>
      </c>
      <c r="FJ7" s="124" t="s">
        <v>338</v>
      </c>
      <c r="FK7" s="124" t="s">
        <v>338</v>
      </c>
      <c r="FL7" s="124" t="s">
        <v>338</v>
      </c>
      <c r="FM7" s="124" t="s">
        <v>338</v>
      </c>
      <c r="FN7" s="124" t="s">
        <v>338</v>
      </c>
      <c r="FO7" s="124" t="s">
        <v>338</v>
      </c>
      <c r="FP7" s="124" t="s">
        <v>338</v>
      </c>
      <c r="FQ7" s="124" t="s">
        <v>338</v>
      </c>
      <c r="FR7" s="124" t="s">
        <v>338</v>
      </c>
      <c r="FS7" s="124" t="s">
        <v>338</v>
      </c>
      <c r="FT7" s="124" t="s">
        <v>338</v>
      </c>
      <c r="FU7" s="124" t="s">
        <v>338</v>
      </c>
      <c r="FV7" s="124" t="s">
        <v>338</v>
      </c>
      <c r="FW7" s="124" t="s">
        <v>338</v>
      </c>
      <c r="FX7" s="124" t="s">
        <v>338</v>
      </c>
      <c r="FY7" s="124" t="s">
        <v>338</v>
      </c>
      <c r="FZ7" s="124" t="s">
        <v>864</v>
      </c>
      <c r="GA7" s="124" t="s">
        <v>864</v>
      </c>
      <c r="GB7" s="124" t="s">
        <v>864</v>
      </c>
      <c r="GC7" s="124" t="s">
        <v>864</v>
      </c>
      <c r="GD7" s="124" t="s">
        <v>864</v>
      </c>
      <c r="GE7" s="124" t="s">
        <v>864</v>
      </c>
      <c r="GF7" s="124" t="s">
        <v>864</v>
      </c>
      <c r="GG7" s="124" t="s">
        <v>864</v>
      </c>
      <c r="GH7" s="124" t="s">
        <v>864</v>
      </c>
      <c r="GI7" s="124" t="s">
        <v>864</v>
      </c>
      <c r="GJ7" s="124" t="s">
        <v>864</v>
      </c>
      <c r="GK7" s="124" t="s">
        <v>864</v>
      </c>
      <c r="GL7" s="124" t="s">
        <v>864</v>
      </c>
      <c r="GM7" s="124" t="s">
        <v>864</v>
      </c>
      <c r="GN7" s="124" t="s">
        <v>864</v>
      </c>
      <c r="GO7" s="124" t="s">
        <v>864</v>
      </c>
      <c r="GP7" s="124" t="s">
        <v>864</v>
      </c>
      <c r="GQ7" s="124" t="s">
        <v>864</v>
      </c>
      <c r="GR7" s="124" t="s">
        <v>864</v>
      </c>
      <c r="GS7" s="124" t="s">
        <v>864</v>
      </c>
      <c r="GT7" s="124" t="s">
        <v>864</v>
      </c>
      <c r="GU7" s="124" t="s">
        <v>864</v>
      </c>
      <c r="GV7" s="124" t="s">
        <v>864</v>
      </c>
      <c r="GW7" s="124" t="s">
        <v>864</v>
      </c>
      <c r="GX7" s="124" t="s">
        <v>864</v>
      </c>
      <c r="GY7" s="124" t="s">
        <v>864</v>
      </c>
      <c r="GZ7" s="124" t="s">
        <v>864</v>
      </c>
      <c r="HA7" s="124" t="s">
        <v>864</v>
      </c>
      <c r="HB7" s="124" t="s">
        <v>864</v>
      </c>
      <c r="HC7" s="124" t="s">
        <v>864</v>
      </c>
      <c r="HD7" s="124" t="s">
        <v>864</v>
      </c>
      <c r="HE7" s="124" t="s">
        <v>864</v>
      </c>
      <c r="HF7" s="124" t="s">
        <v>864</v>
      </c>
      <c r="HG7" s="124" t="s">
        <v>864</v>
      </c>
      <c r="HH7" s="124" t="s">
        <v>864</v>
      </c>
      <c r="HI7" s="124" t="s">
        <v>864</v>
      </c>
      <c r="HJ7" s="124" t="s">
        <v>864</v>
      </c>
      <c r="HK7" s="124" t="s">
        <v>864</v>
      </c>
      <c r="HL7" s="124" t="s">
        <v>864</v>
      </c>
      <c r="HM7" s="124" t="s">
        <v>864</v>
      </c>
      <c r="HN7" s="124" t="s">
        <v>864</v>
      </c>
      <c r="HO7" s="124" t="s">
        <v>864</v>
      </c>
      <c r="HP7" s="124" t="s">
        <v>864</v>
      </c>
      <c r="HQ7" s="124" t="s">
        <v>864</v>
      </c>
      <c r="HR7" s="124" t="s">
        <v>864</v>
      </c>
      <c r="HS7" s="124" t="s">
        <v>864</v>
      </c>
      <c r="HT7" s="124" t="s">
        <v>864</v>
      </c>
      <c r="HU7" s="124" t="s">
        <v>864</v>
      </c>
      <c r="HV7" s="124" t="s">
        <v>864</v>
      </c>
      <c r="HW7" s="124" t="s">
        <v>864</v>
      </c>
      <c r="HX7" s="124" t="s">
        <v>864</v>
      </c>
      <c r="HY7" s="124" t="s">
        <v>864</v>
      </c>
      <c r="HZ7" s="124" t="s">
        <v>155</v>
      </c>
      <c r="IA7" s="124" t="s">
        <v>155</v>
      </c>
      <c r="IB7" s="124" t="s">
        <v>155</v>
      </c>
      <c r="IC7" s="124" t="s">
        <v>155</v>
      </c>
      <c r="ID7" s="124" t="s">
        <v>155</v>
      </c>
      <c r="IE7" s="124" t="s">
        <v>155</v>
      </c>
      <c r="IF7" s="124" t="s">
        <v>155</v>
      </c>
      <c r="IG7" s="124" t="s">
        <v>155</v>
      </c>
      <c r="IH7" s="124" t="s">
        <v>155</v>
      </c>
      <c r="II7" s="124" t="s">
        <v>155</v>
      </c>
      <c r="IJ7" s="124" t="s">
        <v>155</v>
      </c>
      <c r="IK7" s="124" t="s">
        <v>155</v>
      </c>
      <c r="IL7" s="124" t="s">
        <v>155</v>
      </c>
      <c r="IM7" s="124" t="s">
        <v>155</v>
      </c>
      <c r="IN7" s="124" t="s">
        <v>155</v>
      </c>
      <c r="IO7" s="124" t="s">
        <v>155</v>
      </c>
      <c r="IP7" s="124" t="s">
        <v>155</v>
      </c>
      <c r="IQ7" s="124" t="s">
        <v>155</v>
      </c>
      <c r="IR7" s="124" t="s">
        <v>155</v>
      </c>
      <c r="IS7" s="124" t="s">
        <v>155</v>
      </c>
      <c r="IT7" s="124" t="s">
        <v>155</v>
      </c>
      <c r="IU7" s="124" t="s">
        <v>155</v>
      </c>
      <c r="IV7" s="124" t="s">
        <v>155</v>
      </c>
      <c r="IW7" s="124" t="s">
        <v>155</v>
      </c>
      <c r="IX7" s="124" t="s">
        <v>155</v>
      </c>
      <c r="IY7" s="124" t="s">
        <v>155</v>
      </c>
      <c r="IZ7" s="124" t="s">
        <v>155</v>
      </c>
      <c r="JA7" s="124" t="s">
        <v>155</v>
      </c>
      <c r="JB7" s="124" t="s">
        <v>155</v>
      </c>
      <c r="JC7" s="124" t="s">
        <v>155</v>
      </c>
      <c r="JD7" s="124" t="s">
        <v>155</v>
      </c>
      <c r="JE7" s="124" t="s">
        <v>155</v>
      </c>
      <c r="JF7" s="124" t="s">
        <v>155</v>
      </c>
      <c r="JG7" s="124" t="s">
        <v>155</v>
      </c>
      <c r="JH7" s="124" t="s">
        <v>155</v>
      </c>
      <c r="JI7" s="124" t="s">
        <v>155</v>
      </c>
      <c r="JJ7" s="124" t="s">
        <v>155</v>
      </c>
      <c r="JK7" s="124" t="s">
        <v>155</v>
      </c>
      <c r="JL7" s="124" t="s">
        <v>155</v>
      </c>
      <c r="JM7" s="124" t="s">
        <v>155</v>
      </c>
      <c r="JN7" s="124" t="s">
        <v>155</v>
      </c>
      <c r="JO7" s="124" t="s">
        <v>155</v>
      </c>
      <c r="JP7" s="124" t="s">
        <v>155</v>
      </c>
      <c r="JQ7" s="124" t="s">
        <v>155</v>
      </c>
      <c r="JR7" s="124" t="s">
        <v>155</v>
      </c>
      <c r="JS7" s="124" t="s">
        <v>155</v>
      </c>
      <c r="JT7" s="124" t="s">
        <v>155</v>
      </c>
      <c r="JU7" s="124" t="s">
        <v>155</v>
      </c>
      <c r="JV7" s="124" t="s">
        <v>155</v>
      </c>
      <c r="JW7" s="124" t="s">
        <v>155</v>
      </c>
      <c r="JX7" s="124" t="s">
        <v>155</v>
      </c>
      <c r="JY7" s="124" t="s">
        <v>155</v>
      </c>
      <c r="JZ7" s="124" t="s">
        <v>154</v>
      </c>
      <c r="KA7" s="124" t="s">
        <v>337</v>
      </c>
      <c r="KB7" s="124" t="s">
        <v>337</v>
      </c>
      <c r="KC7" s="124" t="s">
        <v>337</v>
      </c>
      <c r="KD7" s="124" t="s">
        <v>337</v>
      </c>
      <c r="KE7" s="124" t="s">
        <v>337</v>
      </c>
      <c r="KF7" s="124" t="s">
        <v>337</v>
      </c>
      <c r="KG7" s="124" t="s">
        <v>337</v>
      </c>
      <c r="KH7" s="124" t="s">
        <v>337</v>
      </c>
      <c r="KI7" s="124" t="s">
        <v>337</v>
      </c>
      <c r="KJ7" s="124" t="s">
        <v>337</v>
      </c>
      <c r="KK7" s="124" t="s">
        <v>337</v>
      </c>
      <c r="KL7" s="124" t="s">
        <v>337</v>
      </c>
      <c r="KM7" s="124" t="s">
        <v>337</v>
      </c>
      <c r="KN7" s="124" t="s">
        <v>154</v>
      </c>
      <c r="KO7" s="124" t="s">
        <v>337</v>
      </c>
      <c r="KP7" s="124" t="s">
        <v>337</v>
      </c>
      <c r="KQ7" s="124" t="s">
        <v>337</v>
      </c>
      <c r="KR7" s="124" t="s">
        <v>337</v>
      </c>
      <c r="KS7" s="124" t="s">
        <v>337</v>
      </c>
      <c r="KT7" s="124" t="s">
        <v>337</v>
      </c>
      <c r="KU7" s="124" t="s">
        <v>337</v>
      </c>
      <c r="KV7" s="124" t="s">
        <v>337</v>
      </c>
      <c r="KW7" s="124" t="s">
        <v>337</v>
      </c>
      <c r="KX7" s="124" t="s">
        <v>337</v>
      </c>
      <c r="KY7" s="124" t="s">
        <v>337</v>
      </c>
      <c r="KZ7" s="124" t="s">
        <v>337</v>
      </c>
      <c r="LA7" s="124" t="s">
        <v>337</v>
      </c>
      <c r="LB7" s="124" t="s">
        <v>126</v>
      </c>
      <c r="LC7" s="124" t="s">
        <v>865</v>
      </c>
      <c r="LD7" s="124" t="s">
        <v>154</v>
      </c>
      <c r="LE7" s="124" t="s">
        <v>154</v>
      </c>
      <c r="LF7" s="124" t="s">
        <v>866</v>
      </c>
      <c r="LG7" s="124" t="s">
        <v>867</v>
      </c>
      <c r="LH7" s="124" t="s">
        <v>337</v>
      </c>
      <c r="LI7" s="124" t="s">
        <v>337</v>
      </c>
      <c r="LJ7" s="124" t="s">
        <v>154</v>
      </c>
      <c r="LK7" s="124" t="s">
        <v>155</v>
      </c>
      <c r="LL7" s="124" t="s">
        <v>337</v>
      </c>
      <c r="LM7" s="124" t="s">
        <v>868</v>
      </c>
      <c r="LN7" s="124" t="s">
        <v>868</v>
      </c>
      <c r="LO7" s="124" t="s">
        <v>869</v>
      </c>
      <c r="LP7" s="124" t="s">
        <v>870</v>
      </c>
      <c r="LQ7" s="124" t="s">
        <v>871</v>
      </c>
      <c r="LR7" s="124" t="s">
        <v>872</v>
      </c>
      <c r="LS7" s="124" t="s">
        <v>873</v>
      </c>
      <c r="LT7" s="124" t="s">
        <v>874</v>
      </c>
      <c r="LU7" s="124" t="s">
        <v>875</v>
      </c>
      <c r="LV7" s="124" t="s">
        <v>337</v>
      </c>
      <c r="LW7" s="124" t="s">
        <v>876</v>
      </c>
      <c r="LX7" s="124" t="s">
        <v>877</v>
      </c>
      <c r="LY7" s="124" t="s">
        <v>868</v>
      </c>
      <c r="LZ7" s="124" t="s">
        <v>868</v>
      </c>
      <c r="MA7" s="124" t="s">
        <v>337</v>
      </c>
      <c r="MB7" s="124" t="s">
        <v>337</v>
      </c>
      <c r="MC7" s="124" t="s">
        <v>337</v>
      </c>
      <c r="MD7" s="124" t="s">
        <v>337</v>
      </c>
      <c r="ME7" s="124" t="s">
        <v>127</v>
      </c>
      <c r="MF7" s="124" t="s">
        <v>878</v>
      </c>
      <c r="MG7" s="124" t="s">
        <v>154</v>
      </c>
      <c r="MH7" s="124" t="s">
        <v>154</v>
      </c>
      <c r="MI7" s="267" t="s">
        <v>337</v>
      </c>
      <c r="MJ7" s="267" t="s">
        <v>337</v>
      </c>
      <c r="MK7" s="267" t="s">
        <v>337</v>
      </c>
      <c r="ML7" s="267" t="s">
        <v>337</v>
      </c>
      <c r="MM7" s="267" t="s">
        <v>337</v>
      </c>
      <c r="MN7" s="267" t="s">
        <v>337</v>
      </c>
      <c r="MO7" s="267" t="s">
        <v>337</v>
      </c>
      <c r="MP7" s="267" t="s">
        <v>337</v>
      </c>
      <c r="MQ7" s="267" t="s">
        <v>337</v>
      </c>
      <c r="MR7" s="267" t="s">
        <v>337</v>
      </c>
      <c r="MS7" s="267" t="s">
        <v>337</v>
      </c>
      <c r="MT7" s="267" t="s">
        <v>337</v>
      </c>
      <c r="MU7" s="267" t="s">
        <v>337</v>
      </c>
      <c r="MV7" s="124" t="s">
        <v>154</v>
      </c>
      <c r="MW7" s="124" t="s">
        <v>337</v>
      </c>
      <c r="MX7" s="124" t="s">
        <v>337</v>
      </c>
      <c r="MY7" s="124" t="s">
        <v>337</v>
      </c>
      <c r="MZ7" s="124" t="s">
        <v>337</v>
      </c>
      <c r="NA7" s="124" t="s">
        <v>337</v>
      </c>
      <c r="NB7" s="124" t="s">
        <v>337</v>
      </c>
      <c r="NC7" s="124" t="s">
        <v>337</v>
      </c>
      <c r="ND7" s="124" t="s">
        <v>337</v>
      </c>
      <c r="NE7" s="124" t="s">
        <v>337</v>
      </c>
      <c r="NF7" s="124" t="s">
        <v>337</v>
      </c>
      <c r="NG7" s="124" t="s">
        <v>337</v>
      </c>
      <c r="NH7" s="124" t="s">
        <v>337</v>
      </c>
      <c r="NI7" s="124" t="s">
        <v>337</v>
      </c>
      <c r="NJ7" s="124" t="s">
        <v>126</v>
      </c>
      <c r="NK7" s="124" t="s">
        <v>154</v>
      </c>
      <c r="NL7" s="124" t="s">
        <v>154</v>
      </c>
      <c r="NM7" s="124" t="s">
        <v>155</v>
      </c>
      <c r="NN7" s="124" t="s">
        <v>126</v>
      </c>
      <c r="NO7" s="124" t="s">
        <v>126</v>
      </c>
      <c r="NP7" s="124" t="s">
        <v>126</v>
      </c>
      <c r="NQ7" s="124" t="s">
        <v>337</v>
      </c>
      <c r="NR7" s="124" t="s">
        <v>337</v>
      </c>
      <c r="NS7" s="124" t="s">
        <v>337</v>
      </c>
      <c r="NT7" s="124" t="s">
        <v>337</v>
      </c>
      <c r="NU7" s="124" t="s">
        <v>337</v>
      </c>
      <c r="NV7" s="124" t="s">
        <v>337</v>
      </c>
      <c r="NW7" s="124" t="s">
        <v>337</v>
      </c>
      <c r="NX7" s="124" t="s">
        <v>337</v>
      </c>
      <c r="NY7" s="124" t="s">
        <v>337</v>
      </c>
      <c r="NZ7" s="124" t="s">
        <v>337</v>
      </c>
      <c r="OA7" s="124" t="s">
        <v>337</v>
      </c>
      <c r="OB7" s="124" t="s">
        <v>337</v>
      </c>
      <c r="OC7" s="124" t="s">
        <v>337</v>
      </c>
      <c r="OD7" s="124" t="s">
        <v>337</v>
      </c>
      <c r="OE7" s="124" t="s">
        <v>337</v>
      </c>
      <c r="OF7" s="124" t="s">
        <v>337</v>
      </c>
      <c r="OG7" s="124" t="s">
        <v>337</v>
      </c>
      <c r="OH7" s="124" t="s">
        <v>337</v>
      </c>
      <c r="OI7" s="124" t="s">
        <v>337</v>
      </c>
      <c r="OJ7" s="124" t="s">
        <v>337</v>
      </c>
      <c r="OK7" s="124" t="s">
        <v>337</v>
      </c>
      <c r="OL7" s="124" t="s">
        <v>337</v>
      </c>
      <c r="OM7" s="124" t="s">
        <v>337</v>
      </c>
      <c r="ON7" s="124" t="s">
        <v>337</v>
      </c>
      <c r="OO7" s="124" t="s">
        <v>337</v>
      </c>
      <c r="OP7" s="124" t="s">
        <v>337</v>
      </c>
      <c r="OQ7" s="124" t="s">
        <v>126</v>
      </c>
      <c r="OR7" s="124" t="s">
        <v>126</v>
      </c>
      <c r="OS7" s="124" t="s">
        <v>879</v>
      </c>
      <c r="OT7" s="124" t="s">
        <v>154</v>
      </c>
      <c r="OU7" s="124" t="s">
        <v>154</v>
      </c>
      <c r="OV7" s="124" t="s">
        <v>154</v>
      </c>
      <c r="OW7" s="124" t="s">
        <v>154</v>
      </c>
      <c r="OX7" s="124" t="s">
        <v>154</v>
      </c>
      <c r="OY7" s="124" t="s">
        <v>154</v>
      </c>
      <c r="OZ7" s="124" t="s">
        <v>154</v>
      </c>
      <c r="PA7" s="124" t="s">
        <v>154</v>
      </c>
      <c r="PB7" s="124" t="s">
        <v>154</v>
      </c>
      <c r="PC7" s="124" t="s">
        <v>154</v>
      </c>
      <c r="PD7" s="124" t="s">
        <v>154</v>
      </c>
      <c r="PE7" s="124" t="s">
        <v>154</v>
      </c>
      <c r="PF7" s="124" t="s">
        <v>154</v>
      </c>
      <c r="PG7" s="124" t="s">
        <v>154</v>
      </c>
      <c r="PH7" s="124" t="s">
        <v>154</v>
      </c>
      <c r="PI7" s="124" t="s">
        <v>154</v>
      </c>
      <c r="PJ7" s="124" t="s">
        <v>154</v>
      </c>
      <c r="PK7" s="124" t="s">
        <v>154</v>
      </c>
      <c r="PL7" s="124" t="s">
        <v>154</v>
      </c>
      <c r="PM7" s="124" t="s">
        <v>154</v>
      </c>
      <c r="PN7" s="124" t="s">
        <v>154</v>
      </c>
      <c r="PO7" s="124" t="s">
        <v>154</v>
      </c>
      <c r="PP7" s="124" t="s">
        <v>154</v>
      </c>
      <c r="PQ7" s="124" t="s">
        <v>154</v>
      </c>
      <c r="PR7" s="124" t="s">
        <v>154</v>
      </c>
      <c r="PS7" s="124" t="s">
        <v>154</v>
      </c>
      <c r="PT7" s="124" t="s">
        <v>126</v>
      </c>
      <c r="PU7" s="124" t="s">
        <v>879</v>
      </c>
      <c r="PV7" s="124" t="s">
        <v>154</v>
      </c>
      <c r="PW7" s="124" t="s">
        <v>154</v>
      </c>
      <c r="PX7" s="124" t="s">
        <v>154</v>
      </c>
      <c r="PY7" s="124" t="s">
        <v>154</v>
      </c>
      <c r="PZ7" s="124" t="s">
        <v>154</v>
      </c>
      <c r="QA7" s="124" t="s">
        <v>154</v>
      </c>
      <c r="QB7" s="124" t="s">
        <v>154</v>
      </c>
      <c r="QC7" s="124" t="s">
        <v>154</v>
      </c>
      <c r="QD7" s="124" t="s">
        <v>154</v>
      </c>
      <c r="QE7" s="124" t="s">
        <v>154</v>
      </c>
      <c r="QF7" s="124" t="s">
        <v>154</v>
      </c>
      <c r="QG7" s="124" t="s">
        <v>154</v>
      </c>
      <c r="QH7" s="124" t="s">
        <v>154</v>
      </c>
      <c r="QI7" s="124" t="s">
        <v>154</v>
      </c>
      <c r="QJ7" s="124" t="s">
        <v>154</v>
      </c>
      <c r="QK7" s="124" t="s">
        <v>154</v>
      </c>
      <c r="QL7" s="124" t="s">
        <v>154</v>
      </c>
      <c r="QM7" s="124" t="s">
        <v>154</v>
      </c>
      <c r="QN7" s="124" t="s">
        <v>154</v>
      </c>
      <c r="QO7" s="124" t="s">
        <v>154</v>
      </c>
      <c r="QP7" s="124" t="s">
        <v>154</v>
      </c>
      <c r="QQ7" s="124" t="s">
        <v>154</v>
      </c>
      <c r="QR7" s="124" t="s">
        <v>154</v>
      </c>
      <c r="QS7" s="124" t="s">
        <v>154</v>
      </c>
      <c r="QT7" s="124" t="s">
        <v>154</v>
      </c>
      <c r="QU7" s="124" t="s">
        <v>154</v>
      </c>
      <c r="QV7" s="124" t="s">
        <v>126</v>
      </c>
      <c r="QW7" s="124" t="s">
        <v>337</v>
      </c>
      <c r="QX7" s="124" t="s">
        <v>337</v>
      </c>
      <c r="QY7" s="124" t="s">
        <v>337</v>
      </c>
      <c r="QZ7" s="124" t="s">
        <v>337</v>
      </c>
      <c r="RA7" s="124" t="s">
        <v>337</v>
      </c>
      <c r="RB7" s="124" t="s">
        <v>337</v>
      </c>
      <c r="RC7" s="124" t="s">
        <v>337</v>
      </c>
      <c r="RD7" s="124" t="s">
        <v>337</v>
      </c>
      <c r="RE7" s="124" t="s">
        <v>337</v>
      </c>
      <c r="RF7" s="124" t="s">
        <v>337</v>
      </c>
      <c r="RG7" s="124" t="s">
        <v>337</v>
      </c>
      <c r="RH7" s="124" t="s">
        <v>337</v>
      </c>
      <c r="RI7" s="124" t="s">
        <v>337</v>
      </c>
      <c r="RJ7" s="124" t="s">
        <v>337</v>
      </c>
      <c r="RK7" s="124" t="s">
        <v>337</v>
      </c>
      <c r="RL7" s="124" t="s">
        <v>337</v>
      </c>
      <c r="RM7" s="124" t="s">
        <v>337</v>
      </c>
      <c r="RN7" s="124" t="s">
        <v>337</v>
      </c>
      <c r="RO7" s="124" t="s">
        <v>337</v>
      </c>
      <c r="RP7" s="124" t="s">
        <v>337</v>
      </c>
      <c r="RQ7" s="124" t="s">
        <v>337</v>
      </c>
      <c r="RR7" s="124" t="s">
        <v>337</v>
      </c>
      <c r="RS7" s="124" t="s">
        <v>337</v>
      </c>
      <c r="RT7" s="124" t="s">
        <v>337</v>
      </c>
      <c r="RU7" s="124" t="s">
        <v>337</v>
      </c>
      <c r="RV7" s="124" t="s">
        <v>337</v>
      </c>
      <c r="RW7" s="124" t="s">
        <v>126</v>
      </c>
      <c r="RX7" s="124" t="s">
        <v>337</v>
      </c>
      <c r="RY7" s="124" t="s">
        <v>337</v>
      </c>
      <c r="RZ7" s="124" t="s">
        <v>126</v>
      </c>
      <c r="SA7" s="124" t="s">
        <v>337</v>
      </c>
      <c r="SB7" s="124" t="s">
        <v>337</v>
      </c>
      <c r="SC7" s="119"/>
    </row>
    <row r="8" spans="1:497" s="7" customFormat="1" ht="12.95" customHeight="1">
      <c r="H8" s="118" t="s">
        <v>128</v>
      </c>
      <c r="I8" s="120" t="s">
        <v>120</v>
      </c>
      <c r="J8" s="124"/>
      <c r="K8" s="124"/>
      <c r="L8" s="124"/>
      <c r="M8" s="124" t="b">
        <v>0</v>
      </c>
      <c r="N8" s="124"/>
      <c r="O8" s="124" t="b">
        <v>0</v>
      </c>
      <c r="P8" s="124"/>
      <c r="Q8" s="124"/>
      <c r="R8" s="124"/>
      <c r="S8" s="124" t="b">
        <v>0</v>
      </c>
      <c r="T8" s="124" t="b">
        <v>0</v>
      </c>
      <c r="U8" s="124">
        <v>100</v>
      </c>
      <c r="V8" s="124" t="s">
        <v>339</v>
      </c>
      <c r="W8" s="124" t="b">
        <v>0</v>
      </c>
      <c r="X8" s="124" t="b">
        <v>0</v>
      </c>
      <c r="Y8" s="124" t="b">
        <v>0</v>
      </c>
      <c r="Z8" s="124" t="b">
        <v>0</v>
      </c>
      <c r="AA8" s="124" t="b">
        <v>0</v>
      </c>
      <c r="AB8" s="124" t="b">
        <v>0</v>
      </c>
      <c r="AC8" s="124" t="b">
        <v>0</v>
      </c>
      <c r="AD8" s="124" t="b">
        <v>0</v>
      </c>
      <c r="AE8" s="124" t="b">
        <v>0</v>
      </c>
      <c r="AF8" s="124" t="b">
        <v>0</v>
      </c>
      <c r="AG8" s="124" t="b">
        <v>0</v>
      </c>
      <c r="AH8" s="124" t="b">
        <v>0</v>
      </c>
      <c r="AI8" s="124" t="b">
        <v>0</v>
      </c>
      <c r="AJ8" s="124" t="b">
        <v>0</v>
      </c>
      <c r="AK8" s="124" t="b">
        <v>0</v>
      </c>
      <c r="AL8" s="124" t="b">
        <v>0</v>
      </c>
      <c r="AM8" s="124" t="b">
        <v>0</v>
      </c>
      <c r="AN8" s="124" t="b">
        <v>0</v>
      </c>
      <c r="AO8" s="124" t="b">
        <v>0</v>
      </c>
      <c r="AP8" s="124" t="b">
        <v>0</v>
      </c>
      <c r="AQ8" s="124" t="b">
        <v>0</v>
      </c>
      <c r="AR8" s="124" t="b">
        <v>0</v>
      </c>
      <c r="AS8" s="124" t="b">
        <v>0</v>
      </c>
      <c r="AT8" s="124" t="b">
        <v>0</v>
      </c>
      <c r="AU8" s="124" t="b">
        <v>0</v>
      </c>
      <c r="AV8" s="124" t="b">
        <v>0</v>
      </c>
      <c r="AW8" s="258">
        <v>0</v>
      </c>
      <c r="AX8" s="124" t="s">
        <v>339</v>
      </c>
      <c r="AY8" s="124" t="s">
        <v>339</v>
      </c>
      <c r="AZ8" s="124">
        <v>0</v>
      </c>
      <c r="BA8" s="124">
        <v>0</v>
      </c>
      <c r="BB8" s="124">
        <v>0</v>
      </c>
      <c r="BC8" s="124">
        <v>0</v>
      </c>
      <c r="BD8" s="124">
        <v>0</v>
      </c>
      <c r="BE8" s="124">
        <v>0</v>
      </c>
      <c r="BF8" s="124">
        <v>0</v>
      </c>
      <c r="BG8" s="124">
        <v>0</v>
      </c>
      <c r="BH8" s="124">
        <v>0</v>
      </c>
      <c r="BI8" s="124">
        <v>0</v>
      </c>
      <c r="BJ8" s="124">
        <v>0</v>
      </c>
      <c r="BK8" s="124">
        <v>0</v>
      </c>
      <c r="BL8" s="124">
        <v>0</v>
      </c>
      <c r="BM8" s="124">
        <v>0</v>
      </c>
      <c r="BN8" s="124">
        <v>0</v>
      </c>
      <c r="BO8" s="124">
        <v>0</v>
      </c>
      <c r="BP8" s="124">
        <v>0</v>
      </c>
      <c r="BQ8" s="124">
        <v>0</v>
      </c>
      <c r="BR8" s="124">
        <v>0</v>
      </c>
      <c r="BS8" s="124">
        <v>0</v>
      </c>
      <c r="BT8" s="124">
        <v>0</v>
      </c>
      <c r="BU8" s="124">
        <v>0</v>
      </c>
      <c r="BV8" s="124">
        <v>0</v>
      </c>
      <c r="BW8" s="124">
        <v>0</v>
      </c>
      <c r="BX8" s="124">
        <v>0</v>
      </c>
      <c r="BY8" s="124">
        <v>0</v>
      </c>
      <c r="BZ8" s="124" t="s">
        <v>340</v>
      </c>
      <c r="CA8" s="124" t="s">
        <v>340</v>
      </c>
      <c r="CB8" s="124" t="s">
        <v>340</v>
      </c>
      <c r="CC8" s="124" t="s">
        <v>340</v>
      </c>
      <c r="CD8" s="124" t="s">
        <v>340</v>
      </c>
      <c r="CE8" s="124" t="s">
        <v>340</v>
      </c>
      <c r="CF8" s="124" t="s">
        <v>340</v>
      </c>
      <c r="CG8" s="124" t="s">
        <v>340</v>
      </c>
      <c r="CH8" s="124" t="s">
        <v>340</v>
      </c>
      <c r="CI8" s="124" t="s">
        <v>340</v>
      </c>
      <c r="CJ8" s="124" t="s">
        <v>340</v>
      </c>
      <c r="CK8" s="124" t="s">
        <v>340</v>
      </c>
      <c r="CL8" s="124" t="s">
        <v>340</v>
      </c>
      <c r="CM8" s="124" t="s">
        <v>340</v>
      </c>
      <c r="CN8" s="124" t="s">
        <v>340</v>
      </c>
      <c r="CO8" s="124" t="s">
        <v>340</v>
      </c>
      <c r="CP8" s="124" t="s">
        <v>340</v>
      </c>
      <c r="CQ8" s="124" t="s">
        <v>340</v>
      </c>
      <c r="CR8" s="124" t="s">
        <v>340</v>
      </c>
      <c r="CS8" s="124" t="s">
        <v>340</v>
      </c>
      <c r="CT8" s="124" t="s">
        <v>340</v>
      </c>
      <c r="CU8" s="124" t="s">
        <v>340</v>
      </c>
      <c r="CV8" s="124" t="s">
        <v>340</v>
      </c>
      <c r="CW8" s="124" t="s">
        <v>340</v>
      </c>
      <c r="CX8" s="124" t="s">
        <v>340</v>
      </c>
      <c r="CY8" s="124" t="s">
        <v>340</v>
      </c>
      <c r="CZ8" s="124" t="s">
        <v>340</v>
      </c>
      <c r="DA8" s="124" t="s">
        <v>340</v>
      </c>
      <c r="DB8" s="124" t="s">
        <v>340</v>
      </c>
      <c r="DC8" s="124" t="s">
        <v>340</v>
      </c>
      <c r="DD8" s="124" t="s">
        <v>340</v>
      </c>
      <c r="DE8" s="124" t="s">
        <v>340</v>
      </c>
      <c r="DF8" s="124" t="s">
        <v>340</v>
      </c>
      <c r="DG8" s="124" t="s">
        <v>340</v>
      </c>
      <c r="DH8" s="124" t="s">
        <v>340</v>
      </c>
      <c r="DI8" s="124" t="s">
        <v>340</v>
      </c>
      <c r="DJ8" s="124" t="s">
        <v>340</v>
      </c>
      <c r="DK8" s="124" t="s">
        <v>340</v>
      </c>
      <c r="DL8" s="124" t="s">
        <v>340</v>
      </c>
      <c r="DM8" s="124" t="s">
        <v>340</v>
      </c>
      <c r="DN8" s="124" t="s">
        <v>340</v>
      </c>
      <c r="DO8" s="124" t="s">
        <v>340</v>
      </c>
      <c r="DP8" s="124" t="s">
        <v>340</v>
      </c>
      <c r="DQ8" s="124" t="s">
        <v>340</v>
      </c>
      <c r="DR8" s="124" t="s">
        <v>340</v>
      </c>
      <c r="DS8" s="124" t="s">
        <v>340</v>
      </c>
      <c r="DT8" s="124" t="s">
        <v>340</v>
      </c>
      <c r="DU8" s="124" t="s">
        <v>340</v>
      </c>
      <c r="DV8" s="124" t="s">
        <v>340</v>
      </c>
      <c r="DW8" s="124" t="s">
        <v>340</v>
      </c>
      <c r="DX8" s="124" t="s">
        <v>340</v>
      </c>
      <c r="DY8" s="124" t="s">
        <v>340</v>
      </c>
      <c r="DZ8" s="124">
        <v>0</v>
      </c>
      <c r="EA8" s="124">
        <v>0</v>
      </c>
      <c r="EB8" s="124">
        <v>0</v>
      </c>
      <c r="EC8" s="124">
        <v>0</v>
      </c>
      <c r="ED8" s="124">
        <v>0</v>
      </c>
      <c r="EE8" s="124">
        <v>0</v>
      </c>
      <c r="EF8" s="124">
        <v>0</v>
      </c>
      <c r="EG8" s="124">
        <v>0</v>
      </c>
      <c r="EH8" s="124">
        <v>0</v>
      </c>
      <c r="EI8" s="124">
        <v>0</v>
      </c>
      <c r="EJ8" s="124">
        <v>0</v>
      </c>
      <c r="EK8" s="124">
        <v>0</v>
      </c>
      <c r="EL8" s="124">
        <v>0</v>
      </c>
      <c r="EM8" s="124">
        <v>0</v>
      </c>
      <c r="EN8" s="124">
        <v>0</v>
      </c>
      <c r="EO8" s="124">
        <v>0</v>
      </c>
      <c r="EP8" s="124">
        <v>0</v>
      </c>
      <c r="EQ8" s="124">
        <v>0</v>
      </c>
      <c r="ER8" s="124">
        <v>0</v>
      </c>
      <c r="ES8" s="124">
        <v>0</v>
      </c>
      <c r="ET8" s="124">
        <v>0</v>
      </c>
      <c r="EU8" s="124">
        <v>0</v>
      </c>
      <c r="EV8" s="124">
        <v>0</v>
      </c>
      <c r="EW8" s="124">
        <v>0</v>
      </c>
      <c r="EX8" s="124">
        <v>0</v>
      </c>
      <c r="EY8" s="124">
        <v>0</v>
      </c>
      <c r="EZ8" s="124">
        <v>0</v>
      </c>
      <c r="FA8" s="124">
        <v>0</v>
      </c>
      <c r="FB8" s="124">
        <v>0</v>
      </c>
      <c r="FC8" s="124">
        <v>0</v>
      </c>
      <c r="FD8" s="124">
        <v>0</v>
      </c>
      <c r="FE8" s="124">
        <v>0</v>
      </c>
      <c r="FF8" s="124">
        <v>0</v>
      </c>
      <c r="FG8" s="124">
        <v>0</v>
      </c>
      <c r="FH8" s="124">
        <v>0</v>
      </c>
      <c r="FI8" s="124">
        <v>0</v>
      </c>
      <c r="FJ8" s="124">
        <v>0</v>
      </c>
      <c r="FK8" s="124">
        <v>0</v>
      </c>
      <c r="FL8" s="124">
        <v>0</v>
      </c>
      <c r="FM8" s="124">
        <v>0</v>
      </c>
      <c r="FN8" s="124">
        <v>0</v>
      </c>
      <c r="FO8" s="124">
        <v>0</v>
      </c>
      <c r="FP8" s="124">
        <v>0</v>
      </c>
      <c r="FQ8" s="124">
        <v>0</v>
      </c>
      <c r="FR8" s="124">
        <v>0</v>
      </c>
      <c r="FS8" s="124">
        <v>0</v>
      </c>
      <c r="FT8" s="124">
        <v>0</v>
      </c>
      <c r="FU8" s="124">
        <v>0</v>
      </c>
      <c r="FV8" s="124">
        <v>0</v>
      </c>
      <c r="FW8" s="124">
        <v>0</v>
      </c>
      <c r="FX8" s="124">
        <v>0</v>
      </c>
      <c r="FY8" s="124">
        <v>0</v>
      </c>
      <c r="FZ8" s="124">
        <v>0</v>
      </c>
      <c r="GA8" s="124">
        <v>0</v>
      </c>
      <c r="GB8" s="124">
        <v>0</v>
      </c>
      <c r="GC8" s="124">
        <v>0</v>
      </c>
      <c r="GD8" s="124">
        <v>0</v>
      </c>
      <c r="GE8" s="124">
        <v>0</v>
      </c>
      <c r="GF8" s="124">
        <v>0</v>
      </c>
      <c r="GG8" s="124">
        <v>0</v>
      </c>
      <c r="GH8" s="124">
        <v>0</v>
      </c>
      <c r="GI8" s="124">
        <v>0</v>
      </c>
      <c r="GJ8" s="124">
        <v>0</v>
      </c>
      <c r="GK8" s="124">
        <v>0</v>
      </c>
      <c r="GL8" s="124">
        <v>0</v>
      </c>
      <c r="GM8" s="124">
        <v>0</v>
      </c>
      <c r="GN8" s="124">
        <v>0</v>
      </c>
      <c r="GO8" s="124">
        <v>0</v>
      </c>
      <c r="GP8" s="124">
        <v>0</v>
      </c>
      <c r="GQ8" s="124">
        <v>0</v>
      </c>
      <c r="GR8" s="124">
        <v>0</v>
      </c>
      <c r="GS8" s="124">
        <v>0</v>
      </c>
      <c r="GT8" s="124">
        <v>0</v>
      </c>
      <c r="GU8" s="124">
        <v>0</v>
      </c>
      <c r="GV8" s="124">
        <v>0</v>
      </c>
      <c r="GW8" s="124">
        <v>0</v>
      </c>
      <c r="GX8" s="124">
        <v>0</v>
      </c>
      <c r="GY8" s="124">
        <v>0</v>
      </c>
      <c r="GZ8" s="124">
        <v>0</v>
      </c>
      <c r="HA8" s="124">
        <v>0</v>
      </c>
      <c r="HB8" s="124">
        <v>0</v>
      </c>
      <c r="HC8" s="124">
        <v>0</v>
      </c>
      <c r="HD8" s="124">
        <v>0</v>
      </c>
      <c r="HE8" s="124">
        <v>0</v>
      </c>
      <c r="HF8" s="124">
        <v>0</v>
      </c>
      <c r="HG8" s="124">
        <v>0</v>
      </c>
      <c r="HH8" s="124">
        <v>0</v>
      </c>
      <c r="HI8" s="124">
        <v>0</v>
      </c>
      <c r="HJ8" s="124">
        <v>0</v>
      </c>
      <c r="HK8" s="124">
        <v>0</v>
      </c>
      <c r="HL8" s="124">
        <v>0</v>
      </c>
      <c r="HM8" s="124">
        <v>0</v>
      </c>
      <c r="HN8" s="124">
        <v>0</v>
      </c>
      <c r="HO8" s="124">
        <v>0</v>
      </c>
      <c r="HP8" s="124">
        <v>0</v>
      </c>
      <c r="HQ8" s="124">
        <v>0</v>
      </c>
      <c r="HR8" s="124">
        <v>0</v>
      </c>
      <c r="HS8" s="124">
        <v>0</v>
      </c>
      <c r="HT8" s="124">
        <v>0</v>
      </c>
      <c r="HU8" s="124">
        <v>0</v>
      </c>
      <c r="HV8" s="124">
        <v>0</v>
      </c>
      <c r="HW8" s="124">
        <v>0</v>
      </c>
      <c r="HX8" s="124">
        <v>0</v>
      </c>
      <c r="HY8" s="124">
        <v>0</v>
      </c>
      <c r="HZ8" s="124" t="s">
        <v>339</v>
      </c>
      <c r="IA8" s="124" t="s">
        <v>339</v>
      </c>
      <c r="IB8" s="124" t="s">
        <v>339</v>
      </c>
      <c r="IC8" s="124" t="s">
        <v>339</v>
      </c>
      <c r="ID8" s="124" t="s">
        <v>339</v>
      </c>
      <c r="IE8" s="124" t="s">
        <v>339</v>
      </c>
      <c r="IF8" s="124" t="s">
        <v>339</v>
      </c>
      <c r="IG8" s="124" t="s">
        <v>339</v>
      </c>
      <c r="IH8" s="124" t="s">
        <v>339</v>
      </c>
      <c r="II8" s="124" t="s">
        <v>339</v>
      </c>
      <c r="IJ8" s="124" t="s">
        <v>339</v>
      </c>
      <c r="IK8" s="124" t="s">
        <v>339</v>
      </c>
      <c r="IL8" s="124" t="s">
        <v>339</v>
      </c>
      <c r="IM8" s="124" t="s">
        <v>339</v>
      </c>
      <c r="IN8" s="124" t="s">
        <v>339</v>
      </c>
      <c r="IO8" s="124" t="s">
        <v>339</v>
      </c>
      <c r="IP8" s="124" t="s">
        <v>339</v>
      </c>
      <c r="IQ8" s="124" t="s">
        <v>339</v>
      </c>
      <c r="IR8" s="124" t="s">
        <v>339</v>
      </c>
      <c r="IS8" s="124" t="s">
        <v>339</v>
      </c>
      <c r="IT8" s="124" t="s">
        <v>339</v>
      </c>
      <c r="IU8" s="124" t="s">
        <v>339</v>
      </c>
      <c r="IV8" s="124" t="s">
        <v>339</v>
      </c>
      <c r="IW8" s="124" t="s">
        <v>339</v>
      </c>
      <c r="IX8" s="124" t="s">
        <v>339</v>
      </c>
      <c r="IY8" s="124" t="s">
        <v>339</v>
      </c>
      <c r="IZ8" s="124" t="s">
        <v>339</v>
      </c>
      <c r="JA8" s="124" t="s">
        <v>339</v>
      </c>
      <c r="JB8" s="124" t="s">
        <v>339</v>
      </c>
      <c r="JC8" s="124" t="s">
        <v>339</v>
      </c>
      <c r="JD8" s="124" t="s">
        <v>339</v>
      </c>
      <c r="JE8" s="124" t="s">
        <v>339</v>
      </c>
      <c r="JF8" s="124" t="s">
        <v>339</v>
      </c>
      <c r="JG8" s="124" t="s">
        <v>339</v>
      </c>
      <c r="JH8" s="124" t="s">
        <v>339</v>
      </c>
      <c r="JI8" s="124" t="s">
        <v>339</v>
      </c>
      <c r="JJ8" s="124" t="s">
        <v>339</v>
      </c>
      <c r="JK8" s="124" t="s">
        <v>339</v>
      </c>
      <c r="JL8" s="124" t="s">
        <v>339</v>
      </c>
      <c r="JM8" s="124" t="s">
        <v>339</v>
      </c>
      <c r="JN8" s="124" t="s">
        <v>339</v>
      </c>
      <c r="JO8" s="124" t="s">
        <v>339</v>
      </c>
      <c r="JP8" s="124" t="s">
        <v>339</v>
      </c>
      <c r="JQ8" s="124" t="s">
        <v>339</v>
      </c>
      <c r="JR8" s="124" t="s">
        <v>339</v>
      </c>
      <c r="JS8" s="124" t="s">
        <v>339</v>
      </c>
      <c r="JT8" s="124" t="s">
        <v>339</v>
      </c>
      <c r="JU8" s="124" t="s">
        <v>339</v>
      </c>
      <c r="JV8" s="124" t="s">
        <v>339</v>
      </c>
      <c r="JW8" s="124" t="s">
        <v>339</v>
      </c>
      <c r="JX8" s="124" t="s">
        <v>339</v>
      </c>
      <c r="JY8" s="124" t="s">
        <v>339</v>
      </c>
      <c r="JZ8" s="124"/>
      <c r="KA8" s="267">
        <v>1</v>
      </c>
      <c r="KB8" s="267">
        <v>1</v>
      </c>
      <c r="KC8" s="267">
        <v>1</v>
      </c>
      <c r="KD8" s="267">
        <v>1</v>
      </c>
      <c r="KE8" s="267">
        <v>1</v>
      </c>
      <c r="KF8" s="267">
        <v>1</v>
      </c>
      <c r="KG8" s="267">
        <v>1</v>
      </c>
      <c r="KH8" s="267">
        <v>1</v>
      </c>
      <c r="KI8" s="267">
        <v>1</v>
      </c>
      <c r="KJ8" s="267">
        <v>1</v>
      </c>
      <c r="KK8" s="267">
        <v>1</v>
      </c>
      <c r="KL8" s="267">
        <v>1</v>
      </c>
      <c r="KM8" s="267">
        <v>1</v>
      </c>
      <c r="KN8" s="267"/>
      <c r="KO8" s="267">
        <v>0</v>
      </c>
      <c r="KP8" s="267">
        <v>0</v>
      </c>
      <c r="KQ8" s="267">
        <v>0</v>
      </c>
      <c r="KR8" s="267">
        <v>0</v>
      </c>
      <c r="KS8" s="267">
        <v>0</v>
      </c>
      <c r="KT8" s="267">
        <v>0</v>
      </c>
      <c r="KU8" s="267">
        <v>0</v>
      </c>
      <c r="KV8" s="267">
        <v>0</v>
      </c>
      <c r="KW8" s="267">
        <v>0</v>
      </c>
      <c r="KX8" s="267">
        <v>0</v>
      </c>
      <c r="KY8" s="267">
        <v>0</v>
      </c>
      <c r="KZ8" s="267">
        <v>0</v>
      </c>
      <c r="LA8" s="267">
        <v>0</v>
      </c>
      <c r="LB8" s="124" t="b">
        <v>1</v>
      </c>
      <c r="LC8" s="258">
        <v>0</v>
      </c>
      <c r="LD8" s="124"/>
      <c r="LE8" s="124"/>
      <c r="LF8" s="124"/>
      <c r="LG8" s="124"/>
      <c r="LH8" s="267">
        <v>0</v>
      </c>
      <c r="LI8" s="267">
        <v>0</v>
      </c>
      <c r="LJ8" s="124" t="s">
        <v>880</v>
      </c>
      <c r="LK8" s="124">
        <v>0</v>
      </c>
      <c r="LL8" s="267">
        <v>0</v>
      </c>
      <c r="LM8" s="124" t="s">
        <v>339</v>
      </c>
      <c r="LN8" s="124" t="s">
        <v>339</v>
      </c>
      <c r="LO8" s="258">
        <v>0</v>
      </c>
      <c r="LP8" s="258">
        <v>0</v>
      </c>
      <c r="LQ8" s="124">
        <v>0</v>
      </c>
      <c r="LR8" s="124" t="s">
        <v>339</v>
      </c>
      <c r="LS8" s="124" t="s">
        <v>339</v>
      </c>
      <c r="LT8" s="124" t="s">
        <v>339</v>
      </c>
      <c r="LU8" s="124" t="s">
        <v>339</v>
      </c>
      <c r="LV8" s="267">
        <v>0</v>
      </c>
      <c r="LW8" s="124" t="s">
        <v>339</v>
      </c>
      <c r="LX8" s="124" t="s">
        <v>339</v>
      </c>
      <c r="LY8" s="124" t="s">
        <v>339</v>
      </c>
      <c r="LZ8" s="124"/>
      <c r="MA8" s="267">
        <v>1</v>
      </c>
      <c r="MB8" s="267">
        <v>1</v>
      </c>
      <c r="MC8" s="124" t="s">
        <v>339</v>
      </c>
      <c r="MD8" s="124" t="s">
        <v>339</v>
      </c>
      <c r="ME8" s="258">
        <v>0</v>
      </c>
      <c r="MF8" s="124"/>
      <c r="MG8" s="124" t="s">
        <v>881</v>
      </c>
      <c r="MH8" s="124"/>
      <c r="MI8" s="267">
        <v>1</v>
      </c>
      <c r="MJ8" s="267">
        <v>1</v>
      </c>
      <c r="MK8" s="267">
        <v>1</v>
      </c>
      <c r="ML8" s="267">
        <v>1</v>
      </c>
      <c r="MM8" s="267">
        <v>1</v>
      </c>
      <c r="MN8" s="267">
        <v>1</v>
      </c>
      <c r="MO8" s="267">
        <v>1</v>
      </c>
      <c r="MP8" s="267">
        <v>1</v>
      </c>
      <c r="MQ8" s="267">
        <v>1</v>
      </c>
      <c r="MR8" s="267">
        <v>1</v>
      </c>
      <c r="MS8" s="267">
        <v>1</v>
      </c>
      <c r="MT8" s="267">
        <v>1</v>
      </c>
      <c r="MU8" s="267">
        <v>1</v>
      </c>
      <c r="MV8" s="124"/>
      <c r="MW8" s="267">
        <v>0</v>
      </c>
      <c r="MX8" s="267">
        <v>0</v>
      </c>
      <c r="MY8" s="267">
        <v>0</v>
      </c>
      <c r="MZ8" s="267">
        <v>0</v>
      </c>
      <c r="NA8" s="267">
        <v>0</v>
      </c>
      <c r="NB8" s="267">
        <v>0</v>
      </c>
      <c r="NC8" s="267">
        <v>0</v>
      </c>
      <c r="ND8" s="267">
        <v>0</v>
      </c>
      <c r="NE8" s="267">
        <v>0</v>
      </c>
      <c r="NF8" s="267">
        <v>0</v>
      </c>
      <c r="NG8" s="267">
        <v>0</v>
      </c>
      <c r="NH8" s="267">
        <v>0</v>
      </c>
      <c r="NI8" s="267">
        <v>0</v>
      </c>
      <c r="NJ8" s="124" t="b">
        <v>0</v>
      </c>
      <c r="NK8" s="124"/>
      <c r="NL8" s="124" t="s">
        <v>339</v>
      </c>
      <c r="NM8" s="124" t="s">
        <v>340</v>
      </c>
      <c r="NN8" s="124" t="b">
        <v>0</v>
      </c>
      <c r="NO8" s="124" t="b">
        <v>0</v>
      </c>
      <c r="NP8" s="124" t="b">
        <v>0</v>
      </c>
      <c r="NQ8" s="124" t="s">
        <v>339</v>
      </c>
      <c r="NR8" s="124" t="s">
        <v>339</v>
      </c>
      <c r="NS8" s="124" t="s">
        <v>339</v>
      </c>
      <c r="NT8" s="124" t="s">
        <v>339</v>
      </c>
      <c r="NU8" s="124" t="s">
        <v>339</v>
      </c>
      <c r="NV8" s="124" t="s">
        <v>339</v>
      </c>
      <c r="NW8" s="124" t="s">
        <v>339</v>
      </c>
      <c r="NX8" s="124" t="s">
        <v>339</v>
      </c>
      <c r="NY8" s="124" t="s">
        <v>339</v>
      </c>
      <c r="NZ8" s="124" t="s">
        <v>339</v>
      </c>
      <c r="OA8" s="124" t="s">
        <v>339</v>
      </c>
      <c r="OB8" s="124" t="s">
        <v>339</v>
      </c>
      <c r="OC8" s="124" t="s">
        <v>339</v>
      </c>
      <c r="OD8" s="124" t="s">
        <v>339</v>
      </c>
      <c r="OE8" s="124" t="s">
        <v>339</v>
      </c>
      <c r="OF8" s="124" t="s">
        <v>339</v>
      </c>
      <c r="OG8" s="124" t="s">
        <v>339</v>
      </c>
      <c r="OH8" s="124" t="s">
        <v>339</v>
      </c>
      <c r="OI8" s="124" t="s">
        <v>339</v>
      </c>
      <c r="OJ8" s="124" t="s">
        <v>339</v>
      </c>
      <c r="OK8" s="124" t="s">
        <v>339</v>
      </c>
      <c r="OL8" s="124" t="s">
        <v>339</v>
      </c>
      <c r="OM8" s="124" t="s">
        <v>339</v>
      </c>
      <c r="ON8" s="124" t="s">
        <v>339</v>
      </c>
      <c r="OO8" s="124" t="s">
        <v>339</v>
      </c>
      <c r="OP8" s="124" t="s">
        <v>339</v>
      </c>
      <c r="OQ8" s="124" t="b">
        <v>1</v>
      </c>
      <c r="OR8" s="124" t="b">
        <v>0</v>
      </c>
      <c r="OS8" s="124">
        <v>1</v>
      </c>
      <c r="OT8" s="124">
        <v>1</v>
      </c>
      <c r="OU8" s="124">
        <v>1</v>
      </c>
      <c r="OV8" s="124">
        <v>1</v>
      </c>
      <c r="OW8" s="124">
        <v>1</v>
      </c>
      <c r="OX8" s="124">
        <v>1</v>
      </c>
      <c r="OY8" s="124">
        <v>1</v>
      </c>
      <c r="OZ8" s="124">
        <v>1</v>
      </c>
      <c r="PA8" s="124">
        <v>1</v>
      </c>
      <c r="PB8" s="124">
        <v>1</v>
      </c>
      <c r="PC8" s="124">
        <v>1</v>
      </c>
      <c r="PD8" s="124">
        <v>1</v>
      </c>
      <c r="PE8" s="124">
        <v>1</v>
      </c>
      <c r="PF8" s="124">
        <v>1</v>
      </c>
      <c r="PG8" s="124">
        <v>1</v>
      </c>
      <c r="PH8" s="124">
        <v>1</v>
      </c>
      <c r="PI8" s="124">
        <v>1</v>
      </c>
      <c r="PJ8" s="124">
        <v>1</v>
      </c>
      <c r="PK8" s="124">
        <v>1</v>
      </c>
      <c r="PL8" s="124">
        <v>1</v>
      </c>
      <c r="PM8" s="124">
        <v>1</v>
      </c>
      <c r="PN8" s="124">
        <v>1</v>
      </c>
      <c r="PO8" s="124">
        <v>1</v>
      </c>
      <c r="PP8" s="124">
        <v>1</v>
      </c>
      <c r="PQ8" s="124">
        <v>1</v>
      </c>
      <c r="PR8" s="124">
        <v>1</v>
      </c>
      <c r="PS8" s="124">
        <v>1</v>
      </c>
      <c r="PT8" s="124" t="b">
        <v>0</v>
      </c>
      <c r="PU8" s="124">
        <v>1</v>
      </c>
      <c r="PV8" s="124">
        <v>1</v>
      </c>
      <c r="PW8" s="124">
        <v>1</v>
      </c>
      <c r="PX8" s="124">
        <v>1</v>
      </c>
      <c r="PY8" s="124">
        <v>1</v>
      </c>
      <c r="PZ8" s="124">
        <v>1</v>
      </c>
      <c r="QA8" s="124">
        <v>1</v>
      </c>
      <c r="QB8" s="124">
        <v>1</v>
      </c>
      <c r="QC8" s="124">
        <v>1</v>
      </c>
      <c r="QD8" s="124">
        <v>1</v>
      </c>
      <c r="QE8" s="124">
        <v>1</v>
      </c>
      <c r="QF8" s="124">
        <v>1</v>
      </c>
      <c r="QG8" s="124">
        <v>1</v>
      </c>
      <c r="QH8" s="124">
        <v>1</v>
      </c>
      <c r="QI8" s="124">
        <v>1</v>
      </c>
      <c r="QJ8" s="124">
        <v>1</v>
      </c>
      <c r="QK8" s="124">
        <v>1</v>
      </c>
      <c r="QL8" s="124">
        <v>1</v>
      </c>
      <c r="QM8" s="124">
        <v>1</v>
      </c>
      <c r="QN8" s="124">
        <v>1</v>
      </c>
      <c r="QO8" s="124">
        <v>1</v>
      </c>
      <c r="QP8" s="124">
        <v>1</v>
      </c>
      <c r="QQ8" s="124">
        <v>1</v>
      </c>
      <c r="QR8" s="124">
        <v>1</v>
      </c>
      <c r="QS8" s="124">
        <v>1</v>
      </c>
      <c r="QT8" s="124">
        <v>1</v>
      </c>
      <c r="QU8" s="124">
        <v>1</v>
      </c>
      <c r="QV8" s="124" t="b">
        <v>0</v>
      </c>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t="b">
        <v>0</v>
      </c>
      <c r="RX8" s="267">
        <v>0</v>
      </c>
      <c r="RY8" s="267">
        <v>0</v>
      </c>
      <c r="RZ8" s="124" t="b">
        <v>0</v>
      </c>
      <c r="SA8" s="267">
        <v>0</v>
      </c>
      <c r="SB8" s="267">
        <v>0</v>
      </c>
      <c r="SC8" s="119"/>
    </row>
    <row r="9" spans="1:497" s="7" customFormat="1" ht="12.95" customHeight="1">
      <c r="H9" s="118" t="s">
        <v>129</v>
      </c>
      <c r="I9" s="120" t="s">
        <v>120</v>
      </c>
      <c r="J9" s="119"/>
      <c r="K9" s="119"/>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c r="IW9" s="124"/>
      <c r="IX9" s="124"/>
      <c r="IY9" s="124"/>
      <c r="IZ9" s="124"/>
      <c r="JA9" s="124"/>
      <c r="JB9" s="124"/>
      <c r="JC9" s="124"/>
      <c r="JD9" s="124"/>
      <c r="JE9" s="124"/>
      <c r="JF9" s="124"/>
      <c r="JG9" s="124"/>
      <c r="JH9" s="124"/>
      <c r="JI9" s="124"/>
      <c r="JJ9" s="124"/>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124"/>
      <c r="LW9" s="124"/>
      <c r="LX9" s="124"/>
      <c r="LY9" s="124"/>
      <c r="LZ9" s="124"/>
      <c r="MA9" s="124"/>
      <c r="MB9" s="124"/>
      <c r="MC9" s="124"/>
      <c r="MD9" s="124"/>
      <c r="ME9" s="124"/>
      <c r="MF9" s="124"/>
      <c r="MG9" s="124"/>
      <c r="MH9" s="124"/>
      <c r="MI9" s="124"/>
      <c r="MJ9" s="124"/>
      <c r="MK9" s="124"/>
      <c r="ML9" s="124"/>
      <c r="MM9" s="124"/>
      <c r="MN9" s="124"/>
      <c r="MO9" s="124"/>
      <c r="MP9" s="124"/>
      <c r="MQ9" s="124"/>
      <c r="MR9" s="124"/>
      <c r="MS9" s="124"/>
      <c r="MT9" s="124"/>
      <c r="MU9" s="124"/>
      <c r="MV9" s="124"/>
      <c r="MW9" s="124"/>
      <c r="MX9" s="124"/>
      <c r="MY9" s="124"/>
      <c r="MZ9" s="124"/>
      <c r="NA9" s="124"/>
      <c r="NB9" s="124"/>
      <c r="NC9" s="124"/>
      <c r="ND9" s="124"/>
      <c r="NE9" s="124"/>
      <c r="NF9" s="124"/>
      <c r="NG9" s="124"/>
      <c r="NH9" s="124"/>
      <c r="NI9" s="124"/>
      <c r="NJ9" s="124"/>
      <c r="NK9" s="124"/>
      <c r="NL9" s="124"/>
      <c r="NM9" s="124"/>
      <c r="NN9" s="124"/>
      <c r="NO9" s="124"/>
      <c r="NP9" s="124"/>
      <c r="NQ9" s="124"/>
      <c r="NR9" s="124"/>
      <c r="NS9" s="124"/>
      <c r="NT9" s="124"/>
      <c r="NU9" s="124"/>
      <c r="NV9" s="124"/>
      <c r="NW9" s="124"/>
      <c r="NX9" s="124"/>
      <c r="NY9" s="124"/>
      <c r="NZ9" s="124"/>
      <c r="OA9" s="124"/>
      <c r="OB9" s="124"/>
      <c r="OC9" s="124"/>
      <c r="OD9" s="124"/>
      <c r="OE9" s="124"/>
      <c r="OF9" s="124"/>
      <c r="OG9" s="124"/>
      <c r="OH9" s="124"/>
      <c r="OI9" s="124"/>
      <c r="OJ9" s="124"/>
      <c r="OK9" s="124"/>
      <c r="OL9" s="124"/>
      <c r="OM9" s="124"/>
      <c r="ON9" s="124"/>
      <c r="OO9" s="124"/>
      <c r="OP9" s="124"/>
      <c r="OQ9" s="124"/>
      <c r="OR9" s="124"/>
      <c r="OS9" s="124"/>
      <c r="OT9" s="124"/>
      <c r="OU9" s="124"/>
      <c r="OV9" s="124"/>
      <c r="OW9" s="124"/>
      <c r="OX9" s="124"/>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4"/>
      <c r="PX9" s="124"/>
      <c r="PY9" s="124"/>
      <c r="PZ9" s="124"/>
      <c r="QA9" s="124"/>
      <c r="QB9" s="124"/>
      <c r="QC9" s="124"/>
      <c r="QD9" s="124"/>
      <c r="QE9" s="124"/>
      <c r="QF9" s="124"/>
      <c r="QG9" s="124"/>
      <c r="QH9" s="124"/>
      <c r="QI9" s="124"/>
      <c r="QJ9" s="124"/>
      <c r="QK9" s="124"/>
      <c r="QL9" s="124"/>
      <c r="QM9" s="124"/>
      <c r="QN9" s="124"/>
      <c r="QO9" s="124"/>
      <c r="QP9" s="124"/>
      <c r="QQ9" s="124"/>
      <c r="QR9" s="124"/>
      <c r="QS9" s="124"/>
      <c r="QT9" s="124"/>
      <c r="QU9" s="124"/>
      <c r="QV9" s="124"/>
      <c r="QW9" s="124"/>
      <c r="QX9" s="124"/>
      <c r="QY9" s="124"/>
      <c r="QZ9" s="124"/>
      <c r="RA9" s="124"/>
      <c r="RB9" s="124"/>
      <c r="RC9" s="124"/>
      <c r="RD9" s="124"/>
      <c r="RE9" s="124"/>
      <c r="RF9" s="124"/>
      <c r="RG9" s="124"/>
      <c r="RH9" s="124"/>
      <c r="RI9" s="124"/>
      <c r="RJ9" s="124"/>
      <c r="RK9" s="124"/>
      <c r="RL9" s="124"/>
      <c r="RM9" s="124"/>
      <c r="RN9" s="119"/>
      <c r="RO9" s="119"/>
      <c r="RP9" s="119"/>
      <c r="RQ9" s="119"/>
      <c r="RR9" s="119"/>
      <c r="RS9" s="119"/>
      <c r="RT9" s="119"/>
      <c r="RU9" s="119"/>
      <c r="RV9" s="119"/>
      <c r="RW9" s="119"/>
      <c r="RX9" s="119"/>
      <c r="RY9" s="119"/>
      <c r="RZ9" s="119"/>
      <c r="SA9" s="119"/>
      <c r="SB9" s="119"/>
      <c r="SC9" s="119"/>
    </row>
    <row r="10" spans="1:497" s="7" customFormat="1" ht="12.95" customHeight="1">
      <c r="H10" s="118" t="s">
        <v>130</v>
      </c>
      <c r="I10" s="120" t="s">
        <v>120</v>
      </c>
      <c r="J10" s="119"/>
      <c r="K10" s="119"/>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4"/>
      <c r="JY10" s="124"/>
      <c r="JZ10" s="124"/>
      <c r="KA10" s="124"/>
      <c r="KB10" s="124"/>
      <c r="KC10" s="124"/>
      <c r="KD10" s="124"/>
      <c r="KE10" s="124"/>
      <c r="KF10" s="124"/>
      <c r="KG10" s="124"/>
      <c r="KH10" s="124"/>
      <c r="KI10" s="124"/>
      <c r="KJ10" s="124"/>
      <c r="KK10" s="124"/>
      <c r="KL10" s="124"/>
      <c r="KM10" s="124"/>
      <c r="KN10" s="124"/>
      <c r="KO10" s="124"/>
      <c r="KP10" s="124"/>
      <c r="KQ10" s="124"/>
      <c r="KR10" s="124"/>
      <c r="KS10" s="124"/>
      <c r="KT10" s="124"/>
      <c r="KU10" s="124"/>
      <c r="KV10" s="124"/>
      <c r="KW10" s="124"/>
      <c r="KX10" s="124"/>
      <c r="KY10" s="124"/>
      <c r="KZ10" s="124"/>
      <c r="LA10" s="124"/>
      <c r="LB10" s="124"/>
      <c r="LC10" s="124"/>
      <c r="LD10" s="124"/>
      <c r="LE10" s="124"/>
      <c r="LF10" s="124"/>
      <c r="LG10" s="124"/>
      <c r="LH10" s="124"/>
      <c r="LI10" s="124"/>
      <c r="LJ10" s="124"/>
      <c r="LK10" s="124"/>
      <c r="LL10" s="124"/>
      <c r="LM10" s="124"/>
      <c r="LN10" s="124"/>
      <c r="LO10" s="124"/>
      <c r="LP10" s="124"/>
      <c r="LQ10" s="124"/>
      <c r="LR10" s="124"/>
      <c r="LS10" s="124"/>
      <c r="LT10" s="124"/>
      <c r="LU10" s="124"/>
      <c r="LV10" s="124"/>
      <c r="LW10" s="124"/>
      <c r="LX10" s="124"/>
      <c r="LY10" s="124"/>
      <c r="LZ10" s="124"/>
      <c r="MA10" s="124"/>
      <c r="MB10" s="124"/>
      <c r="MC10" s="124"/>
      <c r="MD10" s="124"/>
      <c r="ME10" s="124"/>
      <c r="MF10" s="124"/>
      <c r="MG10" s="124"/>
      <c r="MH10" s="124"/>
      <c r="MI10" s="124"/>
      <c r="MJ10" s="124"/>
      <c r="MK10" s="124"/>
      <c r="ML10" s="124"/>
      <c r="MM10" s="124"/>
      <c r="MN10" s="124"/>
      <c r="MO10" s="124"/>
      <c r="MP10" s="124"/>
      <c r="MQ10" s="124"/>
      <c r="MR10" s="124"/>
      <c r="MS10" s="124"/>
      <c r="MT10" s="124"/>
      <c r="MU10" s="124"/>
      <c r="MV10" s="124"/>
      <c r="MW10" s="124"/>
      <c r="MX10" s="124"/>
      <c r="MY10" s="124"/>
      <c r="MZ10" s="124"/>
      <c r="NA10" s="124"/>
      <c r="NB10" s="124"/>
      <c r="NC10" s="124"/>
      <c r="ND10" s="124"/>
      <c r="NE10" s="124"/>
      <c r="NF10" s="124"/>
      <c r="NG10" s="124"/>
      <c r="NH10" s="124"/>
      <c r="NI10" s="124"/>
      <c r="NJ10" s="124"/>
      <c r="NK10" s="124"/>
      <c r="NL10" s="124"/>
      <c r="NM10" s="124"/>
      <c r="NN10" s="124"/>
      <c r="NO10" s="124"/>
      <c r="NP10" s="124"/>
      <c r="NQ10" s="124"/>
      <c r="NR10" s="124"/>
      <c r="NS10" s="124"/>
      <c r="NT10" s="124"/>
      <c r="NU10" s="124"/>
      <c r="NV10" s="124"/>
      <c r="NW10" s="124"/>
      <c r="NX10" s="124"/>
      <c r="NY10" s="124"/>
      <c r="NZ10" s="124"/>
      <c r="OA10" s="124"/>
      <c r="OB10" s="124"/>
      <c r="OC10" s="124"/>
      <c r="OD10" s="124"/>
      <c r="OE10" s="124"/>
      <c r="OF10" s="124"/>
      <c r="OG10" s="124"/>
      <c r="OH10" s="124"/>
      <c r="OI10" s="124"/>
      <c r="OJ10" s="124"/>
      <c r="OK10" s="124"/>
      <c r="OL10" s="124"/>
      <c r="OM10" s="124"/>
      <c r="ON10" s="124"/>
      <c r="OO10" s="124"/>
      <c r="OP10" s="124"/>
      <c r="OQ10" s="124"/>
      <c r="OR10" s="124"/>
      <c r="OS10" s="124"/>
      <c r="OT10" s="124"/>
      <c r="OU10" s="124"/>
      <c r="OV10" s="124"/>
      <c r="OW10" s="124"/>
      <c r="OX10" s="124"/>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4"/>
      <c r="PX10" s="124"/>
      <c r="PY10" s="124"/>
      <c r="PZ10" s="124"/>
      <c r="QA10" s="124"/>
      <c r="QB10" s="124"/>
      <c r="QC10" s="124"/>
      <c r="QD10" s="124"/>
      <c r="QE10" s="124"/>
      <c r="QF10" s="124"/>
      <c r="QG10" s="124"/>
      <c r="QH10" s="124"/>
      <c r="QI10" s="124"/>
      <c r="QJ10" s="124"/>
      <c r="QK10" s="124"/>
      <c r="QL10" s="124"/>
      <c r="QM10" s="124"/>
      <c r="QN10" s="124"/>
      <c r="QO10" s="124"/>
      <c r="QP10" s="124"/>
      <c r="QQ10" s="124"/>
      <c r="QR10" s="124"/>
      <c r="QS10" s="124"/>
      <c r="QT10" s="124"/>
      <c r="QU10" s="124"/>
      <c r="QV10" s="124"/>
      <c r="QW10" s="124"/>
      <c r="QX10" s="124"/>
      <c r="QY10" s="124"/>
      <c r="QZ10" s="124"/>
      <c r="RA10" s="124"/>
      <c r="RB10" s="124"/>
      <c r="RC10" s="124"/>
      <c r="RD10" s="124"/>
      <c r="RE10" s="124"/>
      <c r="RF10" s="124"/>
      <c r="RG10" s="124"/>
      <c r="RH10" s="124"/>
      <c r="RI10" s="124"/>
      <c r="RJ10" s="124"/>
      <c r="RK10" s="124"/>
      <c r="RL10" s="124"/>
      <c r="RM10" s="124"/>
      <c r="RN10" s="119"/>
      <c r="RO10" s="119"/>
      <c r="RP10" s="119"/>
      <c r="RQ10" s="119"/>
      <c r="RR10" s="119"/>
      <c r="RS10" s="119"/>
      <c r="RT10" s="119"/>
      <c r="RU10" s="119"/>
      <c r="RV10" s="119"/>
      <c r="RW10" s="119"/>
      <c r="RX10" s="119"/>
      <c r="RY10" s="119"/>
      <c r="RZ10" s="119"/>
      <c r="SA10" s="119"/>
      <c r="SB10" s="119"/>
      <c r="SC10" s="119"/>
    </row>
    <row r="11" spans="1:497"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M11" s="24"/>
      <c r="RX11" s="7" t="s">
        <v>1145</v>
      </c>
    </row>
    <row r="12" spans="1:497" ht="24">
      <c r="L12" s="194" t="s">
        <v>598</v>
      </c>
      <c r="M12" s="67" t="s">
        <v>131</v>
      </c>
      <c r="N12" s="486" t="s">
        <v>882</v>
      </c>
      <c r="O12" s="487"/>
      <c r="P12" s="486" t="s">
        <v>883</v>
      </c>
      <c r="Q12" s="498"/>
      <c r="R12" s="498"/>
      <c r="S12" s="502" t="s">
        <v>342</v>
      </c>
      <c r="T12" s="500"/>
      <c r="U12" s="205" t="s">
        <v>1441</v>
      </c>
      <c r="V12" s="142" t="s">
        <v>343</v>
      </c>
      <c r="W12" s="512" t="s">
        <v>344</v>
      </c>
      <c r="X12" s="513"/>
      <c r="Y12" s="513"/>
      <c r="Z12" s="513"/>
      <c r="AA12" s="513"/>
      <c r="AB12" s="513"/>
      <c r="AC12" s="513"/>
      <c r="AD12" s="513"/>
      <c r="AE12" s="513"/>
      <c r="AF12" s="513"/>
      <c r="AG12" s="513"/>
      <c r="AH12" s="513"/>
      <c r="AI12" s="513"/>
      <c r="AJ12" s="513"/>
      <c r="AK12" s="513"/>
      <c r="AL12" s="513"/>
      <c r="AM12" s="513"/>
      <c r="AN12" s="513"/>
      <c r="AO12" s="513"/>
      <c r="AP12" s="513"/>
      <c r="AQ12" s="513"/>
      <c r="AR12" s="513"/>
      <c r="AS12" s="513"/>
      <c r="AT12" s="513"/>
      <c r="AU12" s="513"/>
      <c r="AV12" s="514"/>
      <c r="AW12" s="488" t="s">
        <v>885</v>
      </c>
      <c r="AX12" s="489"/>
      <c r="AY12" s="491"/>
      <c r="AZ12" s="488" t="s">
        <v>158</v>
      </c>
      <c r="BA12" s="489"/>
      <c r="BB12" s="489"/>
      <c r="BC12" s="489"/>
      <c r="BD12" s="489"/>
      <c r="BE12" s="489"/>
      <c r="BF12" s="489"/>
      <c r="BG12" s="489"/>
      <c r="BH12" s="489"/>
      <c r="BI12" s="489"/>
      <c r="BJ12" s="489"/>
      <c r="BK12" s="489"/>
      <c r="BL12" s="489"/>
      <c r="BM12" s="489"/>
      <c r="BN12" s="489"/>
      <c r="BO12" s="489"/>
      <c r="BP12" s="489"/>
      <c r="BQ12" s="489"/>
      <c r="BR12" s="489"/>
      <c r="BS12" s="489"/>
      <c r="BT12" s="489"/>
      <c r="BU12" s="489"/>
      <c r="BV12" s="489"/>
      <c r="BW12" s="489"/>
      <c r="BX12" s="489"/>
      <c r="BY12" s="491"/>
      <c r="BZ12" s="483" t="s">
        <v>345</v>
      </c>
      <c r="CA12" s="484"/>
      <c r="CB12" s="484"/>
      <c r="CC12" s="484"/>
      <c r="CD12" s="484"/>
      <c r="CE12" s="484"/>
      <c r="CF12" s="484"/>
      <c r="CG12" s="484"/>
      <c r="CH12" s="484"/>
      <c r="CI12" s="484"/>
      <c r="CJ12" s="484"/>
      <c r="CK12" s="484"/>
      <c r="CL12" s="484"/>
      <c r="CM12" s="484"/>
      <c r="CN12" s="484"/>
      <c r="CO12" s="484"/>
      <c r="CP12" s="484"/>
      <c r="CQ12" s="484"/>
      <c r="CR12" s="484"/>
      <c r="CS12" s="484"/>
      <c r="CT12" s="484"/>
      <c r="CU12" s="484"/>
      <c r="CV12" s="484"/>
      <c r="CW12" s="484"/>
      <c r="CX12" s="484"/>
      <c r="CY12" s="485"/>
      <c r="CZ12" s="489" t="s">
        <v>1146</v>
      </c>
      <c r="DA12" s="489"/>
      <c r="DB12" s="489"/>
      <c r="DC12" s="489"/>
      <c r="DD12" s="489"/>
      <c r="DE12" s="489"/>
      <c r="DF12" s="489"/>
      <c r="DG12" s="489"/>
      <c r="DH12" s="489"/>
      <c r="DI12" s="489"/>
      <c r="DJ12" s="489"/>
      <c r="DK12" s="489"/>
      <c r="DL12" s="489"/>
      <c r="DM12" s="489"/>
      <c r="DN12" s="489"/>
      <c r="DO12" s="489"/>
      <c r="DP12" s="489"/>
      <c r="DQ12" s="489"/>
      <c r="DR12" s="489"/>
      <c r="DS12" s="489"/>
      <c r="DT12" s="489"/>
      <c r="DU12" s="489"/>
      <c r="DV12" s="489"/>
      <c r="DW12" s="489"/>
      <c r="DX12" s="489"/>
      <c r="DY12" s="489"/>
      <c r="DZ12" s="483" t="s">
        <v>347</v>
      </c>
      <c r="EA12" s="484"/>
      <c r="EB12" s="484"/>
      <c r="EC12" s="484"/>
      <c r="ED12" s="484"/>
      <c r="EE12" s="484"/>
      <c r="EF12" s="484"/>
      <c r="EG12" s="484"/>
      <c r="EH12" s="484"/>
      <c r="EI12" s="484"/>
      <c r="EJ12" s="484"/>
      <c r="EK12" s="484"/>
      <c r="EL12" s="484"/>
      <c r="EM12" s="484"/>
      <c r="EN12" s="484"/>
      <c r="EO12" s="484"/>
      <c r="EP12" s="484"/>
      <c r="EQ12" s="484"/>
      <c r="ER12" s="484"/>
      <c r="ES12" s="484"/>
      <c r="ET12" s="484"/>
      <c r="EU12" s="484"/>
      <c r="EV12" s="484"/>
      <c r="EW12" s="484"/>
      <c r="EX12" s="484"/>
      <c r="EY12" s="485"/>
      <c r="EZ12" s="483" t="s">
        <v>348</v>
      </c>
      <c r="FA12" s="484"/>
      <c r="FB12" s="484"/>
      <c r="FC12" s="484"/>
      <c r="FD12" s="484"/>
      <c r="FE12" s="484"/>
      <c r="FF12" s="484"/>
      <c r="FG12" s="484"/>
      <c r="FH12" s="484"/>
      <c r="FI12" s="484"/>
      <c r="FJ12" s="484"/>
      <c r="FK12" s="484"/>
      <c r="FL12" s="484"/>
      <c r="FM12" s="484"/>
      <c r="FN12" s="484"/>
      <c r="FO12" s="484"/>
      <c r="FP12" s="484"/>
      <c r="FQ12" s="484"/>
      <c r="FR12" s="484"/>
      <c r="FS12" s="484"/>
      <c r="FT12" s="484"/>
      <c r="FU12" s="484"/>
      <c r="FV12" s="484"/>
      <c r="FW12" s="484"/>
      <c r="FX12" s="484"/>
      <c r="FY12" s="485"/>
      <c r="FZ12" s="483" t="s">
        <v>1147</v>
      </c>
      <c r="GA12" s="484"/>
      <c r="GB12" s="484"/>
      <c r="GC12" s="484"/>
      <c r="GD12" s="484"/>
      <c r="GE12" s="484"/>
      <c r="GF12" s="484"/>
      <c r="GG12" s="484"/>
      <c r="GH12" s="484"/>
      <c r="GI12" s="484"/>
      <c r="GJ12" s="484"/>
      <c r="GK12" s="484"/>
      <c r="GL12" s="484"/>
      <c r="GM12" s="484"/>
      <c r="GN12" s="484"/>
      <c r="GO12" s="484"/>
      <c r="GP12" s="484"/>
      <c r="GQ12" s="484"/>
      <c r="GR12" s="484"/>
      <c r="GS12" s="484"/>
      <c r="GT12" s="484"/>
      <c r="GU12" s="484"/>
      <c r="GV12" s="484"/>
      <c r="GW12" s="484"/>
      <c r="GX12" s="484"/>
      <c r="GY12" s="485"/>
      <c r="GZ12" s="483" t="s">
        <v>886</v>
      </c>
      <c r="HA12" s="484"/>
      <c r="HB12" s="484"/>
      <c r="HC12" s="484"/>
      <c r="HD12" s="484"/>
      <c r="HE12" s="484"/>
      <c r="HF12" s="484"/>
      <c r="HG12" s="484"/>
      <c r="HH12" s="484"/>
      <c r="HI12" s="484"/>
      <c r="HJ12" s="484"/>
      <c r="HK12" s="484"/>
      <c r="HL12" s="484"/>
      <c r="HM12" s="484"/>
      <c r="HN12" s="484"/>
      <c r="HO12" s="484"/>
      <c r="HP12" s="484"/>
      <c r="HQ12" s="484"/>
      <c r="HR12" s="484"/>
      <c r="HS12" s="484"/>
      <c r="HT12" s="484"/>
      <c r="HU12" s="484"/>
      <c r="HV12" s="484"/>
      <c r="HW12" s="484"/>
      <c r="HX12" s="484"/>
      <c r="HY12" s="485"/>
      <c r="HZ12" s="492" t="s">
        <v>349</v>
      </c>
      <c r="IA12" s="492"/>
      <c r="IB12" s="492"/>
      <c r="IC12" s="492"/>
      <c r="ID12" s="492"/>
      <c r="IE12" s="492"/>
      <c r="IF12" s="492"/>
      <c r="IG12" s="492"/>
      <c r="IH12" s="492"/>
      <c r="II12" s="492"/>
      <c r="IJ12" s="492"/>
      <c r="IK12" s="492"/>
      <c r="IL12" s="492"/>
      <c r="IM12" s="492"/>
      <c r="IN12" s="492"/>
      <c r="IO12" s="492"/>
      <c r="IP12" s="492"/>
      <c r="IQ12" s="492"/>
      <c r="IR12" s="492"/>
      <c r="IS12" s="492"/>
      <c r="IT12" s="492"/>
      <c r="IU12" s="492"/>
      <c r="IV12" s="492"/>
      <c r="IW12" s="492"/>
      <c r="IX12" s="492"/>
      <c r="IY12" s="492"/>
      <c r="IZ12" s="483" t="s">
        <v>350</v>
      </c>
      <c r="JA12" s="484"/>
      <c r="JB12" s="484"/>
      <c r="JC12" s="484"/>
      <c r="JD12" s="484"/>
      <c r="JE12" s="484"/>
      <c r="JF12" s="484"/>
      <c r="JG12" s="484"/>
      <c r="JH12" s="484"/>
      <c r="JI12" s="484"/>
      <c r="JJ12" s="484"/>
      <c r="JK12" s="484"/>
      <c r="JL12" s="484"/>
      <c r="JM12" s="484"/>
      <c r="JN12" s="484"/>
      <c r="JO12" s="484"/>
      <c r="JP12" s="484"/>
      <c r="JQ12" s="484"/>
      <c r="JR12" s="484"/>
      <c r="JS12" s="484"/>
      <c r="JT12" s="484"/>
      <c r="JU12" s="484"/>
      <c r="JV12" s="484"/>
      <c r="JW12" s="484"/>
      <c r="JX12" s="484"/>
      <c r="JY12" s="485"/>
      <c r="JZ12" s="495" t="s">
        <v>887</v>
      </c>
      <c r="KA12" s="497"/>
      <c r="KB12" s="497"/>
      <c r="KC12" s="497"/>
      <c r="KD12" s="497"/>
      <c r="KE12" s="497"/>
      <c r="KF12" s="497"/>
      <c r="KG12" s="497"/>
      <c r="KH12" s="497"/>
      <c r="KI12" s="497"/>
      <c r="KJ12" s="497"/>
      <c r="KK12" s="497"/>
      <c r="KL12" s="497"/>
      <c r="KM12" s="496"/>
      <c r="KN12" s="495" t="s">
        <v>888</v>
      </c>
      <c r="KO12" s="497"/>
      <c r="KP12" s="497"/>
      <c r="KQ12" s="497"/>
      <c r="KR12" s="497"/>
      <c r="KS12" s="497"/>
      <c r="KT12" s="497"/>
      <c r="KU12" s="497"/>
      <c r="KV12" s="497"/>
      <c r="KW12" s="497"/>
      <c r="KX12" s="497"/>
      <c r="KY12" s="497"/>
      <c r="KZ12" s="497"/>
      <c r="LA12" s="496"/>
      <c r="LB12" s="495" t="s">
        <v>889</v>
      </c>
      <c r="LC12" s="496"/>
      <c r="LD12" s="495" t="s">
        <v>890</v>
      </c>
      <c r="LE12" s="497"/>
      <c r="LF12" s="497"/>
      <c r="LG12" s="497"/>
      <c r="LH12" s="509" t="s">
        <v>891</v>
      </c>
      <c r="LI12" s="511"/>
      <c r="LJ12" s="484" t="s">
        <v>892</v>
      </c>
      <c r="LK12" s="484"/>
      <c r="LL12" s="484"/>
      <c r="LM12" s="484"/>
      <c r="LN12" s="484"/>
      <c r="LO12" s="484"/>
      <c r="LP12" s="484"/>
      <c r="LQ12" s="484"/>
      <c r="LR12" s="484"/>
      <c r="LS12" s="484"/>
      <c r="LT12" s="484"/>
      <c r="LU12" s="484"/>
      <c r="LV12" s="484"/>
      <c r="LW12" s="503" t="s">
        <v>893</v>
      </c>
      <c r="LX12" s="504"/>
      <c r="LY12" s="504"/>
      <c r="LZ12" s="505"/>
      <c r="MA12" s="483" t="s">
        <v>894</v>
      </c>
      <c r="MB12" s="484"/>
      <c r="MC12" s="484"/>
      <c r="MD12" s="484"/>
      <c r="ME12" s="484"/>
      <c r="MF12" s="484"/>
      <c r="MG12" s="484"/>
      <c r="MH12" s="502" t="s">
        <v>1457</v>
      </c>
      <c r="MI12" s="500"/>
      <c r="MJ12" s="500"/>
      <c r="MK12" s="500"/>
      <c r="ML12" s="500"/>
      <c r="MM12" s="500"/>
      <c r="MN12" s="500"/>
      <c r="MO12" s="500"/>
      <c r="MP12" s="500"/>
      <c r="MQ12" s="500"/>
      <c r="MR12" s="500"/>
      <c r="MS12" s="500"/>
      <c r="MT12" s="500"/>
      <c r="MU12" s="501"/>
      <c r="MV12" s="502" t="s">
        <v>1458</v>
      </c>
      <c r="MW12" s="500"/>
      <c r="MX12" s="500"/>
      <c r="MY12" s="500"/>
      <c r="MZ12" s="500"/>
      <c r="NA12" s="500"/>
      <c r="NB12" s="500"/>
      <c r="NC12" s="500"/>
      <c r="ND12" s="500"/>
      <c r="NE12" s="500"/>
      <c r="NF12" s="500"/>
      <c r="NG12" s="500"/>
      <c r="NH12" s="500"/>
      <c r="NI12" s="501"/>
      <c r="NJ12" s="221" t="s">
        <v>895</v>
      </c>
      <c r="NK12" s="483" t="s">
        <v>896</v>
      </c>
      <c r="NL12" s="484"/>
      <c r="NM12" s="484"/>
      <c r="NN12" s="485"/>
      <c r="NO12" s="205" t="s">
        <v>897</v>
      </c>
      <c r="NP12" s="502" t="s">
        <v>606</v>
      </c>
      <c r="NQ12" s="504"/>
      <c r="NR12" s="504"/>
      <c r="NS12" s="504"/>
      <c r="NT12" s="504"/>
      <c r="NU12" s="504"/>
      <c r="NV12" s="504"/>
      <c r="NW12" s="504"/>
      <c r="NX12" s="504"/>
      <c r="NY12" s="504"/>
      <c r="NZ12" s="504"/>
      <c r="OA12" s="504"/>
      <c r="OB12" s="504"/>
      <c r="OC12" s="504"/>
      <c r="OD12" s="504"/>
      <c r="OE12" s="504"/>
      <c r="OF12" s="504"/>
      <c r="OG12" s="504"/>
      <c r="OH12" s="504"/>
      <c r="OI12" s="504"/>
      <c r="OJ12" s="504"/>
      <c r="OK12" s="504"/>
      <c r="OL12" s="504"/>
      <c r="OM12" s="504"/>
      <c r="ON12" s="504"/>
      <c r="OO12" s="504"/>
      <c r="OP12" s="504"/>
      <c r="OQ12" s="505"/>
      <c r="OR12" s="503" t="s">
        <v>898</v>
      </c>
      <c r="OS12" s="504"/>
      <c r="OT12" s="504"/>
      <c r="OU12" s="504"/>
      <c r="OV12" s="504"/>
      <c r="OW12" s="504"/>
      <c r="OX12" s="504"/>
      <c r="OY12" s="504"/>
      <c r="OZ12" s="504"/>
      <c r="PA12" s="504"/>
      <c r="PB12" s="504"/>
      <c r="PC12" s="504"/>
      <c r="PD12" s="504"/>
      <c r="PE12" s="504"/>
      <c r="PF12" s="504"/>
      <c r="PG12" s="504"/>
      <c r="PH12" s="504"/>
      <c r="PI12" s="504"/>
      <c r="PJ12" s="504"/>
      <c r="PK12" s="504"/>
      <c r="PL12" s="504"/>
      <c r="PM12" s="504"/>
      <c r="PN12" s="504"/>
      <c r="PO12" s="504"/>
      <c r="PP12" s="504"/>
      <c r="PQ12" s="504"/>
      <c r="PR12" s="504"/>
      <c r="PS12" s="504"/>
      <c r="PT12" s="503" t="s">
        <v>899</v>
      </c>
      <c r="PU12" s="500"/>
      <c r="PV12" s="500"/>
      <c r="PW12" s="500"/>
      <c r="PX12" s="500"/>
      <c r="PY12" s="500"/>
      <c r="PZ12" s="500"/>
      <c r="QA12" s="500"/>
      <c r="QB12" s="500"/>
      <c r="QC12" s="500"/>
      <c r="QD12" s="500"/>
      <c r="QE12" s="500"/>
      <c r="QF12" s="500"/>
      <c r="QG12" s="500"/>
      <c r="QH12" s="500"/>
      <c r="QI12" s="500"/>
      <c r="QJ12" s="500"/>
      <c r="QK12" s="500"/>
      <c r="QL12" s="500"/>
      <c r="QM12" s="500"/>
      <c r="QN12" s="500"/>
      <c r="QO12" s="500"/>
      <c r="QP12" s="500"/>
      <c r="QQ12" s="500"/>
      <c r="QR12" s="500"/>
      <c r="QS12" s="500"/>
      <c r="QT12" s="500"/>
      <c r="QU12" s="501"/>
      <c r="QV12" s="483" t="s">
        <v>605</v>
      </c>
      <c r="QW12" s="484"/>
      <c r="QX12" s="484"/>
      <c r="QY12" s="484"/>
      <c r="QZ12" s="484"/>
      <c r="RA12" s="484"/>
      <c r="RB12" s="484"/>
      <c r="RC12" s="484"/>
      <c r="RD12" s="484"/>
      <c r="RE12" s="484"/>
      <c r="RF12" s="484"/>
      <c r="RG12" s="484"/>
      <c r="RH12" s="484"/>
      <c r="RI12" s="484"/>
      <c r="RJ12" s="484"/>
      <c r="RK12" s="484"/>
      <c r="RL12" s="484"/>
      <c r="RM12" s="484"/>
      <c r="RN12" s="484"/>
      <c r="RO12" s="484"/>
      <c r="RP12" s="484"/>
      <c r="RQ12" s="484"/>
      <c r="RR12" s="484"/>
      <c r="RS12" s="484"/>
      <c r="RT12" s="484"/>
      <c r="RU12" s="484"/>
      <c r="RV12" s="485"/>
      <c r="RW12" s="483" t="s">
        <v>48</v>
      </c>
      <c r="RX12" s="484"/>
      <c r="RY12" s="484"/>
      <c r="RZ12" s="484"/>
      <c r="SA12" s="484"/>
      <c r="SB12" s="485"/>
    </row>
    <row r="13" spans="1:497" ht="50.25" customHeight="1">
      <c r="A13" s="73" t="s">
        <v>133</v>
      </c>
      <c r="C13" s="21" t="s">
        <v>134</v>
      </c>
      <c r="D13" s="21" t="s">
        <v>135</v>
      </c>
      <c r="E13" s="153" t="s">
        <v>165</v>
      </c>
      <c r="F13" s="149" t="s">
        <v>166</v>
      </c>
      <c r="H13" s="128"/>
      <c r="J13" s="187" t="s">
        <v>136</v>
      </c>
      <c r="K13" s="147" t="s">
        <v>137</v>
      </c>
      <c r="L13" s="147" t="s">
        <v>118</v>
      </c>
      <c r="M13" s="131" t="s">
        <v>138</v>
      </c>
      <c r="N13" s="132" t="s">
        <v>882</v>
      </c>
      <c r="O13" s="197" t="s">
        <v>341</v>
      </c>
      <c r="P13" s="196" t="s">
        <v>900</v>
      </c>
      <c r="Q13" s="196" t="s">
        <v>901</v>
      </c>
      <c r="R13" s="196" t="s">
        <v>902</v>
      </c>
      <c r="S13" s="195" t="s">
        <v>351</v>
      </c>
      <c r="T13" s="195" t="s">
        <v>159</v>
      </c>
      <c r="U13" s="439" t="s">
        <v>1442</v>
      </c>
      <c r="V13" s="195" t="s">
        <v>352</v>
      </c>
      <c r="W13" s="135" t="s">
        <v>353</v>
      </c>
      <c r="X13" s="137" t="s">
        <v>354</v>
      </c>
      <c r="Y13" s="137" t="s">
        <v>355</v>
      </c>
      <c r="Z13" s="137" t="s">
        <v>356</v>
      </c>
      <c r="AA13" s="137" t="s">
        <v>357</v>
      </c>
      <c r="AB13" s="137" t="s">
        <v>358</v>
      </c>
      <c r="AC13" s="137" t="s">
        <v>359</v>
      </c>
      <c r="AD13" s="137" t="s">
        <v>360</v>
      </c>
      <c r="AE13" s="137" t="s">
        <v>361</v>
      </c>
      <c r="AF13" s="137" t="s">
        <v>362</v>
      </c>
      <c r="AG13" s="137" t="s">
        <v>363</v>
      </c>
      <c r="AH13" s="137" t="s">
        <v>364</v>
      </c>
      <c r="AI13" s="137" t="s">
        <v>365</v>
      </c>
      <c r="AJ13" s="137" t="s">
        <v>366</v>
      </c>
      <c r="AK13" s="137" t="s">
        <v>367</v>
      </c>
      <c r="AL13" s="137" t="s">
        <v>368</v>
      </c>
      <c r="AM13" s="137" t="s">
        <v>369</v>
      </c>
      <c r="AN13" s="137" t="s">
        <v>370</v>
      </c>
      <c r="AO13" s="137" t="s">
        <v>371</v>
      </c>
      <c r="AP13" s="137" t="s">
        <v>372</v>
      </c>
      <c r="AQ13" s="137" t="s">
        <v>373</v>
      </c>
      <c r="AR13" s="137" t="s">
        <v>374</v>
      </c>
      <c r="AS13" s="137" t="s">
        <v>375</v>
      </c>
      <c r="AT13" s="137" t="s">
        <v>376</v>
      </c>
      <c r="AU13" s="137" t="s">
        <v>377</v>
      </c>
      <c r="AV13" s="137" t="s">
        <v>378</v>
      </c>
      <c r="AW13" s="135" t="s">
        <v>903</v>
      </c>
      <c r="AX13" s="203" t="s">
        <v>904</v>
      </c>
      <c r="AY13" s="225" t="s">
        <v>1148</v>
      </c>
      <c r="AZ13" s="198" t="s">
        <v>169</v>
      </c>
      <c r="BA13" s="199" t="s">
        <v>170</v>
      </c>
      <c r="BB13" s="199" t="s">
        <v>171</v>
      </c>
      <c r="BC13" s="199" t="s">
        <v>172</v>
      </c>
      <c r="BD13" s="199" t="s">
        <v>173</v>
      </c>
      <c r="BE13" s="199" t="s">
        <v>174</v>
      </c>
      <c r="BF13" s="199" t="s">
        <v>175</v>
      </c>
      <c r="BG13" s="199" t="s">
        <v>176</v>
      </c>
      <c r="BH13" s="199" t="s">
        <v>177</v>
      </c>
      <c r="BI13" s="199" t="s">
        <v>178</v>
      </c>
      <c r="BJ13" s="199" t="s">
        <v>179</v>
      </c>
      <c r="BK13" s="199" t="s">
        <v>180</v>
      </c>
      <c r="BL13" s="199" t="s">
        <v>181</v>
      </c>
      <c r="BM13" s="199" t="s">
        <v>182</v>
      </c>
      <c r="BN13" s="199" t="s">
        <v>183</v>
      </c>
      <c r="BO13" s="199" t="s">
        <v>184</v>
      </c>
      <c r="BP13" s="199" t="s">
        <v>185</v>
      </c>
      <c r="BQ13" s="199" t="s">
        <v>186</v>
      </c>
      <c r="BR13" s="199" t="s">
        <v>187</v>
      </c>
      <c r="BS13" s="199" t="s">
        <v>188</v>
      </c>
      <c r="BT13" s="199" t="s">
        <v>189</v>
      </c>
      <c r="BU13" s="199" t="s">
        <v>190</v>
      </c>
      <c r="BV13" s="199" t="s">
        <v>191</v>
      </c>
      <c r="BW13" s="199" t="s">
        <v>192</v>
      </c>
      <c r="BX13" s="199" t="s">
        <v>193</v>
      </c>
      <c r="BY13" s="200" t="s">
        <v>194</v>
      </c>
      <c r="BZ13" s="198" t="s">
        <v>379</v>
      </c>
      <c r="CA13" s="199" t="s">
        <v>380</v>
      </c>
      <c r="CB13" s="199" t="s">
        <v>381</v>
      </c>
      <c r="CC13" s="199" t="s">
        <v>382</v>
      </c>
      <c r="CD13" s="199" t="s">
        <v>383</v>
      </c>
      <c r="CE13" s="199" t="s">
        <v>384</v>
      </c>
      <c r="CF13" s="199" t="s">
        <v>385</v>
      </c>
      <c r="CG13" s="199" t="s">
        <v>386</v>
      </c>
      <c r="CH13" s="199" t="s">
        <v>387</v>
      </c>
      <c r="CI13" s="199" t="s">
        <v>388</v>
      </c>
      <c r="CJ13" s="199" t="s">
        <v>389</v>
      </c>
      <c r="CK13" s="199" t="s">
        <v>390</v>
      </c>
      <c r="CL13" s="199" t="s">
        <v>391</v>
      </c>
      <c r="CM13" s="199" t="s">
        <v>392</v>
      </c>
      <c r="CN13" s="199" t="s">
        <v>393</v>
      </c>
      <c r="CO13" s="199" t="s">
        <v>394</v>
      </c>
      <c r="CP13" s="199" t="s">
        <v>395</v>
      </c>
      <c r="CQ13" s="199" t="s">
        <v>396</v>
      </c>
      <c r="CR13" s="199" t="s">
        <v>397</v>
      </c>
      <c r="CS13" s="199" t="s">
        <v>398</v>
      </c>
      <c r="CT13" s="199" t="s">
        <v>399</v>
      </c>
      <c r="CU13" s="199" t="s">
        <v>400</v>
      </c>
      <c r="CV13" s="199" t="s">
        <v>401</v>
      </c>
      <c r="CW13" s="199" t="s">
        <v>402</v>
      </c>
      <c r="CX13" s="199" t="s">
        <v>403</v>
      </c>
      <c r="CY13" s="200" t="s">
        <v>404</v>
      </c>
      <c r="CZ13" s="199" t="s">
        <v>1149</v>
      </c>
      <c r="DA13" s="199" t="s">
        <v>1150</v>
      </c>
      <c r="DB13" s="199" t="s">
        <v>1151</v>
      </c>
      <c r="DC13" s="199" t="s">
        <v>1152</v>
      </c>
      <c r="DD13" s="199" t="s">
        <v>1153</v>
      </c>
      <c r="DE13" s="199" t="s">
        <v>1154</v>
      </c>
      <c r="DF13" s="199" t="s">
        <v>1155</v>
      </c>
      <c r="DG13" s="199" t="s">
        <v>1156</v>
      </c>
      <c r="DH13" s="199" t="s">
        <v>1157</v>
      </c>
      <c r="DI13" s="199" t="s">
        <v>1158</v>
      </c>
      <c r="DJ13" s="199" t="s">
        <v>1159</v>
      </c>
      <c r="DK13" s="199" t="s">
        <v>1160</v>
      </c>
      <c r="DL13" s="199" t="s">
        <v>1161</v>
      </c>
      <c r="DM13" s="199" t="s">
        <v>1162</v>
      </c>
      <c r="DN13" s="199" t="s">
        <v>1163</v>
      </c>
      <c r="DO13" s="199" t="s">
        <v>1164</v>
      </c>
      <c r="DP13" s="199" t="s">
        <v>1165</v>
      </c>
      <c r="DQ13" s="199" t="s">
        <v>1166</v>
      </c>
      <c r="DR13" s="199" t="s">
        <v>1167</v>
      </c>
      <c r="DS13" s="199" t="s">
        <v>1168</v>
      </c>
      <c r="DT13" s="199" t="s">
        <v>1169</v>
      </c>
      <c r="DU13" s="199" t="s">
        <v>1170</v>
      </c>
      <c r="DV13" s="199" t="s">
        <v>1171</v>
      </c>
      <c r="DW13" s="199" t="s">
        <v>1172</v>
      </c>
      <c r="DX13" s="199" t="s">
        <v>1173</v>
      </c>
      <c r="DY13" s="199" t="s">
        <v>1174</v>
      </c>
      <c r="DZ13" s="198" t="s">
        <v>431</v>
      </c>
      <c r="EA13" s="199" t="s">
        <v>432</v>
      </c>
      <c r="EB13" s="199" t="s">
        <v>433</v>
      </c>
      <c r="EC13" s="199" t="s">
        <v>434</v>
      </c>
      <c r="ED13" s="199" t="s">
        <v>435</v>
      </c>
      <c r="EE13" s="199" t="s">
        <v>436</v>
      </c>
      <c r="EF13" s="199" t="s">
        <v>437</v>
      </c>
      <c r="EG13" s="199" t="s">
        <v>438</v>
      </c>
      <c r="EH13" s="199" t="s">
        <v>439</v>
      </c>
      <c r="EI13" s="199" t="s">
        <v>440</v>
      </c>
      <c r="EJ13" s="199" t="s">
        <v>441</v>
      </c>
      <c r="EK13" s="199" t="s">
        <v>442</v>
      </c>
      <c r="EL13" s="199" t="s">
        <v>443</v>
      </c>
      <c r="EM13" s="199" t="s">
        <v>444</v>
      </c>
      <c r="EN13" s="199" t="s">
        <v>445</v>
      </c>
      <c r="EO13" s="199" t="s">
        <v>446</v>
      </c>
      <c r="EP13" s="199" t="s">
        <v>447</v>
      </c>
      <c r="EQ13" s="199" t="s">
        <v>448</v>
      </c>
      <c r="ER13" s="199" t="s">
        <v>449</v>
      </c>
      <c r="ES13" s="199" t="s">
        <v>450</v>
      </c>
      <c r="ET13" s="199" t="s">
        <v>451</v>
      </c>
      <c r="EU13" s="199" t="s">
        <v>452</v>
      </c>
      <c r="EV13" s="199" t="s">
        <v>453</v>
      </c>
      <c r="EW13" s="199" t="s">
        <v>454</v>
      </c>
      <c r="EX13" s="199" t="s">
        <v>455</v>
      </c>
      <c r="EY13" s="200" t="s">
        <v>456</v>
      </c>
      <c r="EZ13" s="199" t="s">
        <v>457</v>
      </c>
      <c r="FA13" s="199" t="s">
        <v>458</v>
      </c>
      <c r="FB13" s="199" t="s">
        <v>459</v>
      </c>
      <c r="FC13" s="199" t="s">
        <v>460</v>
      </c>
      <c r="FD13" s="199" t="s">
        <v>461</v>
      </c>
      <c r="FE13" s="199" t="s">
        <v>462</v>
      </c>
      <c r="FF13" s="199" t="s">
        <v>463</v>
      </c>
      <c r="FG13" s="199" t="s">
        <v>464</v>
      </c>
      <c r="FH13" s="199" t="s">
        <v>465</v>
      </c>
      <c r="FI13" s="199" t="s">
        <v>466</v>
      </c>
      <c r="FJ13" s="199" t="s">
        <v>467</v>
      </c>
      <c r="FK13" s="199" t="s">
        <v>468</v>
      </c>
      <c r="FL13" s="199" t="s">
        <v>469</v>
      </c>
      <c r="FM13" s="199" t="s">
        <v>470</v>
      </c>
      <c r="FN13" s="199" t="s">
        <v>471</v>
      </c>
      <c r="FO13" s="199" t="s">
        <v>472</v>
      </c>
      <c r="FP13" s="199" t="s">
        <v>473</v>
      </c>
      <c r="FQ13" s="199" t="s">
        <v>474</v>
      </c>
      <c r="FR13" s="199" t="s">
        <v>475</v>
      </c>
      <c r="FS13" s="199" t="s">
        <v>476</v>
      </c>
      <c r="FT13" s="199" t="s">
        <v>477</v>
      </c>
      <c r="FU13" s="199" t="s">
        <v>478</v>
      </c>
      <c r="FV13" s="199" t="s">
        <v>479</v>
      </c>
      <c r="FW13" s="199" t="s">
        <v>480</v>
      </c>
      <c r="FX13" s="199" t="s">
        <v>481</v>
      </c>
      <c r="FY13" s="200" t="s">
        <v>482</v>
      </c>
      <c r="FZ13" s="198" t="s">
        <v>1175</v>
      </c>
      <c r="GA13" s="199" t="s">
        <v>1176</v>
      </c>
      <c r="GB13" s="199" t="s">
        <v>1177</v>
      </c>
      <c r="GC13" s="199" t="s">
        <v>1178</v>
      </c>
      <c r="GD13" s="199" t="s">
        <v>1179</v>
      </c>
      <c r="GE13" s="199" t="s">
        <v>1180</v>
      </c>
      <c r="GF13" s="199" t="s">
        <v>1181</v>
      </c>
      <c r="GG13" s="199" t="s">
        <v>1182</v>
      </c>
      <c r="GH13" s="199" t="s">
        <v>1183</v>
      </c>
      <c r="GI13" s="199" t="s">
        <v>1184</v>
      </c>
      <c r="GJ13" s="199" t="s">
        <v>1185</v>
      </c>
      <c r="GK13" s="199" t="s">
        <v>1186</v>
      </c>
      <c r="GL13" s="199" t="s">
        <v>1187</v>
      </c>
      <c r="GM13" s="199" t="s">
        <v>1188</v>
      </c>
      <c r="GN13" s="199" t="s">
        <v>1189</v>
      </c>
      <c r="GO13" s="199" t="s">
        <v>1190</v>
      </c>
      <c r="GP13" s="199" t="s">
        <v>1191</v>
      </c>
      <c r="GQ13" s="199" t="s">
        <v>1192</v>
      </c>
      <c r="GR13" s="199" t="s">
        <v>1193</v>
      </c>
      <c r="GS13" s="199" t="s">
        <v>1194</v>
      </c>
      <c r="GT13" s="199" t="s">
        <v>1195</v>
      </c>
      <c r="GU13" s="199" t="s">
        <v>1196</v>
      </c>
      <c r="GV13" s="199" t="s">
        <v>1197</v>
      </c>
      <c r="GW13" s="199" t="s">
        <v>1198</v>
      </c>
      <c r="GX13" s="199" t="s">
        <v>1199</v>
      </c>
      <c r="GY13" s="200" t="s">
        <v>1200</v>
      </c>
      <c r="GZ13" s="198" t="s">
        <v>906</v>
      </c>
      <c r="HA13" s="198" t="s">
        <v>907</v>
      </c>
      <c r="HB13" s="198" t="s">
        <v>908</v>
      </c>
      <c r="HC13" s="198" t="s">
        <v>909</v>
      </c>
      <c r="HD13" s="198" t="s">
        <v>910</v>
      </c>
      <c r="HE13" s="198" t="s">
        <v>911</v>
      </c>
      <c r="HF13" s="198" t="s">
        <v>912</v>
      </c>
      <c r="HG13" s="198" t="s">
        <v>913</v>
      </c>
      <c r="HH13" s="198" t="s">
        <v>914</v>
      </c>
      <c r="HI13" s="198" t="s">
        <v>915</v>
      </c>
      <c r="HJ13" s="198" t="s">
        <v>916</v>
      </c>
      <c r="HK13" s="198" t="s">
        <v>917</v>
      </c>
      <c r="HL13" s="198" t="s">
        <v>918</v>
      </c>
      <c r="HM13" s="198" t="s">
        <v>919</v>
      </c>
      <c r="HN13" s="198" t="s">
        <v>920</v>
      </c>
      <c r="HO13" s="198" t="s">
        <v>921</v>
      </c>
      <c r="HP13" s="198" t="s">
        <v>922</v>
      </c>
      <c r="HQ13" s="198" t="s">
        <v>923</v>
      </c>
      <c r="HR13" s="198" t="s">
        <v>924</v>
      </c>
      <c r="HS13" s="198" t="s">
        <v>925</v>
      </c>
      <c r="HT13" s="198" t="s">
        <v>926</v>
      </c>
      <c r="HU13" s="198" t="s">
        <v>927</v>
      </c>
      <c r="HV13" s="198" t="s">
        <v>928</v>
      </c>
      <c r="HW13" s="198" t="s">
        <v>929</v>
      </c>
      <c r="HX13" s="198" t="s">
        <v>930</v>
      </c>
      <c r="HY13" s="198" t="s">
        <v>931</v>
      </c>
      <c r="HZ13" s="198" t="s">
        <v>483</v>
      </c>
      <c r="IA13" s="198" t="s">
        <v>484</v>
      </c>
      <c r="IB13" s="198" t="s">
        <v>485</v>
      </c>
      <c r="IC13" s="198" t="s">
        <v>486</v>
      </c>
      <c r="ID13" s="198" t="s">
        <v>487</v>
      </c>
      <c r="IE13" s="198" t="s">
        <v>488</v>
      </c>
      <c r="IF13" s="198" t="s">
        <v>489</v>
      </c>
      <c r="IG13" s="198" t="s">
        <v>490</v>
      </c>
      <c r="IH13" s="198" t="s">
        <v>491</v>
      </c>
      <c r="II13" s="198" t="s">
        <v>492</v>
      </c>
      <c r="IJ13" s="198" t="s">
        <v>493</v>
      </c>
      <c r="IK13" s="198" t="s">
        <v>494</v>
      </c>
      <c r="IL13" s="198" t="s">
        <v>495</v>
      </c>
      <c r="IM13" s="198" t="s">
        <v>496</v>
      </c>
      <c r="IN13" s="198" t="s">
        <v>497</v>
      </c>
      <c r="IO13" s="198" t="s">
        <v>498</v>
      </c>
      <c r="IP13" s="198" t="s">
        <v>499</v>
      </c>
      <c r="IQ13" s="198" t="s">
        <v>500</v>
      </c>
      <c r="IR13" s="198" t="s">
        <v>501</v>
      </c>
      <c r="IS13" s="198" t="s">
        <v>502</v>
      </c>
      <c r="IT13" s="198" t="s">
        <v>503</v>
      </c>
      <c r="IU13" s="198" t="s">
        <v>504</v>
      </c>
      <c r="IV13" s="198" t="s">
        <v>505</v>
      </c>
      <c r="IW13" s="198" t="s">
        <v>506</v>
      </c>
      <c r="IX13" s="198" t="s">
        <v>507</v>
      </c>
      <c r="IY13" s="198" t="s">
        <v>508</v>
      </c>
      <c r="IZ13" s="215" t="s">
        <v>509</v>
      </c>
      <c r="JA13" s="216" t="s">
        <v>510</v>
      </c>
      <c r="JB13" s="216" t="s">
        <v>511</v>
      </c>
      <c r="JC13" s="216" t="s">
        <v>512</v>
      </c>
      <c r="JD13" s="216" t="s">
        <v>513</v>
      </c>
      <c r="JE13" s="216" t="s">
        <v>514</v>
      </c>
      <c r="JF13" s="216" t="s">
        <v>515</v>
      </c>
      <c r="JG13" s="216" t="s">
        <v>516</v>
      </c>
      <c r="JH13" s="216" t="s">
        <v>517</v>
      </c>
      <c r="JI13" s="216" t="s">
        <v>518</v>
      </c>
      <c r="JJ13" s="216" t="s">
        <v>519</v>
      </c>
      <c r="JK13" s="216" t="s">
        <v>520</v>
      </c>
      <c r="JL13" s="216" t="s">
        <v>521</v>
      </c>
      <c r="JM13" s="216" t="s">
        <v>522</v>
      </c>
      <c r="JN13" s="216" t="s">
        <v>523</v>
      </c>
      <c r="JO13" s="216" t="s">
        <v>524</v>
      </c>
      <c r="JP13" s="216" t="s">
        <v>525</v>
      </c>
      <c r="JQ13" s="216" t="s">
        <v>526</v>
      </c>
      <c r="JR13" s="216" t="s">
        <v>527</v>
      </c>
      <c r="JS13" s="216" t="s">
        <v>528</v>
      </c>
      <c r="JT13" s="216" t="s">
        <v>529</v>
      </c>
      <c r="JU13" s="216" t="s">
        <v>530</v>
      </c>
      <c r="JV13" s="216" t="s">
        <v>531</v>
      </c>
      <c r="JW13" s="216" t="s">
        <v>532</v>
      </c>
      <c r="JX13" s="216" t="s">
        <v>533</v>
      </c>
      <c r="JY13" s="217" t="s">
        <v>534</v>
      </c>
      <c r="JZ13" s="44" t="s">
        <v>932</v>
      </c>
      <c r="KA13" s="44" t="s">
        <v>933</v>
      </c>
      <c r="KB13" s="44" t="s">
        <v>934</v>
      </c>
      <c r="KC13" s="44" t="s">
        <v>935</v>
      </c>
      <c r="KD13" s="44" t="s">
        <v>936</v>
      </c>
      <c r="KE13" s="44" t="s">
        <v>937</v>
      </c>
      <c r="KF13" s="44" t="s">
        <v>938</v>
      </c>
      <c r="KG13" s="44" t="s">
        <v>939</v>
      </c>
      <c r="KH13" s="44" t="s">
        <v>940</v>
      </c>
      <c r="KI13" s="44" t="s">
        <v>941</v>
      </c>
      <c r="KJ13" s="44" t="s">
        <v>942</v>
      </c>
      <c r="KK13" s="44" t="s">
        <v>943</v>
      </c>
      <c r="KL13" s="44" t="s">
        <v>944</v>
      </c>
      <c r="KM13" s="112" t="s">
        <v>945</v>
      </c>
      <c r="KN13" s="44" t="s">
        <v>946</v>
      </c>
      <c r="KO13" s="44" t="s">
        <v>947</v>
      </c>
      <c r="KP13" s="40" t="s">
        <v>948</v>
      </c>
      <c r="KQ13" s="40" t="s">
        <v>949</v>
      </c>
      <c r="KR13" s="40" t="s">
        <v>950</v>
      </c>
      <c r="KS13" s="40" t="s">
        <v>951</v>
      </c>
      <c r="KT13" s="40" t="s">
        <v>952</v>
      </c>
      <c r="KU13" s="40" t="s">
        <v>953</v>
      </c>
      <c r="KV13" s="40" t="s">
        <v>954</v>
      </c>
      <c r="KW13" s="40" t="s">
        <v>955</v>
      </c>
      <c r="KX13" s="40" t="s">
        <v>956</v>
      </c>
      <c r="KY13" s="40" t="s">
        <v>957</v>
      </c>
      <c r="KZ13" s="40" t="s">
        <v>958</v>
      </c>
      <c r="LA13" s="113" t="s">
        <v>959</v>
      </c>
      <c r="LB13" s="40" t="s">
        <v>960</v>
      </c>
      <c r="LC13" s="114" t="s">
        <v>961</v>
      </c>
      <c r="LD13" s="135" t="s">
        <v>962</v>
      </c>
      <c r="LE13" s="137" t="s">
        <v>963</v>
      </c>
      <c r="LF13" s="44" t="s">
        <v>964</v>
      </c>
      <c r="LG13" s="40" t="s">
        <v>965</v>
      </c>
      <c r="LH13" s="135" t="s">
        <v>966</v>
      </c>
      <c r="LI13" s="136" t="s">
        <v>967</v>
      </c>
      <c r="LJ13" s="40" t="s">
        <v>968</v>
      </c>
      <c r="LK13" s="45" t="s">
        <v>969</v>
      </c>
      <c r="LL13" s="40" t="s">
        <v>970</v>
      </c>
      <c r="LM13" s="40" t="s">
        <v>971</v>
      </c>
      <c r="LN13" s="40" t="s">
        <v>972</v>
      </c>
      <c r="LO13" s="40" t="s">
        <v>973</v>
      </c>
      <c r="LP13" s="40" t="s">
        <v>974</v>
      </c>
      <c r="LQ13" s="40" t="s">
        <v>975</v>
      </c>
      <c r="LR13" s="40" t="s">
        <v>976</v>
      </c>
      <c r="LS13" s="133" t="s">
        <v>977</v>
      </c>
      <c r="LT13" s="133" t="s">
        <v>978</v>
      </c>
      <c r="LU13" s="133" t="s">
        <v>979</v>
      </c>
      <c r="LV13" s="40" t="s">
        <v>980</v>
      </c>
      <c r="LW13" s="132" t="s">
        <v>981</v>
      </c>
      <c r="LX13" s="133" t="s">
        <v>982</v>
      </c>
      <c r="LY13" s="133" t="s">
        <v>983</v>
      </c>
      <c r="LZ13" s="134" t="s">
        <v>1443</v>
      </c>
      <c r="MA13" s="126" t="s">
        <v>984</v>
      </c>
      <c r="MB13" s="40" t="s">
        <v>985</v>
      </c>
      <c r="MC13" s="40" t="s">
        <v>986</v>
      </c>
      <c r="MD13" s="40" t="s">
        <v>987</v>
      </c>
      <c r="ME13" s="196" t="s">
        <v>1562</v>
      </c>
      <c r="MF13" s="40" t="s">
        <v>988</v>
      </c>
      <c r="MG13" s="40" t="s">
        <v>989</v>
      </c>
      <c r="MH13" s="195" t="s">
        <v>1459</v>
      </c>
      <c r="MI13" s="196" t="s">
        <v>1460</v>
      </c>
      <c r="MJ13" s="133" t="s">
        <v>1461</v>
      </c>
      <c r="MK13" s="133" t="s">
        <v>1462</v>
      </c>
      <c r="ML13" s="133" t="s">
        <v>1463</v>
      </c>
      <c r="MM13" s="133" t="s">
        <v>1464</v>
      </c>
      <c r="MN13" s="133" t="s">
        <v>1465</v>
      </c>
      <c r="MO13" s="133" t="s">
        <v>1466</v>
      </c>
      <c r="MP13" s="133" t="s">
        <v>1467</v>
      </c>
      <c r="MQ13" s="133" t="s">
        <v>1468</v>
      </c>
      <c r="MR13" s="133" t="s">
        <v>1469</v>
      </c>
      <c r="MS13" s="133" t="s">
        <v>1470</v>
      </c>
      <c r="MT13" s="133" t="s">
        <v>1471</v>
      </c>
      <c r="MU13" s="134" t="s">
        <v>1472</v>
      </c>
      <c r="MV13" s="196" t="s">
        <v>1473</v>
      </c>
      <c r="MW13" s="196" t="s">
        <v>1474</v>
      </c>
      <c r="MX13" s="133" t="s">
        <v>1475</v>
      </c>
      <c r="MY13" s="133" t="s">
        <v>1476</v>
      </c>
      <c r="MZ13" s="133" t="s">
        <v>1477</v>
      </c>
      <c r="NA13" s="133" t="s">
        <v>1478</v>
      </c>
      <c r="NB13" s="133" t="s">
        <v>1479</v>
      </c>
      <c r="NC13" s="133" t="s">
        <v>1480</v>
      </c>
      <c r="ND13" s="133" t="s">
        <v>1481</v>
      </c>
      <c r="NE13" s="133" t="s">
        <v>1482</v>
      </c>
      <c r="NF13" s="133" t="s">
        <v>1483</v>
      </c>
      <c r="NG13" s="133" t="s">
        <v>1484</v>
      </c>
      <c r="NH13" s="133" t="s">
        <v>1485</v>
      </c>
      <c r="NI13" s="134" t="s">
        <v>1486</v>
      </c>
      <c r="NJ13" s="222" t="s">
        <v>990</v>
      </c>
      <c r="NK13" s="132" t="s">
        <v>991</v>
      </c>
      <c r="NL13" s="133" t="s">
        <v>992</v>
      </c>
      <c r="NM13" s="133" t="s">
        <v>993</v>
      </c>
      <c r="NN13" s="134" t="s">
        <v>994</v>
      </c>
      <c r="NO13" s="201" t="s">
        <v>50</v>
      </c>
      <c r="NP13" s="218" t="s">
        <v>995</v>
      </c>
      <c r="NQ13" s="195" t="s">
        <v>996</v>
      </c>
      <c r="NR13" s="196" t="s">
        <v>997</v>
      </c>
      <c r="NS13" s="196" t="s">
        <v>998</v>
      </c>
      <c r="NT13" s="196" t="s">
        <v>999</v>
      </c>
      <c r="NU13" s="196" t="s">
        <v>1000</v>
      </c>
      <c r="NV13" s="196" t="s">
        <v>1001</v>
      </c>
      <c r="NW13" s="196" t="s">
        <v>1002</v>
      </c>
      <c r="NX13" s="196" t="s">
        <v>1003</v>
      </c>
      <c r="NY13" s="196" t="s">
        <v>1004</v>
      </c>
      <c r="NZ13" s="196" t="s">
        <v>1005</v>
      </c>
      <c r="OA13" s="196" t="s">
        <v>1006</v>
      </c>
      <c r="OB13" s="196" t="s">
        <v>1007</v>
      </c>
      <c r="OC13" s="196" t="s">
        <v>1008</v>
      </c>
      <c r="OD13" s="196" t="s">
        <v>1009</v>
      </c>
      <c r="OE13" s="196" t="s">
        <v>1010</v>
      </c>
      <c r="OF13" s="196" t="s">
        <v>1011</v>
      </c>
      <c r="OG13" s="196" t="s">
        <v>1012</v>
      </c>
      <c r="OH13" s="196" t="s">
        <v>1013</v>
      </c>
      <c r="OI13" s="196" t="s">
        <v>1014</v>
      </c>
      <c r="OJ13" s="196" t="s">
        <v>1015</v>
      </c>
      <c r="OK13" s="196" t="s">
        <v>1016</v>
      </c>
      <c r="OL13" s="196" t="s">
        <v>1017</v>
      </c>
      <c r="OM13" s="196" t="s">
        <v>1018</v>
      </c>
      <c r="ON13" s="196" t="s">
        <v>1019</v>
      </c>
      <c r="OO13" s="196" t="s">
        <v>1020</v>
      </c>
      <c r="OP13" s="196" t="s">
        <v>1021</v>
      </c>
      <c r="OQ13" s="133" t="s">
        <v>1022</v>
      </c>
      <c r="OR13" s="219" t="s">
        <v>1023</v>
      </c>
      <c r="OS13" s="133" t="s">
        <v>1024</v>
      </c>
      <c r="OT13" s="133" t="s">
        <v>1025</v>
      </c>
      <c r="OU13" s="133" t="s">
        <v>1026</v>
      </c>
      <c r="OV13" s="133" t="s">
        <v>1027</v>
      </c>
      <c r="OW13" s="133" t="s">
        <v>1028</v>
      </c>
      <c r="OX13" s="133" t="s">
        <v>1029</v>
      </c>
      <c r="OY13" s="133" t="s">
        <v>1030</v>
      </c>
      <c r="OZ13" s="133" t="s">
        <v>1031</v>
      </c>
      <c r="PA13" s="133" t="s">
        <v>1032</v>
      </c>
      <c r="PB13" s="133" t="s">
        <v>1033</v>
      </c>
      <c r="PC13" s="133" t="s">
        <v>1034</v>
      </c>
      <c r="PD13" s="133" t="s">
        <v>1035</v>
      </c>
      <c r="PE13" s="133" t="s">
        <v>1036</v>
      </c>
      <c r="PF13" s="133" t="s">
        <v>1037</v>
      </c>
      <c r="PG13" s="133" t="s">
        <v>1038</v>
      </c>
      <c r="PH13" s="133" t="s">
        <v>1039</v>
      </c>
      <c r="PI13" s="133" t="s">
        <v>1040</v>
      </c>
      <c r="PJ13" s="133" t="s">
        <v>1041</v>
      </c>
      <c r="PK13" s="133" t="s">
        <v>1042</v>
      </c>
      <c r="PL13" s="133" t="s">
        <v>1043</v>
      </c>
      <c r="PM13" s="133" t="s">
        <v>1044</v>
      </c>
      <c r="PN13" s="133" t="s">
        <v>1045</v>
      </c>
      <c r="PO13" s="133" t="s">
        <v>1046</v>
      </c>
      <c r="PP13" s="133" t="s">
        <v>1047</v>
      </c>
      <c r="PQ13" s="133" t="s">
        <v>1048</v>
      </c>
      <c r="PR13" s="133" t="s">
        <v>1049</v>
      </c>
      <c r="PS13" s="133" t="s">
        <v>1050</v>
      </c>
      <c r="PT13" s="220" t="s">
        <v>1051</v>
      </c>
      <c r="PU13" s="133" t="s">
        <v>1052</v>
      </c>
      <c r="PV13" s="133" t="s">
        <v>1053</v>
      </c>
      <c r="PW13" s="133" t="s">
        <v>1054</v>
      </c>
      <c r="PX13" s="133" t="s">
        <v>1055</v>
      </c>
      <c r="PY13" s="133" t="s">
        <v>1056</v>
      </c>
      <c r="PZ13" s="133" t="s">
        <v>1057</v>
      </c>
      <c r="QA13" s="133" t="s">
        <v>1058</v>
      </c>
      <c r="QB13" s="133" t="s">
        <v>1059</v>
      </c>
      <c r="QC13" s="133" t="s">
        <v>1060</v>
      </c>
      <c r="QD13" s="133" t="s">
        <v>1061</v>
      </c>
      <c r="QE13" s="133" t="s">
        <v>1062</v>
      </c>
      <c r="QF13" s="133" t="s">
        <v>1063</v>
      </c>
      <c r="QG13" s="133" t="s">
        <v>1064</v>
      </c>
      <c r="QH13" s="133" t="s">
        <v>1065</v>
      </c>
      <c r="QI13" s="133" t="s">
        <v>1066</v>
      </c>
      <c r="QJ13" s="133" t="s">
        <v>1067</v>
      </c>
      <c r="QK13" s="133" t="s">
        <v>1068</v>
      </c>
      <c r="QL13" s="133" t="s">
        <v>1069</v>
      </c>
      <c r="QM13" s="133" t="s">
        <v>1070</v>
      </c>
      <c r="QN13" s="133" t="s">
        <v>1071</v>
      </c>
      <c r="QO13" s="133" t="s">
        <v>1072</v>
      </c>
      <c r="QP13" s="133" t="s">
        <v>1073</v>
      </c>
      <c r="QQ13" s="133" t="s">
        <v>1074</v>
      </c>
      <c r="QR13" s="133" t="s">
        <v>1075</v>
      </c>
      <c r="QS13" s="133" t="s">
        <v>1076</v>
      </c>
      <c r="QT13" s="133" t="s">
        <v>1077</v>
      </c>
      <c r="QU13" s="134" t="s">
        <v>1078</v>
      </c>
      <c r="QV13" s="223" t="s">
        <v>49</v>
      </c>
      <c r="QW13" s="137" t="s">
        <v>1079</v>
      </c>
      <c r="QX13" s="137" t="s">
        <v>1080</v>
      </c>
      <c r="QY13" s="137" t="s">
        <v>1081</v>
      </c>
      <c r="QZ13" s="137" t="s">
        <v>1082</v>
      </c>
      <c r="RA13" s="137" t="s">
        <v>1083</v>
      </c>
      <c r="RB13" s="137" t="s">
        <v>1084</v>
      </c>
      <c r="RC13" s="137" t="s">
        <v>1085</v>
      </c>
      <c r="RD13" s="137" t="s">
        <v>1086</v>
      </c>
      <c r="RE13" s="137" t="s">
        <v>1087</v>
      </c>
      <c r="RF13" s="137" t="s">
        <v>1088</v>
      </c>
      <c r="RG13" s="137" t="s">
        <v>1089</v>
      </c>
      <c r="RH13" s="137" t="s">
        <v>1090</v>
      </c>
      <c r="RI13" s="137" t="s">
        <v>1091</v>
      </c>
      <c r="RJ13" s="137" t="s">
        <v>1092</v>
      </c>
      <c r="RK13" s="137" t="s">
        <v>1093</v>
      </c>
      <c r="RL13" s="137" t="s">
        <v>1094</v>
      </c>
      <c r="RM13" s="137" t="s">
        <v>1095</v>
      </c>
      <c r="RN13" s="137" t="s">
        <v>1096</v>
      </c>
      <c r="RO13" s="137" t="s">
        <v>1097</v>
      </c>
      <c r="RP13" s="137" t="s">
        <v>1098</v>
      </c>
      <c r="RQ13" s="137" t="s">
        <v>1099</v>
      </c>
      <c r="RR13" s="137" t="s">
        <v>1100</v>
      </c>
      <c r="RS13" s="137" t="s">
        <v>1101</v>
      </c>
      <c r="RT13" s="137" t="s">
        <v>1102</v>
      </c>
      <c r="RU13" s="137" t="s">
        <v>1103</v>
      </c>
      <c r="RV13" s="136" t="s">
        <v>1104</v>
      </c>
      <c r="RW13" s="223" t="s">
        <v>811</v>
      </c>
      <c r="RX13" s="203" t="s">
        <v>1105</v>
      </c>
      <c r="RY13" s="203" t="s">
        <v>1106</v>
      </c>
      <c r="RZ13" s="223" t="s">
        <v>814</v>
      </c>
      <c r="SA13" s="203" t="s">
        <v>1107</v>
      </c>
      <c r="SB13" s="225" t="s">
        <v>1108</v>
      </c>
      <c r="SC13" s="187" t="s">
        <v>141</v>
      </c>
    </row>
    <row r="14" spans="1:497" ht="12.95" customHeight="1">
      <c r="A14" s="5" t="str" cm="1">
        <f t="array" ref="A14">_xlfn.UNIQUE(system.electric.resources.ElectricResourceGroup.__2[Data Scenario Tag])</f>
        <v>Base</v>
      </c>
      <c r="C14" s="5" t="str" cm="1">
        <f t="array" ref="C14:C49">TRANSPOSE(_xlfn._xlws.FILTER(J12:AHN12,J12:AHN12&lt;&gt;""))</f>
        <v>Zone</v>
      </c>
      <c r="D14" s="53" t="str" cm="1">
        <f t="array" aca="1" ref="D14" ca="1">IFERROR(HYPERLINK("#"&amp;CELL("address", INDEX(J$12:AHN$12,,MATCH(C14,J$12:AHN$12,0))),$C14),"")</f>
        <v>Zone</v>
      </c>
      <c r="E14" s="155" t="str" cm="1">
        <f t="array" ref="E14">_xlfn.LET(
  _xlpm.headerRow, $L$12:$ABM$12,
  _xlpm.dataRow, $L$13:$ABM$13,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128"/>
      <c r="I14" s="90"/>
      <c r="J14" t="s">
        <v>1201</v>
      </c>
      <c r="K14" s="39" t="s">
        <v>47</v>
      </c>
      <c r="L14" s="9" t="s">
        <v>142</v>
      </c>
      <c r="M14" s="186" t="b">
        <v>1</v>
      </c>
      <c r="N14" s="210" t="s">
        <v>1110</v>
      </c>
      <c r="O14" s="376" t="b">
        <v>1</v>
      </c>
      <c r="P14" s="145"/>
      <c r="Q14" s="145" t="s">
        <v>1111</v>
      </c>
      <c r="R14" s="145" t="s">
        <v>1445</v>
      </c>
      <c r="S14" s="346" t="b">
        <v>1</v>
      </c>
      <c r="T14" s="346" t="b">
        <v>0</v>
      </c>
      <c r="V14" s="226"/>
      <c r="W14" s="371" t="b">
        <v>1</v>
      </c>
      <c r="X14" s="371" t="b">
        <v>1</v>
      </c>
      <c r="Y14" s="371" t="b">
        <v>1</v>
      </c>
      <c r="Z14" s="371" t="b">
        <v>1</v>
      </c>
      <c r="AA14" s="371" t="b">
        <v>1</v>
      </c>
      <c r="AB14" s="371" t="b">
        <v>1</v>
      </c>
      <c r="AC14" s="371" t="b">
        <v>1</v>
      </c>
      <c r="AD14" s="371" t="b">
        <v>1</v>
      </c>
      <c r="AE14" s="371" t="b">
        <v>1</v>
      </c>
      <c r="AF14" s="371" t="b">
        <v>1</v>
      </c>
      <c r="AG14" s="371" t="b">
        <v>1</v>
      </c>
      <c r="AH14" s="371" t="b">
        <v>1</v>
      </c>
      <c r="AI14" s="371" t="b">
        <v>1</v>
      </c>
      <c r="AJ14" s="371" t="b">
        <v>1</v>
      </c>
      <c r="AK14" s="371" t="b">
        <v>1</v>
      </c>
      <c r="AL14" s="371" t="b">
        <v>1</v>
      </c>
      <c r="AM14" s="371" t="b">
        <v>1</v>
      </c>
      <c r="AN14" s="371" t="b">
        <v>1</v>
      </c>
      <c r="AO14" s="371" t="b">
        <v>1</v>
      </c>
      <c r="AP14" s="371" t="b">
        <v>1</v>
      </c>
      <c r="AQ14" s="371" t="b">
        <v>1</v>
      </c>
      <c r="AR14" s="371" t="b">
        <v>1</v>
      </c>
      <c r="AS14" s="371" t="b">
        <v>1</v>
      </c>
      <c r="AT14" s="371" t="b">
        <v>1</v>
      </c>
      <c r="AU14" s="371" t="b">
        <v>1</v>
      </c>
      <c r="AV14" s="371" t="b">
        <v>1</v>
      </c>
      <c r="AW14" s="41">
        <v>0</v>
      </c>
      <c r="AX14" s="354"/>
      <c r="AY14" s="377"/>
      <c r="AZ14" s="377"/>
      <c r="BA14" s="377"/>
      <c r="BB14" s="377"/>
      <c r="BC14" s="377"/>
      <c r="BD14" s="377"/>
      <c r="BE14" s="377"/>
      <c r="BF14" s="377"/>
      <c r="BG14" s="377"/>
      <c r="BH14" s="377"/>
      <c r="BI14" s="377"/>
      <c r="BJ14" s="377"/>
      <c r="BK14" s="377"/>
      <c r="BL14" s="377"/>
      <c r="BM14" s="377"/>
      <c r="BN14" s="377"/>
      <c r="BO14" s="377"/>
      <c r="BP14" s="377"/>
      <c r="BQ14" s="377"/>
      <c r="BR14" s="377"/>
      <c r="BS14" s="377"/>
      <c r="BT14" s="377"/>
      <c r="BU14" s="377"/>
      <c r="BV14" s="377"/>
      <c r="BW14" s="377"/>
      <c r="BX14" s="377"/>
      <c r="BY14" s="377"/>
      <c r="BZ14" s="377"/>
      <c r="CA14" s="377"/>
      <c r="CB14" s="377"/>
      <c r="CC14" s="377"/>
      <c r="CD14" s="377"/>
      <c r="CE14" s="377"/>
      <c r="CF14" s="377"/>
      <c r="CG14" s="377"/>
      <c r="CH14" s="377"/>
      <c r="CI14" s="377"/>
      <c r="CJ14" s="377"/>
      <c r="CK14" s="377"/>
      <c r="CL14" s="377"/>
      <c r="CM14" s="377"/>
      <c r="CN14" s="377"/>
      <c r="CO14" s="377"/>
      <c r="CP14" s="377"/>
      <c r="CQ14" s="377"/>
      <c r="CR14" s="377"/>
      <c r="CS14" s="377"/>
      <c r="CT14" s="377"/>
      <c r="CU14" s="377"/>
      <c r="CV14" s="377"/>
      <c r="CW14" s="377"/>
      <c r="CX14" s="377"/>
      <c r="CY14" s="377"/>
      <c r="CZ14" s="377"/>
      <c r="DA14" s="377"/>
      <c r="DB14" s="377"/>
      <c r="DC14" s="377"/>
      <c r="DD14" s="377"/>
      <c r="DE14" s="377"/>
      <c r="DF14" s="377"/>
      <c r="DG14" s="377"/>
      <c r="DH14" s="377"/>
      <c r="DI14" s="377"/>
      <c r="DJ14" s="377"/>
      <c r="DK14" s="377"/>
      <c r="DL14" s="377"/>
      <c r="DM14" s="377"/>
      <c r="DN14" s="377"/>
      <c r="DO14" s="377"/>
      <c r="DP14" s="377"/>
      <c r="DQ14" s="377"/>
      <c r="DR14" s="377"/>
      <c r="DS14" s="377"/>
      <c r="DT14" s="377"/>
      <c r="DU14" s="377"/>
      <c r="DV14" s="377"/>
      <c r="DW14" s="377"/>
      <c r="DX14" s="377"/>
      <c r="DY14" s="377"/>
      <c r="DZ14" s="378">
        <v>120</v>
      </c>
      <c r="EA14" s="378">
        <v>118</v>
      </c>
      <c r="EB14" s="378">
        <v>116</v>
      </c>
      <c r="EC14" s="378">
        <v>114</v>
      </c>
      <c r="ED14" s="378">
        <v>112</v>
      </c>
      <c r="EE14" s="378">
        <v>110</v>
      </c>
      <c r="EF14" s="378">
        <v>108</v>
      </c>
      <c r="EG14" s="378">
        <v>106</v>
      </c>
      <c r="EH14" s="378">
        <v>104</v>
      </c>
      <c r="EI14" s="378">
        <v>102</v>
      </c>
      <c r="EJ14" s="378">
        <v>100</v>
      </c>
      <c r="EK14" s="378">
        <v>98</v>
      </c>
      <c r="EL14" s="378">
        <v>96</v>
      </c>
      <c r="EM14" s="378">
        <v>94</v>
      </c>
      <c r="EN14" s="378">
        <v>92</v>
      </c>
      <c r="EO14" s="378">
        <v>90</v>
      </c>
      <c r="EP14" s="378">
        <v>88</v>
      </c>
      <c r="EQ14" s="378">
        <v>86</v>
      </c>
      <c r="ER14" s="378">
        <v>84</v>
      </c>
      <c r="ES14" s="378">
        <v>82</v>
      </c>
      <c r="ET14" s="378">
        <v>80</v>
      </c>
      <c r="EU14" s="378">
        <v>78</v>
      </c>
      <c r="EV14" s="378">
        <v>76</v>
      </c>
      <c r="EW14" s="378">
        <v>74</v>
      </c>
      <c r="EX14" s="378">
        <v>72</v>
      </c>
      <c r="EY14" s="378">
        <v>70</v>
      </c>
      <c r="EZ14" s="378"/>
      <c r="FA14" s="378"/>
      <c r="FB14" s="378"/>
      <c r="FC14" s="378"/>
      <c r="FD14" s="378"/>
      <c r="FE14" s="378"/>
      <c r="FF14" s="378"/>
      <c r="FG14" s="378"/>
      <c r="FH14" s="378"/>
      <c r="FI14" s="378"/>
      <c r="FJ14" s="378"/>
      <c r="FK14" s="378"/>
      <c r="FL14" s="378"/>
      <c r="FM14" s="378"/>
      <c r="FN14" s="378"/>
      <c r="FO14" s="378"/>
      <c r="FP14" s="378"/>
      <c r="FQ14" s="378"/>
      <c r="FR14" s="378"/>
      <c r="FS14" s="378"/>
      <c r="FT14" s="378"/>
      <c r="FU14" s="378"/>
      <c r="FV14" s="378"/>
      <c r="FW14" s="378"/>
      <c r="FX14" s="378"/>
      <c r="FY14" s="378"/>
      <c r="FZ14" s="379"/>
      <c r="GA14" s="379"/>
      <c r="GB14" s="379"/>
      <c r="GC14" s="379"/>
      <c r="GD14" s="379"/>
      <c r="GE14" s="379"/>
      <c r="GF14" s="379"/>
      <c r="GG14" s="379"/>
      <c r="GH14" s="379"/>
      <c r="GI14" s="379"/>
      <c r="GJ14" s="379"/>
      <c r="GK14" s="379"/>
      <c r="GL14" s="379"/>
      <c r="GM14" s="379"/>
      <c r="GN14" s="379"/>
      <c r="GO14" s="379"/>
      <c r="GP14" s="379"/>
      <c r="GQ14" s="379"/>
      <c r="GR14" s="379"/>
      <c r="GS14" s="379"/>
      <c r="GT14" s="379"/>
      <c r="GU14" s="379"/>
      <c r="GV14" s="379"/>
      <c r="GW14" s="379"/>
      <c r="GX14" s="379"/>
      <c r="GY14" s="379"/>
      <c r="GZ14" s="379"/>
      <c r="HA14" s="379"/>
      <c r="HB14" s="379"/>
      <c r="HC14" s="379"/>
      <c r="HD14" s="379"/>
      <c r="HE14" s="379"/>
      <c r="HF14" s="379"/>
      <c r="HG14" s="379"/>
      <c r="HH14" s="379"/>
      <c r="HI14" s="379"/>
      <c r="HJ14" s="379"/>
      <c r="HK14" s="379"/>
      <c r="HL14" s="379"/>
      <c r="HM14" s="379"/>
      <c r="HN14" s="379"/>
      <c r="HO14" s="379"/>
      <c r="HP14" s="379"/>
      <c r="HQ14" s="379"/>
      <c r="HR14" s="379"/>
      <c r="HS14" s="379"/>
      <c r="HT14" s="379"/>
      <c r="HU14" s="379"/>
      <c r="HV14" s="379"/>
      <c r="HW14" s="379"/>
      <c r="HX14" s="379"/>
      <c r="HY14" s="379"/>
      <c r="HZ14" s="379"/>
      <c r="IA14" s="379"/>
      <c r="IB14" s="379"/>
      <c r="IC14" s="379"/>
      <c r="ID14" s="379"/>
      <c r="IE14" s="379"/>
      <c r="IF14" s="379"/>
      <c r="IG14" s="379"/>
      <c r="IH14" s="379"/>
      <c r="II14" s="379"/>
      <c r="IJ14" s="379"/>
      <c r="IK14" s="379"/>
      <c r="IL14" s="379"/>
      <c r="IM14" s="379"/>
      <c r="IN14" s="379"/>
      <c r="IO14" s="379"/>
      <c r="IP14" s="379"/>
      <c r="IQ14" s="379"/>
      <c r="IR14" s="379"/>
      <c r="IS14" s="379"/>
      <c r="IT14" s="379"/>
      <c r="IU14" s="379"/>
      <c r="IV14" s="379"/>
      <c r="IW14" s="379"/>
      <c r="IX14" s="379"/>
      <c r="IY14" s="379"/>
      <c r="IZ14" s="379"/>
      <c r="JA14" s="379"/>
      <c r="JB14" s="379"/>
      <c r="JC14" s="379"/>
      <c r="JD14" s="379"/>
      <c r="JE14" s="379"/>
      <c r="JF14" s="379"/>
      <c r="JG14" s="379"/>
      <c r="JH14" s="379"/>
      <c r="JI14" s="379"/>
      <c r="JJ14" s="379"/>
      <c r="JK14" s="379"/>
      <c r="JL14" s="379"/>
      <c r="JM14" s="379"/>
      <c r="JN14" s="379"/>
      <c r="JO14" s="379"/>
      <c r="JP14" s="379"/>
      <c r="JQ14" s="379"/>
      <c r="JR14" s="379"/>
      <c r="JS14" s="379"/>
      <c r="JT14" s="379"/>
      <c r="JU14" s="379"/>
      <c r="JV14" s="379"/>
      <c r="JW14" s="379"/>
      <c r="JX14" s="379"/>
      <c r="JY14" s="379"/>
      <c r="JZ14" s="380" t="s">
        <v>1112</v>
      </c>
      <c r="KA14" s="363" t="s">
        <v>1113</v>
      </c>
      <c r="KB14" s="381"/>
      <c r="KC14" s="381"/>
      <c r="KD14" s="381"/>
      <c r="KE14" s="381"/>
      <c r="KF14" s="381"/>
      <c r="KG14" s="381"/>
      <c r="KH14" s="381"/>
      <c r="KI14" s="381"/>
      <c r="KJ14" s="381"/>
      <c r="KK14" s="381"/>
      <c r="KL14" s="381"/>
      <c r="KM14" s="381"/>
      <c r="KN14" s="10"/>
      <c r="KO14" s="206"/>
      <c r="KP14" s="381"/>
      <c r="KQ14" s="381"/>
      <c r="KR14" s="381"/>
      <c r="KS14" s="381"/>
      <c r="KT14" s="381"/>
      <c r="KU14" s="381"/>
      <c r="KV14" s="381"/>
      <c r="KW14" s="381"/>
      <c r="KX14" s="381"/>
      <c r="KY14" s="381"/>
      <c r="KZ14" s="381"/>
      <c r="LA14" s="381"/>
      <c r="LB14" s="346" t="b">
        <v>1</v>
      </c>
      <c r="LC14" s="340">
        <v>0</v>
      </c>
      <c r="LD14" s="382"/>
      <c r="LE14" s="382"/>
      <c r="LF14" s="369"/>
      <c r="LG14" s="369"/>
      <c r="LH14" s="383"/>
      <c r="LI14" s="383"/>
      <c r="LJ14" s="382"/>
      <c r="LK14" s="369"/>
      <c r="LL14" s="381"/>
      <c r="LM14" s="369"/>
      <c r="LN14" s="369"/>
      <c r="LO14" s="369"/>
      <c r="LP14" s="369"/>
      <c r="LQ14" s="369"/>
      <c r="LR14" s="369"/>
      <c r="LS14" s="381"/>
      <c r="LT14" s="381"/>
      <c r="LU14" s="381"/>
      <c r="LV14" s="381"/>
      <c r="LW14" s="381"/>
      <c r="LX14" s="381"/>
      <c r="LY14" s="381"/>
      <c r="LZ14" s="381"/>
      <c r="MA14" s="275"/>
      <c r="MB14" s="275"/>
      <c r="MC14" s="381"/>
      <c r="MD14" s="381"/>
      <c r="ME14" s="453"/>
      <c r="MF14" s="368"/>
      <c r="MG14" s="384"/>
      <c r="MH14" s="382"/>
      <c r="MI14" s="352"/>
      <c r="MJ14" s="449"/>
      <c r="MK14" s="449"/>
      <c r="ML14" s="449"/>
      <c r="MM14" s="449"/>
      <c r="MN14" s="449"/>
      <c r="MO14" s="449"/>
      <c r="MP14" s="449"/>
      <c r="MQ14" s="449"/>
      <c r="MR14" s="449"/>
      <c r="MS14" s="449"/>
      <c r="MT14" s="449"/>
      <c r="MU14" s="449"/>
      <c r="MV14" s="382"/>
      <c r="MW14" s="352"/>
      <c r="MX14" s="449"/>
      <c r="MY14" s="449"/>
      <c r="MZ14" s="449"/>
      <c r="NA14" s="449"/>
      <c r="NB14" s="449"/>
      <c r="NC14" s="449"/>
      <c r="ND14" s="449"/>
      <c r="NE14" s="449"/>
      <c r="NF14" s="449"/>
      <c r="NG14" s="449"/>
      <c r="NH14" s="449"/>
      <c r="NI14" s="449"/>
      <c r="NJ14" s="346" t="b">
        <v>0</v>
      </c>
      <c r="NK14" s="368"/>
      <c r="NL14" s="369"/>
      <c r="NM14" s="368"/>
      <c r="NN14" s="346" t="b">
        <v>0</v>
      </c>
      <c r="NO14" s="346" t="b">
        <v>0</v>
      </c>
      <c r="NP14" s="346" t="b">
        <v>1</v>
      </c>
      <c r="NQ14" s="381"/>
      <c r="NR14" s="381"/>
      <c r="NS14" s="381"/>
      <c r="NT14" s="381"/>
      <c r="NU14" s="381"/>
      <c r="NV14" s="381"/>
      <c r="NW14" s="381"/>
      <c r="NX14" s="381"/>
      <c r="NY14" s="381"/>
      <c r="NZ14" s="381"/>
      <c r="OA14" s="381"/>
      <c r="OB14" s="381"/>
      <c r="OC14" s="381"/>
      <c r="OD14" s="381"/>
      <c r="OE14" s="381"/>
      <c r="OF14" s="381"/>
      <c r="OG14" s="381"/>
      <c r="OH14" s="381"/>
      <c r="OI14" s="381"/>
      <c r="OJ14" s="381"/>
      <c r="OK14" s="381"/>
      <c r="OL14" s="381"/>
      <c r="OM14" s="381"/>
      <c r="ON14" s="381"/>
      <c r="OO14" s="381"/>
      <c r="OP14" s="381"/>
      <c r="OQ14" s="346" t="b">
        <v>0</v>
      </c>
      <c r="OR14" s="346" t="b">
        <v>1</v>
      </c>
      <c r="OS14" s="357">
        <v>1</v>
      </c>
      <c r="OT14" s="358">
        <v>0.9</v>
      </c>
      <c r="OU14" s="358">
        <v>0.9</v>
      </c>
      <c r="OV14" s="358">
        <v>0.9</v>
      </c>
      <c r="OW14" s="358">
        <v>0.9</v>
      </c>
      <c r="OX14" s="358">
        <v>0.9</v>
      </c>
      <c r="OY14" s="358">
        <v>0.9</v>
      </c>
      <c r="OZ14" s="358">
        <v>0.9</v>
      </c>
      <c r="PA14" s="358">
        <v>0.9</v>
      </c>
      <c r="PB14" s="358">
        <v>0.9</v>
      </c>
      <c r="PC14" s="358">
        <v>0.9</v>
      </c>
      <c r="PD14" s="358">
        <v>0.9</v>
      </c>
      <c r="PE14" s="358">
        <v>0.9</v>
      </c>
      <c r="PF14" s="358">
        <v>0.9</v>
      </c>
      <c r="PG14" s="358">
        <v>0.9</v>
      </c>
      <c r="PH14" s="358">
        <v>0.9</v>
      </c>
      <c r="PI14" s="358">
        <v>0.9</v>
      </c>
      <c r="PJ14" s="358">
        <v>0.9</v>
      </c>
      <c r="PK14" s="358">
        <v>0.9</v>
      </c>
      <c r="PL14" s="358">
        <v>0.9</v>
      </c>
      <c r="PM14" s="358">
        <v>0.9</v>
      </c>
      <c r="PN14" s="358">
        <v>0.9</v>
      </c>
      <c r="PO14" s="358">
        <v>0.9</v>
      </c>
      <c r="PP14" s="358">
        <v>0.9</v>
      </c>
      <c r="PQ14" s="358">
        <v>0.9</v>
      </c>
      <c r="PR14" s="358">
        <v>0.9</v>
      </c>
      <c r="PS14" s="358">
        <v>0.9</v>
      </c>
      <c r="PT14" s="346" t="b">
        <v>0</v>
      </c>
      <c r="PU14" s="385"/>
      <c r="PV14" s="381"/>
      <c r="PW14" s="381"/>
      <c r="PX14" s="381"/>
      <c r="PY14" s="381"/>
      <c r="PZ14" s="381"/>
      <c r="QA14" s="381"/>
      <c r="QB14" s="381"/>
      <c r="QC14" s="381"/>
      <c r="QD14" s="381"/>
      <c r="QE14" s="381"/>
      <c r="QF14" s="381"/>
      <c r="QG14" s="381"/>
      <c r="QH14" s="381"/>
      <c r="QI14" s="381"/>
      <c r="QJ14" s="381"/>
      <c r="QK14" s="381"/>
      <c r="QL14" s="381"/>
      <c r="QM14" s="381"/>
      <c r="QN14" s="381"/>
      <c r="QO14" s="381"/>
      <c r="QP14" s="381"/>
      <c r="QQ14" s="381"/>
      <c r="QR14" s="381"/>
      <c r="QS14" s="381"/>
      <c r="QT14" s="381"/>
      <c r="QU14" s="381"/>
      <c r="QV14" s="346" t="b">
        <v>1</v>
      </c>
      <c r="QW14" s="386">
        <v>1</v>
      </c>
      <c r="QX14" s="386">
        <v>1</v>
      </c>
      <c r="QY14" s="386">
        <v>1</v>
      </c>
      <c r="QZ14" s="386">
        <v>1</v>
      </c>
      <c r="RA14" s="386">
        <v>1</v>
      </c>
      <c r="RB14" s="386">
        <v>1</v>
      </c>
      <c r="RC14" s="386">
        <v>1</v>
      </c>
      <c r="RD14" s="386">
        <v>1</v>
      </c>
      <c r="RE14" s="386">
        <v>1</v>
      </c>
      <c r="RF14" s="386">
        <v>1</v>
      </c>
      <c r="RG14" s="386">
        <v>1</v>
      </c>
      <c r="RH14" s="386">
        <v>1</v>
      </c>
      <c r="RI14" s="386">
        <v>1</v>
      </c>
      <c r="RJ14" s="386">
        <v>1</v>
      </c>
      <c r="RK14" s="386">
        <v>1</v>
      </c>
      <c r="RL14" s="386">
        <v>1</v>
      </c>
      <c r="RM14" s="386">
        <v>1</v>
      </c>
      <c r="RN14" s="386">
        <v>1</v>
      </c>
      <c r="RO14" s="386">
        <v>1</v>
      </c>
      <c r="RP14" s="386">
        <v>1</v>
      </c>
      <c r="RQ14" s="386">
        <v>1</v>
      </c>
      <c r="RR14" s="386">
        <v>1</v>
      </c>
      <c r="RS14" s="386">
        <v>1</v>
      </c>
      <c r="RT14" s="386">
        <v>1</v>
      </c>
      <c r="RU14" s="386">
        <v>1</v>
      </c>
      <c r="RV14" s="386">
        <v>1</v>
      </c>
      <c r="RW14" s="346" t="b">
        <v>1</v>
      </c>
      <c r="RX14" s="386">
        <v>1</v>
      </c>
      <c r="RY14" s="206"/>
      <c r="RZ14" s="346" t="b">
        <v>1</v>
      </c>
      <c r="SA14" s="386">
        <v>1</v>
      </c>
      <c r="SB14" s="206"/>
      <c r="SC14" s="163"/>
    </row>
    <row r="15" spans="1:497" ht="12.95" customHeight="1">
      <c r="A15" s="5"/>
      <c r="C15" s="5" t="str">
        <v>Include in System</v>
      </c>
      <c r="D15" s="53" t="str" cm="1">
        <f t="array" aca="1" ref="D15" ca="1">IFERROR(HYPERLINK("#"&amp;CELL("address", INDEX(J$12:AHT$12,,MATCH(C15,J$12:AHT$12,0))),$C15),"")</f>
        <v>Include in System</v>
      </c>
      <c r="E15" s="155" t="str" cm="1">
        <f t="array" ref="E15">_xlfn.LET(
  _xlpm.headerRow, $L$12:$ABM$12,
  _xlpm.dataRow, $L$13:$ABM$13,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128"/>
      <c r="I15" s="90"/>
      <c r="J15" t="s">
        <v>1202</v>
      </c>
      <c r="K15" s="39" t="s">
        <v>47</v>
      </c>
      <c r="L15" s="9" t="s">
        <v>142</v>
      </c>
      <c r="M15" s="186" t="b">
        <v>1</v>
      </c>
      <c r="N15" s="9" t="s">
        <v>1120</v>
      </c>
      <c r="O15" s="376" t="b">
        <v>1</v>
      </c>
      <c r="P15" s="145"/>
      <c r="Q15" s="145" t="s">
        <v>1121</v>
      </c>
      <c r="R15" s="145" t="s">
        <v>1447</v>
      </c>
      <c r="S15" s="346" t="b">
        <v>1</v>
      </c>
      <c r="T15" s="346" t="b">
        <v>0</v>
      </c>
      <c r="V15" s="226"/>
      <c r="W15" s="371" t="b">
        <v>0</v>
      </c>
      <c r="X15" s="371" t="b">
        <v>1</v>
      </c>
      <c r="Y15" s="371" t="b">
        <v>1</v>
      </c>
      <c r="Z15" s="371" t="b">
        <v>1</v>
      </c>
      <c r="AA15" s="371" t="b">
        <v>1</v>
      </c>
      <c r="AB15" s="371" t="b">
        <v>0</v>
      </c>
      <c r="AC15" s="371" t="b">
        <v>1</v>
      </c>
      <c r="AD15" s="371" t="b">
        <v>1</v>
      </c>
      <c r="AE15" s="371" t="b">
        <v>1</v>
      </c>
      <c r="AF15" s="371" t="b">
        <v>1</v>
      </c>
      <c r="AG15" s="371" t="b">
        <v>1</v>
      </c>
      <c r="AH15" s="371" t="b">
        <v>1</v>
      </c>
      <c r="AI15" s="371" t="b">
        <v>1</v>
      </c>
      <c r="AJ15" s="371" t="b">
        <v>1</v>
      </c>
      <c r="AK15" s="371" t="b">
        <v>1</v>
      </c>
      <c r="AL15" s="371" t="b">
        <v>1</v>
      </c>
      <c r="AM15" s="371" t="b">
        <v>1</v>
      </c>
      <c r="AN15" s="371" t="b">
        <v>1</v>
      </c>
      <c r="AO15" s="371" t="b">
        <v>1</v>
      </c>
      <c r="AP15" s="371" t="b">
        <v>1</v>
      </c>
      <c r="AQ15" s="371" t="b">
        <v>1</v>
      </c>
      <c r="AR15" s="371" t="b">
        <v>1</v>
      </c>
      <c r="AS15" s="371" t="b">
        <v>1</v>
      </c>
      <c r="AT15" s="371" t="b">
        <v>1</v>
      </c>
      <c r="AU15" s="371" t="b">
        <v>1</v>
      </c>
      <c r="AV15" s="371" t="b">
        <v>1</v>
      </c>
      <c r="AW15" s="41">
        <v>0</v>
      </c>
      <c r="AX15" s="140"/>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387"/>
      <c r="CU15" s="387"/>
      <c r="CV15" s="387"/>
      <c r="CW15" s="387"/>
      <c r="CX15" s="387"/>
      <c r="CY15" s="387"/>
      <c r="CZ15" s="387"/>
      <c r="DA15" s="387"/>
      <c r="DB15" s="141"/>
      <c r="DC15" s="141"/>
      <c r="DD15" s="141"/>
      <c r="DE15" s="141"/>
      <c r="DF15" s="141"/>
      <c r="DG15" s="141"/>
      <c r="DH15" s="141"/>
      <c r="DI15" s="141"/>
      <c r="DJ15" s="141"/>
      <c r="DK15" s="141"/>
      <c r="DL15" s="141"/>
      <c r="DM15" s="141"/>
      <c r="DN15" s="141"/>
      <c r="DO15" s="141"/>
      <c r="DP15" s="141"/>
      <c r="DQ15" s="141"/>
      <c r="DR15" s="379"/>
      <c r="DS15" s="379"/>
      <c r="DT15" s="379"/>
      <c r="DU15" s="379"/>
      <c r="DV15" s="379"/>
      <c r="DW15" s="379"/>
      <c r="DX15" s="379"/>
      <c r="DY15" s="379"/>
      <c r="DZ15" s="378">
        <v>130</v>
      </c>
      <c r="EA15" s="378">
        <v>129</v>
      </c>
      <c r="EB15" s="378">
        <v>128</v>
      </c>
      <c r="EC15" s="378">
        <v>127</v>
      </c>
      <c r="ED15" s="378">
        <v>126</v>
      </c>
      <c r="EE15" s="378">
        <v>125</v>
      </c>
      <c r="EF15" s="378">
        <v>123</v>
      </c>
      <c r="EG15" s="378">
        <v>121</v>
      </c>
      <c r="EH15" s="378">
        <v>119</v>
      </c>
      <c r="EI15" s="378">
        <v>117</v>
      </c>
      <c r="EJ15" s="378">
        <v>115</v>
      </c>
      <c r="EK15" s="378">
        <v>113</v>
      </c>
      <c r="EL15" s="378">
        <v>111</v>
      </c>
      <c r="EM15" s="378">
        <v>109</v>
      </c>
      <c r="EN15" s="378">
        <v>107</v>
      </c>
      <c r="EO15" s="378">
        <v>105</v>
      </c>
      <c r="EP15" s="378">
        <v>104</v>
      </c>
      <c r="EQ15" s="378">
        <v>103</v>
      </c>
      <c r="ER15" s="378">
        <v>102</v>
      </c>
      <c r="ES15" s="378">
        <v>101</v>
      </c>
      <c r="ET15" s="378">
        <v>100</v>
      </c>
      <c r="EU15" s="378">
        <v>99</v>
      </c>
      <c r="EV15" s="378">
        <v>98</v>
      </c>
      <c r="EW15" s="378">
        <v>97</v>
      </c>
      <c r="EX15" s="378">
        <v>96</v>
      </c>
      <c r="EY15" s="378">
        <v>95</v>
      </c>
      <c r="EZ15" s="378"/>
      <c r="FA15" s="378"/>
      <c r="FB15" s="378"/>
      <c r="FC15" s="378"/>
      <c r="FD15" s="378"/>
      <c r="FE15" s="378"/>
      <c r="FF15" s="378"/>
      <c r="FG15" s="378"/>
      <c r="FH15" s="378"/>
      <c r="FI15" s="378"/>
      <c r="FJ15" s="378"/>
      <c r="FK15" s="378"/>
      <c r="FL15" s="378"/>
      <c r="FM15" s="378"/>
      <c r="FN15" s="378"/>
      <c r="FO15" s="378"/>
      <c r="FP15" s="378"/>
      <c r="FQ15" s="378"/>
      <c r="FR15" s="378"/>
      <c r="FS15" s="378"/>
      <c r="FT15" s="378"/>
      <c r="FU15" s="378"/>
      <c r="FV15" s="378"/>
      <c r="FW15" s="378"/>
      <c r="FX15" s="378"/>
      <c r="FY15" s="378"/>
      <c r="FZ15" s="379"/>
      <c r="GA15" s="379"/>
      <c r="GB15" s="379"/>
      <c r="GC15" s="379"/>
      <c r="GD15" s="379"/>
      <c r="GE15" s="379"/>
      <c r="GF15" s="379"/>
      <c r="GG15" s="379"/>
      <c r="GH15" s="379"/>
      <c r="GI15" s="379"/>
      <c r="GJ15" s="379"/>
      <c r="GK15" s="379"/>
      <c r="GL15" s="379"/>
      <c r="GM15" s="379"/>
      <c r="GN15" s="379"/>
      <c r="GO15" s="379"/>
      <c r="GP15" s="379"/>
      <c r="GQ15" s="379"/>
      <c r="GR15" s="379"/>
      <c r="GS15" s="379"/>
      <c r="GT15" s="379"/>
      <c r="GU15" s="379"/>
      <c r="GV15" s="379"/>
      <c r="GW15" s="379"/>
      <c r="GX15" s="379"/>
      <c r="GY15" s="379"/>
      <c r="GZ15" s="379"/>
      <c r="HA15" s="379"/>
      <c r="HB15" s="379"/>
      <c r="HC15" s="379"/>
      <c r="HD15" s="379"/>
      <c r="HE15" s="379"/>
      <c r="HF15" s="379"/>
      <c r="HG15" s="379"/>
      <c r="HH15" s="379"/>
      <c r="HI15" s="379"/>
      <c r="HJ15" s="379"/>
      <c r="HK15" s="379"/>
      <c r="HL15" s="379"/>
      <c r="HM15" s="379"/>
      <c r="HN15" s="379"/>
      <c r="HO15" s="379"/>
      <c r="HP15" s="379"/>
      <c r="HQ15" s="379"/>
      <c r="HR15" s="379"/>
      <c r="HS15" s="379"/>
      <c r="HT15" s="379"/>
      <c r="HU15" s="379"/>
      <c r="HV15" s="379"/>
      <c r="HW15" s="379"/>
      <c r="HX15" s="379"/>
      <c r="HY15" s="379"/>
      <c r="HZ15" s="379"/>
      <c r="IA15" s="379"/>
      <c r="IB15" s="379"/>
      <c r="IC15" s="379"/>
      <c r="ID15" s="379"/>
      <c r="IE15" s="379"/>
      <c r="IF15" s="379"/>
      <c r="IG15" s="379"/>
      <c r="IH15" s="379"/>
      <c r="II15" s="379"/>
      <c r="IJ15" s="379"/>
      <c r="IK15" s="379"/>
      <c r="IL15" s="379"/>
      <c r="IM15" s="379"/>
      <c r="IN15" s="379"/>
      <c r="IO15" s="379"/>
      <c r="IP15" s="379"/>
      <c r="IQ15" s="379"/>
      <c r="IR15" s="379"/>
      <c r="IS15" s="379"/>
      <c r="IT15" s="379"/>
      <c r="IU15" s="379"/>
      <c r="IV15" s="379"/>
      <c r="IW15" s="379"/>
      <c r="IX15" s="379"/>
      <c r="IY15" s="379"/>
      <c r="IZ15" s="379"/>
      <c r="JA15" s="379"/>
      <c r="JB15" s="379"/>
      <c r="JC15" s="379"/>
      <c r="JD15" s="379"/>
      <c r="JE15" s="379"/>
      <c r="JF15" s="379"/>
      <c r="JG15" s="379"/>
      <c r="JH15" s="379"/>
      <c r="JI15" s="379"/>
      <c r="JJ15" s="379"/>
      <c r="JK15" s="379"/>
      <c r="JL15" s="379"/>
      <c r="JM15" s="379"/>
      <c r="JN15" s="379"/>
      <c r="JO15" s="379"/>
      <c r="JP15" s="379"/>
      <c r="JQ15" s="379"/>
      <c r="JR15" s="379"/>
      <c r="JS15" s="379"/>
      <c r="JT15" s="379"/>
      <c r="JU15" s="379"/>
      <c r="JV15" s="379"/>
      <c r="JW15" s="379"/>
      <c r="JX15" s="379"/>
      <c r="JY15" s="379"/>
      <c r="JZ15" s="380" t="s">
        <v>1112</v>
      </c>
      <c r="KA15" s="363" t="s">
        <v>1122</v>
      </c>
      <c r="KB15" s="381"/>
      <c r="KC15" s="381"/>
      <c r="KD15" s="381"/>
      <c r="KE15" s="381"/>
      <c r="KF15" s="381"/>
      <c r="KG15" s="381"/>
      <c r="KH15" s="381"/>
      <c r="KI15" s="381"/>
      <c r="KJ15" s="381"/>
      <c r="KK15" s="381"/>
      <c r="KL15" s="381"/>
      <c r="KM15" s="381"/>
      <c r="KN15" s="10"/>
      <c r="KO15" s="206"/>
      <c r="KP15" s="381"/>
      <c r="KQ15" s="381"/>
      <c r="KR15" s="381"/>
      <c r="KS15" s="381"/>
      <c r="KT15" s="381"/>
      <c r="KU15" s="381"/>
      <c r="KV15" s="381"/>
      <c r="KW15" s="381"/>
      <c r="KX15" s="381"/>
      <c r="KY15" s="381"/>
      <c r="KZ15" s="381"/>
      <c r="LA15" s="381"/>
      <c r="LB15" s="346" t="b">
        <v>1</v>
      </c>
      <c r="LC15" s="340">
        <v>0</v>
      </c>
      <c r="LD15" s="10"/>
      <c r="LE15" s="10"/>
      <c r="LF15" s="13"/>
      <c r="LG15" s="13"/>
      <c r="LH15" s="13"/>
      <c r="LI15" s="13"/>
      <c r="LJ15" s="10"/>
      <c r="LK15" s="369"/>
      <c r="LL15" s="381"/>
      <c r="LM15" s="369"/>
      <c r="LN15" s="369"/>
      <c r="LO15" s="369"/>
      <c r="LP15" s="369"/>
      <c r="LQ15" s="369"/>
      <c r="LR15" s="369"/>
      <c r="LS15" s="381"/>
      <c r="LT15" s="381"/>
      <c r="LU15" s="381"/>
      <c r="LV15" s="381"/>
      <c r="LW15" s="381"/>
      <c r="LX15" s="381"/>
      <c r="LY15" s="381"/>
      <c r="LZ15" s="381"/>
      <c r="MA15" s="275"/>
      <c r="MB15" s="275"/>
      <c r="MC15" s="381"/>
      <c r="MD15" s="381"/>
      <c r="ME15" s="453"/>
      <c r="MF15" s="368"/>
      <c r="MG15" s="384"/>
      <c r="MH15" s="382"/>
      <c r="MI15" s="352"/>
      <c r="MJ15" s="449"/>
      <c r="MK15" s="449"/>
      <c r="ML15" s="449"/>
      <c r="MM15" s="449"/>
      <c r="MN15" s="449"/>
      <c r="MO15" s="449"/>
      <c r="MP15" s="449"/>
      <c r="MQ15" s="449"/>
      <c r="MR15" s="449"/>
      <c r="MS15" s="449"/>
      <c r="MT15" s="449"/>
      <c r="MU15" s="449"/>
      <c r="MV15" s="384"/>
      <c r="MW15" s="352"/>
      <c r="MX15" s="449"/>
      <c r="MY15" s="449"/>
      <c r="MZ15" s="449"/>
      <c r="NA15" s="449"/>
      <c r="NB15" s="449"/>
      <c r="NC15" s="449"/>
      <c r="ND15" s="449"/>
      <c r="NE15" s="449"/>
      <c r="NF15" s="449"/>
      <c r="NG15" s="449"/>
      <c r="NH15" s="449"/>
      <c r="NI15" s="449"/>
      <c r="NJ15" s="346" t="b">
        <v>0</v>
      </c>
      <c r="NK15" s="368"/>
      <c r="NL15" s="369"/>
      <c r="NM15" s="368"/>
      <c r="NN15" s="346" t="b">
        <v>0</v>
      </c>
      <c r="NO15" s="346" t="b">
        <v>0</v>
      </c>
      <c r="NP15" s="346" t="b">
        <v>1</v>
      </c>
      <c r="NQ15" s="381"/>
      <c r="NR15" s="381"/>
      <c r="NS15" s="381"/>
      <c r="NT15" s="381"/>
      <c r="NU15" s="381"/>
      <c r="NV15" s="381"/>
      <c r="NW15" s="381"/>
      <c r="NX15" s="381"/>
      <c r="NY15" s="381"/>
      <c r="NZ15" s="381"/>
      <c r="OA15" s="381"/>
      <c r="OB15" s="381"/>
      <c r="OC15" s="381"/>
      <c r="OD15" s="381"/>
      <c r="OE15" s="381"/>
      <c r="OF15" s="381"/>
      <c r="OG15" s="381"/>
      <c r="OH15" s="381"/>
      <c r="OI15" s="381"/>
      <c r="OJ15" s="381"/>
      <c r="OK15" s="381"/>
      <c r="OL15" s="381"/>
      <c r="OM15" s="381"/>
      <c r="ON15" s="381"/>
      <c r="OO15" s="381"/>
      <c r="OP15" s="381"/>
      <c r="OQ15" s="346" t="b">
        <v>0</v>
      </c>
      <c r="OR15" s="346" t="b">
        <v>0</v>
      </c>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346" t="b">
        <v>1</v>
      </c>
      <c r="PU15" s="362">
        <v>1</v>
      </c>
      <c r="PV15" s="356">
        <v>1.1000000000000001</v>
      </c>
      <c r="PW15" s="356">
        <v>1.1000000000000001</v>
      </c>
      <c r="PX15" s="356">
        <v>1.1000000000000001</v>
      </c>
      <c r="PY15" s="356">
        <v>1.1000000000000001</v>
      </c>
      <c r="PZ15" s="356">
        <v>1.1000000000000001</v>
      </c>
      <c r="QA15" s="356">
        <v>1.1000000000000001</v>
      </c>
      <c r="QB15" s="356">
        <v>1.1000000000000001</v>
      </c>
      <c r="QC15" s="356">
        <v>1.1000000000000001</v>
      </c>
      <c r="QD15" s="356">
        <v>1.1000000000000001</v>
      </c>
      <c r="QE15" s="356">
        <v>1.1000000000000001</v>
      </c>
      <c r="QF15" s="356">
        <v>1.1000000000000001</v>
      </c>
      <c r="QG15" s="356">
        <v>1.1000000000000001</v>
      </c>
      <c r="QH15" s="356">
        <v>1.1000000000000001</v>
      </c>
      <c r="QI15" s="356">
        <v>1.1000000000000001</v>
      </c>
      <c r="QJ15" s="356">
        <v>1.1000000000000001</v>
      </c>
      <c r="QK15" s="356">
        <v>1.1000000000000001</v>
      </c>
      <c r="QL15" s="356">
        <v>1.1000000000000001</v>
      </c>
      <c r="QM15" s="356">
        <v>1.1000000000000001</v>
      </c>
      <c r="QN15" s="356">
        <v>1.1000000000000001</v>
      </c>
      <c r="QO15" s="356">
        <v>1.1000000000000001</v>
      </c>
      <c r="QP15" s="356">
        <v>1.1000000000000001</v>
      </c>
      <c r="QQ15" s="356">
        <v>1.1000000000000001</v>
      </c>
      <c r="QR15" s="356">
        <v>1.1000000000000001</v>
      </c>
      <c r="QS15" s="356">
        <v>1.1000000000000001</v>
      </c>
      <c r="QT15" s="356">
        <v>1.1000000000000001</v>
      </c>
      <c r="QU15" s="356">
        <v>1.1000000000000001</v>
      </c>
      <c r="QV15" s="346" t="b">
        <v>1</v>
      </c>
      <c r="QW15" s="386">
        <v>1</v>
      </c>
      <c r="QX15" s="386">
        <v>1</v>
      </c>
      <c r="QY15" s="386">
        <v>1</v>
      </c>
      <c r="QZ15" s="386">
        <v>1</v>
      </c>
      <c r="RA15" s="386">
        <v>1</v>
      </c>
      <c r="RB15" s="386">
        <v>1</v>
      </c>
      <c r="RC15" s="386">
        <v>1</v>
      </c>
      <c r="RD15" s="386">
        <v>1</v>
      </c>
      <c r="RE15" s="386">
        <v>1</v>
      </c>
      <c r="RF15" s="386">
        <v>1</v>
      </c>
      <c r="RG15" s="386">
        <v>1</v>
      </c>
      <c r="RH15" s="386">
        <v>1</v>
      </c>
      <c r="RI15" s="386">
        <v>1</v>
      </c>
      <c r="RJ15" s="386">
        <v>1</v>
      </c>
      <c r="RK15" s="386">
        <v>1</v>
      </c>
      <c r="RL15" s="386">
        <v>1</v>
      </c>
      <c r="RM15" s="386">
        <v>1</v>
      </c>
      <c r="RN15" s="386">
        <v>1</v>
      </c>
      <c r="RO15" s="386">
        <v>1</v>
      </c>
      <c r="RP15" s="386">
        <v>1</v>
      </c>
      <c r="RQ15" s="386">
        <v>1</v>
      </c>
      <c r="RR15" s="386">
        <v>1</v>
      </c>
      <c r="RS15" s="386">
        <v>1</v>
      </c>
      <c r="RT15" s="386">
        <v>1</v>
      </c>
      <c r="RU15" s="386">
        <v>1</v>
      </c>
      <c r="RV15" s="386">
        <v>1</v>
      </c>
      <c r="RW15" s="346" t="b">
        <v>1</v>
      </c>
      <c r="RX15" s="386">
        <v>1</v>
      </c>
      <c r="RY15" s="206"/>
      <c r="RZ15" s="346" t="b">
        <v>1</v>
      </c>
      <c r="SA15" s="386">
        <v>1</v>
      </c>
      <c r="SB15" s="206"/>
      <c r="SC15" s="163"/>
    </row>
    <row r="16" spans="1:497" ht="12.95" customHeight="1">
      <c r="A16" s="5"/>
      <c r="C16" s="5" t="str">
        <v>Resource Type</v>
      </c>
      <c r="D16" s="53" t="str" cm="1">
        <f t="array" aca="1" ref="D16" ca="1">IFERROR(HYPERLINK("#"&amp;CELL("address", INDEX(J$12:AHT$12,,MATCH(C16,J$12:AHT$12,0))),$C16),"")</f>
        <v>Resource Type</v>
      </c>
      <c r="E16" s="155" t="str" cm="1">
        <f t="array" ref="E16">_xlfn.LET(
  _xlpm.headerRow, $L$12:$ABM$12,
  _xlpm.dataRow, $L$13:$ABM$13,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H16" s="128"/>
      <c r="I16" s="90"/>
      <c r="J16" t="s">
        <v>1203</v>
      </c>
      <c r="K16" s="39" t="s">
        <v>47</v>
      </c>
      <c r="L16" s="9" t="s">
        <v>142</v>
      </c>
      <c r="M16" s="186" t="b">
        <v>1</v>
      </c>
      <c r="N16" s="9" t="s">
        <v>1204</v>
      </c>
      <c r="O16" s="376" t="b">
        <v>1</v>
      </c>
      <c r="P16" s="145"/>
      <c r="Q16" s="145" t="s">
        <v>1111</v>
      </c>
      <c r="R16" s="145" t="s">
        <v>1445</v>
      </c>
      <c r="S16" s="346" t="b">
        <v>1</v>
      </c>
      <c r="T16" s="346" t="b">
        <v>0</v>
      </c>
      <c r="V16" s="227"/>
      <c r="W16" s="371" t="b">
        <v>1</v>
      </c>
      <c r="X16" s="371" t="b">
        <v>1</v>
      </c>
      <c r="Y16" s="371" t="b">
        <v>1</v>
      </c>
      <c r="Z16" s="371" t="b">
        <v>1</v>
      </c>
      <c r="AA16" s="371" t="b">
        <v>1</v>
      </c>
      <c r="AB16" s="371" t="b">
        <v>1</v>
      </c>
      <c r="AC16" s="371" t="b">
        <v>1</v>
      </c>
      <c r="AD16" s="371" t="b">
        <v>1</v>
      </c>
      <c r="AE16" s="371" t="b">
        <v>1</v>
      </c>
      <c r="AF16" s="371" t="b">
        <v>1</v>
      </c>
      <c r="AG16" s="371" t="b">
        <v>1</v>
      </c>
      <c r="AH16" s="371" t="b">
        <v>1</v>
      </c>
      <c r="AI16" s="371" t="b">
        <v>1</v>
      </c>
      <c r="AJ16" s="371" t="b">
        <v>1</v>
      </c>
      <c r="AK16" s="371" t="b">
        <v>1</v>
      </c>
      <c r="AL16" s="371" t="b">
        <v>0</v>
      </c>
      <c r="AM16" s="371" t="b">
        <v>1</v>
      </c>
      <c r="AN16" s="371" t="b">
        <v>1</v>
      </c>
      <c r="AO16" s="371" t="b">
        <v>1</v>
      </c>
      <c r="AP16" s="371" t="b">
        <v>1</v>
      </c>
      <c r="AQ16" s="371" t="b">
        <v>0</v>
      </c>
      <c r="AR16" s="371" t="b">
        <v>1</v>
      </c>
      <c r="AS16" s="371" t="b">
        <v>1</v>
      </c>
      <c r="AT16" s="371" t="b">
        <v>1</v>
      </c>
      <c r="AU16" s="371" t="b">
        <v>1</v>
      </c>
      <c r="AV16" s="371" t="b">
        <v>0</v>
      </c>
      <c r="AW16" s="41">
        <v>0</v>
      </c>
      <c r="AX16" s="140"/>
      <c r="AY16" s="387"/>
      <c r="AZ16" s="387"/>
      <c r="BA16" s="387"/>
      <c r="BB16" s="387"/>
      <c r="BC16" s="387"/>
      <c r="BD16" s="387"/>
      <c r="BE16" s="387"/>
      <c r="BF16" s="387"/>
      <c r="BG16" s="387"/>
      <c r="BH16" s="387"/>
      <c r="BI16" s="387"/>
      <c r="BJ16" s="387"/>
      <c r="BK16" s="387"/>
      <c r="BL16" s="387"/>
      <c r="BM16" s="387"/>
      <c r="BN16" s="387"/>
      <c r="BO16" s="387"/>
      <c r="BP16" s="387"/>
      <c r="BQ16" s="387"/>
      <c r="BR16" s="387"/>
      <c r="BS16" s="387"/>
      <c r="BT16" s="387"/>
      <c r="BU16" s="387"/>
      <c r="BV16" s="387"/>
      <c r="BW16" s="387"/>
      <c r="BX16" s="387"/>
      <c r="BY16" s="387"/>
      <c r="BZ16" s="387"/>
      <c r="CA16" s="387"/>
      <c r="CB16" s="387"/>
      <c r="CC16" s="387"/>
      <c r="CD16" s="387"/>
      <c r="CE16" s="387"/>
      <c r="CF16" s="387"/>
      <c r="CG16" s="387"/>
      <c r="CH16" s="387"/>
      <c r="CI16" s="387"/>
      <c r="CJ16" s="387"/>
      <c r="CK16" s="387"/>
      <c r="CL16" s="387"/>
      <c r="CM16" s="387"/>
      <c r="CN16" s="387"/>
      <c r="CO16" s="387"/>
      <c r="CP16" s="387"/>
      <c r="CQ16" s="387"/>
      <c r="CR16" s="387"/>
      <c r="CS16" s="387"/>
      <c r="CT16" s="387"/>
      <c r="CU16" s="387"/>
      <c r="CV16" s="387"/>
      <c r="CW16" s="387"/>
      <c r="CX16" s="387"/>
      <c r="CY16" s="387"/>
      <c r="CZ16" s="387"/>
      <c r="DA16" s="387"/>
      <c r="DB16" s="141"/>
      <c r="DC16" s="141"/>
      <c r="DD16" s="141"/>
      <c r="DE16" s="141"/>
      <c r="DF16" s="141"/>
      <c r="DG16" s="141"/>
      <c r="DH16" s="141"/>
      <c r="DI16" s="141"/>
      <c r="DJ16" s="141"/>
      <c r="DK16" s="141"/>
      <c r="DL16" s="141"/>
      <c r="DM16" s="141"/>
      <c r="DN16" s="141"/>
      <c r="DO16" s="141"/>
      <c r="DP16" s="141"/>
      <c r="DQ16" s="141"/>
      <c r="DR16" s="379"/>
      <c r="DS16" s="379"/>
      <c r="DT16" s="379"/>
      <c r="DU16" s="379"/>
      <c r="DV16" s="379"/>
      <c r="DW16" s="379"/>
      <c r="DX16" s="379"/>
      <c r="DY16" s="379"/>
      <c r="DZ16" s="378">
        <v>90</v>
      </c>
      <c r="EA16" s="378">
        <v>89</v>
      </c>
      <c r="EB16" s="378">
        <v>88</v>
      </c>
      <c r="EC16" s="378">
        <v>87</v>
      </c>
      <c r="ED16" s="378">
        <v>86</v>
      </c>
      <c r="EE16" s="378">
        <v>85</v>
      </c>
      <c r="EF16" s="378">
        <v>84</v>
      </c>
      <c r="EG16" s="378">
        <v>83</v>
      </c>
      <c r="EH16" s="378">
        <v>82</v>
      </c>
      <c r="EI16" s="378">
        <v>81</v>
      </c>
      <c r="EJ16" s="378">
        <v>80</v>
      </c>
      <c r="EK16" s="378">
        <v>79</v>
      </c>
      <c r="EL16" s="378">
        <v>78</v>
      </c>
      <c r="EM16" s="378">
        <v>77</v>
      </c>
      <c r="EN16" s="378">
        <v>76</v>
      </c>
      <c r="EO16" s="378">
        <v>75</v>
      </c>
      <c r="EP16" s="378">
        <v>74</v>
      </c>
      <c r="EQ16" s="378">
        <v>73</v>
      </c>
      <c r="ER16" s="378">
        <v>72</v>
      </c>
      <c r="ES16" s="378">
        <v>71</v>
      </c>
      <c r="ET16" s="378">
        <v>70</v>
      </c>
      <c r="EU16" s="378">
        <v>69</v>
      </c>
      <c r="EV16" s="378">
        <v>68</v>
      </c>
      <c r="EW16" s="378">
        <v>67</v>
      </c>
      <c r="EX16" s="378">
        <v>66</v>
      </c>
      <c r="EY16" s="378">
        <v>65</v>
      </c>
      <c r="EZ16" s="378"/>
      <c r="FA16" s="378"/>
      <c r="FB16" s="378"/>
      <c r="FC16" s="378"/>
      <c r="FD16" s="378"/>
      <c r="FE16" s="378"/>
      <c r="FF16" s="378"/>
      <c r="FG16" s="378"/>
      <c r="FH16" s="378"/>
      <c r="FI16" s="378"/>
      <c r="FJ16" s="378"/>
      <c r="FK16" s="378"/>
      <c r="FL16" s="378"/>
      <c r="FM16" s="378"/>
      <c r="FN16" s="378"/>
      <c r="FO16" s="378"/>
      <c r="FP16" s="378"/>
      <c r="FQ16" s="378"/>
      <c r="FR16" s="378"/>
      <c r="FS16" s="378"/>
      <c r="FT16" s="378"/>
      <c r="FU16" s="378"/>
      <c r="FV16" s="378"/>
      <c r="FW16" s="378"/>
      <c r="FX16" s="378"/>
      <c r="FY16" s="378"/>
      <c r="FZ16" s="379"/>
      <c r="GA16" s="379"/>
      <c r="GB16" s="379"/>
      <c r="GC16" s="379"/>
      <c r="GD16" s="379"/>
      <c r="GE16" s="379"/>
      <c r="GF16" s="379"/>
      <c r="GG16" s="379"/>
      <c r="GH16" s="379"/>
      <c r="GI16" s="379"/>
      <c r="GJ16" s="379"/>
      <c r="GK16" s="379"/>
      <c r="GL16" s="379"/>
      <c r="GM16" s="379"/>
      <c r="GN16" s="379"/>
      <c r="GO16" s="379"/>
      <c r="GP16" s="379"/>
      <c r="GQ16" s="379"/>
      <c r="GR16" s="379"/>
      <c r="GS16" s="379"/>
      <c r="GT16" s="379"/>
      <c r="GU16" s="379"/>
      <c r="GV16" s="379"/>
      <c r="GW16" s="379"/>
      <c r="GX16" s="379"/>
      <c r="GY16" s="379"/>
      <c r="GZ16" s="379"/>
      <c r="HA16" s="379"/>
      <c r="HB16" s="379"/>
      <c r="HC16" s="379"/>
      <c r="HD16" s="379"/>
      <c r="HE16" s="379"/>
      <c r="HF16" s="379"/>
      <c r="HG16" s="379"/>
      <c r="HH16" s="379"/>
      <c r="HI16" s="379"/>
      <c r="HJ16" s="379"/>
      <c r="HK16" s="379"/>
      <c r="HL16" s="379"/>
      <c r="HM16" s="379"/>
      <c r="HN16" s="379"/>
      <c r="HO16" s="379"/>
      <c r="HP16" s="379"/>
      <c r="HQ16" s="379"/>
      <c r="HR16" s="379"/>
      <c r="HS16" s="379"/>
      <c r="HT16" s="379"/>
      <c r="HU16" s="379"/>
      <c r="HV16" s="379"/>
      <c r="HW16" s="379"/>
      <c r="HX16" s="379"/>
      <c r="HY16" s="379"/>
      <c r="HZ16" s="379"/>
      <c r="IA16" s="379"/>
      <c r="IB16" s="379"/>
      <c r="IC16" s="379"/>
      <c r="ID16" s="379"/>
      <c r="IE16" s="379"/>
      <c r="IF16" s="379"/>
      <c r="IG16" s="379"/>
      <c r="IH16" s="379"/>
      <c r="II16" s="379"/>
      <c r="IJ16" s="379"/>
      <c r="IK16" s="379"/>
      <c r="IL16" s="379"/>
      <c r="IM16" s="379"/>
      <c r="IN16" s="379"/>
      <c r="IO16" s="379"/>
      <c r="IP16" s="379"/>
      <c r="IQ16" s="379"/>
      <c r="IR16" s="379"/>
      <c r="IS16" s="379"/>
      <c r="IT16" s="379"/>
      <c r="IU16" s="379"/>
      <c r="IV16" s="379"/>
      <c r="IW16" s="379"/>
      <c r="IX16" s="379"/>
      <c r="IY16" s="379"/>
      <c r="IZ16" s="379"/>
      <c r="JA16" s="379"/>
      <c r="JB16" s="379"/>
      <c r="JC16" s="379"/>
      <c r="JD16" s="379"/>
      <c r="JE16" s="379"/>
      <c r="JF16" s="379"/>
      <c r="JG16" s="379"/>
      <c r="JH16" s="379"/>
      <c r="JI16" s="379"/>
      <c r="JJ16" s="379"/>
      <c r="JK16" s="379"/>
      <c r="JL16" s="379"/>
      <c r="JM16" s="379"/>
      <c r="JN16" s="379"/>
      <c r="JO16" s="379"/>
      <c r="JP16" s="379"/>
      <c r="JQ16" s="379"/>
      <c r="JR16" s="379"/>
      <c r="JS16" s="379"/>
      <c r="JT16" s="379"/>
      <c r="JU16" s="379"/>
      <c r="JV16" s="379"/>
      <c r="JW16" s="379"/>
      <c r="JX16" s="379"/>
      <c r="JY16" s="379"/>
      <c r="JZ16" s="380" t="s">
        <v>1112</v>
      </c>
      <c r="KA16" s="363" t="s">
        <v>1113</v>
      </c>
      <c r="KB16" s="381"/>
      <c r="KC16" s="381"/>
      <c r="KD16" s="381"/>
      <c r="KE16" s="381"/>
      <c r="KF16" s="381"/>
      <c r="KG16" s="381"/>
      <c r="KH16" s="381"/>
      <c r="KI16" s="381"/>
      <c r="KJ16" s="381"/>
      <c r="KK16" s="381"/>
      <c r="KL16" s="381"/>
      <c r="KM16" s="381"/>
      <c r="KN16" s="10"/>
      <c r="KO16" s="206"/>
      <c r="KP16" s="381"/>
      <c r="KQ16" s="381"/>
      <c r="KR16" s="381"/>
      <c r="KS16" s="381"/>
      <c r="KT16" s="381"/>
      <c r="KU16" s="381"/>
      <c r="KV16" s="381"/>
      <c r="KW16" s="381"/>
      <c r="KX16" s="381"/>
      <c r="KY16" s="381"/>
      <c r="KZ16" s="381"/>
      <c r="LA16" s="381"/>
      <c r="LB16" s="346" t="b">
        <v>1</v>
      </c>
      <c r="LC16" s="340">
        <v>0</v>
      </c>
      <c r="LD16" s="10"/>
      <c r="LE16" s="10"/>
      <c r="LF16" s="13"/>
      <c r="LG16" s="13"/>
      <c r="LH16" s="13"/>
      <c r="LI16" s="13"/>
      <c r="LJ16" s="10"/>
      <c r="LK16" s="369"/>
      <c r="LL16" s="381"/>
      <c r="LM16" s="369"/>
      <c r="LN16" s="369"/>
      <c r="LO16" s="369"/>
      <c r="LP16" s="369"/>
      <c r="LQ16" s="369"/>
      <c r="LR16" s="369"/>
      <c r="LS16" s="381"/>
      <c r="LT16" s="381"/>
      <c r="LU16" s="381"/>
      <c r="LV16" s="381"/>
      <c r="LW16" s="381"/>
      <c r="LX16" s="381"/>
      <c r="LY16" s="381"/>
      <c r="LZ16" s="381"/>
      <c r="MA16" s="275"/>
      <c r="MB16" s="275"/>
      <c r="MC16" s="381"/>
      <c r="MD16" s="381"/>
      <c r="ME16" s="453"/>
      <c r="MF16" s="368"/>
      <c r="MG16" s="384"/>
      <c r="MH16" s="382"/>
      <c r="MI16" s="352"/>
      <c r="MJ16" s="449"/>
      <c r="MK16" s="449"/>
      <c r="ML16" s="449"/>
      <c r="MM16" s="449"/>
      <c r="MN16" s="449"/>
      <c r="MO16" s="449"/>
      <c r="MP16" s="449"/>
      <c r="MQ16" s="449"/>
      <c r="MR16" s="449"/>
      <c r="MS16" s="449"/>
      <c r="MT16" s="449"/>
      <c r="MU16" s="449"/>
      <c r="MV16" s="384"/>
      <c r="MW16" s="352"/>
      <c r="MX16" s="449"/>
      <c r="MY16" s="449"/>
      <c r="MZ16" s="449"/>
      <c r="NA16" s="449"/>
      <c r="NB16" s="449"/>
      <c r="NC16" s="449"/>
      <c r="ND16" s="449"/>
      <c r="NE16" s="449"/>
      <c r="NF16" s="449"/>
      <c r="NG16" s="449"/>
      <c r="NH16" s="449"/>
      <c r="NI16" s="449"/>
      <c r="NJ16" s="346" t="b">
        <v>0</v>
      </c>
      <c r="NK16" s="368"/>
      <c r="NL16" s="369"/>
      <c r="NM16" s="368"/>
      <c r="NN16" s="346" t="b">
        <v>0</v>
      </c>
      <c r="NO16" s="346" t="b">
        <v>0</v>
      </c>
      <c r="NP16" s="346" t="b">
        <v>1</v>
      </c>
      <c r="NQ16" s="381"/>
      <c r="NR16" s="381"/>
      <c r="NS16" s="381"/>
      <c r="NT16" s="381"/>
      <c r="NU16" s="381"/>
      <c r="NV16" s="381"/>
      <c r="NW16" s="381"/>
      <c r="NX16" s="381"/>
      <c r="NY16" s="381"/>
      <c r="NZ16" s="381"/>
      <c r="OA16" s="381"/>
      <c r="OB16" s="381"/>
      <c r="OC16" s="381"/>
      <c r="OD16" s="381"/>
      <c r="OE16" s="381"/>
      <c r="OF16" s="381"/>
      <c r="OG16" s="381"/>
      <c r="OH16" s="381"/>
      <c r="OI16" s="381"/>
      <c r="OJ16" s="381"/>
      <c r="OK16" s="381"/>
      <c r="OL16" s="381"/>
      <c r="OM16" s="381"/>
      <c r="ON16" s="381"/>
      <c r="OO16" s="381"/>
      <c r="OP16" s="381"/>
      <c r="OQ16" s="346" t="b">
        <v>0</v>
      </c>
      <c r="OR16" s="346" t="b">
        <v>1</v>
      </c>
      <c r="OS16" s="357">
        <v>1</v>
      </c>
      <c r="OT16" s="358">
        <v>0.9</v>
      </c>
      <c r="OU16" s="358">
        <v>0.9</v>
      </c>
      <c r="OV16" s="358">
        <v>0.9</v>
      </c>
      <c r="OW16" s="358">
        <v>0.9</v>
      </c>
      <c r="OX16" s="358">
        <v>0.9</v>
      </c>
      <c r="OY16" s="358">
        <v>0.9</v>
      </c>
      <c r="OZ16" s="358">
        <v>0.9</v>
      </c>
      <c r="PA16" s="358">
        <v>0.9</v>
      </c>
      <c r="PB16" s="358">
        <v>0.9</v>
      </c>
      <c r="PC16" s="358">
        <v>0.9</v>
      </c>
      <c r="PD16" s="358">
        <v>0.9</v>
      </c>
      <c r="PE16" s="358">
        <v>0.9</v>
      </c>
      <c r="PF16" s="358">
        <v>0.9</v>
      </c>
      <c r="PG16" s="358">
        <v>0.9</v>
      </c>
      <c r="PH16" s="358">
        <v>0.9</v>
      </c>
      <c r="PI16" s="358">
        <v>0.9</v>
      </c>
      <c r="PJ16" s="358">
        <v>0.9</v>
      </c>
      <c r="PK16" s="358">
        <v>0.9</v>
      </c>
      <c r="PL16" s="358">
        <v>0.9</v>
      </c>
      <c r="PM16" s="358">
        <v>0.9</v>
      </c>
      <c r="PN16" s="358">
        <v>0.9</v>
      </c>
      <c r="PO16" s="358">
        <v>0.9</v>
      </c>
      <c r="PP16" s="358">
        <v>0.9</v>
      </c>
      <c r="PQ16" s="358">
        <v>0.9</v>
      </c>
      <c r="PR16" s="358">
        <v>0.9</v>
      </c>
      <c r="PS16" s="358">
        <v>0.9</v>
      </c>
      <c r="PT16" s="346" t="b">
        <v>0</v>
      </c>
      <c r="PU16" s="385"/>
      <c r="PV16" s="381"/>
      <c r="PW16" s="381"/>
      <c r="PX16" s="381"/>
      <c r="PY16" s="381"/>
      <c r="PZ16" s="381"/>
      <c r="QA16" s="381"/>
      <c r="QB16" s="381"/>
      <c r="QC16" s="381"/>
      <c r="QD16" s="381"/>
      <c r="QE16" s="381"/>
      <c r="QF16" s="381"/>
      <c r="QG16" s="381"/>
      <c r="QH16" s="381"/>
      <c r="QI16" s="381"/>
      <c r="QJ16" s="381"/>
      <c r="QK16" s="381"/>
      <c r="QL16" s="381"/>
      <c r="QM16" s="381"/>
      <c r="QN16" s="381"/>
      <c r="QO16" s="381"/>
      <c r="QP16" s="381"/>
      <c r="QQ16" s="381"/>
      <c r="QR16" s="381"/>
      <c r="QS16" s="381"/>
      <c r="QT16" s="381"/>
      <c r="QU16" s="381"/>
      <c r="QV16" s="346" t="b">
        <v>1</v>
      </c>
      <c r="QW16" s="386">
        <v>1</v>
      </c>
      <c r="QX16" s="386">
        <v>1</v>
      </c>
      <c r="QY16" s="386">
        <v>1</v>
      </c>
      <c r="QZ16" s="386">
        <v>1</v>
      </c>
      <c r="RA16" s="386">
        <v>1</v>
      </c>
      <c r="RB16" s="386">
        <v>1</v>
      </c>
      <c r="RC16" s="386">
        <v>1</v>
      </c>
      <c r="RD16" s="386">
        <v>1</v>
      </c>
      <c r="RE16" s="386">
        <v>1</v>
      </c>
      <c r="RF16" s="386">
        <v>1</v>
      </c>
      <c r="RG16" s="386">
        <v>1</v>
      </c>
      <c r="RH16" s="386">
        <v>1</v>
      </c>
      <c r="RI16" s="386">
        <v>1</v>
      </c>
      <c r="RJ16" s="386">
        <v>1</v>
      </c>
      <c r="RK16" s="386">
        <v>1</v>
      </c>
      <c r="RL16" s="386">
        <v>1</v>
      </c>
      <c r="RM16" s="386">
        <v>1</v>
      </c>
      <c r="RN16" s="386">
        <v>1</v>
      </c>
      <c r="RO16" s="386">
        <v>1</v>
      </c>
      <c r="RP16" s="386">
        <v>1</v>
      </c>
      <c r="RQ16" s="386">
        <v>1</v>
      </c>
      <c r="RR16" s="386">
        <v>1</v>
      </c>
      <c r="RS16" s="386">
        <v>1</v>
      </c>
      <c r="RT16" s="386">
        <v>1</v>
      </c>
      <c r="RU16" s="386">
        <v>1</v>
      </c>
      <c r="RV16" s="386">
        <v>1</v>
      </c>
      <c r="RW16" s="346" t="b">
        <v>1</v>
      </c>
      <c r="RX16" s="386">
        <v>1</v>
      </c>
      <c r="RY16" s="206"/>
      <c r="RZ16" s="346" t="b">
        <v>1</v>
      </c>
      <c r="SA16" s="386">
        <v>1</v>
      </c>
      <c r="SB16" s="206"/>
      <c r="SC16" s="163"/>
    </row>
    <row r="17" spans="1:497" ht="12.95" customHeight="1">
      <c r="A17" s="5"/>
      <c r="C17" s="5" t="str">
        <v>Resource Groups</v>
      </c>
      <c r="D17" s="53" t="str" cm="1">
        <f t="array" aca="1" ref="D17" ca="1">IFERROR(HYPERLINK("#"&amp;CELL("address", INDEX(J$12:AHT$12,,MATCH(C17,J$12:AHT$12,0))),$C17),"")</f>
        <v>Resource Groups</v>
      </c>
      <c r="E17" s="155" t="str" cm="1">
        <f t="array" ref="E17">_xlfn.LET(
  _xlpm.headerRow, $L$12:$ABM$12,
  _xlpm.dataRow, $L$13:$ABM$13,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0" t="b">
        <v>1</v>
      </c>
      <c r="H17" s="128"/>
      <c r="I17" s="90"/>
      <c r="J17" t="s">
        <v>1205</v>
      </c>
      <c r="K17" s="39" t="s">
        <v>47</v>
      </c>
      <c r="L17" s="9" t="s">
        <v>142</v>
      </c>
      <c r="M17" s="186" t="b">
        <v>1</v>
      </c>
      <c r="N17" s="9" t="s">
        <v>1206</v>
      </c>
      <c r="O17" s="376" t="b">
        <v>1</v>
      </c>
      <c r="P17" s="145"/>
      <c r="Q17" s="145" t="s">
        <v>1118</v>
      </c>
      <c r="R17" s="145" t="s">
        <v>1446</v>
      </c>
      <c r="S17" s="346" t="b">
        <v>1</v>
      </c>
      <c r="T17" s="346" t="b">
        <v>0</v>
      </c>
      <c r="V17" s="226"/>
      <c r="W17" s="371" t="b">
        <v>1</v>
      </c>
      <c r="X17" s="371" t="b">
        <v>1</v>
      </c>
      <c r="Y17" s="371" t="b">
        <v>1</v>
      </c>
      <c r="Z17" s="371" t="b">
        <v>1</v>
      </c>
      <c r="AA17" s="371" t="b">
        <v>1</v>
      </c>
      <c r="AB17" s="371" t="b">
        <v>1</v>
      </c>
      <c r="AC17" s="371" t="b">
        <v>1</v>
      </c>
      <c r="AD17" s="371" t="b">
        <v>1</v>
      </c>
      <c r="AE17" s="371" t="b">
        <v>1</v>
      </c>
      <c r="AF17" s="371" t="b">
        <v>1</v>
      </c>
      <c r="AG17" s="371" t="b">
        <v>1</v>
      </c>
      <c r="AH17" s="371" t="b">
        <v>1</v>
      </c>
      <c r="AI17" s="371" t="b">
        <v>1</v>
      </c>
      <c r="AJ17" s="371" t="b">
        <v>1</v>
      </c>
      <c r="AK17" s="371" t="b">
        <v>1</v>
      </c>
      <c r="AL17" s="371" t="b">
        <v>0</v>
      </c>
      <c r="AM17" s="371" t="b">
        <v>1</v>
      </c>
      <c r="AN17" s="371" t="b">
        <v>1</v>
      </c>
      <c r="AO17" s="371" t="b">
        <v>1</v>
      </c>
      <c r="AP17" s="371" t="b">
        <v>1</v>
      </c>
      <c r="AQ17" s="371" t="b">
        <v>0</v>
      </c>
      <c r="AR17" s="371" t="b">
        <v>1</v>
      </c>
      <c r="AS17" s="371" t="b">
        <v>1</v>
      </c>
      <c r="AT17" s="371" t="b">
        <v>1</v>
      </c>
      <c r="AU17" s="371" t="b">
        <v>1</v>
      </c>
      <c r="AV17" s="371" t="b">
        <v>0</v>
      </c>
      <c r="AW17" s="41">
        <v>0</v>
      </c>
      <c r="AX17" s="140"/>
      <c r="AY17" s="387"/>
      <c r="AZ17" s="387"/>
      <c r="BA17" s="387"/>
      <c r="BB17" s="387"/>
      <c r="BC17" s="387"/>
      <c r="BD17" s="387"/>
      <c r="BE17" s="387"/>
      <c r="BF17" s="387"/>
      <c r="BG17" s="387"/>
      <c r="BH17" s="387"/>
      <c r="BI17" s="387"/>
      <c r="BJ17" s="387"/>
      <c r="BK17" s="387"/>
      <c r="BL17" s="387"/>
      <c r="BM17" s="387"/>
      <c r="BN17" s="387"/>
      <c r="BO17" s="387"/>
      <c r="BP17" s="387"/>
      <c r="BQ17" s="387"/>
      <c r="BR17" s="387"/>
      <c r="BS17" s="387"/>
      <c r="BT17" s="387"/>
      <c r="BU17" s="387"/>
      <c r="BV17" s="387"/>
      <c r="BW17" s="387"/>
      <c r="BX17" s="387"/>
      <c r="BY17" s="387"/>
      <c r="BZ17" s="387"/>
      <c r="CA17" s="387"/>
      <c r="CB17" s="387"/>
      <c r="CC17" s="387"/>
      <c r="CD17" s="387"/>
      <c r="CE17" s="387"/>
      <c r="CF17" s="387"/>
      <c r="CG17" s="387"/>
      <c r="CH17" s="387"/>
      <c r="CI17" s="387"/>
      <c r="CJ17" s="387"/>
      <c r="CK17" s="387"/>
      <c r="CL17" s="387"/>
      <c r="CM17" s="387"/>
      <c r="CN17" s="387"/>
      <c r="CO17" s="387"/>
      <c r="CP17" s="387"/>
      <c r="CQ17" s="387"/>
      <c r="CR17" s="387"/>
      <c r="CS17" s="387"/>
      <c r="CT17" s="387"/>
      <c r="CU17" s="387"/>
      <c r="CV17" s="387"/>
      <c r="CW17" s="387"/>
      <c r="CX17" s="387"/>
      <c r="CY17" s="387"/>
      <c r="CZ17" s="387"/>
      <c r="DA17" s="387"/>
      <c r="DB17" s="141"/>
      <c r="DC17" s="141"/>
      <c r="DD17" s="141"/>
      <c r="DE17" s="141"/>
      <c r="DF17" s="141"/>
      <c r="DG17" s="141"/>
      <c r="DH17" s="141"/>
      <c r="DI17" s="141"/>
      <c r="DJ17" s="141"/>
      <c r="DK17" s="141"/>
      <c r="DL17" s="141"/>
      <c r="DM17" s="141"/>
      <c r="DN17" s="141"/>
      <c r="DO17" s="141"/>
      <c r="DP17" s="141"/>
      <c r="DQ17" s="141"/>
      <c r="DR17" s="379"/>
      <c r="DS17" s="379"/>
      <c r="DT17" s="379"/>
      <c r="DU17" s="379"/>
      <c r="DV17" s="379"/>
      <c r="DW17" s="379"/>
      <c r="DX17" s="379"/>
      <c r="DY17" s="379"/>
      <c r="DZ17" s="378">
        <v>150</v>
      </c>
      <c r="EA17" s="378">
        <v>149</v>
      </c>
      <c r="EB17" s="378">
        <v>148</v>
      </c>
      <c r="EC17" s="378">
        <v>147</v>
      </c>
      <c r="ED17" s="378">
        <v>146</v>
      </c>
      <c r="EE17" s="378">
        <v>144</v>
      </c>
      <c r="EF17" s="378">
        <v>142</v>
      </c>
      <c r="EG17" s="378">
        <v>140</v>
      </c>
      <c r="EH17" s="378">
        <v>138</v>
      </c>
      <c r="EI17" s="378">
        <v>136</v>
      </c>
      <c r="EJ17" s="378">
        <v>134</v>
      </c>
      <c r="EK17" s="378">
        <v>132</v>
      </c>
      <c r="EL17" s="378">
        <v>130</v>
      </c>
      <c r="EM17" s="378">
        <v>128</v>
      </c>
      <c r="EN17" s="378">
        <v>126</v>
      </c>
      <c r="EO17" s="378">
        <v>124</v>
      </c>
      <c r="EP17" s="378">
        <v>122</v>
      </c>
      <c r="EQ17" s="378">
        <v>120</v>
      </c>
      <c r="ER17" s="378">
        <v>118</v>
      </c>
      <c r="ES17" s="378">
        <v>116</v>
      </c>
      <c r="ET17" s="378">
        <v>114</v>
      </c>
      <c r="EU17" s="378">
        <v>112</v>
      </c>
      <c r="EV17" s="378">
        <v>110</v>
      </c>
      <c r="EW17" s="378">
        <v>108</v>
      </c>
      <c r="EX17" s="378">
        <v>106</v>
      </c>
      <c r="EY17" s="378">
        <v>104</v>
      </c>
      <c r="EZ17" s="378"/>
      <c r="FA17" s="378"/>
      <c r="FB17" s="378"/>
      <c r="FC17" s="378"/>
      <c r="FD17" s="378"/>
      <c r="FE17" s="378"/>
      <c r="FF17" s="378"/>
      <c r="FG17" s="378"/>
      <c r="FH17" s="378"/>
      <c r="FI17" s="378"/>
      <c r="FJ17" s="378"/>
      <c r="FK17" s="378"/>
      <c r="FL17" s="378"/>
      <c r="FM17" s="378"/>
      <c r="FN17" s="378"/>
      <c r="FO17" s="378"/>
      <c r="FP17" s="378"/>
      <c r="FQ17" s="378"/>
      <c r="FR17" s="378"/>
      <c r="FS17" s="378"/>
      <c r="FT17" s="378"/>
      <c r="FU17" s="378"/>
      <c r="FV17" s="378"/>
      <c r="FW17" s="378"/>
      <c r="FX17" s="378"/>
      <c r="FY17" s="378"/>
      <c r="FZ17" s="379"/>
      <c r="GA17" s="379"/>
      <c r="GB17" s="379"/>
      <c r="GC17" s="379"/>
      <c r="GD17" s="379"/>
      <c r="GE17" s="379"/>
      <c r="GF17" s="379"/>
      <c r="GG17" s="379"/>
      <c r="GH17" s="379"/>
      <c r="GI17" s="379"/>
      <c r="GJ17" s="379"/>
      <c r="GK17" s="379"/>
      <c r="GL17" s="379"/>
      <c r="GM17" s="379"/>
      <c r="GN17" s="379"/>
      <c r="GO17" s="379"/>
      <c r="GP17" s="379"/>
      <c r="GQ17" s="379"/>
      <c r="GR17" s="379"/>
      <c r="GS17" s="379"/>
      <c r="GT17" s="379"/>
      <c r="GU17" s="379"/>
      <c r="GV17" s="379"/>
      <c r="GW17" s="379"/>
      <c r="GX17" s="379"/>
      <c r="GY17" s="379"/>
      <c r="GZ17" s="379"/>
      <c r="HA17" s="379"/>
      <c r="HB17" s="379"/>
      <c r="HC17" s="379"/>
      <c r="HD17" s="379"/>
      <c r="HE17" s="379"/>
      <c r="HF17" s="379"/>
      <c r="HG17" s="379"/>
      <c r="HH17" s="379"/>
      <c r="HI17" s="379"/>
      <c r="HJ17" s="379"/>
      <c r="HK17" s="379"/>
      <c r="HL17" s="379"/>
      <c r="HM17" s="379"/>
      <c r="HN17" s="379"/>
      <c r="HO17" s="379"/>
      <c r="HP17" s="379"/>
      <c r="HQ17" s="379"/>
      <c r="HR17" s="379"/>
      <c r="HS17" s="379"/>
      <c r="HT17" s="379"/>
      <c r="HU17" s="379"/>
      <c r="HV17" s="379"/>
      <c r="HW17" s="379"/>
      <c r="HX17" s="379"/>
      <c r="HY17" s="379"/>
      <c r="HZ17" s="379"/>
      <c r="IA17" s="379"/>
      <c r="IB17" s="379"/>
      <c r="IC17" s="379"/>
      <c r="ID17" s="379"/>
      <c r="IE17" s="379"/>
      <c r="IF17" s="379"/>
      <c r="IG17" s="379"/>
      <c r="IH17" s="379"/>
      <c r="II17" s="379"/>
      <c r="IJ17" s="379"/>
      <c r="IK17" s="379"/>
      <c r="IL17" s="379"/>
      <c r="IM17" s="379"/>
      <c r="IN17" s="379"/>
      <c r="IO17" s="379"/>
      <c r="IP17" s="379"/>
      <c r="IQ17" s="379"/>
      <c r="IR17" s="379"/>
      <c r="IS17" s="379"/>
      <c r="IT17" s="379"/>
      <c r="IU17" s="379"/>
      <c r="IV17" s="379"/>
      <c r="IW17" s="379"/>
      <c r="IX17" s="379"/>
      <c r="IY17" s="379"/>
      <c r="IZ17" s="379"/>
      <c r="JA17" s="379"/>
      <c r="JB17" s="379"/>
      <c r="JC17" s="379"/>
      <c r="JD17" s="379"/>
      <c r="JE17" s="379"/>
      <c r="JF17" s="379"/>
      <c r="JG17" s="379"/>
      <c r="JH17" s="379"/>
      <c r="JI17" s="379"/>
      <c r="JJ17" s="379"/>
      <c r="JK17" s="379"/>
      <c r="JL17" s="379"/>
      <c r="JM17" s="379"/>
      <c r="JN17" s="379"/>
      <c r="JO17" s="379"/>
      <c r="JP17" s="379"/>
      <c r="JQ17" s="379"/>
      <c r="JR17" s="379"/>
      <c r="JS17" s="379"/>
      <c r="JT17" s="379"/>
      <c r="JU17" s="379"/>
      <c r="JV17" s="379"/>
      <c r="JW17" s="379"/>
      <c r="JX17" s="379"/>
      <c r="JY17" s="379"/>
      <c r="JZ17" s="380"/>
      <c r="KA17" s="206"/>
      <c r="KB17" s="381"/>
      <c r="KC17" s="381"/>
      <c r="KD17" s="381"/>
      <c r="KE17" s="381"/>
      <c r="KF17" s="381"/>
      <c r="KG17" s="381"/>
      <c r="KH17" s="381"/>
      <c r="KI17" s="381"/>
      <c r="KJ17" s="381"/>
      <c r="KK17" s="381"/>
      <c r="KL17" s="381"/>
      <c r="KM17" s="381"/>
      <c r="KN17" s="10"/>
      <c r="KO17" s="206"/>
      <c r="KP17" s="381"/>
      <c r="KQ17" s="381"/>
      <c r="KR17" s="381"/>
      <c r="KS17" s="381"/>
      <c r="KT17" s="381"/>
      <c r="KU17" s="381"/>
      <c r="KV17" s="381"/>
      <c r="KW17" s="381"/>
      <c r="KX17" s="381"/>
      <c r="KY17" s="381"/>
      <c r="KZ17" s="381"/>
      <c r="LA17" s="381"/>
      <c r="LB17" s="346" t="b">
        <v>0</v>
      </c>
      <c r="LC17" s="340"/>
      <c r="LD17" s="10"/>
      <c r="LE17" s="10"/>
      <c r="LF17" s="13"/>
      <c r="LG17" s="13"/>
      <c r="LH17" s="13"/>
      <c r="LI17" s="13"/>
      <c r="LJ17" s="10"/>
      <c r="LK17" s="369"/>
      <c r="LL17" s="381"/>
      <c r="LM17" s="369"/>
      <c r="LN17" s="369"/>
      <c r="LO17" s="369"/>
      <c r="LP17" s="369"/>
      <c r="LQ17" s="369"/>
      <c r="LR17" s="369"/>
      <c r="LS17" s="419"/>
      <c r="LT17" s="419"/>
      <c r="LU17" s="419"/>
      <c r="LV17" s="381"/>
      <c r="LW17" s="381"/>
      <c r="LX17" s="381"/>
      <c r="LY17" s="381"/>
      <c r="LZ17" s="381"/>
      <c r="MA17" s="275">
        <v>0.9</v>
      </c>
      <c r="MB17" s="275">
        <v>0.9</v>
      </c>
      <c r="MC17" s="381"/>
      <c r="MD17" s="381"/>
      <c r="ME17" s="453"/>
      <c r="MF17" s="368">
        <v>1</v>
      </c>
      <c r="MG17" s="384" t="s">
        <v>1207</v>
      </c>
      <c r="MH17" s="382"/>
      <c r="MI17" s="352"/>
      <c r="MJ17" s="449"/>
      <c r="MK17" s="449"/>
      <c r="ML17" s="449"/>
      <c r="MM17" s="449"/>
      <c r="MN17" s="449"/>
      <c r="MO17" s="449"/>
      <c r="MP17" s="449"/>
      <c r="MQ17" s="449"/>
      <c r="MR17" s="449"/>
      <c r="MS17" s="449"/>
      <c r="MT17" s="449"/>
      <c r="MU17" s="449"/>
      <c r="MV17" s="384"/>
      <c r="MW17" s="352"/>
      <c r="MX17" s="449"/>
      <c r="MY17" s="449"/>
      <c r="MZ17" s="449"/>
      <c r="NA17" s="449"/>
      <c r="NB17" s="449"/>
      <c r="NC17" s="449"/>
      <c r="ND17" s="449"/>
      <c r="NE17" s="449"/>
      <c r="NF17" s="449"/>
      <c r="NG17" s="449"/>
      <c r="NH17" s="449"/>
      <c r="NI17" s="449"/>
      <c r="NJ17" s="346" t="b">
        <v>0</v>
      </c>
      <c r="NK17" s="388" t="s">
        <v>1203</v>
      </c>
      <c r="NL17" s="369">
        <v>1</v>
      </c>
      <c r="NM17" s="368"/>
      <c r="NN17" s="346" t="b">
        <v>0</v>
      </c>
      <c r="NO17" s="346" t="b">
        <v>0</v>
      </c>
      <c r="NP17" s="346" t="b">
        <v>1</v>
      </c>
      <c r="NQ17" s="381"/>
      <c r="NR17" s="381"/>
      <c r="NS17" s="381"/>
      <c r="NT17" s="381"/>
      <c r="NU17" s="381"/>
      <c r="NV17" s="381"/>
      <c r="NW17" s="381"/>
      <c r="NX17" s="381"/>
      <c r="NY17" s="381"/>
      <c r="NZ17" s="381"/>
      <c r="OA17" s="381"/>
      <c r="OB17" s="381"/>
      <c r="OC17" s="381"/>
      <c r="OD17" s="381"/>
      <c r="OE17" s="381"/>
      <c r="OF17" s="381"/>
      <c r="OG17" s="381"/>
      <c r="OH17" s="381"/>
      <c r="OI17" s="381"/>
      <c r="OJ17" s="381"/>
      <c r="OK17" s="381"/>
      <c r="OL17" s="381"/>
      <c r="OM17" s="381"/>
      <c r="ON17" s="381"/>
      <c r="OO17" s="381"/>
      <c r="OP17" s="381"/>
      <c r="OQ17" s="346" t="b">
        <v>0</v>
      </c>
      <c r="OR17" s="346" t="b">
        <v>1</v>
      </c>
      <c r="OS17" s="359">
        <v>2</v>
      </c>
      <c r="OT17" s="360">
        <v>1</v>
      </c>
      <c r="OU17" s="360">
        <v>1</v>
      </c>
      <c r="OV17" s="360">
        <v>1</v>
      </c>
      <c r="OW17" s="360">
        <v>1</v>
      </c>
      <c r="OX17" s="360">
        <v>1</v>
      </c>
      <c r="OY17" s="360">
        <v>1</v>
      </c>
      <c r="OZ17" s="360">
        <v>1</v>
      </c>
      <c r="PA17" s="360">
        <v>1</v>
      </c>
      <c r="PB17" s="360">
        <v>1</v>
      </c>
      <c r="PC17" s="360">
        <v>1</v>
      </c>
      <c r="PD17" s="360">
        <v>1</v>
      </c>
      <c r="PE17" s="360">
        <v>1</v>
      </c>
      <c r="PF17" s="360">
        <v>1</v>
      </c>
      <c r="PG17" s="360">
        <v>1</v>
      </c>
      <c r="PH17" s="360">
        <v>1</v>
      </c>
      <c r="PI17" s="360">
        <v>1</v>
      </c>
      <c r="PJ17" s="360">
        <v>1</v>
      </c>
      <c r="PK17" s="360">
        <v>1</v>
      </c>
      <c r="PL17" s="360">
        <v>1</v>
      </c>
      <c r="PM17" s="360">
        <v>1</v>
      </c>
      <c r="PN17" s="360">
        <v>1</v>
      </c>
      <c r="PO17" s="360">
        <v>1</v>
      </c>
      <c r="PP17" s="360">
        <v>1</v>
      </c>
      <c r="PQ17" s="360">
        <v>1</v>
      </c>
      <c r="PR17" s="360">
        <v>1</v>
      </c>
      <c r="PS17" s="360">
        <v>1</v>
      </c>
      <c r="PT17" s="346" t="b">
        <v>0</v>
      </c>
      <c r="PU17" s="385"/>
      <c r="PV17" s="381"/>
      <c r="PW17" s="381"/>
      <c r="PX17" s="381"/>
      <c r="PY17" s="381"/>
      <c r="PZ17" s="381"/>
      <c r="QA17" s="381"/>
      <c r="QB17" s="381"/>
      <c r="QC17" s="381"/>
      <c r="QD17" s="381"/>
      <c r="QE17" s="381"/>
      <c r="QF17" s="381"/>
      <c r="QG17" s="381"/>
      <c r="QH17" s="381"/>
      <c r="QI17" s="381"/>
      <c r="QJ17" s="381"/>
      <c r="QK17" s="381"/>
      <c r="QL17" s="381"/>
      <c r="QM17" s="381"/>
      <c r="QN17" s="381"/>
      <c r="QO17" s="381"/>
      <c r="QP17" s="381"/>
      <c r="QQ17" s="381"/>
      <c r="QR17" s="381"/>
      <c r="QS17" s="381"/>
      <c r="QT17" s="381"/>
      <c r="QU17" s="381"/>
      <c r="QV17" s="346" t="b">
        <v>0</v>
      </c>
      <c r="QW17" s="381"/>
      <c r="QX17" s="381"/>
      <c r="QY17" s="381"/>
      <c r="QZ17" s="381"/>
      <c r="RA17" s="381"/>
      <c r="RB17" s="381"/>
      <c r="RC17" s="381"/>
      <c r="RD17" s="381"/>
      <c r="RE17" s="381"/>
      <c r="RF17" s="381"/>
      <c r="RG17" s="381"/>
      <c r="RH17" s="381"/>
      <c r="RI17" s="381"/>
      <c r="RJ17" s="381"/>
      <c r="RK17" s="381"/>
      <c r="RL17" s="381"/>
      <c r="RM17" s="381"/>
      <c r="RN17" s="381"/>
      <c r="RO17" s="381"/>
      <c r="RP17" s="381"/>
      <c r="RQ17" s="381"/>
      <c r="RR17" s="381"/>
      <c r="RS17" s="381"/>
      <c r="RT17" s="381"/>
      <c r="RU17" s="381"/>
      <c r="RV17" s="381"/>
      <c r="RW17" s="346" t="b">
        <v>1</v>
      </c>
      <c r="RX17" s="386">
        <v>1</v>
      </c>
      <c r="RY17" s="206"/>
      <c r="RZ17" s="346" t="b">
        <v>1</v>
      </c>
      <c r="SA17" s="386">
        <v>1</v>
      </c>
      <c r="SB17" s="206"/>
      <c r="SC17" s="163"/>
    </row>
    <row r="18" spans="1:497" ht="12.95" customHeight="1">
      <c r="A18" s="5"/>
      <c r="C18" s="5" t="str">
        <v>Can Build / Retire</v>
      </c>
      <c r="D18" s="53" t="str" cm="1">
        <f t="array" aca="1" ref="D18" ca="1">IFERROR(HYPERLINK("#"&amp;CELL("address", INDEX(J$12:AHT$12,,MATCH(C18,J$12:AHT$12,0))),$C18),"")</f>
        <v>Can Build / Retire</v>
      </c>
      <c r="E18" s="155" t="str" cm="1">
        <f t="array" ref="E18">_xlfn.LET(
  _xlpm.headerRow, $L$12:$ABM$12,
  _xlpm.dataRow, $L$13:$ABM$13,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0" t="b">
        <v>1</v>
      </c>
      <c r="H18" s="128"/>
      <c r="I18" s="90"/>
      <c r="J18" t="s">
        <v>1208</v>
      </c>
      <c r="K18" s="39" t="s">
        <v>47</v>
      </c>
      <c r="L18" s="9" t="s">
        <v>142</v>
      </c>
      <c r="M18" s="186" t="b">
        <v>1</v>
      </c>
      <c r="N18" s="9" t="s">
        <v>1117</v>
      </c>
      <c r="O18" s="376" t="b">
        <v>1</v>
      </c>
      <c r="P18" s="145"/>
      <c r="Q18" s="145" t="s">
        <v>1118</v>
      </c>
      <c r="R18" s="145" t="s">
        <v>1446</v>
      </c>
      <c r="S18" s="346" t="b">
        <v>1</v>
      </c>
      <c r="T18" s="346" t="b">
        <v>0</v>
      </c>
      <c r="V18" s="226"/>
      <c r="W18" s="371" t="b">
        <v>1</v>
      </c>
      <c r="X18" s="371" t="b">
        <v>1</v>
      </c>
      <c r="Y18" s="371" t="b">
        <v>1</v>
      </c>
      <c r="Z18" s="371" t="b">
        <v>1</v>
      </c>
      <c r="AA18" s="371" t="b">
        <v>1</v>
      </c>
      <c r="AB18" s="371" t="b">
        <v>1</v>
      </c>
      <c r="AC18" s="371" t="b">
        <v>1</v>
      </c>
      <c r="AD18" s="371" t="b">
        <v>1</v>
      </c>
      <c r="AE18" s="371" t="b">
        <v>1</v>
      </c>
      <c r="AF18" s="371" t="b">
        <v>1</v>
      </c>
      <c r="AG18" s="371" t="b">
        <v>1</v>
      </c>
      <c r="AH18" s="371" t="b">
        <v>1</v>
      </c>
      <c r="AI18" s="371" t="b">
        <v>1</v>
      </c>
      <c r="AJ18" s="371" t="b">
        <v>1</v>
      </c>
      <c r="AK18" s="371" t="b">
        <v>1</v>
      </c>
      <c r="AL18" s="371" t="b">
        <v>1</v>
      </c>
      <c r="AM18" s="371" t="b">
        <v>1</v>
      </c>
      <c r="AN18" s="371" t="b">
        <v>1</v>
      </c>
      <c r="AO18" s="371" t="b">
        <v>1</v>
      </c>
      <c r="AP18" s="371" t="b">
        <v>1</v>
      </c>
      <c r="AQ18" s="371" t="b">
        <v>1</v>
      </c>
      <c r="AR18" s="371" t="b">
        <v>1</v>
      </c>
      <c r="AS18" s="371" t="b">
        <v>1</v>
      </c>
      <c r="AT18" s="371" t="b">
        <v>1</v>
      </c>
      <c r="AU18" s="371" t="b">
        <v>1</v>
      </c>
      <c r="AV18" s="371" t="b">
        <v>1</v>
      </c>
      <c r="AW18" s="41">
        <v>0</v>
      </c>
      <c r="AX18" s="140"/>
      <c r="AY18" s="387"/>
      <c r="AZ18" s="387"/>
      <c r="BA18" s="387"/>
      <c r="BB18" s="387"/>
      <c r="BC18" s="387"/>
      <c r="BD18" s="387"/>
      <c r="BE18" s="387"/>
      <c r="BF18" s="387"/>
      <c r="BG18" s="387"/>
      <c r="BH18" s="387"/>
      <c r="BI18" s="387"/>
      <c r="BJ18" s="387"/>
      <c r="BK18" s="387"/>
      <c r="BL18" s="387"/>
      <c r="BM18" s="387"/>
      <c r="BN18" s="387"/>
      <c r="BO18" s="387"/>
      <c r="BP18" s="387"/>
      <c r="BQ18" s="387"/>
      <c r="BR18" s="387"/>
      <c r="BS18" s="387"/>
      <c r="BT18" s="387"/>
      <c r="BU18" s="387"/>
      <c r="BV18" s="387"/>
      <c r="BW18" s="387"/>
      <c r="BX18" s="387"/>
      <c r="BY18" s="387"/>
      <c r="BZ18" s="387"/>
      <c r="CA18" s="387"/>
      <c r="CB18" s="387"/>
      <c r="CC18" s="387"/>
      <c r="CD18" s="387"/>
      <c r="CE18" s="387"/>
      <c r="CF18" s="387"/>
      <c r="CG18" s="387"/>
      <c r="CH18" s="387"/>
      <c r="CI18" s="387"/>
      <c r="CJ18" s="387"/>
      <c r="CK18" s="387"/>
      <c r="CL18" s="387"/>
      <c r="CM18" s="387"/>
      <c r="CN18" s="387"/>
      <c r="CO18" s="387"/>
      <c r="CP18" s="387"/>
      <c r="CQ18" s="387"/>
      <c r="CR18" s="387"/>
      <c r="CS18" s="387"/>
      <c r="CT18" s="387"/>
      <c r="CU18" s="387"/>
      <c r="CV18" s="387"/>
      <c r="CW18" s="387"/>
      <c r="CX18" s="387"/>
      <c r="CY18" s="387"/>
      <c r="CZ18" s="387"/>
      <c r="DA18" s="387"/>
      <c r="DB18" s="141"/>
      <c r="DC18" s="141"/>
      <c r="DD18" s="141"/>
      <c r="DE18" s="141"/>
      <c r="DF18" s="141"/>
      <c r="DG18" s="141"/>
      <c r="DH18" s="141"/>
      <c r="DI18" s="141"/>
      <c r="DJ18" s="141"/>
      <c r="DK18" s="141"/>
      <c r="DL18" s="141"/>
      <c r="DM18" s="141"/>
      <c r="DN18" s="141"/>
      <c r="DO18" s="141"/>
      <c r="DP18" s="141"/>
      <c r="DQ18" s="141"/>
      <c r="DR18" s="379"/>
      <c r="DS18" s="379"/>
      <c r="DT18" s="379"/>
      <c r="DU18" s="379"/>
      <c r="DV18" s="379"/>
      <c r="DW18" s="379"/>
      <c r="DX18" s="379"/>
      <c r="DY18" s="379"/>
      <c r="DZ18" s="378">
        <v>50</v>
      </c>
      <c r="EA18" s="378">
        <v>49</v>
      </c>
      <c r="EB18" s="378">
        <v>48</v>
      </c>
      <c r="EC18" s="378">
        <v>47</v>
      </c>
      <c r="ED18" s="378">
        <v>46</v>
      </c>
      <c r="EE18" s="378">
        <v>45</v>
      </c>
      <c r="EF18" s="378">
        <v>44</v>
      </c>
      <c r="EG18" s="378">
        <v>43</v>
      </c>
      <c r="EH18" s="378">
        <v>42</v>
      </c>
      <c r="EI18" s="378">
        <v>41</v>
      </c>
      <c r="EJ18" s="378">
        <v>40</v>
      </c>
      <c r="EK18" s="378">
        <v>39</v>
      </c>
      <c r="EL18" s="378">
        <v>38</v>
      </c>
      <c r="EM18" s="378">
        <v>37</v>
      </c>
      <c r="EN18" s="378">
        <v>36</v>
      </c>
      <c r="EO18" s="378">
        <v>35</v>
      </c>
      <c r="EP18" s="378">
        <v>34</v>
      </c>
      <c r="EQ18" s="378">
        <v>33</v>
      </c>
      <c r="ER18" s="378">
        <v>32</v>
      </c>
      <c r="ES18" s="378">
        <v>31</v>
      </c>
      <c r="ET18" s="378">
        <v>30</v>
      </c>
      <c r="EU18" s="378">
        <v>29</v>
      </c>
      <c r="EV18" s="378">
        <v>28</v>
      </c>
      <c r="EW18" s="378">
        <v>27</v>
      </c>
      <c r="EX18" s="378">
        <v>26</v>
      </c>
      <c r="EY18" s="378">
        <v>25</v>
      </c>
      <c r="EZ18" s="378"/>
      <c r="FA18" s="378"/>
      <c r="FB18" s="378"/>
      <c r="FC18" s="378"/>
      <c r="FD18" s="378"/>
      <c r="FE18" s="378"/>
      <c r="FF18" s="378"/>
      <c r="FG18" s="378"/>
      <c r="FH18" s="378"/>
      <c r="FI18" s="378"/>
      <c r="FJ18" s="378"/>
      <c r="FK18" s="378"/>
      <c r="FL18" s="378"/>
      <c r="FM18" s="378"/>
      <c r="FN18" s="378"/>
      <c r="FO18" s="378"/>
      <c r="FP18" s="378"/>
      <c r="FQ18" s="378"/>
      <c r="FR18" s="378"/>
      <c r="FS18" s="378"/>
      <c r="FT18" s="378"/>
      <c r="FU18" s="378"/>
      <c r="FV18" s="378"/>
      <c r="FW18" s="378"/>
      <c r="FX18" s="378"/>
      <c r="FY18" s="378"/>
      <c r="FZ18" s="378">
        <v>25</v>
      </c>
      <c r="GA18" s="378">
        <v>25</v>
      </c>
      <c r="GB18" s="378">
        <v>25</v>
      </c>
      <c r="GC18" s="378">
        <v>25</v>
      </c>
      <c r="GD18" s="378">
        <v>25</v>
      </c>
      <c r="GE18" s="378">
        <v>25</v>
      </c>
      <c r="GF18" s="378">
        <v>25</v>
      </c>
      <c r="GG18" s="378">
        <v>25</v>
      </c>
      <c r="GH18" s="378">
        <v>25</v>
      </c>
      <c r="GI18" s="378">
        <v>25</v>
      </c>
      <c r="GJ18" s="378">
        <v>25</v>
      </c>
      <c r="GK18" s="378">
        <v>25</v>
      </c>
      <c r="GL18" s="378">
        <v>25</v>
      </c>
      <c r="GM18" s="378">
        <v>25</v>
      </c>
      <c r="GN18" s="378">
        <v>25</v>
      </c>
      <c r="GO18" s="378">
        <v>25</v>
      </c>
      <c r="GP18" s="378">
        <v>25</v>
      </c>
      <c r="GQ18" s="378">
        <v>25</v>
      </c>
      <c r="GR18" s="378">
        <v>25</v>
      </c>
      <c r="GS18" s="378">
        <v>25</v>
      </c>
      <c r="GT18" s="378">
        <v>25</v>
      </c>
      <c r="GU18" s="378">
        <v>25</v>
      </c>
      <c r="GV18" s="378">
        <v>25</v>
      </c>
      <c r="GW18" s="378">
        <v>25</v>
      </c>
      <c r="GX18" s="378">
        <v>25</v>
      </c>
      <c r="GY18" s="378">
        <v>25</v>
      </c>
      <c r="GZ18" s="379"/>
      <c r="HA18" s="379"/>
      <c r="HB18" s="379"/>
      <c r="HC18" s="379"/>
      <c r="HD18" s="379"/>
      <c r="HE18" s="379"/>
      <c r="HF18" s="379"/>
      <c r="HG18" s="379"/>
      <c r="HH18" s="379"/>
      <c r="HI18" s="379"/>
      <c r="HJ18" s="379"/>
      <c r="HK18" s="379"/>
      <c r="HL18" s="379"/>
      <c r="HM18" s="379"/>
      <c r="HN18" s="379"/>
      <c r="HO18" s="379"/>
      <c r="HP18" s="379"/>
      <c r="HQ18" s="379"/>
      <c r="HR18" s="379"/>
      <c r="HS18" s="379"/>
      <c r="HT18" s="379"/>
      <c r="HU18" s="379"/>
      <c r="HV18" s="379"/>
      <c r="HW18" s="379"/>
      <c r="HX18" s="379"/>
      <c r="HY18" s="379"/>
      <c r="HZ18" s="379"/>
      <c r="IA18" s="379"/>
      <c r="IB18" s="379"/>
      <c r="IC18" s="379"/>
      <c r="ID18" s="379"/>
      <c r="IE18" s="379"/>
      <c r="IF18" s="379"/>
      <c r="IG18" s="379"/>
      <c r="IH18" s="379"/>
      <c r="II18" s="379"/>
      <c r="IJ18" s="379"/>
      <c r="IK18" s="379"/>
      <c r="IL18" s="379"/>
      <c r="IM18" s="379"/>
      <c r="IN18" s="379"/>
      <c r="IO18" s="379"/>
      <c r="IP18" s="379"/>
      <c r="IQ18" s="379"/>
      <c r="IR18" s="379"/>
      <c r="IS18" s="379"/>
      <c r="IT18" s="379"/>
      <c r="IU18" s="379"/>
      <c r="IV18" s="379"/>
      <c r="IW18" s="379"/>
      <c r="IX18" s="379"/>
      <c r="IY18" s="379"/>
      <c r="IZ18" s="379"/>
      <c r="JA18" s="379"/>
      <c r="JB18" s="379"/>
      <c r="JC18" s="379"/>
      <c r="JD18" s="379"/>
      <c r="JE18" s="379"/>
      <c r="JF18" s="379"/>
      <c r="JG18" s="379"/>
      <c r="JH18" s="379"/>
      <c r="JI18" s="379"/>
      <c r="JJ18" s="379"/>
      <c r="JK18" s="379"/>
      <c r="JL18" s="379"/>
      <c r="JM18" s="379"/>
      <c r="JN18" s="379"/>
      <c r="JO18" s="379"/>
      <c r="JP18" s="379"/>
      <c r="JQ18" s="379"/>
      <c r="JR18" s="379"/>
      <c r="JS18" s="379"/>
      <c r="JT18" s="379"/>
      <c r="JU18" s="379"/>
      <c r="JV18" s="379"/>
      <c r="JW18" s="379"/>
      <c r="JX18" s="379"/>
      <c r="JY18" s="379"/>
      <c r="JZ18" s="380"/>
      <c r="KA18" s="206"/>
      <c r="KB18" s="381"/>
      <c r="KC18" s="381"/>
      <c r="KD18" s="381"/>
      <c r="KE18" s="381"/>
      <c r="KF18" s="381"/>
      <c r="KG18" s="381"/>
      <c r="KH18" s="381"/>
      <c r="KI18" s="381"/>
      <c r="KJ18" s="381"/>
      <c r="KK18" s="381"/>
      <c r="KL18" s="381"/>
      <c r="KM18" s="381"/>
      <c r="KN18" s="10"/>
      <c r="KO18" s="206"/>
      <c r="KP18" s="381"/>
      <c r="KQ18" s="381"/>
      <c r="KR18" s="381"/>
      <c r="KS18" s="381"/>
      <c r="KT18" s="381"/>
      <c r="KU18" s="381"/>
      <c r="KV18" s="381"/>
      <c r="KW18" s="381"/>
      <c r="KX18" s="381"/>
      <c r="KY18" s="381"/>
      <c r="KZ18" s="381"/>
      <c r="LA18" s="381"/>
      <c r="LB18" s="346" t="b">
        <v>0</v>
      </c>
      <c r="LC18" s="340"/>
      <c r="LD18" s="10"/>
      <c r="LE18" s="10"/>
      <c r="LF18" s="13"/>
      <c r="LG18" s="13"/>
      <c r="LH18" s="13"/>
      <c r="LI18" s="13"/>
      <c r="LJ18" s="10"/>
      <c r="LK18" s="369"/>
      <c r="LL18" s="381"/>
      <c r="LM18" s="369"/>
      <c r="LN18" s="369"/>
      <c r="LO18" s="369"/>
      <c r="LP18" s="369"/>
      <c r="LQ18" s="369"/>
      <c r="LR18" s="369"/>
      <c r="LS18" s="419"/>
      <c r="LT18" s="419"/>
      <c r="LU18" s="419"/>
      <c r="LV18" s="381"/>
      <c r="LW18" s="381"/>
      <c r="LX18" s="381"/>
      <c r="LY18" s="381"/>
      <c r="LZ18" s="381"/>
      <c r="MA18" s="275">
        <v>0.92</v>
      </c>
      <c r="MB18" s="275">
        <v>0.92</v>
      </c>
      <c r="MC18" s="273"/>
      <c r="MD18" s="273"/>
      <c r="ME18" s="453"/>
      <c r="MF18" s="55">
        <v>4</v>
      </c>
      <c r="MG18" s="384" t="s">
        <v>881</v>
      </c>
      <c r="MH18" s="382"/>
      <c r="MI18" s="352"/>
      <c r="MJ18" s="449"/>
      <c r="MK18" s="449"/>
      <c r="ML18" s="449"/>
      <c r="MM18" s="449"/>
      <c r="MN18" s="449"/>
      <c r="MO18" s="449"/>
      <c r="MP18" s="449"/>
      <c r="MQ18" s="449"/>
      <c r="MR18" s="449"/>
      <c r="MS18" s="449"/>
      <c r="MT18" s="449"/>
      <c r="MU18" s="449"/>
      <c r="MV18" s="384"/>
      <c r="MW18" s="352"/>
      <c r="MX18" s="449"/>
      <c r="MY18" s="449"/>
      <c r="MZ18" s="449"/>
      <c r="NA18" s="449"/>
      <c r="NB18" s="449"/>
      <c r="NC18" s="449"/>
      <c r="ND18" s="449"/>
      <c r="NE18" s="449"/>
      <c r="NF18" s="449"/>
      <c r="NG18" s="449"/>
      <c r="NH18" s="449"/>
      <c r="NI18" s="449"/>
      <c r="NJ18" s="346" t="b">
        <v>0</v>
      </c>
      <c r="NK18" s="368"/>
      <c r="NL18" s="369"/>
      <c r="NM18" s="368"/>
      <c r="NN18" s="346" t="b">
        <v>0</v>
      </c>
      <c r="NO18" s="346" t="b">
        <v>0</v>
      </c>
      <c r="NP18" s="346" t="b">
        <v>1</v>
      </c>
      <c r="NQ18" s="381"/>
      <c r="NR18" s="381"/>
      <c r="NS18" s="381"/>
      <c r="NT18" s="381"/>
      <c r="NU18" s="381"/>
      <c r="NV18" s="381"/>
      <c r="NW18" s="381"/>
      <c r="NX18" s="381"/>
      <c r="NY18" s="381"/>
      <c r="NZ18" s="381"/>
      <c r="OA18" s="381"/>
      <c r="OB18" s="381"/>
      <c r="OC18" s="381"/>
      <c r="OD18" s="381"/>
      <c r="OE18" s="381"/>
      <c r="OF18" s="381"/>
      <c r="OG18" s="381"/>
      <c r="OH18" s="381"/>
      <c r="OI18" s="381"/>
      <c r="OJ18" s="381"/>
      <c r="OK18" s="381"/>
      <c r="OL18" s="381"/>
      <c r="OM18" s="381"/>
      <c r="ON18" s="381"/>
      <c r="OO18" s="381"/>
      <c r="OP18" s="381"/>
      <c r="OQ18" s="346" t="b">
        <v>0</v>
      </c>
      <c r="OR18" s="346" t="b">
        <v>1</v>
      </c>
      <c r="OS18" s="359">
        <v>2</v>
      </c>
      <c r="OT18" s="360">
        <v>1</v>
      </c>
      <c r="OU18" s="360">
        <v>1</v>
      </c>
      <c r="OV18" s="360">
        <v>1</v>
      </c>
      <c r="OW18" s="360">
        <v>1</v>
      </c>
      <c r="OX18" s="360">
        <v>1</v>
      </c>
      <c r="OY18" s="360">
        <v>1</v>
      </c>
      <c r="OZ18" s="360">
        <v>1</v>
      </c>
      <c r="PA18" s="360">
        <v>1</v>
      </c>
      <c r="PB18" s="360">
        <v>1</v>
      </c>
      <c r="PC18" s="360">
        <v>1</v>
      </c>
      <c r="PD18" s="360">
        <v>1</v>
      </c>
      <c r="PE18" s="360">
        <v>1</v>
      </c>
      <c r="PF18" s="360">
        <v>1</v>
      </c>
      <c r="PG18" s="360">
        <v>1</v>
      </c>
      <c r="PH18" s="360">
        <v>1</v>
      </c>
      <c r="PI18" s="360">
        <v>1</v>
      </c>
      <c r="PJ18" s="360">
        <v>1</v>
      </c>
      <c r="PK18" s="360">
        <v>1</v>
      </c>
      <c r="PL18" s="360">
        <v>1</v>
      </c>
      <c r="PM18" s="360">
        <v>1</v>
      </c>
      <c r="PN18" s="360">
        <v>1</v>
      </c>
      <c r="PO18" s="360">
        <v>1</v>
      </c>
      <c r="PP18" s="360">
        <v>1</v>
      </c>
      <c r="PQ18" s="360">
        <v>1</v>
      </c>
      <c r="PR18" s="360">
        <v>1</v>
      </c>
      <c r="PS18" s="360">
        <v>1</v>
      </c>
      <c r="PT18" s="346" t="b">
        <v>0</v>
      </c>
      <c r="PU18" s="385"/>
      <c r="PV18" s="381"/>
      <c r="PW18" s="381"/>
      <c r="PX18" s="381"/>
      <c r="PY18" s="381"/>
      <c r="PZ18" s="381"/>
      <c r="QA18" s="381"/>
      <c r="QB18" s="381"/>
      <c r="QC18" s="381"/>
      <c r="QD18" s="381"/>
      <c r="QE18" s="381"/>
      <c r="QF18" s="381"/>
      <c r="QG18" s="381"/>
      <c r="QH18" s="381"/>
      <c r="QI18" s="381"/>
      <c r="QJ18" s="381"/>
      <c r="QK18" s="381"/>
      <c r="QL18" s="381"/>
      <c r="QM18" s="381"/>
      <c r="QN18" s="381"/>
      <c r="QO18" s="381"/>
      <c r="QP18" s="381"/>
      <c r="QQ18" s="381"/>
      <c r="QR18" s="381"/>
      <c r="QS18" s="381"/>
      <c r="QT18" s="381"/>
      <c r="QU18" s="381"/>
      <c r="QV18" s="346" t="b">
        <v>0</v>
      </c>
      <c r="QW18" s="381"/>
      <c r="QX18" s="381"/>
      <c r="QY18" s="381"/>
      <c r="QZ18" s="381"/>
      <c r="RA18" s="381"/>
      <c r="RB18" s="381"/>
      <c r="RC18" s="381"/>
      <c r="RD18" s="381"/>
      <c r="RE18" s="381"/>
      <c r="RF18" s="381"/>
      <c r="RG18" s="381"/>
      <c r="RH18" s="381"/>
      <c r="RI18" s="381"/>
      <c r="RJ18" s="381"/>
      <c r="RK18" s="381"/>
      <c r="RL18" s="381"/>
      <c r="RM18" s="381"/>
      <c r="RN18" s="381"/>
      <c r="RO18" s="381"/>
      <c r="RP18" s="381"/>
      <c r="RQ18" s="381"/>
      <c r="RR18" s="381"/>
      <c r="RS18" s="381"/>
      <c r="RT18" s="381"/>
      <c r="RU18" s="381"/>
      <c r="RV18" s="381"/>
      <c r="RW18" s="346" t="b">
        <v>1</v>
      </c>
      <c r="RX18" s="386">
        <v>1</v>
      </c>
      <c r="RY18" s="206"/>
      <c r="RZ18" s="346" t="b">
        <v>1</v>
      </c>
      <c r="SA18" s="386">
        <v>1</v>
      </c>
      <c r="SB18" s="206"/>
      <c r="SC18" s="163"/>
    </row>
    <row r="19" spans="1:497" ht="12.95" customHeight="1">
      <c r="A19" s="5"/>
      <c r="C19" s="5" t="str">
        <v>Asset Lifetime</v>
      </c>
      <c r="D19" s="53" t="str" cm="1">
        <f t="array" aca="1" ref="D19" ca="1">IFERROR(HYPERLINK("#"&amp;CELL("address", INDEX(J$12:AHT$12,,MATCH(C19,J$12:AHT$12,0))),$C19),"")</f>
        <v>Asset Lifetime</v>
      </c>
      <c r="E19" s="155" t="str" cm="1">
        <f t="array" ref="E19">_xlfn.LET(
  _xlpm.headerRow, $L$12:$ABM$12,
  _xlpm.dataRow, $L$13:$ABM$13,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0" t="b">
        <v>1</v>
      </c>
      <c r="H19" s="128"/>
      <c r="I19" s="90"/>
      <c r="J19" t="s">
        <v>1209</v>
      </c>
      <c r="K19" s="39" t="s">
        <v>47</v>
      </c>
      <c r="L19" s="9" t="s">
        <v>142</v>
      </c>
      <c r="M19" s="186" t="b">
        <v>1</v>
      </c>
      <c r="N19" s="9" t="s">
        <v>1140</v>
      </c>
      <c r="O19" s="376" t="b">
        <v>1</v>
      </c>
      <c r="P19" s="145"/>
      <c r="Q19" s="145" t="s">
        <v>1127</v>
      </c>
      <c r="R19" s="145" t="s">
        <v>1452</v>
      </c>
      <c r="S19" s="346" t="b">
        <v>1</v>
      </c>
      <c r="T19" s="346" t="b">
        <v>0</v>
      </c>
      <c r="V19" s="226"/>
      <c r="W19" s="371" t="b">
        <v>1</v>
      </c>
      <c r="X19" s="371" t="b">
        <v>1</v>
      </c>
      <c r="Y19" s="371" t="b">
        <v>1</v>
      </c>
      <c r="Z19" s="371" t="b">
        <v>1</v>
      </c>
      <c r="AA19" s="371" t="b">
        <v>1</v>
      </c>
      <c r="AB19" s="371" t="b">
        <v>1</v>
      </c>
      <c r="AC19" s="371" t="b">
        <v>1</v>
      </c>
      <c r="AD19" s="371" t="b">
        <v>1</v>
      </c>
      <c r="AE19" s="371" t="b">
        <v>1</v>
      </c>
      <c r="AF19" s="371" t="b">
        <v>1</v>
      </c>
      <c r="AG19" s="371" t="b">
        <v>1</v>
      </c>
      <c r="AH19" s="371" t="b">
        <v>1</v>
      </c>
      <c r="AI19" s="371" t="b">
        <v>1</v>
      </c>
      <c r="AJ19" s="371" t="b">
        <v>1</v>
      </c>
      <c r="AK19" s="371" t="b">
        <v>1</v>
      </c>
      <c r="AL19" s="371" t="b">
        <v>1</v>
      </c>
      <c r="AM19" s="371" t="b">
        <v>1</v>
      </c>
      <c r="AN19" s="371" t="b">
        <v>1</v>
      </c>
      <c r="AO19" s="371" t="b">
        <v>1</v>
      </c>
      <c r="AP19" s="371" t="b">
        <v>1</v>
      </c>
      <c r="AQ19" s="371" t="b">
        <v>1</v>
      </c>
      <c r="AR19" s="371" t="b">
        <v>1</v>
      </c>
      <c r="AS19" s="371" t="b">
        <v>1</v>
      </c>
      <c r="AT19" s="371" t="b">
        <v>1</v>
      </c>
      <c r="AU19" s="371" t="b">
        <v>1</v>
      </c>
      <c r="AV19" s="371" t="b">
        <v>1</v>
      </c>
      <c r="AW19" s="41">
        <v>1</v>
      </c>
      <c r="AX19" s="140"/>
      <c r="AY19" s="387"/>
      <c r="AZ19" s="387"/>
      <c r="BA19" s="387"/>
      <c r="BB19" s="387"/>
      <c r="BC19" s="387"/>
      <c r="BD19" s="387"/>
      <c r="BE19" s="387"/>
      <c r="BF19" s="387"/>
      <c r="BG19" s="387"/>
      <c r="BH19" s="387"/>
      <c r="BI19" s="387"/>
      <c r="BJ19" s="387"/>
      <c r="BK19" s="387"/>
      <c r="BL19" s="387"/>
      <c r="BM19" s="387"/>
      <c r="BN19" s="387"/>
      <c r="BO19" s="387"/>
      <c r="BP19" s="387"/>
      <c r="BQ19" s="387"/>
      <c r="BR19" s="387"/>
      <c r="BS19" s="387"/>
      <c r="BT19" s="387"/>
      <c r="BU19" s="387"/>
      <c r="BV19" s="387"/>
      <c r="BW19" s="387"/>
      <c r="BX19" s="387"/>
      <c r="BY19" s="387"/>
      <c r="BZ19" s="387"/>
      <c r="CA19" s="387"/>
      <c r="CB19" s="387"/>
      <c r="CC19" s="387"/>
      <c r="CD19" s="387"/>
      <c r="CE19" s="387"/>
      <c r="CF19" s="387"/>
      <c r="CG19" s="387"/>
      <c r="CH19" s="387"/>
      <c r="CI19" s="387"/>
      <c r="CJ19" s="387"/>
      <c r="CK19" s="387"/>
      <c r="CL19" s="387"/>
      <c r="CM19" s="387"/>
      <c r="CN19" s="387"/>
      <c r="CO19" s="387"/>
      <c r="CP19" s="387"/>
      <c r="CQ19" s="387"/>
      <c r="CR19" s="387"/>
      <c r="CS19" s="387"/>
      <c r="CT19" s="387"/>
      <c r="CU19" s="387"/>
      <c r="CV19" s="387"/>
      <c r="CW19" s="387"/>
      <c r="CX19" s="387"/>
      <c r="CY19" s="387"/>
      <c r="CZ19" s="387"/>
      <c r="DA19" s="387"/>
      <c r="DB19" s="141"/>
      <c r="DC19" s="141"/>
      <c r="DD19" s="141"/>
      <c r="DE19" s="141"/>
      <c r="DF19" s="141"/>
      <c r="DG19" s="141"/>
      <c r="DH19" s="141"/>
      <c r="DI19" s="141"/>
      <c r="DJ19" s="141"/>
      <c r="DK19" s="141"/>
      <c r="DL19" s="141"/>
      <c r="DM19" s="141"/>
      <c r="DN19" s="141"/>
      <c r="DO19" s="141"/>
      <c r="DP19" s="141"/>
      <c r="DQ19" s="141"/>
      <c r="DR19" s="379"/>
      <c r="DS19" s="379"/>
      <c r="DT19" s="379"/>
      <c r="DU19" s="379"/>
      <c r="DV19" s="379"/>
      <c r="DW19" s="379"/>
      <c r="DX19" s="379"/>
      <c r="DY19" s="379"/>
      <c r="DZ19" s="378">
        <v>190</v>
      </c>
      <c r="EA19" s="378">
        <v>190</v>
      </c>
      <c r="EB19" s="378">
        <v>190</v>
      </c>
      <c r="EC19" s="378">
        <v>190</v>
      </c>
      <c r="ED19" s="378">
        <v>190</v>
      </c>
      <c r="EE19" s="378">
        <v>190</v>
      </c>
      <c r="EF19" s="378">
        <v>190</v>
      </c>
      <c r="EG19" s="378">
        <v>190</v>
      </c>
      <c r="EH19" s="378">
        <v>190</v>
      </c>
      <c r="EI19" s="378">
        <v>190</v>
      </c>
      <c r="EJ19" s="378">
        <v>190</v>
      </c>
      <c r="EK19" s="378">
        <v>190</v>
      </c>
      <c r="EL19" s="378">
        <v>190</v>
      </c>
      <c r="EM19" s="378">
        <v>190</v>
      </c>
      <c r="EN19" s="378">
        <v>190</v>
      </c>
      <c r="EO19" s="378">
        <v>190</v>
      </c>
      <c r="EP19" s="378">
        <v>190</v>
      </c>
      <c r="EQ19" s="378">
        <v>190</v>
      </c>
      <c r="ER19" s="378">
        <v>190</v>
      </c>
      <c r="ES19" s="378">
        <v>190</v>
      </c>
      <c r="ET19" s="378">
        <v>190</v>
      </c>
      <c r="EU19" s="378">
        <v>190</v>
      </c>
      <c r="EV19" s="378">
        <v>190</v>
      </c>
      <c r="EW19" s="378">
        <v>190</v>
      </c>
      <c r="EX19" s="378">
        <v>190</v>
      </c>
      <c r="EY19" s="378">
        <v>190</v>
      </c>
      <c r="EZ19" s="378">
        <v>10</v>
      </c>
      <c r="FA19" s="378">
        <v>10</v>
      </c>
      <c r="FB19" s="378">
        <v>10</v>
      </c>
      <c r="FC19" s="378">
        <v>10</v>
      </c>
      <c r="FD19" s="378">
        <v>10</v>
      </c>
      <c r="FE19" s="378">
        <v>10</v>
      </c>
      <c r="FF19" s="378">
        <v>10</v>
      </c>
      <c r="FG19" s="378">
        <v>10</v>
      </c>
      <c r="FH19" s="378">
        <v>10</v>
      </c>
      <c r="FI19" s="378">
        <v>10</v>
      </c>
      <c r="FJ19" s="378">
        <v>10</v>
      </c>
      <c r="FK19" s="378">
        <v>10</v>
      </c>
      <c r="FL19" s="378">
        <v>10</v>
      </c>
      <c r="FM19" s="378">
        <v>10</v>
      </c>
      <c r="FN19" s="378">
        <v>10</v>
      </c>
      <c r="FO19" s="378">
        <v>10</v>
      </c>
      <c r="FP19" s="378">
        <v>10</v>
      </c>
      <c r="FQ19" s="378">
        <v>10</v>
      </c>
      <c r="FR19" s="378">
        <v>10</v>
      </c>
      <c r="FS19" s="378">
        <v>10</v>
      </c>
      <c r="FT19" s="378">
        <v>10</v>
      </c>
      <c r="FU19" s="378">
        <v>10</v>
      </c>
      <c r="FV19" s="378">
        <v>10</v>
      </c>
      <c r="FW19" s="378">
        <v>10</v>
      </c>
      <c r="FX19" s="378">
        <v>10</v>
      </c>
      <c r="FY19" s="378">
        <v>10</v>
      </c>
      <c r="FZ19" s="379"/>
      <c r="GA19" s="379"/>
      <c r="GB19" s="379"/>
      <c r="GC19" s="379"/>
      <c r="GD19" s="379"/>
      <c r="GE19" s="379"/>
      <c r="GF19" s="379"/>
      <c r="GG19" s="379"/>
      <c r="GH19" s="379"/>
      <c r="GI19" s="379"/>
      <c r="GJ19" s="379"/>
      <c r="GK19" s="379"/>
      <c r="GL19" s="379"/>
      <c r="GM19" s="379"/>
      <c r="GN19" s="379"/>
      <c r="GO19" s="379"/>
      <c r="GP19" s="379"/>
      <c r="GQ19" s="379"/>
      <c r="GR19" s="379"/>
      <c r="GS19" s="379"/>
      <c r="GT19" s="379"/>
      <c r="GU19" s="379"/>
      <c r="GV19" s="379"/>
      <c r="GW19" s="379"/>
      <c r="GX19" s="379"/>
      <c r="GY19" s="379"/>
      <c r="GZ19" s="379"/>
      <c r="HA19" s="379"/>
      <c r="HB19" s="379"/>
      <c r="HC19" s="379"/>
      <c r="HD19" s="379"/>
      <c r="HE19" s="379"/>
      <c r="HF19" s="379"/>
      <c r="HG19" s="379"/>
      <c r="HH19" s="379"/>
      <c r="HI19" s="379"/>
      <c r="HJ19" s="379"/>
      <c r="HK19" s="379"/>
      <c r="HL19" s="379"/>
      <c r="HM19" s="379"/>
      <c r="HN19" s="379"/>
      <c r="HO19" s="379"/>
      <c r="HP19" s="379"/>
      <c r="HQ19" s="379"/>
      <c r="HR19" s="379"/>
      <c r="HS19" s="379"/>
      <c r="HT19" s="379"/>
      <c r="HU19" s="379"/>
      <c r="HV19" s="379"/>
      <c r="HW19" s="379"/>
      <c r="HX19" s="379"/>
      <c r="HY19" s="379"/>
      <c r="HZ19" s="379"/>
      <c r="IA19" s="379"/>
      <c r="IB19" s="379"/>
      <c r="IC19" s="379"/>
      <c r="ID19" s="379"/>
      <c r="IE19" s="379"/>
      <c r="IF19" s="379"/>
      <c r="IG19" s="379"/>
      <c r="IH19" s="379"/>
      <c r="II19" s="379"/>
      <c r="IJ19" s="379"/>
      <c r="IK19" s="379"/>
      <c r="IL19" s="379"/>
      <c r="IM19" s="379"/>
      <c r="IN19" s="379"/>
      <c r="IO19" s="379"/>
      <c r="IP19" s="379"/>
      <c r="IQ19" s="379"/>
      <c r="IR19" s="379"/>
      <c r="IS19" s="379"/>
      <c r="IT19" s="379"/>
      <c r="IU19" s="379"/>
      <c r="IV19" s="379"/>
      <c r="IW19" s="379"/>
      <c r="IX19" s="379"/>
      <c r="IY19" s="379"/>
      <c r="IZ19" s="379"/>
      <c r="JA19" s="379"/>
      <c r="JB19" s="379"/>
      <c r="JC19" s="379"/>
      <c r="JD19" s="379"/>
      <c r="JE19" s="379"/>
      <c r="JF19" s="379"/>
      <c r="JG19" s="379"/>
      <c r="JH19" s="379"/>
      <c r="JI19" s="379"/>
      <c r="JJ19" s="379"/>
      <c r="JK19" s="379"/>
      <c r="JL19" s="379"/>
      <c r="JM19" s="379"/>
      <c r="JN19" s="379"/>
      <c r="JO19" s="379"/>
      <c r="JP19" s="379"/>
      <c r="JQ19" s="379"/>
      <c r="JR19" s="379"/>
      <c r="JS19" s="379"/>
      <c r="JT19" s="379"/>
      <c r="JU19" s="379"/>
      <c r="JV19" s="379"/>
      <c r="JW19" s="379"/>
      <c r="JX19" s="379"/>
      <c r="JY19" s="379"/>
      <c r="JZ19" s="380" t="s">
        <v>1136</v>
      </c>
      <c r="KA19" s="206"/>
      <c r="KB19" s="341">
        <v>0.64</v>
      </c>
      <c r="KC19" s="42">
        <v>0.68</v>
      </c>
      <c r="KD19" s="42">
        <v>0.88</v>
      </c>
      <c r="KE19" s="42">
        <v>1</v>
      </c>
      <c r="KF19" s="42">
        <v>1</v>
      </c>
      <c r="KG19" s="42">
        <v>1</v>
      </c>
      <c r="KH19" s="42">
        <v>1</v>
      </c>
      <c r="KI19" s="42">
        <v>1</v>
      </c>
      <c r="KJ19" s="42">
        <v>1</v>
      </c>
      <c r="KK19" s="42">
        <v>0.97</v>
      </c>
      <c r="KL19" s="42">
        <v>0.69</v>
      </c>
      <c r="KM19" s="342">
        <v>0.81</v>
      </c>
      <c r="KN19" s="10"/>
      <c r="KO19" s="206"/>
      <c r="KP19" s="381"/>
      <c r="KQ19" s="381"/>
      <c r="KR19" s="381"/>
      <c r="KS19" s="381"/>
      <c r="KT19" s="381"/>
      <c r="KU19" s="381"/>
      <c r="KV19" s="381"/>
      <c r="KW19" s="381"/>
      <c r="KX19" s="381"/>
      <c r="KY19" s="381"/>
      <c r="KZ19" s="381"/>
      <c r="LA19" s="381"/>
      <c r="LB19" s="346" t="b">
        <v>0</v>
      </c>
      <c r="LC19" s="340"/>
      <c r="LD19" s="389" t="s">
        <v>799</v>
      </c>
      <c r="LE19" s="389" t="s">
        <v>801</v>
      </c>
      <c r="LF19" s="101">
        <v>6</v>
      </c>
      <c r="LG19" s="101">
        <v>300</v>
      </c>
      <c r="LH19" s="43"/>
      <c r="LI19" s="43"/>
      <c r="LJ19" s="389" t="s">
        <v>880</v>
      </c>
      <c r="LK19" s="43">
        <v>250</v>
      </c>
      <c r="LL19" s="42">
        <v>0.35</v>
      </c>
      <c r="LM19" s="55">
        <v>1</v>
      </c>
      <c r="LN19" s="55">
        <v>2</v>
      </c>
      <c r="LO19" s="367">
        <v>50000</v>
      </c>
      <c r="LP19" s="367">
        <v>5000</v>
      </c>
      <c r="LQ19" s="43">
        <v>4000</v>
      </c>
      <c r="LR19" s="42">
        <v>2.5</v>
      </c>
      <c r="LS19" s="419"/>
      <c r="LT19" s="419"/>
      <c r="LU19" s="419"/>
      <c r="LV19" s="381"/>
      <c r="LW19" s="381"/>
      <c r="LX19" s="381"/>
      <c r="LY19" s="381"/>
      <c r="LZ19" s="381"/>
      <c r="MA19" s="275"/>
      <c r="MB19" s="275"/>
      <c r="MC19" s="381"/>
      <c r="MD19" s="381"/>
      <c r="ME19" s="453"/>
      <c r="MF19" s="368"/>
      <c r="MG19" s="384"/>
      <c r="MH19" s="382"/>
      <c r="MI19" s="352"/>
      <c r="MJ19" s="449"/>
      <c r="MK19" s="449"/>
      <c r="ML19" s="449"/>
      <c r="MM19" s="449"/>
      <c r="MN19" s="449"/>
      <c r="MO19" s="449"/>
      <c r="MP19" s="449"/>
      <c r="MQ19" s="449"/>
      <c r="MR19" s="449"/>
      <c r="MS19" s="449"/>
      <c r="MT19" s="449"/>
      <c r="MU19" s="449"/>
      <c r="MV19" s="384"/>
      <c r="MW19" s="352"/>
      <c r="MX19" s="449"/>
      <c r="MY19" s="449"/>
      <c r="MZ19" s="449"/>
      <c r="NA19" s="449"/>
      <c r="NB19" s="449"/>
      <c r="NC19" s="449"/>
      <c r="ND19" s="449"/>
      <c r="NE19" s="449"/>
      <c r="NF19" s="449"/>
      <c r="NG19" s="449"/>
      <c r="NH19" s="449"/>
      <c r="NI19" s="449"/>
      <c r="NJ19" s="346" t="b">
        <v>0</v>
      </c>
      <c r="NK19" s="368"/>
      <c r="NL19" s="369"/>
      <c r="NM19" s="368"/>
      <c r="NN19" s="346" t="b">
        <v>0</v>
      </c>
      <c r="NO19" s="346" t="b">
        <v>1</v>
      </c>
      <c r="NP19" s="346" t="b">
        <v>1</v>
      </c>
      <c r="NQ19" s="381">
        <v>0.95</v>
      </c>
      <c r="NR19" s="381">
        <v>0.95</v>
      </c>
      <c r="NS19" s="381">
        <v>0.95</v>
      </c>
      <c r="NT19" s="381">
        <v>0.95</v>
      </c>
      <c r="NU19" s="381">
        <v>0.95</v>
      </c>
      <c r="NV19" s="381">
        <v>0.95</v>
      </c>
      <c r="NW19" s="381">
        <v>0.95</v>
      </c>
      <c r="NX19" s="381">
        <v>0.95</v>
      </c>
      <c r="NY19" s="381">
        <v>0.95</v>
      </c>
      <c r="NZ19" s="381">
        <v>0.95</v>
      </c>
      <c r="OA19" s="381">
        <v>0.95</v>
      </c>
      <c r="OB19" s="381">
        <v>0.95</v>
      </c>
      <c r="OC19" s="381">
        <v>0.95</v>
      </c>
      <c r="OD19" s="381">
        <v>0.95</v>
      </c>
      <c r="OE19" s="381">
        <v>0.95</v>
      </c>
      <c r="OF19" s="381">
        <v>0.95</v>
      </c>
      <c r="OG19" s="381">
        <v>0.95</v>
      </c>
      <c r="OH19" s="381">
        <v>0.95</v>
      </c>
      <c r="OI19" s="381">
        <v>0.95</v>
      </c>
      <c r="OJ19" s="381">
        <v>0.95</v>
      </c>
      <c r="OK19" s="381">
        <v>0.95</v>
      </c>
      <c r="OL19" s="381">
        <v>0.95</v>
      </c>
      <c r="OM19" s="381">
        <v>0.95</v>
      </c>
      <c r="ON19" s="381">
        <v>0.95</v>
      </c>
      <c r="OO19" s="381">
        <v>0.95</v>
      </c>
      <c r="OP19" s="381">
        <v>0.95</v>
      </c>
      <c r="OQ19" s="346" t="b">
        <v>0</v>
      </c>
      <c r="OR19" s="346" t="b">
        <v>0</v>
      </c>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346" t="b">
        <v>0</v>
      </c>
      <c r="PU19" s="385"/>
      <c r="PV19" s="381"/>
      <c r="PW19" s="381"/>
      <c r="PX19" s="381"/>
      <c r="PY19" s="381"/>
      <c r="PZ19" s="381"/>
      <c r="QA19" s="381"/>
      <c r="QB19" s="381"/>
      <c r="QC19" s="381"/>
      <c r="QD19" s="381"/>
      <c r="QE19" s="381"/>
      <c r="QF19" s="381"/>
      <c r="QG19" s="381"/>
      <c r="QH19" s="381"/>
      <c r="QI19" s="381"/>
      <c r="QJ19" s="381"/>
      <c r="QK19" s="381"/>
      <c r="QL19" s="381"/>
      <c r="QM19" s="381"/>
      <c r="QN19" s="381"/>
      <c r="QO19" s="381"/>
      <c r="QP19" s="381"/>
      <c r="QQ19" s="381"/>
      <c r="QR19" s="381"/>
      <c r="QS19" s="381"/>
      <c r="QT19" s="381"/>
      <c r="QU19" s="381"/>
      <c r="QV19" s="346" t="b">
        <v>1</v>
      </c>
      <c r="QW19" s="386">
        <v>1</v>
      </c>
      <c r="QX19" s="386">
        <v>1</v>
      </c>
      <c r="QY19" s="386">
        <v>1</v>
      </c>
      <c r="QZ19" s="386">
        <v>1</v>
      </c>
      <c r="RA19" s="386">
        <v>1</v>
      </c>
      <c r="RB19" s="386">
        <v>1</v>
      </c>
      <c r="RC19" s="386">
        <v>1</v>
      </c>
      <c r="RD19" s="386">
        <v>1</v>
      </c>
      <c r="RE19" s="386">
        <v>1</v>
      </c>
      <c r="RF19" s="386">
        <v>1</v>
      </c>
      <c r="RG19" s="386">
        <v>1</v>
      </c>
      <c r="RH19" s="386">
        <v>1</v>
      </c>
      <c r="RI19" s="386">
        <v>1</v>
      </c>
      <c r="RJ19" s="386">
        <v>1</v>
      </c>
      <c r="RK19" s="386">
        <v>1</v>
      </c>
      <c r="RL19" s="386">
        <v>1</v>
      </c>
      <c r="RM19" s="386">
        <v>1</v>
      </c>
      <c r="RN19" s="386">
        <v>1</v>
      </c>
      <c r="RO19" s="386">
        <v>1</v>
      </c>
      <c r="RP19" s="386">
        <v>1</v>
      </c>
      <c r="RQ19" s="386">
        <v>1</v>
      </c>
      <c r="RR19" s="386">
        <v>1</v>
      </c>
      <c r="RS19" s="386">
        <v>1</v>
      </c>
      <c r="RT19" s="386">
        <v>1</v>
      </c>
      <c r="RU19" s="386">
        <v>1</v>
      </c>
      <c r="RV19" s="386">
        <v>1</v>
      </c>
      <c r="RW19" s="346" t="b">
        <v>1</v>
      </c>
      <c r="RX19" s="386">
        <v>1</v>
      </c>
      <c r="RY19" s="206"/>
      <c r="RZ19" s="346" t="b">
        <v>1</v>
      </c>
      <c r="SA19" s="386">
        <v>1</v>
      </c>
      <c r="SB19" s="206"/>
      <c r="SC19" s="163"/>
    </row>
    <row r="20" spans="1:497" ht="12.95" customHeight="1">
      <c r="A20" s="5"/>
      <c r="C20" s="5" t="str">
        <v>Integer Build</v>
      </c>
      <c r="D20" s="53" t="str" cm="1">
        <f t="array" aca="1" ref="D20" ca="1">IFERROR(HYPERLINK("#"&amp;CELL("address", INDEX(J$12:AHT$12,,MATCH(C20,J$12:AHT$12,0))),$C20),"")</f>
        <v>Integer Build</v>
      </c>
      <c r="E20" s="155" t="str" cm="1">
        <f t="array" ref="E20">_xlfn.LET(
  _xlpm.headerRow, $L$12:$ABM$12,
  _xlpm.dataRow, $L$13:$ABM$13,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50" t="b">
        <v>1</v>
      </c>
      <c r="H20" s="128"/>
      <c r="I20" s="90"/>
    </row>
    <row r="21" spans="1:497" ht="12.95" customHeight="1">
      <c r="A21" s="5"/>
      <c r="C21" s="5" t="str">
        <v>Vintages to Construct</v>
      </c>
      <c r="D21" s="53" t="str" cm="1">
        <f t="array" aca="1" ref="D21" ca="1">IFERROR(HYPERLINK("#"&amp;CELL("address", INDEX(J$12:AHT$12,,MATCH(C21,J$12:AHT$12,0))),$C21),"")</f>
        <v>Vintages to Construct</v>
      </c>
      <c r="E21" s="155" t="str" cm="1">
        <f t="array" ref="E21">_xlfn.LET(
  _xlpm.headerRow, $L$12:$ABM$12,
  _xlpm.dataRow, $L$13:$ABM$13,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W:AV</v>
      </c>
      <c r="F21" s="150" t="b">
        <v>1</v>
      </c>
      <c r="H21" s="128"/>
      <c r="I21" s="90"/>
    </row>
    <row r="22" spans="1:497" ht="12.95" customHeight="1">
      <c r="C22" s="5" t="str">
        <v>Variable Costs</v>
      </c>
      <c r="D22" s="53" t="str" cm="1">
        <f t="array" aca="1" ref="D22" ca="1">IFERROR(HYPERLINK("#"&amp;CELL("address", INDEX(J$12:AHT$12,,MATCH(C22,J$12:AHT$12,0))),$C22),"")</f>
        <v>Variable Costs</v>
      </c>
      <c r="E22" s="155" t="str" cm="1">
        <f t="array" ref="E22">_xlfn.LET(
  _xlpm.headerRow, $L$12:$ABM$12,
  _xlpm.dataRow, $L$13:$ABM$13,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AW:AY</v>
      </c>
      <c r="F22" s="150" t="b">
        <v>1</v>
      </c>
      <c r="H22" s="128"/>
      <c r="I22" s="90"/>
    </row>
    <row r="23" spans="1:497" ht="12.95" customHeight="1">
      <c r="C23" s="5" t="str">
        <v>Planned Capacity</v>
      </c>
      <c r="D23" s="53" t="str" cm="1">
        <f t="array" aca="1" ref="D23" ca="1">IFERROR(HYPERLINK("#"&amp;CELL("address", INDEX(J$12:AHT$12,,MATCH(C23,J$12:AHT$12,0))),$C23),"")</f>
        <v>Planned Capacity</v>
      </c>
      <c r="E23" s="155" t="str" cm="1">
        <f t="array" ref="E23">_xlfn.LET(
  _xlpm.headerRow, $L$12:$ABM$12,
  _xlpm.dataRow, $L$13:$ABM$13,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23" s="150" t="b">
        <v>1</v>
      </c>
      <c r="H23" s="128"/>
      <c r="I23" s="90"/>
    </row>
    <row r="24" spans="1:497" ht="12.95" customHeight="1">
      <c r="C24" s="5" t="str">
        <v>Individual Vintage Potential</v>
      </c>
      <c r="D24" s="53" t="str" cm="1">
        <f t="array" aca="1" ref="D24" ca="1">IFERROR(HYPERLINK("#"&amp;CELL("address", INDEX(J$12:AHT$12,,MATCH(C24,J$12:AHT$12,0))),$C24),"")</f>
        <v>Individual Vintage Potential</v>
      </c>
      <c r="E24" s="155" t="str" cm="1">
        <f t="array" ref="E24">_xlfn.LET(
  _xlpm.headerRow, $L$12:$ABM$12,
  _xlpm.dataRow, $L$13:$ABM$13,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BZ:CY</v>
      </c>
      <c r="F24" s="150" t="b">
        <v>1</v>
      </c>
      <c r="H24" s="128"/>
      <c r="I24" s="90"/>
    </row>
    <row r="25" spans="1:497" ht="12.95" customHeight="1">
      <c r="C25" s="5" t="str">
        <v>Cumulative Resource Potential</v>
      </c>
      <c r="D25" s="53" t="str" cm="1">
        <f t="array" aca="1" ref="D25" ca="1">IFERROR(HYPERLINK("#"&amp;CELL("address", INDEX(J$12:AHT$12,,MATCH(C25,J$12:AHT$12,0))),$C25),"")</f>
        <v>Cumulative Resource Potential</v>
      </c>
      <c r="E25" s="155" t="str" cm="1">
        <f t="array" ref="E25">_xlfn.LET(
  _xlpm.headerRow, $L$12:$ABM$12,
  _xlpm.dataRow, $L$13:$ABM$13,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CZ:DY</v>
      </c>
      <c r="F25" s="150" t="b">
        <v>1</v>
      </c>
      <c r="H25" s="128"/>
      <c r="I25" s="90"/>
    </row>
    <row r="26" spans="1:497" ht="12.95" customHeight="1">
      <c r="C26" s="5" t="str">
        <v>Annualized Capital Cost</v>
      </c>
      <c r="D26" s="53" t="str" cm="1">
        <f t="array" aca="1" ref="D26" ca="1">IFERROR(HYPERLINK("#"&amp;CELL("address", INDEX(J$12:AHT$12,,MATCH(C26,J$12:AHT$12,0))),$C26),"")</f>
        <v>Annualized Capital Cost</v>
      </c>
      <c r="E26" s="155" t="str" cm="1">
        <f t="array" ref="E26">_xlfn.LET(
  _xlpm.headerRow, $L$12:$ABM$12,
  _xlpm.dataRow, $L$13:$ABM$13,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DZ:EY</v>
      </c>
      <c r="F26" s="150" t="b">
        <v>1</v>
      </c>
      <c r="H26" s="128"/>
      <c r="I26" s="90"/>
    </row>
    <row r="27" spans="1:497" ht="12.95" customHeight="1">
      <c r="C27" s="5" t="str">
        <v>Annualized Fixed O&amp;M Cost</v>
      </c>
      <c r="D27" s="53" t="str" cm="1">
        <f t="array" aca="1" ref="D27" ca="1">IFERROR(HYPERLINK("#"&amp;CELL("address", INDEX(J$12:AHT$12,,MATCH(C27,J$12:AHT$12,0))),$C27),"")</f>
        <v>Annualized Fixed O&amp;M Cost</v>
      </c>
      <c r="E27" s="155" t="str" cm="1">
        <f t="array" ref="E27">_xlfn.LET(
  _xlpm.headerRow, $L$12:$ABM$12,
  _xlpm.dataRow, $L$13:$ABM$13,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EZ:FY</v>
      </c>
      <c r="F27" s="150" t="b">
        <v>1</v>
      </c>
      <c r="H27" s="128"/>
      <c r="I27" s="90"/>
    </row>
    <row r="28" spans="1:497" ht="12.95" customHeight="1">
      <c r="C28" s="5" t="str">
        <v>Annualized Storage Capital Cost</v>
      </c>
      <c r="D28" s="53" t="str" cm="1">
        <f t="array" aca="1" ref="D28" ca="1">IFERROR(HYPERLINK("#"&amp;CELL("address", INDEX(J$12:AHT$12,,MATCH(C28,J$12:AHT$12,0))),$C28),"")</f>
        <v>Annualized Storage Capital Cost</v>
      </c>
      <c r="E28" s="155" t="str" cm="1">
        <f t="array" ref="E28">_xlfn.LET(
  _xlpm.headerRow, $L$12:$ABM$12,
  _xlpm.dataRow, $L$13:$ABM$13,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FZ:GY</v>
      </c>
      <c r="F28" s="150" t="b">
        <v>1</v>
      </c>
      <c r="H28" s="128"/>
      <c r="I28" s="90"/>
    </row>
    <row r="29" spans="1:497" ht="12.95" customHeight="1">
      <c r="C29" s="5" t="str">
        <v>Annualized Storage Fixed O&amp;M Cost</v>
      </c>
      <c r="D29" s="53" t="str" cm="1">
        <f t="array" aca="1" ref="D29" ca="1">IFERROR(HYPERLINK("#"&amp;CELL("address", INDEX(J$12:AHT$12,,MATCH(C29,J$12:AHT$12,0))),$C29),"")</f>
        <v>Annualized Storage Fixed O&amp;M Cost</v>
      </c>
      <c r="E29" s="155" t="str" cm="1">
        <f t="array" ref="E29">_xlfn.LET(
  _xlpm.headerRow, $L$12:$ABM$12,
  _xlpm.dataRow, $L$13:$ABM$13,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GZ:HY</v>
      </c>
      <c r="F29" s="150" t="b">
        <v>1</v>
      </c>
      <c r="H29" s="128"/>
      <c r="I29" s="90"/>
    </row>
    <row r="30" spans="1:497" ht="12.95" customHeight="1">
      <c r="C30" s="5" t="str">
        <v>Minimum Cumulative New Build</v>
      </c>
      <c r="D30" s="53" t="str" cm="1">
        <f t="array" aca="1" ref="D30" ca="1">IFERROR(HYPERLINK("#"&amp;CELL("address", INDEX(J$12:AHT$12,,MATCH(C30,J$12:AHT$12,0))),$C30),"")</f>
        <v>Minimum Cumulative New Build</v>
      </c>
      <c r="E30" s="155" t="str" cm="1">
        <f t="array" ref="E30">_xlfn.LET(
  _xlpm.headerRow, $L$12:$ABM$12,
  _xlpm.dataRow, $L$13:$ABM$13,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HZ:IY</v>
      </c>
      <c r="F30" s="150" t="b">
        <v>1</v>
      </c>
      <c r="H30" s="128"/>
      <c r="I30" s="90"/>
    </row>
    <row r="31" spans="1:497" ht="12.95" customHeight="1">
      <c r="C31" s="5" t="str">
        <v>Minimum Operational Capacity</v>
      </c>
      <c r="D31" s="53" t="str" cm="1">
        <f t="array" aca="1" ref="D31" ca="1">IFERROR(HYPERLINK("#"&amp;CELL("address", INDEX(J$12:AHT$12,,MATCH(C31,J$12:AHT$12,0))),$C31),"")</f>
        <v>Minimum Operational Capacity</v>
      </c>
      <c r="E31" s="155" t="str" cm="1">
        <f t="array" ref="E31">_xlfn.LET(
  _xlpm.headerRow, $L$12:$ABM$12,
  _xlpm.dataRow, $L$13:$ABM$13,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IZ:JY</v>
      </c>
      <c r="F31" s="150" t="b">
        <v>1</v>
      </c>
      <c r="H31" s="128"/>
      <c r="I31" s="90"/>
    </row>
    <row r="32" spans="1:497" ht="12.95" customHeight="1">
      <c r="C32" s="5" t="str">
        <v>Maximum Power Output Profile (Pmax)</v>
      </c>
      <c r="D32" s="53" t="str" cm="1">
        <f t="array" aca="1" ref="D32" ca="1">IFERROR(HYPERLINK("#"&amp;CELL("address", INDEX(J$12:AHT$12,,MATCH(C32,J$12:AHT$12,0))),$C32),"")</f>
        <v>Maximum Power Output Profile (Pmax)</v>
      </c>
      <c r="E32" s="155" t="str" cm="1">
        <f t="array" ref="E32">_xlfn.LET(
  _xlpm.headerRow, $L$12:$ABM$12,
  _xlpm.dataRow, $L$13:$ABM$13,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JZ:KM</v>
      </c>
      <c r="F32" s="150" t="b">
        <v>1</v>
      </c>
      <c r="H32" s="128"/>
      <c r="I32" s="90"/>
    </row>
    <row r="33" spans="3:9" ht="12.95" customHeight="1">
      <c r="C33" s="5" t="str">
        <v>Minimum Power Output Profile (Pmin)</v>
      </c>
      <c r="D33" s="53" t="str" cm="1">
        <f t="array" aca="1" ref="D33" ca="1">IFERROR(HYPERLINK("#"&amp;CELL("address", INDEX(J$12:AHT$12,,MATCH(C33,J$12:AHT$12,0))),$C33),"")</f>
        <v>Minimum Power Output Profile (Pmin)</v>
      </c>
      <c r="E33" s="155" t="str" cm="1">
        <f t="array" ref="E33">_xlfn.LET(
  _xlpm.headerRow, $L$12:$ABM$12,
  _xlpm.dataRow, $L$13:$ABM$13,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KN:LA</v>
      </c>
      <c r="F33" s="150" t="b">
        <v>1</v>
      </c>
      <c r="H33" s="128"/>
      <c r="I33" s="90"/>
    </row>
    <row r="34" spans="3:9" ht="12.95" customHeight="1">
      <c r="C34" s="5" t="str">
        <v>Curtailment Parameters</v>
      </c>
      <c r="D34" s="53" t="str" cm="1">
        <f t="array" aca="1" ref="D34" ca="1">IFERROR(HYPERLINK("#"&amp;CELL("address", INDEX(J$12:AHT$12,,MATCH(C34,J$12:AHT$12,0))),$C34),"")</f>
        <v>Curtailment Parameters</v>
      </c>
      <c r="E34" s="155" t="str" cm="1">
        <f t="array" ref="E34">_xlfn.LET(
  _xlpm.headerRow, $L$12:$ABM$12,
  _xlpm.dataRow, $L$13:$ABM$13,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LB:LC</v>
      </c>
      <c r="F34" s="150" t="b">
        <v>1</v>
      </c>
      <c r="H34" s="128"/>
      <c r="I34" s="90"/>
    </row>
    <row r="35" spans="3:9" ht="12.95" customHeight="1">
      <c r="C35" s="5" t="str">
        <v>Fuel Burn Parameters</v>
      </c>
      <c r="D35" s="53" t="str" cm="1">
        <f t="array" aca="1" ref="D35" ca="1">IFERROR(HYPERLINK("#"&amp;CELL("address", INDEX(J$12:AHT$12,,MATCH(C35,J$12:AHT$12,0))),$C35),"")</f>
        <v>Fuel Burn Parameters</v>
      </c>
      <c r="E35" s="155" t="str" cm="1">
        <f t="array" ref="E35">_xlfn.LET(
  _xlpm.headerRow, $L$12:$ABM$12,
  _xlpm.dataRow, $L$13:$ABM$13,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LD:LG</v>
      </c>
      <c r="F35" s="150" t="b">
        <v>1</v>
      </c>
      <c r="H35" s="128"/>
      <c r="I35" s="90"/>
    </row>
    <row r="36" spans="3:9" ht="12.95" customHeight="1">
      <c r="C36" s="5" t="str">
        <v>Energy Budgets</v>
      </c>
      <c r="D36" s="53" t="str" cm="1">
        <f t="array" aca="1" ref="D36" ca="1">IFERROR(HYPERLINK("#"&amp;CELL("address", INDEX(J$12:AHT$12,,MATCH(C36,J$12:AHT$12,0))),$C36),"")</f>
        <v>Energy Budgets</v>
      </c>
      <c r="E36" s="155" t="str" cm="1">
        <f t="array" ref="E36">_xlfn.LET(
  _xlpm.headerRow, $L$12:$ABM$12,
  _xlpm.dataRow, $L$13:$ABM$13,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LH:LI</v>
      </c>
      <c r="F36" s="150" t="b">
        <v>1</v>
      </c>
      <c r="H36" s="128"/>
      <c r="I36" s="90"/>
    </row>
    <row r="37" spans="3:9" ht="12.95" customHeight="1">
      <c r="C37" s="5" t="str">
        <v>Unit Commitment Parameters</v>
      </c>
      <c r="D37" s="53" t="str" cm="1">
        <f t="array" aca="1" ref="D37" ca="1">IFERROR(HYPERLINK("#"&amp;CELL("address", INDEX(J$12:AHT$12,,MATCH(C37,J$12:AHT$12,0))),$C37),"")</f>
        <v>Unit Commitment Parameters</v>
      </c>
      <c r="E37" s="155" t="str" cm="1">
        <f t="array" ref="E37">_xlfn.LET(
  _xlpm.headerRow, $L$12:$ABM$12,
  _xlpm.dataRow, $L$13:$ABM$13,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LJ:LV</v>
      </c>
      <c r="F37" s="150" t="b">
        <v>1</v>
      </c>
      <c r="H37" s="128"/>
      <c r="I37" s="90"/>
    </row>
    <row r="38" spans="3:9" ht="12.95" customHeight="1">
      <c r="C38" s="5" t="str">
        <v>Shed DR Parameters</v>
      </c>
      <c r="D38" s="53" t="str" cm="1">
        <f t="array" aca="1" ref="D38" ca="1">IFERROR(HYPERLINK("#"&amp;CELL("address", INDEX(J$12:AHT$12,,MATCH(C38,J$12:AHT$12,0))),$C38),"")</f>
        <v>Shed DR Parameters</v>
      </c>
      <c r="E38" s="155" t="str" cm="1">
        <f t="array" ref="E38">_xlfn.LET(
  _xlpm.headerRow, $L$12:$ABM$12,
  _xlpm.dataRow, $L$13:$ABM$13,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LW:LZ</v>
      </c>
      <c r="F38" s="150" t="b">
        <v>1</v>
      </c>
      <c r="H38" s="128"/>
      <c r="I38" s="90"/>
    </row>
    <row r="39" spans="3:9" ht="12.95" customHeight="1">
      <c r="C39" s="5" t="str">
        <v>Storage Parameters</v>
      </c>
      <c r="D39" s="53" t="str" cm="1">
        <f t="array" aca="1" ref="D39" ca="1">IFERROR(HYPERLINK("#"&amp;CELL("address", INDEX(J$12:AHT$12,,MATCH(C39,J$12:AHT$12,0))),$C39),"")</f>
        <v>Storage Parameters</v>
      </c>
      <c r="E39" s="155" t="str" cm="1">
        <f t="array" ref="E39">_xlfn.LET(
  _xlpm.headerRow, $L$12:$ABM$12,
  _xlpm.dataRow, $L$13:$ABM$13,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MA:MG</v>
      </c>
      <c r="F39" s="150" t="b">
        <v>1</v>
      </c>
      <c r="H39" s="128"/>
      <c r="I39" s="90"/>
    </row>
    <row r="40" spans="3:9" ht="12.95" customHeight="1">
      <c r="C40" s="5" t="str">
        <v>Maximum Power Input Profile (Imax)</v>
      </c>
      <c r="D40" s="53" t="str" cm="1">
        <f t="array" aca="1" ref="D40" ca="1">IFERROR(HYPERLINK("#"&amp;CELL("address", INDEX(J$12:AHT$12,,MATCH(C40,J$12:AHT$12,0))),$C40),"")</f>
        <v>Maximum Power Input Profile (Imax)</v>
      </c>
      <c r="E40" s="155" t="str" cm="1">
        <f t="array" ref="E40">_xlfn.LET(
  _xlpm.headerRow, $L$12:$ABM$12,
  _xlpm.dataRow, $L$13:$ABM$13,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MH:MU</v>
      </c>
      <c r="F40" s="150" t="b">
        <v>1</v>
      </c>
      <c r="H40" s="128"/>
      <c r="I40" s="90"/>
    </row>
    <row r="41" spans="3:9" ht="12.95" customHeight="1">
      <c r="C41" s="5" t="str">
        <v>Minimum Power Input Profile (Imin)</v>
      </c>
      <c r="D41" s="53" t="str" cm="1">
        <f t="array" aca="1" ref="D41" ca="1">IFERROR(HYPERLINK("#"&amp;CELL("address", INDEX(J$12:AHT$12,,MATCH(C41,J$12:AHT$12,0))),$C41),"")</f>
        <v>Minimum Power Input Profile (Imin)</v>
      </c>
      <c r="E41" s="155" t="str" cm="1">
        <f t="array" ref="E41">_xlfn.LET(
  _xlpm.headerRow, $L$12:$ABM$12,
  _xlpm.dataRow, $L$13:$ABM$13,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MV:NI</v>
      </c>
      <c r="F41" s="150" t="b">
        <v>1</v>
      </c>
      <c r="H41" s="128"/>
      <c r="I41" s="90"/>
    </row>
    <row r="42" spans="3:9" ht="15" customHeight="1">
      <c r="C42" s="5" t="str">
        <v>Inter-Day Sharing</v>
      </c>
      <c r="D42" s="53" t="str" cm="1">
        <f t="array" aca="1" ref="D42" ca="1">IFERROR(HYPERLINK("#"&amp;CELL("address", INDEX(J$12:AHT$12,,MATCH(C42,J$12:AHT$12,0))),$C42),"")</f>
        <v>Inter-Day Sharing</v>
      </c>
      <c r="E42" s="155" t="str" cm="1">
        <f t="array" ref="E42">_xlfn.LET(
  _xlpm.headerRow, $L$12:$ABM$12,
  _xlpm.dataRow, $L$13:$ABM$13,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NJ:NJ</v>
      </c>
      <c r="F42" s="150" t="b">
        <v>1</v>
      </c>
      <c r="H42" s="128"/>
      <c r="I42" s="90"/>
    </row>
    <row r="43" spans="3:9" ht="12.95" customHeight="1">
      <c r="C43" s="5" t="str">
        <v>Hybrid Storage Resource Parameters</v>
      </c>
      <c r="D43" s="53" t="str" cm="1">
        <f t="array" aca="1" ref="D43" ca="1">IFERROR(HYPERLINK("#"&amp;CELL("address", INDEX(J$12:AHT$12,,MATCH(C43,J$12:AHT$12,0))),$C43),"")</f>
        <v>Hybrid Storage Resource Parameters</v>
      </c>
      <c r="E43" s="155" t="str" cm="1">
        <f t="array" ref="E43">_xlfn.LET(
  _xlpm.headerRow, $L$12:$ABM$12,
  _xlpm.dataRow, $L$13:$ABM$13,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NK:NN</v>
      </c>
      <c r="F43" s="150" t="b">
        <v>1</v>
      </c>
      <c r="H43" s="128"/>
      <c r="I43" s="90"/>
    </row>
    <row r="44" spans="3:9" ht="12.95" customHeight="1">
      <c r="C44" s="5" t="str">
        <v>Emissions Policy</v>
      </c>
      <c r="D44" s="53" t="str" cm="1">
        <f t="array" aca="1" ref="D44" ca="1">IFERROR(HYPERLINK("#"&amp;CELL("address", INDEX(J$12:AHT$12,,MATCH(C44,J$12:AHT$12,0))),$C44),"")</f>
        <v>Emissions Policy</v>
      </c>
      <c r="E44" s="155" t="str" cm="1">
        <f t="array" ref="E44">_xlfn.LET(
  _xlpm.headerRow, $L$12:$ABM$12,
  _xlpm.dataRow, $L$13:$ABM$13,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NO:NO</v>
      </c>
      <c r="F44" s="150" t="b">
        <v>1</v>
      </c>
      <c r="H44" s="128"/>
      <c r="I44" s="90"/>
    </row>
    <row r="45" spans="3:9" ht="12.95" customHeight="1">
      <c r="C45" s="5" t="str">
        <v>PRM Policy</v>
      </c>
      <c r="D45" s="53" t="str" cm="1">
        <f t="array" aca="1" ref="D45" ca="1">IFERROR(HYPERLINK("#"&amp;CELL("address", INDEX(J$12:AHT$12,,MATCH(C45,J$12:AHT$12,0))),$C45),"")</f>
        <v>PRM Policy</v>
      </c>
      <c r="E45" s="155" t="str" cm="1">
        <f t="array" ref="E45">_xlfn.LET(
  _xlpm.headerRow, $L$12:$ABM$12,
  _xlpm.dataRow, $L$13:$ABM$13,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NP:OQ</v>
      </c>
      <c r="F45" s="152" t="b">
        <v>1</v>
      </c>
      <c r="H45" s="90"/>
      <c r="I45" s="90"/>
    </row>
    <row r="46" spans="3:9" ht="12.95" customHeight="1">
      <c r="C46" s="5" t="str">
        <v>Solar-Storage ELCC Surface</v>
      </c>
      <c r="D46" s="53" t="str" cm="1">
        <f t="array" aca="1" ref="D46" ca="1">IFERROR(HYPERLINK("#"&amp;CELL("address", INDEX(J$12:AHT$12,,MATCH(C46,J$12:AHT$12,0))),$C46),"")</f>
        <v>Solar-Storage ELCC Surface</v>
      </c>
      <c r="E46" s="155" t="str" cm="1">
        <f t="array" ref="E46">_xlfn.LET(
  _xlpm.headerRow, $L$12:$ABM$12,
  _xlpm.dataRow, $L$13:$ABM$13,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OR:PS</v>
      </c>
      <c r="F46" s="152" t="b">
        <v>1</v>
      </c>
      <c r="H46" s="90"/>
      <c r="I46" s="90"/>
    </row>
    <row r="47" spans="3:9" ht="12.95" customHeight="1">
      <c r="C47" s="5" t="str">
        <v>Wind ELCC Surface</v>
      </c>
      <c r="D47" s="53" t="str" cm="1">
        <f t="array" aca="1" ref="D47" ca="1">IFERROR(HYPERLINK("#"&amp;CELL("address", INDEX(J$12:AHT$12,,MATCH(C47,J$12:AHT$12,0))),$C47),"")</f>
        <v>Wind ELCC Surface</v>
      </c>
      <c r="E47" s="155" t="str" cm="1">
        <f t="array" ref="E47">_xlfn.LET(
  _xlpm.headerRow, $L$12:$ABM$12,
  _xlpm.dataRow, $L$13:$ABM$13,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PT:QU</v>
      </c>
      <c r="F47" s="152" t="b">
        <v>1</v>
      </c>
      <c r="H47" s="90"/>
      <c r="I47" s="90"/>
    </row>
    <row r="48" spans="3:9" ht="12.95" customHeight="1">
      <c r="C48" s="5" t="str">
        <v>Clean Energy Policy</v>
      </c>
      <c r="D48" s="53" t="str" cm="1">
        <f t="array" aca="1" ref="D48" ca="1">IFERROR(HYPERLINK("#"&amp;CELL("address", INDEX(J$12:AHT$12,,MATCH(C48,J$12:AHT$12,0))),$C48),"")</f>
        <v>Clean Energy Policy</v>
      </c>
      <c r="E48" s="155" t="str" cm="1">
        <f t="array" ref="E48">_xlfn.LET(
  _xlpm.headerRow, $L$12:$ABM$12,
  _xlpm.dataRow, $L$13:$ABM$13,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QV:RV</v>
      </c>
      <c r="F48" s="152" t="b">
        <v>1</v>
      </c>
      <c r="H48" s="90"/>
      <c r="I48" s="90"/>
    </row>
    <row r="49" spans="3:499" ht="12.95" customHeight="1">
      <c r="C49" s="5" t="str">
        <v>Reserves</v>
      </c>
      <c r="D49" s="53" t="str" cm="1">
        <f t="array" aca="1" ref="D49" ca="1">IFERROR(HYPERLINK("#"&amp;CELL("address", INDEX(J$12:AHT$12,,MATCH(C49,J$12:AHT$12,0))),$C49),"")</f>
        <v>Reserves</v>
      </c>
      <c r="E49" s="155" t="str" cm="1">
        <f t="array" ref="E49">_xlfn.LET(
  _xlpm.headerRow, $L$12:$ABM$12,
  _xlpm.dataRow, $L$13:$ABM$13,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RW:SB</v>
      </c>
      <c r="F49" s="152" t="b">
        <v>1</v>
      </c>
      <c r="H49" s="90"/>
      <c r="I49" s="90"/>
    </row>
    <row r="50" spans="3:499" ht="12.95" customHeight="1">
      <c r="H50" s="90"/>
      <c r="I50" s="90"/>
    </row>
    <row r="51" spans="3:499" ht="12.95" customHeight="1">
      <c r="H51" s="90"/>
      <c r="I51" s="90"/>
    </row>
    <row r="52" spans="3:499" ht="12.95" customHeight="1">
      <c r="H52" s="90"/>
      <c r="I52" s="90"/>
    </row>
    <row r="53" spans="3:499" ht="12.95" customHeight="1">
      <c r="H53" s="90"/>
      <c r="I53" s="90"/>
    </row>
    <row r="54" spans="3:499" ht="12.95" customHeight="1">
      <c r="H54" s="90"/>
      <c r="I54" s="90"/>
    </row>
    <row r="55" spans="3:499" ht="12.95" customHeight="1">
      <c r="I55" s="90"/>
    </row>
    <row r="56" spans="3:499" ht="12.95" customHeight="1">
      <c r="I56" s="90"/>
    </row>
    <row r="57" spans="3:499" ht="12.95" customHeight="1">
      <c r="I57" s="90"/>
    </row>
    <row r="58" spans="3:499" ht="12.95" customHeight="1">
      <c r="I58" s="90"/>
    </row>
    <row r="59" spans="3:499" ht="12.95" customHeight="1">
      <c r="I59" s="90"/>
    </row>
    <row r="60" spans="3:499" ht="12.95" customHeight="1">
      <c r="I60" s="90"/>
    </row>
    <row r="61" spans="3:499" ht="12.95" customHeight="1">
      <c r="I61" s="90"/>
      <c r="SE61" s="82"/>
    </row>
    <row r="62" spans="3:499" ht="12.95" customHeight="1">
      <c r="I62" s="90"/>
      <c r="SE62" s="82"/>
    </row>
    <row r="63" spans="3:499" ht="12.95" customHeight="1">
      <c r="I63" s="90"/>
      <c r="SE63" s="82"/>
    </row>
    <row r="64" spans="3:499" ht="12.95" customHeight="1">
      <c r="I64" s="90"/>
      <c r="SE64" s="82"/>
    </row>
    <row r="65" spans="9:500" ht="12.95" customHeight="1">
      <c r="I65" s="90"/>
      <c r="SE65" s="82"/>
    </row>
    <row r="66" spans="9:500" ht="12.95" customHeight="1">
      <c r="I66" s="90"/>
      <c r="SE66" s="82"/>
    </row>
    <row r="67" spans="9:500" ht="12.95" customHeight="1">
      <c r="I67" s="90"/>
      <c r="SE67" s="82"/>
    </row>
    <row r="68" spans="9:500" ht="12.95" customHeight="1">
      <c r="I68" s="104"/>
      <c r="SE68" s="82"/>
    </row>
    <row r="69" spans="9:500" ht="12.95" customHeight="1">
      <c r="SF69" s="25"/>
    </row>
    <row r="70" spans="9:500" ht="12.95" customHeight="1">
      <c r="SF70" s="25"/>
    </row>
    <row r="71" spans="9:500" ht="12.95" customHeight="1">
      <c r="SF71" s="25"/>
    </row>
    <row r="72" spans="9:500" ht="12.95" customHeight="1">
      <c r="SF72" s="25"/>
    </row>
    <row r="73" spans="9:500" ht="12.95" customHeight="1">
      <c r="SF73" s="25"/>
    </row>
    <row r="74" spans="9:500" ht="12.95" customHeight="1">
      <c r="SF74" s="25"/>
    </row>
    <row r="75" spans="9:500" ht="12.95" customHeight="1">
      <c r="SF75" s="25"/>
    </row>
    <row r="76" spans="9:500" ht="12.95" customHeight="1">
      <c r="SF76" s="25"/>
    </row>
    <row r="77" spans="9:500" ht="12.95" customHeight="1">
      <c r="SF77" s="25"/>
    </row>
    <row r="78" spans="9:500" ht="12.95" customHeight="1">
      <c r="SF78" s="25"/>
    </row>
    <row r="79" spans="9:500" ht="12.95" customHeight="1">
      <c r="SF79" s="25"/>
    </row>
  </sheetData>
  <sortState xmlns:xlrd2="http://schemas.microsoft.com/office/spreadsheetml/2017/richdata2" ref="C69:C79">
    <sortCondition ref="C69:C79"/>
  </sortState>
  <mergeCells count="30">
    <mergeCell ref="LJ12:LV12"/>
    <mergeCell ref="LH12:LI12"/>
    <mergeCell ref="DZ12:EY12"/>
    <mergeCell ref="N12:O12"/>
    <mergeCell ref="P12:R12"/>
    <mergeCell ref="LD12:LG12"/>
    <mergeCell ref="LB12:LC12"/>
    <mergeCell ref="KN12:LA12"/>
    <mergeCell ref="JZ12:KM12"/>
    <mergeCell ref="HZ12:IY12"/>
    <mergeCell ref="FZ12:GY12"/>
    <mergeCell ref="S12:T12"/>
    <mergeCell ref="BZ12:CY12"/>
    <mergeCell ref="EZ12:FY12"/>
    <mergeCell ref="MH12:MU12"/>
    <mergeCell ref="MV12:NI12"/>
    <mergeCell ref="LW12:LZ12"/>
    <mergeCell ref="RW12:SB12"/>
    <mergeCell ref="W12:AV12"/>
    <mergeCell ref="AZ12:BY12"/>
    <mergeCell ref="CZ12:DY12"/>
    <mergeCell ref="AW12:AY12"/>
    <mergeCell ref="QV12:RV12"/>
    <mergeCell ref="MA12:MG12"/>
    <mergeCell ref="GZ12:HY12"/>
    <mergeCell ref="IZ12:JY12"/>
    <mergeCell ref="NP12:OQ12"/>
    <mergeCell ref="OR12:PS12"/>
    <mergeCell ref="PT12:QU12"/>
    <mergeCell ref="NK12:NN12"/>
  </mergeCells>
  <phoneticPr fontId="30" type="noConversion"/>
  <conditionalFormatting sqref="W14:AV19">
    <cfRule type="cellIs" dxfId="1059" priority="1" operator="equal">
      <formula>TRUE</formula>
    </cfRule>
    <cfRule type="cellIs" dxfId="1058" priority="2" operator="equal">
      <formula>FALSE</formula>
    </cfRule>
  </conditionalFormatting>
  <dataValidations count="3">
    <dataValidation type="list" allowBlank="1" showInputMessage="1" showErrorMessage="1" sqref="LJ14:LJ19" xr:uid="{38205761-9D6D-624D-8E2B-B4D7E7421F7A}">
      <formula1>"linear,integer, single_unit"</formula1>
    </dataValidation>
    <dataValidation type="list" allowBlank="1" showInputMessage="1" showErrorMessage="1" sqref="KN14:KN19 JZ14:JZ19 MV14 MH14:MH19" xr:uid="{D06D4AFD-70BD-9A43-B628-AF3078565319}">
      <formula1>"Modeled Year,Weather Year,Monthly"</formula1>
    </dataValidation>
    <dataValidation type="list" allowBlank="1" showInputMessage="1" showErrorMessage="1" sqref="MG14:MH19 MV15:MV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1323975</xdr:colOff>
                    <xdr:row>9</xdr:row>
                    <xdr:rowOff>142875</xdr:rowOff>
                  </from>
                  <to>
                    <xdr:col>5</xdr:col>
                    <xdr:colOff>447675</xdr:colOff>
                    <xdr:row>11</xdr:row>
                    <xdr:rowOff>200025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NP13</xm:sqref>
        </x14:dataValidation>
        <x14:dataValidation type="list" allowBlank="1" showInputMessage="1" showErrorMessage="1" xr:uid="{AA2F674D-1F0A-2E4E-B92A-973BA5959CFE}">
          <x14:formula1>
            <xm:f>_xlfn.ANCHORARRAY(Lists!$L$6)</xm:f>
          </x14:formula1>
          <xm:sqref>NO13</xm:sqref>
        </x14:dataValidation>
        <x14:dataValidation type="list" allowBlank="1" showInputMessage="1" showErrorMessage="1" xr:uid="{F3F8AC70-A38C-3248-AC49-6E44A65F1ED3}">
          <x14:formula1>
            <xm:f>_xlfn.ANCHORARRAY(Lists!$R$6)</xm:f>
          </x14:formula1>
          <xm:sqref>OR13 PT13</xm:sqref>
        </x14:dataValidation>
        <x14:dataValidation type="list" allowBlank="1" showInputMessage="1" showErrorMessage="1" xr:uid="{29D36E80-CFA4-964A-B944-8FB2211F2AFC}">
          <x14:formula1>
            <xm:f>_xlfn.ANCHORARRAY(Lists!$N$6)</xm:f>
          </x14:formula1>
          <xm:sqref>QV13</xm:sqref>
        </x14:dataValidation>
        <x14:dataValidation type="list" allowBlank="1" showInputMessage="1" showErrorMessage="1" xr:uid="{EFD6F4DE-47D7-7B40-9CFE-985E526735C6}">
          <x14:formula1>
            <xm:f>_xlfn.ANCHORARRAY(Lists!$Z$6)</xm:f>
          </x14:formula1>
          <xm:sqref>LD14:LE19</xm:sqref>
        </x14:dataValidation>
        <x14:dataValidation type="list" allowBlank="1" showInputMessage="1" showErrorMessage="1" xr:uid="{9D562B41-ECD8-1C41-AD8B-59C0E54E5179}">
          <x14:formula1>
            <xm:f>_xlfn.ANCHORARRAY(Lists!$X$6)</xm:f>
          </x14:formula1>
          <xm:sqref>RW13 RZ13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HQ36"/>
  <sheetViews>
    <sheetView showGridLines="0" zoomScale="160" zoomScaleNormal="160" workbookViewId="0">
      <selection activeCell="N24" sqref="N24"/>
    </sheetView>
  </sheetViews>
  <sheetFormatPr defaultColWidth="9" defaultRowHeight="12" outlineLevelRow="1" outlineLevelCol="1"/>
  <cols>
    <col min="1" max="1" width="15.33203125" customWidth="1"/>
    <col min="2" max="2" width="9" customWidth="1"/>
    <col min="3" max="3" width="24.6640625" customWidth="1"/>
    <col min="4" max="4" width="30.33203125" customWidth="1"/>
    <col min="5" max="5" width="10.33203125" customWidth="1"/>
    <col min="6" max="6" width="9" customWidth="1"/>
    <col min="7" max="7" width="8" customWidth="1"/>
    <col min="8" max="8" width="20.33203125" bestFit="1" customWidth="1"/>
    <col min="9" max="9" width="3" customWidth="1"/>
    <col min="10" max="10" width="22.6640625" customWidth="1"/>
    <col min="11" max="11" width="23.8320312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93" width="12" customWidth="1"/>
    <col min="194" max="197" width="12" hidden="1" customWidth="1" outlineLevel="1"/>
    <col min="198" max="198" width="12" customWidth="1" collapsed="1"/>
    <col min="199" max="202" width="12" hidden="1" customWidth="1" outlineLevel="1"/>
    <col min="203" max="203" width="12" customWidth="1" collapsed="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4" width="12" customWidth="1"/>
  </cols>
  <sheetData>
    <row r="1" spans="1:225" s="1" customFormat="1" ht="29.25" thickBot="1">
      <c r="A1" s="1" t="s">
        <v>1210</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225" s="2" customFormat="1" ht="19.5" thickBot="1">
      <c r="A3"/>
      <c r="B3"/>
      <c r="C3"/>
      <c r="D3"/>
      <c r="E3"/>
      <c r="F3"/>
      <c r="G3"/>
      <c r="H3"/>
      <c r="I3"/>
      <c r="J3" s="2" t="s">
        <v>883</v>
      </c>
      <c r="L3" s="23"/>
      <c r="M3" s="23"/>
      <c r="N3" s="75"/>
      <c r="O3" s="75"/>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row>
    <row r="4" spans="1:2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row>
    <row r="5" spans="1:225" ht="12.75">
      <c r="O5" s="74"/>
      <c r="AF5" s="24"/>
    </row>
    <row r="6" spans="1:225" s="7" customFormat="1" outlineLevel="1">
      <c r="G6"/>
      <c r="H6" s="118" t="s">
        <v>119</v>
      </c>
      <c r="I6" s="120" t="s">
        <v>120</v>
      </c>
      <c r="J6" s="124" t="s">
        <v>121</v>
      </c>
      <c r="K6" s="124" t="s">
        <v>122</v>
      </c>
      <c r="L6" s="124" t="s">
        <v>818</v>
      </c>
      <c r="M6" s="124" t="s">
        <v>114</v>
      </c>
      <c r="N6" s="124" t="s">
        <v>819</v>
      </c>
      <c r="O6" s="124" t="s">
        <v>328</v>
      </c>
      <c r="P6" s="124" t="s">
        <v>821</v>
      </c>
      <c r="Q6" s="124" t="s">
        <v>822</v>
      </c>
      <c r="R6" s="124" t="s">
        <v>823</v>
      </c>
      <c r="S6" s="124" t="s">
        <v>333</v>
      </c>
      <c r="T6" s="124" t="s">
        <v>333</v>
      </c>
      <c r="U6" s="124" t="s">
        <v>333</v>
      </c>
      <c r="V6" s="124" t="s">
        <v>333</v>
      </c>
      <c r="W6" s="124" t="s">
        <v>333</v>
      </c>
      <c r="X6" s="124" t="s">
        <v>333</v>
      </c>
      <c r="Y6" s="124" t="s">
        <v>333</v>
      </c>
      <c r="Z6" s="124" t="s">
        <v>333</v>
      </c>
      <c r="AA6" s="124" t="s">
        <v>333</v>
      </c>
      <c r="AB6" s="124" t="s">
        <v>333</v>
      </c>
      <c r="AC6" s="124" t="s">
        <v>333</v>
      </c>
      <c r="AD6" s="124" t="s">
        <v>333</v>
      </c>
      <c r="AE6" s="124" t="s">
        <v>333</v>
      </c>
      <c r="AF6" s="124" t="s">
        <v>333</v>
      </c>
      <c r="AG6" s="124" t="s">
        <v>333</v>
      </c>
      <c r="AH6" s="124" t="s">
        <v>333</v>
      </c>
      <c r="AI6" s="124" t="s">
        <v>333</v>
      </c>
      <c r="AJ6" s="124" t="s">
        <v>333</v>
      </c>
      <c r="AK6" s="124" t="s">
        <v>333</v>
      </c>
      <c r="AL6" s="124" t="s">
        <v>333</v>
      </c>
      <c r="AM6" s="124" t="s">
        <v>333</v>
      </c>
      <c r="AN6" s="124" t="s">
        <v>333</v>
      </c>
      <c r="AO6" s="124" t="s">
        <v>333</v>
      </c>
      <c r="AP6" s="124" t="s">
        <v>333</v>
      </c>
      <c r="AQ6" s="124" t="s">
        <v>333</v>
      </c>
      <c r="AR6" s="124" t="s">
        <v>333</v>
      </c>
      <c r="AS6" s="124" t="s">
        <v>335</v>
      </c>
      <c r="AT6" s="124" t="s">
        <v>335</v>
      </c>
      <c r="AU6" s="124" t="s">
        <v>335</v>
      </c>
      <c r="AV6" s="124" t="s">
        <v>335</v>
      </c>
      <c r="AW6" s="124" t="s">
        <v>335</v>
      </c>
      <c r="AX6" s="124" t="s">
        <v>335</v>
      </c>
      <c r="AY6" s="124" t="s">
        <v>335</v>
      </c>
      <c r="AZ6" s="124" t="s">
        <v>335</v>
      </c>
      <c r="BA6" s="124" t="s">
        <v>335</v>
      </c>
      <c r="BB6" s="124" t="s">
        <v>335</v>
      </c>
      <c r="BC6" s="124" t="s">
        <v>335</v>
      </c>
      <c r="BD6" s="124" t="s">
        <v>335</v>
      </c>
      <c r="BE6" s="124" t="s">
        <v>335</v>
      </c>
      <c r="BF6" s="124" t="s">
        <v>335</v>
      </c>
      <c r="BG6" s="124" t="s">
        <v>335</v>
      </c>
      <c r="BH6" s="124" t="s">
        <v>335</v>
      </c>
      <c r="BI6" s="124" t="s">
        <v>335</v>
      </c>
      <c r="BJ6" s="124" t="s">
        <v>335</v>
      </c>
      <c r="BK6" s="124" t="s">
        <v>335</v>
      </c>
      <c r="BL6" s="124" t="s">
        <v>335</v>
      </c>
      <c r="BM6" s="124" t="s">
        <v>335</v>
      </c>
      <c r="BN6" s="124" t="s">
        <v>335</v>
      </c>
      <c r="BO6" s="124" t="s">
        <v>335</v>
      </c>
      <c r="BP6" s="124" t="s">
        <v>335</v>
      </c>
      <c r="BQ6" s="124" t="s">
        <v>335</v>
      </c>
      <c r="BR6" s="124" t="s">
        <v>335</v>
      </c>
      <c r="BS6" s="124" t="s">
        <v>336</v>
      </c>
      <c r="BT6" s="124" t="s">
        <v>336</v>
      </c>
      <c r="BU6" s="124" t="s">
        <v>336</v>
      </c>
      <c r="BV6" s="124" t="s">
        <v>336</v>
      </c>
      <c r="BW6" s="124" t="s">
        <v>336</v>
      </c>
      <c r="BX6" s="124" t="s">
        <v>336</v>
      </c>
      <c r="BY6" s="124" t="s">
        <v>336</v>
      </c>
      <c r="BZ6" s="124" t="s">
        <v>336</v>
      </c>
      <c r="CA6" s="124" t="s">
        <v>336</v>
      </c>
      <c r="CB6" s="124" t="s">
        <v>336</v>
      </c>
      <c r="CC6" s="124" t="s">
        <v>336</v>
      </c>
      <c r="CD6" s="124" t="s">
        <v>336</v>
      </c>
      <c r="CE6" s="124" t="s">
        <v>336</v>
      </c>
      <c r="CF6" s="124" t="s">
        <v>336</v>
      </c>
      <c r="CG6" s="124" t="s">
        <v>336</v>
      </c>
      <c r="CH6" s="124" t="s">
        <v>336</v>
      </c>
      <c r="CI6" s="124" t="s">
        <v>336</v>
      </c>
      <c r="CJ6" s="124" t="s">
        <v>336</v>
      </c>
      <c r="CK6" s="124" t="s">
        <v>336</v>
      </c>
      <c r="CL6" s="124" t="s">
        <v>336</v>
      </c>
      <c r="CM6" s="124" t="s">
        <v>336</v>
      </c>
      <c r="CN6" s="124" t="s">
        <v>336</v>
      </c>
      <c r="CO6" s="124" t="s">
        <v>336</v>
      </c>
      <c r="CP6" s="124" t="s">
        <v>336</v>
      </c>
      <c r="CQ6" s="124" t="s">
        <v>336</v>
      </c>
      <c r="CR6" s="124" t="s">
        <v>336</v>
      </c>
      <c r="CS6" s="124" t="s">
        <v>825</v>
      </c>
      <c r="CT6" s="124" t="s">
        <v>826</v>
      </c>
      <c r="CU6" s="124" t="s">
        <v>826</v>
      </c>
      <c r="CV6" s="124" t="s">
        <v>826</v>
      </c>
      <c r="CW6" s="124" t="s">
        <v>826</v>
      </c>
      <c r="CX6" s="124" t="s">
        <v>826</v>
      </c>
      <c r="CY6" s="124" t="s">
        <v>826</v>
      </c>
      <c r="CZ6" s="124" t="s">
        <v>826</v>
      </c>
      <c r="DA6" s="124" t="s">
        <v>826</v>
      </c>
      <c r="DB6" s="124" t="s">
        <v>826</v>
      </c>
      <c r="DC6" s="124" t="s">
        <v>826</v>
      </c>
      <c r="DD6" s="124" t="s">
        <v>826</v>
      </c>
      <c r="DE6" s="124" t="s">
        <v>826</v>
      </c>
      <c r="DF6" s="124" t="s">
        <v>826</v>
      </c>
      <c r="DG6" s="124" t="s">
        <v>827</v>
      </c>
      <c r="DH6" s="124" t="s">
        <v>828</v>
      </c>
      <c r="DI6" s="124" t="s">
        <v>828</v>
      </c>
      <c r="DJ6" s="124" t="s">
        <v>828</v>
      </c>
      <c r="DK6" s="124" t="s">
        <v>828</v>
      </c>
      <c r="DL6" s="124" t="s">
        <v>828</v>
      </c>
      <c r="DM6" s="124" t="s">
        <v>828</v>
      </c>
      <c r="DN6" s="124" t="s">
        <v>828</v>
      </c>
      <c r="DO6" s="124" t="s">
        <v>828</v>
      </c>
      <c r="DP6" s="124" t="s">
        <v>828</v>
      </c>
      <c r="DQ6" s="124" t="s">
        <v>828</v>
      </c>
      <c r="DR6" s="124" t="s">
        <v>828</v>
      </c>
      <c r="DS6" s="124" t="s">
        <v>828</v>
      </c>
      <c r="DT6" s="124" t="s">
        <v>828</v>
      </c>
      <c r="DU6" s="124" t="s">
        <v>829</v>
      </c>
      <c r="DV6" s="124" t="s">
        <v>830</v>
      </c>
      <c r="DW6" s="124" t="s">
        <v>831</v>
      </c>
      <c r="DX6" s="124" t="s">
        <v>831</v>
      </c>
      <c r="DY6" s="124" t="s">
        <v>832</v>
      </c>
      <c r="DZ6" s="124" t="s">
        <v>833</v>
      </c>
      <c r="EA6" s="124" t="s">
        <v>834</v>
      </c>
      <c r="EB6" s="124" t="s">
        <v>835</v>
      </c>
      <c r="EC6" s="124" t="s">
        <v>836</v>
      </c>
      <c r="ED6" s="124" t="s">
        <v>837</v>
      </c>
      <c r="EE6" s="124" t="s">
        <v>838</v>
      </c>
      <c r="EF6" s="124" t="s">
        <v>839</v>
      </c>
      <c r="EG6" s="124" t="s">
        <v>840</v>
      </c>
      <c r="EH6" s="124" t="s">
        <v>841</v>
      </c>
      <c r="EI6" s="124" t="s">
        <v>842</v>
      </c>
      <c r="EJ6" s="124" t="s">
        <v>843</v>
      </c>
      <c r="EK6" s="124" t="s">
        <v>844</v>
      </c>
      <c r="EL6" s="124" t="s">
        <v>845</v>
      </c>
      <c r="EM6" s="124" t="s">
        <v>846</v>
      </c>
      <c r="EN6" s="124" t="s">
        <v>847</v>
      </c>
      <c r="EO6" s="124" t="s">
        <v>848</v>
      </c>
      <c r="EP6" s="124" t="s">
        <v>849</v>
      </c>
      <c r="EQ6" s="124" t="s">
        <v>850</v>
      </c>
      <c r="ER6" s="124" t="s">
        <v>851</v>
      </c>
      <c r="ES6" s="124" t="s">
        <v>1444</v>
      </c>
      <c r="ET6" s="124" t="s">
        <v>852</v>
      </c>
      <c r="EU6" s="124" t="s">
        <v>853</v>
      </c>
      <c r="EV6" s="124" t="s">
        <v>854</v>
      </c>
      <c r="EW6" s="124" t="s">
        <v>855</v>
      </c>
      <c r="EX6" s="124" t="s">
        <v>856</v>
      </c>
      <c r="EY6" s="124" t="s">
        <v>857</v>
      </c>
      <c r="EZ6" s="124" t="s">
        <v>1453</v>
      </c>
      <c r="FA6" s="124" t="s">
        <v>1454</v>
      </c>
      <c r="FB6" s="124" t="s">
        <v>1454</v>
      </c>
      <c r="FC6" s="124" t="s">
        <v>1454</v>
      </c>
      <c r="FD6" s="124" t="s">
        <v>1454</v>
      </c>
      <c r="FE6" s="124" t="s">
        <v>1454</v>
      </c>
      <c r="FF6" s="124" t="s">
        <v>1454</v>
      </c>
      <c r="FG6" s="124" t="s">
        <v>1454</v>
      </c>
      <c r="FH6" s="124" t="s">
        <v>1454</v>
      </c>
      <c r="FI6" s="124" t="s">
        <v>1454</v>
      </c>
      <c r="FJ6" s="124" t="s">
        <v>1454</v>
      </c>
      <c r="FK6" s="124" t="s">
        <v>1454</v>
      </c>
      <c r="FL6" s="124" t="s">
        <v>1454</v>
      </c>
      <c r="FM6" s="124" t="s">
        <v>1454</v>
      </c>
      <c r="FN6" s="124" t="s">
        <v>1455</v>
      </c>
      <c r="FO6" s="124" t="s">
        <v>1456</v>
      </c>
      <c r="FP6" s="124" t="s">
        <v>1456</v>
      </c>
      <c r="FQ6" s="124" t="s">
        <v>1456</v>
      </c>
      <c r="FR6" s="124" t="s">
        <v>1456</v>
      </c>
      <c r="FS6" s="124" t="s">
        <v>1456</v>
      </c>
      <c r="FT6" s="124" t="s">
        <v>1456</v>
      </c>
      <c r="FU6" s="124" t="s">
        <v>1456</v>
      </c>
      <c r="FV6" s="124" t="s">
        <v>1456</v>
      </c>
      <c r="FW6" s="124" t="s">
        <v>1456</v>
      </c>
      <c r="FX6" s="124" t="s">
        <v>1456</v>
      </c>
      <c r="FY6" s="124" t="s">
        <v>1456</v>
      </c>
      <c r="FZ6" s="124" t="s">
        <v>1456</v>
      </c>
      <c r="GA6" s="124" t="s">
        <v>1456</v>
      </c>
      <c r="GB6" s="124" t="s">
        <v>858</v>
      </c>
      <c r="GC6" s="124" t="s">
        <v>859</v>
      </c>
      <c r="GD6" s="124" t="s">
        <v>860</v>
      </c>
      <c r="GE6" s="124" t="s">
        <v>861</v>
      </c>
      <c r="GF6" s="124" t="s">
        <v>862</v>
      </c>
      <c r="GG6" s="124" t="str">
        <f>_xlfn.CONCAT($GG$13,".ERMContribution.to")</f>
        <v>ERM.ERMContribution.to</v>
      </c>
      <c r="GH6" s="124" t="str">
        <f>_xlfn.CONCAT($GG$13,".ERMContribution.multiplier")</f>
        <v>ERM.ERMContribution.multiplier</v>
      </c>
      <c r="GI6" s="124" t="str">
        <f>_xlfn.CONCAT($GI$13,".EmissionsContribution.to")</f>
        <v>GHG.EmissionsContribution.to</v>
      </c>
      <c r="GJ6" s="124" t="str">
        <f>_xlfn.CONCAT($GJ$13,".AnnualEnergyStandardContribution.to")</f>
        <v>RPS.AnnualEnergyStandardContribution.to</v>
      </c>
      <c r="GK6" s="124" t="str">
        <f t="shared" ref="GK6:HJ6" si="0">_xlfn.CONCAT($GJ$13,".AnnualEnergyStandardContribution.multiplier")</f>
        <v>RPS.AnnualEnergyStandardContribution.multiplier</v>
      </c>
      <c r="GL6" s="124" t="str">
        <f t="shared" si="0"/>
        <v>RPS.AnnualEnergyStandardContribution.multiplier</v>
      </c>
      <c r="GM6" s="124" t="str">
        <f t="shared" si="0"/>
        <v>RPS.AnnualEnergyStandardContribution.multiplier</v>
      </c>
      <c r="GN6" s="124" t="str">
        <f t="shared" si="0"/>
        <v>RPS.AnnualEnergyStandardContribution.multiplier</v>
      </c>
      <c r="GO6" s="124" t="str">
        <f t="shared" si="0"/>
        <v>RPS.AnnualEnergyStandardContribution.multiplier</v>
      </c>
      <c r="GP6" s="124" t="str">
        <f t="shared" si="0"/>
        <v>RPS.AnnualEnergyStandardContribution.multiplier</v>
      </c>
      <c r="GQ6" s="124" t="str">
        <f t="shared" si="0"/>
        <v>RPS.AnnualEnergyStandardContribution.multiplier</v>
      </c>
      <c r="GR6" s="124" t="str">
        <f t="shared" si="0"/>
        <v>RPS.AnnualEnergyStandardContribution.multiplier</v>
      </c>
      <c r="GS6" s="124" t="str">
        <f t="shared" si="0"/>
        <v>RPS.AnnualEnergyStandardContribution.multiplier</v>
      </c>
      <c r="GT6" s="124" t="str">
        <f t="shared" si="0"/>
        <v>RPS.AnnualEnergyStandardContribution.multiplier</v>
      </c>
      <c r="GU6" s="124" t="str">
        <f t="shared" si="0"/>
        <v>RPS.AnnualEnergyStandardContribution.multiplier</v>
      </c>
      <c r="GV6" s="124" t="str">
        <f t="shared" si="0"/>
        <v>RPS.AnnualEnergyStandardContribution.multiplier</v>
      </c>
      <c r="GW6" s="124" t="str">
        <f t="shared" si="0"/>
        <v>RPS.AnnualEnergyStandardContribution.multiplier</v>
      </c>
      <c r="GX6" s="124" t="str">
        <f t="shared" si="0"/>
        <v>RPS.AnnualEnergyStandardContribution.multiplier</v>
      </c>
      <c r="GY6" s="124" t="str">
        <f t="shared" si="0"/>
        <v>RPS.AnnualEnergyStandardContribution.multiplier</v>
      </c>
      <c r="GZ6" s="124" t="str">
        <f t="shared" si="0"/>
        <v>RPS.AnnualEnergyStandardContribution.multiplier</v>
      </c>
      <c r="HA6" s="124" t="str">
        <f t="shared" si="0"/>
        <v>RPS.AnnualEnergyStandardContribution.multiplier</v>
      </c>
      <c r="HB6" s="124" t="str">
        <f t="shared" si="0"/>
        <v>RPS.AnnualEnergyStandardContribution.multiplier</v>
      </c>
      <c r="HC6" s="124" t="str">
        <f t="shared" si="0"/>
        <v>RPS.AnnualEnergyStandardContribution.multiplier</v>
      </c>
      <c r="HD6" s="124" t="str">
        <f t="shared" si="0"/>
        <v>RPS.AnnualEnergyStandardContribution.multiplier</v>
      </c>
      <c r="HE6" s="124" t="str">
        <f t="shared" si="0"/>
        <v>RPS.AnnualEnergyStandardContribution.multiplier</v>
      </c>
      <c r="HF6" s="124" t="str">
        <f t="shared" si="0"/>
        <v>RPS.AnnualEnergyStandardContribution.multiplier</v>
      </c>
      <c r="HG6" s="124" t="str">
        <f t="shared" si="0"/>
        <v>RPS.AnnualEnergyStandardContribution.multiplier</v>
      </c>
      <c r="HH6" s="124" t="str">
        <f t="shared" si="0"/>
        <v>RPS.AnnualEnergyStandardContribution.multiplier</v>
      </c>
      <c r="HI6" s="124" t="str">
        <f t="shared" si="0"/>
        <v>RPS.AnnualEnergyStandardContribution.multiplier</v>
      </c>
      <c r="HJ6" s="124" t="str">
        <f t="shared" si="0"/>
        <v>RPS.AnnualEnergyStandardContribution.multiplier</v>
      </c>
      <c r="HK6" s="124" t="str">
        <f>_xlfn.CONCAT($HK$13,".ResourceToReserve.to")</f>
        <v>Upward_Reg.ResourceToReserve.to</v>
      </c>
      <c r="HL6" s="124" t="str">
        <f>_xlfn.CONCAT($HK$13,".ResourceToReserve.max_fraction_of_capacity")</f>
        <v>Upward_Reg.ResourceToReserve.max_fraction_of_capacity</v>
      </c>
      <c r="HM6" s="124" t="str">
        <f>_xlfn.CONCAT($HK$13,".ResourceToReserve.incremental_requirement_hourly_scalar")</f>
        <v>Upward_Reg.ResourceToReserve.incremental_requirement_hourly_scalar</v>
      </c>
      <c r="HN6" s="124" t="str">
        <f>_xlfn.CONCAT($HN$13,".ResourceToReserve.to")</f>
        <v>Downward_Reg.ResourceToReserve.to</v>
      </c>
      <c r="HO6" s="124" t="str">
        <f>_xlfn.CONCAT($HN$13,".ResourceToReserve.max_fraction_of_capacity")</f>
        <v>Downward_Reg.ResourceToReserve.max_fraction_of_capacity</v>
      </c>
      <c r="HP6" s="124" t="str">
        <f>_xlfn.CONCAT($HN$13,".ResourceToReserve.incremental_requirement_hourly_scalar")</f>
        <v>Downward_Reg.ResourceToReserve.incremental_requirement_hourly_scalar</v>
      </c>
      <c r="HQ6" s="119"/>
    </row>
    <row r="7" spans="1:225" s="7" customFormat="1">
      <c r="G7"/>
      <c r="H7" s="118" t="s">
        <v>125</v>
      </c>
      <c r="I7" s="120" t="s">
        <v>120</v>
      </c>
      <c r="J7" s="124"/>
      <c r="K7" s="124"/>
      <c r="L7" s="124" t="s">
        <v>154</v>
      </c>
      <c r="M7" s="124" t="s">
        <v>126</v>
      </c>
      <c r="N7" s="124" t="s">
        <v>154</v>
      </c>
      <c r="O7" s="124" t="s">
        <v>126</v>
      </c>
      <c r="P7" s="124" t="s">
        <v>127</v>
      </c>
      <c r="Q7" s="124" t="s">
        <v>127</v>
      </c>
      <c r="R7" s="124" t="s">
        <v>863</v>
      </c>
      <c r="S7" s="124" t="s">
        <v>155</v>
      </c>
      <c r="T7" s="124" t="s">
        <v>155</v>
      </c>
      <c r="U7" s="124" t="s">
        <v>155</v>
      </c>
      <c r="V7" s="124" t="s">
        <v>155</v>
      </c>
      <c r="W7" s="124" t="s">
        <v>155</v>
      </c>
      <c r="X7" s="124" t="s">
        <v>155</v>
      </c>
      <c r="Y7" s="124" t="s">
        <v>155</v>
      </c>
      <c r="Z7" s="124" t="s">
        <v>155</v>
      </c>
      <c r="AA7" s="124" t="s">
        <v>155</v>
      </c>
      <c r="AB7" s="124" t="s">
        <v>155</v>
      </c>
      <c r="AC7" s="124" t="s">
        <v>155</v>
      </c>
      <c r="AD7" s="124" t="s">
        <v>155</v>
      </c>
      <c r="AE7" s="124" t="s">
        <v>155</v>
      </c>
      <c r="AF7" s="124" t="s">
        <v>155</v>
      </c>
      <c r="AG7" s="124" t="s">
        <v>155</v>
      </c>
      <c r="AH7" s="124" t="s">
        <v>155</v>
      </c>
      <c r="AI7" s="124" t="s">
        <v>155</v>
      </c>
      <c r="AJ7" s="124" t="s">
        <v>155</v>
      </c>
      <c r="AK7" s="124" t="s">
        <v>155</v>
      </c>
      <c r="AL7" s="124" t="s">
        <v>155</v>
      </c>
      <c r="AM7" s="124" t="s">
        <v>155</v>
      </c>
      <c r="AN7" s="124" t="s">
        <v>155</v>
      </c>
      <c r="AO7" s="124" t="s">
        <v>155</v>
      </c>
      <c r="AP7" s="124" t="s">
        <v>155</v>
      </c>
      <c r="AQ7" s="124" t="s">
        <v>155</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155</v>
      </c>
      <c r="BS7" s="124" t="s">
        <v>155</v>
      </c>
      <c r="BT7" s="124" t="s">
        <v>155</v>
      </c>
      <c r="BU7" s="124" t="s">
        <v>155</v>
      </c>
      <c r="BV7" s="124" t="s">
        <v>155</v>
      </c>
      <c r="BW7" s="124" t="s">
        <v>155</v>
      </c>
      <c r="BX7" s="124" t="s">
        <v>155</v>
      </c>
      <c r="BY7" s="124" t="s">
        <v>155</v>
      </c>
      <c r="BZ7" s="124" t="s">
        <v>155</v>
      </c>
      <c r="CA7" s="124" t="s">
        <v>155</v>
      </c>
      <c r="CB7" s="124" t="s">
        <v>155</v>
      </c>
      <c r="CC7" s="124" t="s">
        <v>155</v>
      </c>
      <c r="CD7" s="124" t="s">
        <v>155</v>
      </c>
      <c r="CE7" s="124" t="s">
        <v>155</v>
      </c>
      <c r="CF7" s="124" t="s">
        <v>155</v>
      </c>
      <c r="CG7" s="124" t="s">
        <v>155</v>
      </c>
      <c r="CH7" s="124" t="s">
        <v>155</v>
      </c>
      <c r="CI7" s="124" t="s">
        <v>155</v>
      </c>
      <c r="CJ7" s="124" t="s">
        <v>155</v>
      </c>
      <c r="CK7" s="124" t="s">
        <v>155</v>
      </c>
      <c r="CL7" s="124" t="s">
        <v>155</v>
      </c>
      <c r="CM7" s="124" t="s">
        <v>155</v>
      </c>
      <c r="CN7" s="124" t="s">
        <v>155</v>
      </c>
      <c r="CO7" s="124" t="s">
        <v>155</v>
      </c>
      <c r="CP7" s="124" t="s">
        <v>155</v>
      </c>
      <c r="CQ7" s="124" t="s">
        <v>155</v>
      </c>
      <c r="CR7" s="124" t="s">
        <v>155</v>
      </c>
      <c r="CS7" s="124" t="s">
        <v>154</v>
      </c>
      <c r="CT7" s="124" t="s">
        <v>337</v>
      </c>
      <c r="CU7" s="124" t="s">
        <v>337</v>
      </c>
      <c r="CV7" s="124" t="s">
        <v>337</v>
      </c>
      <c r="CW7" s="124" t="s">
        <v>337</v>
      </c>
      <c r="CX7" s="124" t="s">
        <v>337</v>
      </c>
      <c r="CY7" s="124" t="s">
        <v>337</v>
      </c>
      <c r="CZ7" s="124" t="s">
        <v>337</v>
      </c>
      <c r="DA7" s="124" t="s">
        <v>337</v>
      </c>
      <c r="DB7" s="124" t="s">
        <v>337</v>
      </c>
      <c r="DC7" s="124" t="s">
        <v>337</v>
      </c>
      <c r="DD7" s="124" t="s">
        <v>337</v>
      </c>
      <c r="DE7" s="124" t="s">
        <v>337</v>
      </c>
      <c r="DF7" s="124" t="s">
        <v>337</v>
      </c>
      <c r="DG7" s="124" t="s">
        <v>154</v>
      </c>
      <c r="DH7" s="124" t="s">
        <v>337</v>
      </c>
      <c r="DI7" s="124" t="s">
        <v>337</v>
      </c>
      <c r="DJ7" s="124" t="s">
        <v>337</v>
      </c>
      <c r="DK7" s="124" t="s">
        <v>337</v>
      </c>
      <c r="DL7" s="124" t="s">
        <v>337</v>
      </c>
      <c r="DM7" s="124" t="s">
        <v>337</v>
      </c>
      <c r="DN7" s="124" t="s">
        <v>337</v>
      </c>
      <c r="DO7" s="124" t="s">
        <v>337</v>
      </c>
      <c r="DP7" s="124" t="s">
        <v>337</v>
      </c>
      <c r="DQ7" s="124" t="s">
        <v>337</v>
      </c>
      <c r="DR7" s="124" t="s">
        <v>337</v>
      </c>
      <c r="DS7" s="124" t="s">
        <v>337</v>
      </c>
      <c r="DT7" s="124" t="s">
        <v>337</v>
      </c>
      <c r="DU7" s="124" t="s">
        <v>126</v>
      </c>
      <c r="DV7" s="124" t="s">
        <v>865</v>
      </c>
      <c r="DW7" s="124" t="s">
        <v>154</v>
      </c>
      <c r="DX7" s="124" t="s">
        <v>154</v>
      </c>
      <c r="DY7" s="124" t="s">
        <v>866</v>
      </c>
      <c r="DZ7" s="124" t="s">
        <v>867</v>
      </c>
      <c r="EA7" s="124" t="s">
        <v>337</v>
      </c>
      <c r="EB7" s="124" t="s">
        <v>337</v>
      </c>
      <c r="EC7" s="124" t="s">
        <v>154</v>
      </c>
      <c r="ED7" s="124" t="s">
        <v>155</v>
      </c>
      <c r="EE7" s="124" t="s">
        <v>337</v>
      </c>
      <c r="EF7" s="124" t="s">
        <v>868</v>
      </c>
      <c r="EG7" s="124" t="s">
        <v>868</v>
      </c>
      <c r="EH7" s="124" t="s">
        <v>869</v>
      </c>
      <c r="EI7" s="124" t="s">
        <v>870</v>
      </c>
      <c r="EJ7" s="124" t="s">
        <v>871</v>
      </c>
      <c r="EK7" s="124" t="s">
        <v>872</v>
      </c>
      <c r="EL7" s="124" t="s">
        <v>873</v>
      </c>
      <c r="EM7" s="124" t="s">
        <v>874</v>
      </c>
      <c r="EN7" s="124" t="s">
        <v>875</v>
      </c>
      <c r="EO7" s="124" t="s">
        <v>337</v>
      </c>
      <c r="EP7" s="124" t="s">
        <v>876</v>
      </c>
      <c r="EQ7" s="124" t="s">
        <v>877</v>
      </c>
      <c r="ER7" s="124" t="s">
        <v>868</v>
      </c>
      <c r="ES7" s="124" t="s">
        <v>868</v>
      </c>
      <c r="ET7" s="124" t="s">
        <v>337</v>
      </c>
      <c r="EU7" s="124" t="s">
        <v>337</v>
      </c>
      <c r="EV7" s="124" t="s">
        <v>337</v>
      </c>
      <c r="EW7" s="124" t="s">
        <v>337</v>
      </c>
      <c r="EX7" s="124" t="s">
        <v>878</v>
      </c>
      <c r="EY7" s="124" t="s">
        <v>154</v>
      </c>
      <c r="EZ7" s="124" t="s">
        <v>154</v>
      </c>
      <c r="FA7" s="267" t="s">
        <v>337</v>
      </c>
      <c r="FB7" s="267" t="s">
        <v>337</v>
      </c>
      <c r="FC7" s="267" t="s">
        <v>337</v>
      </c>
      <c r="FD7" s="267" t="s">
        <v>337</v>
      </c>
      <c r="FE7" s="267" t="s">
        <v>337</v>
      </c>
      <c r="FF7" s="267" t="s">
        <v>337</v>
      </c>
      <c r="FG7" s="267" t="s">
        <v>337</v>
      </c>
      <c r="FH7" s="267" t="s">
        <v>337</v>
      </c>
      <c r="FI7" s="267" t="s">
        <v>337</v>
      </c>
      <c r="FJ7" s="267" t="s">
        <v>337</v>
      </c>
      <c r="FK7" s="267" t="s">
        <v>337</v>
      </c>
      <c r="FL7" s="267" t="s">
        <v>337</v>
      </c>
      <c r="FM7" s="267" t="s">
        <v>337</v>
      </c>
      <c r="FN7" s="124" t="s">
        <v>154</v>
      </c>
      <c r="FO7" s="124" t="s">
        <v>337</v>
      </c>
      <c r="FP7" s="124" t="s">
        <v>337</v>
      </c>
      <c r="FQ7" s="124" t="s">
        <v>337</v>
      </c>
      <c r="FR7" s="124" t="s">
        <v>337</v>
      </c>
      <c r="FS7" s="124" t="s">
        <v>337</v>
      </c>
      <c r="FT7" s="124" t="s">
        <v>337</v>
      </c>
      <c r="FU7" s="124" t="s">
        <v>337</v>
      </c>
      <c r="FV7" s="124" t="s">
        <v>337</v>
      </c>
      <c r="FW7" s="124" t="s">
        <v>337</v>
      </c>
      <c r="FX7" s="124" t="s">
        <v>337</v>
      </c>
      <c r="FY7" s="124" t="s">
        <v>337</v>
      </c>
      <c r="FZ7" s="124" t="s">
        <v>337</v>
      </c>
      <c r="GA7" s="124" t="s">
        <v>337</v>
      </c>
      <c r="GB7" s="124" t="s">
        <v>126</v>
      </c>
      <c r="GC7" s="124" t="s">
        <v>154</v>
      </c>
      <c r="GD7" s="124" t="s">
        <v>154</v>
      </c>
      <c r="GE7" s="124" t="s">
        <v>155</v>
      </c>
      <c r="GF7" s="124" t="s">
        <v>126</v>
      </c>
      <c r="GG7" s="124" t="s">
        <v>126</v>
      </c>
      <c r="GH7" s="124" t="s">
        <v>337</v>
      </c>
      <c r="GI7" s="124" t="s">
        <v>126</v>
      </c>
      <c r="GJ7" s="124" t="s">
        <v>126</v>
      </c>
      <c r="GK7" s="124" t="s">
        <v>337</v>
      </c>
      <c r="GL7" s="124" t="s">
        <v>337</v>
      </c>
      <c r="GM7" s="124" t="s">
        <v>337</v>
      </c>
      <c r="GN7" s="124" t="s">
        <v>337</v>
      </c>
      <c r="GO7" s="124" t="s">
        <v>337</v>
      </c>
      <c r="GP7" s="124" t="s">
        <v>337</v>
      </c>
      <c r="GQ7" s="124" t="s">
        <v>337</v>
      </c>
      <c r="GR7" s="124" t="s">
        <v>337</v>
      </c>
      <c r="GS7" s="124" t="s">
        <v>337</v>
      </c>
      <c r="GT7" s="124" t="s">
        <v>337</v>
      </c>
      <c r="GU7" s="124" t="s">
        <v>337</v>
      </c>
      <c r="GV7" s="124" t="s">
        <v>337</v>
      </c>
      <c r="GW7" s="124" t="s">
        <v>337</v>
      </c>
      <c r="GX7" s="124" t="s">
        <v>337</v>
      </c>
      <c r="GY7" s="124" t="s">
        <v>337</v>
      </c>
      <c r="GZ7" s="124" t="s">
        <v>337</v>
      </c>
      <c r="HA7" s="124" t="s">
        <v>337</v>
      </c>
      <c r="HB7" s="124" t="s">
        <v>337</v>
      </c>
      <c r="HC7" s="124" t="s">
        <v>337</v>
      </c>
      <c r="HD7" s="124" t="s">
        <v>337</v>
      </c>
      <c r="HE7" s="124" t="s">
        <v>337</v>
      </c>
      <c r="HF7" s="124" t="s">
        <v>337</v>
      </c>
      <c r="HG7" s="124" t="s">
        <v>337</v>
      </c>
      <c r="HH7" s="124" t="s">
        <v>337</v>
      </c>
      <c r="HI7" s="124" t="s">
        <v>337</v>
      </c>
      <c r="HJ7" s="124" t="s">
        <v>337</v>
      </c>
      <c r="HK7" s="124" t="s">
        <v>126</v>
      </c>
      <c r="HL7" s="124" t="s">
        <v>337</v>
      </c>
      <c r="HM7" s="124" t="s">
        <v>337</v>
      </c>
      <c r="HN7" s="124" t="s">
        <v>126</v>
      </c>
      <c r="HO7" s="124" t="s">
        <v>337</v>
      </c>
      <c r="HP7" s="124" t="s">
        <v>337</v>
      </c>
      <c r="HQ7" s="119"/>
    </row>
    <row r="8" spans="1:225" s="7" customFormat="1">
      <c r="G8"/>
      <c r="H8" s="118" t="s">
        <v>128</v>
      </c>
      <c r="I8" s="120" t="s">
        <v>120</v>
      </c>
      <c r="J8" s="124"/>
      <c r="K8" s="124"/>
      <c r="L8" s="124"/>
      <c r="M8" s="124" t="b">
        <v>0</v>
      </c>
      <c r="N8" s="124"/>
      <c r="O8" s="124" t="b">
        <v>0</v>
      </c>
      <c r="P8" s="258">
        <v>0</v>
      </c>
      <c r="Q8" s="124" t="s">
        <v>339</v>
      </c>
      <c r="R8" s="124" t="s">
        <v>339</v>
      </c>
      <c r="S8" s="124" t="s">
        <v>340</v>
      </c>
      <c r="T8" s="124" t="s">
        <v>340</v>
      </c>
      <c r="U8" s="124" t="s">
        <v>340</v>
      </c>
      <c r="V8" s="124" t="s">
        <v>340</v>
      </c>
      <c r="W8" s="124" t="s">
        <v>340</v>
      </c>
      <c r="X8" s="124" t="s">
        <v>340</v>
      </c>
      <c r="Y8" s="124" t="s">
        <v>340</v>
      </c>
      <c r="Z8" s="124" t="s">
        <v>340</v>
      </c>
      <c r="AA8" s="124" t="s">
        <v>340</v>
      </c>
      <c r="AB8" s="124" t="s">
        <v>340</v>
      </c>
      <c r="AC8" s="124" t="s">
        <v>340</v>
      </c>
      <c r="AD8" s="124" t="s">
        <v>340</v>
      </c>
      <c r="AE8" s="124" t="s">
        <v>340</v>
      </c>
      <c r="AF8" s="124" t="s">
        <v>340</v>
      </c>
      <c r="AG8" s="124" t="s">
        <v>340</v>
      </c>
      <c r="AH8" s="124" t="s">
        <v>340</v>
      </c>
      <c r="AI8" s="124" t="s">
        <v>340</v>
      </c>
      <c r="AJ8" s="124" t="s">
        <v>340</v>
      </c>
      <c r="AK8" s="124" t="s">
        <v>340</v>
      </c>
      <c r="AL8" s="124" t="s">
        <v>340</v>
      </c>
      <c r="AM8" s="124" t="s">
        <v>340</v>
      </c>
      <c r="AN8" s="124" t="s">
        <v>340</v>
      </c>
      <c r="AO8" s="124" t="s">
        <v>340</v>
      </c>
      <c r="AP8" s="124" t="s">
        <v>340</v>
      </c>
      <c r="AQ8" s="124" t="s">
        <v>340</v>
      </c>
      <c r="AR8" s="124" t="s">
        <v>340</v>
      </c>
      <c r="AS8" s="124" t="s">
        <v>339</v>
      </c>
      <c r="AT8" s="124" t="s">
        <v>339</v>
      </c>
      <c r="AU8" s="124" t="s">
        <v>339</v>
      </c>
      <c r="AV8" s="124" t="s">
        <v>339</v>
      </c>
      <c r="AW8" s="124" t="s">
        <v>339</v>
      </c>
      <c r="AX8" s="124" t="s">
        <v>339</v>
      </c>
      <c r="AY8" s="124" t="s">
        <v>339</v>
      </c>
      <c r="AZ8" s="124" t="s">
        <v>339</v>
      </c>
      <c r="BA8" s="124" t="s">
        <v>339</v>
      </c>
      <c r="BB8" s="124" t="s">
        <v>339</v>
      </c>
      <c r="BC8" s="124" t="s">
        <v>339</v>
      </c>
      <c r="BD8" s="124" t="s">
        <v>339</v>
      </c>
      <c r="BE8" s="124" t="s">
        <v>339</v>
      </c>
      <c r="BF8" s="124" t="s">
        <v>339</v>
      </c>
      <c r="BG8" s="124" t="s">
        <v>339</v>
      </c>
      <c r="BH8" s="124" t="s">
        <v>339</v>
      </c>
      <c r="BI8" s="124" t="s">
        <v>339</v>
      </c>
      <c r="BJ8" s="124" t="s">
        <v>339</v>
      </c>
      <c r="BK8" s="124" t="s">
        <v>339</v>
      </c>
      <c r="BL8" s="124" t="s">
        <v>339</v>
      </c>
      <c r="BM8" s="124" t="s">
        <v>339</v>
      </c>
      <c r="BN8" s="124" t="s">
        <v>339</v>
      </c>
      <c r="BO8" s="124" t="s">
        <v>339</v>
      </c>
      <c r="BP8" s="124" t="s">
        <v>339</v>
      </c>
      <c r="BQ8" s="124" t="s">
        <v>339</v>
      </c>
      <c r="BR8" s="124" t="s">
        <v>339</v>
      </c>
      <c r="BS8" s="124" t="s">
        <v>339</v>
      </c>
      <c r="BT8" s="124" t="s">
        <v>339</v>
      </c>
      <c r="BU8" s="124" t="s">
        <v>339</v>
      </c>
      <c r="BV8" s="124" t="s">
        <v>339</v>
      </c>
      <c r="BW8" s="124" t="s">
        <v>339</v>
      </c>
      <c r="BX8" s="124" t="s">
        <v>339</v>
      </c>
      <c r="BY8" s="124" t="s">
        <v>339</v>
      </c>
      <c r="BZ8" s="124" t="s">
        <v>339</v>
      </c>
      <c r="CA8" s="124" t="s">
        <v>339</v>
      </c>
      <c r="CB8" s="124" t="s">
        <v>339</v>
      </c>
      <c r="CC8" s="124" t="s">
        <v>339</v>
      </c>
      <c r="CD8" s="124" t="s">
        <v>339</v>
      </c>
      <c r="CE8" s="124" t="s">
        <v>339</v>
      </c>
      <c r="CF8" s="124" t="s">
        <v>339</v>
      </c>
      <c r="CG8" s="124" t="s">
        <v>339</v>
      </c>
      <c r="CH8" s="124" t="s">
        <v>339</v>
      </c>
      <c r="CI8" s="124" t="s">
        <v>339</v>
      </c>
      <c r="CJ8" s="124" t="s">
        <v>339</v>
      </c>
      <c r="CK8" s="124" t="s">
        <v>339</v>
      </c>
      <c r="CL8" s="124" t="s">
        <v>339</v>
      </c>
      <c r="CM8" s="124" t="s">
        <v>339</v>
      </c>
      <c r="CN8" s="124" t="s">
        <v>339</v>
      </c>
      <c r="CO8" s="124" t="s">
        <v>339</v>
      </c>
      <c r="CP8" s="124" t="s">
        <v>339</v>
      </c>
      <c r="CQ8" s="124" t="s">
        <v>339</v>
      </c>
      <c r="CR8" s="124" t="s">
        <v>339</v>
      </c>
      <c r="CS8" s="124"/>
      <c r="CT8" s="267">
        <v>1</v>
      </c>
      <c r="CU8" s="267">
        <v>1</v>
      </c>
      <c r="CV8" s="267">
        <v>1</v>
      </c>
      <c r="CW8" s="267">
        <v>1</v>
      </c>
      <c r="CX8" s="267">
        <v>1</v>
      </c>
      <c r="CY8" s="267">
        <v>1</v>
      </c>
      <c r="CZ8" s="267">
        <v>1</v>
      </c>
      <c r="DA8" s="267">
        <v>1</v>
      </c>
      <c r="DB8" s="267">
        <v>1</v>
      </c>
      <c r="DC8" s="267">
        <v>1</v>
      </c>
      <c r="DD8" s="267">
        <v>1</v>
      </c>
      <c r="DE8" s="267">
        <v>1</v>
      </c>
      <c r="DF8" s="267">
        <v>1</v>
      </c>
      <c r="DG8" s="267"/>
      <c r="DH8" s="267">
        <v>0</v>
      </c>
      <c r="DI8" s="267">
        <v>0</v>
      </c>
      <c r="DJ8" s="267">
        <v>0</v>
      </c>
      <c r="DK8" s="267">
        <v>0</v>
      </c>
      <c r="DL8" s="267">
        <v>0</v>
      </c>
      <c r="DM8" s="267">
        <v>0</v>
      </c>
      <c r="DN8" s="267">
        <v>0</v>
      </c>
      <c r="DO8" s="267">
        <v>0</v>
      </c>
      <c r="DP8" s="267">
        <v>0</v>
      </c>
      <c r="DQ8" s="267">
        <v>0</v>
      </c>
      <c r="DR8" s="267">
        <v>0</v>
      </c>
      <c r="DS8" s="267">
        <v>0</v>
      </c>
      <c r="DT8" s="267">
        <v>0</v>
      </c>
      <c r="DU8" s="124" t="b">
        <v>1</v>
      </c>
      <c r="DV8" s="258">
        <v>0</v>
      </c>
      <c r="DW8" s="124"/>
      <c r="DX8" s="124"/>
      <c r="DY8" s="124"/>
      <c r="DZ8" s="124"/>
      <c r="EA8" s="267">
        <v>0</v>
      </c>
      <c r="EB8" s="267">
        <v>0</v>
      </c>
      <c r="EC8" s="124" t="s">
        <v>880</v>
      </c>
      <c r="ED8" s="124">
        <v>0</v>
      </c>
      <c r="EE8" s="267">
        <v>0</v>
      </c>
      <c r="EF8" s="124" t="s">
        <v>339</v>
      </c>
      <c r="EG8" s="124" t="s">
        <v>339</v>
      </c>
      <c r="EH8" s="258">
        <v>0</v>
      </c>
      <c r="EI8" s="258">
        <v>0</v>
      </c>
      <c r="EJ8" s="124">
        <v>0</v>
      </c>
      <c r="EK8" s="124" t="s">
        <v>339</v>
      </c>
      <c r="EL8" s="124" t="s">
        <v>339</v>
      </c>
      <c r="EM8" s="124" t="s">
        <v>339</v>
      </c>
      <c r="EN8" s="124" t="s">
        <v>339</v>
      </c>
      <c r="EO8" s="267">
        <v>0</v>
      </c>
      <c r="EP8" s="124" t="s">
        <v>339</v>
      </c>
      <c r="EQ8" s="124" t="s">
        <v>339</v>
      </c>
      <c r="ER8" s="124" t="s">
        <v>339</v>
      </c>
      <c r="ES8" s="124"/>
      <c r="ET8" s="267">
        <v>1</v>
      </c>
      <c r="EU8" s="267">
        <v>1</v>
      </c>
      <c r="EV8" s="124" t="s">
        <v>339</v>
      </c>
      <c r="EW8" s="124" t="s">
        <v>339</v>
      </c>
      <c r="EX8" s="124"/>
      <c r="EY8" s="124" t="s">
        <v>881</v>
      </c>
      <c r="EZ8" s="124"/>
      <c r="FA8" s="267">
        <v>1</v>
      </c>
      <c r="FB8" s="267">
        <v>1</v>
      </c>
      <c r="FC8" s="267">
        <v>1</v>
      </c>
      <c r="FD8" s="267">
        <v>1</v>
      </c>
      <c r="FE8" s="267">
        <v>1</v>
      </c>
      <c r="FF8" s="267">
        <v>1</v>
      </c>
      <c r="FG8" s="267">
        <v>1</v>
      </c>
      <c r="FH8" s="267">
        <v>1</v>
      </c>
      <c r="FI8" s="267">
        <v>1</v>
      </c>
      <c r="FJ8" s="267">
        <v>1</v>
      </c>
      <c r="FK8" s="267">
        <v>1</v>
      </c>
      <c r="FL8" s="267">
        <v>1</v>
      </c>
      <c r="FM8" s="267">
        <v>1</v>
      </c>
      <c r="FN8" s="124"/>
      <c r="FO8" s="267">
        <v>0</v>
      </c>
      <c r="FP8" s="267">
        <v>0</v>
      </c>
      <c r="FQ8" s="267">
        <v>0</v>
      </c>
      <c r="FR8" s="267">
        <v>0</v>
      </c>
      <c r="FS8" s="267">
        <v>0</v>
      </c>
      <c r="FT8" s="267">
        <v>0</v>
      </c>
      <c r="FU8" s="267">
        <v>0</v>
      </c>
      <c r="FV8" s="267">
        <v>0</v>
      </c>
      <c r="FW8" s="267">
        <v>0</v>
      </c>
      <c r="FX8" s="267">
        <v>0</v>
      </c>
      <c r="FY8" s="267">
        <v>0</v>
      </c>
      <c r="FZ8" s="267">
        <v>0</v>
      </c>
      <c r="GA8" s="267">
        <v>0</v>
      </c>
      <c r="GB8" s="124" t="b">
        <v>0</v>
      </c>
      <c r="GC8" s="124"/>
      <c r="GD8" s="124" t="s">
        <v>339</v>
      </c>
      <c r="GE8" s="124" t="s">
        <v>340</v>
      </c>
      <c r="GF8" s="124" t="b">
        <v>0</v>
      </c>
      <c r="GG8" s="124" t="b">
        <v>0</v>
      </c>
      <c r="GH8" s="124"/>
      <c r="GI8" s="124" t="b">
        <v>0</v>
      </c>
      <c r="GJ8" s="124" t="b">
        <v>0</v>
      </c>
      <c r="GK8" s="124"/>
      <c r="GL8" s="124"/>
      <c r="GM8" s="124"/>
      <c r="GN8" s="124"/>
      <c r="GO8" s="124"/>
      <c r="GP8" s="124"/>
      <c r="GQ8" s="124"/>
      <c r="GR8" s="124"/>
      <c r="GS8" s="124"/>
      <c r="GT8" s="124"/>
      <c r="GU8" s="124"/>
      <c r="GV8" s="124"/>
      <c r="GW8" s="124"/>
      <c r="GX8" s="124"/>
      <c r="GY8" s="124"/>
      <c r="GZ8" s="124"/>
      <c r="HA8" s="124"/>
      <c r="HB8" s="124"/>
      <c r="HC8" s="124"/>
      <c r="HD8" s="124"/>
      <c r="HE8" s="124"/>
      <c r="HF8" s="124"/>
      <c r="HG8" s="124"/>
      <c r="HH8" s="124"/>
      <c r="HI8" s="124"/>
      <c r="HJ8" s="124"/>
      <c r="HK8" s="124" t="b">
        <v>0</v>
      </c>
      <c r="HL8" s="267">
        <v>0</v>
      </c>
      <c r="HM8" s="267">
        <v>0</v>
      </c>
      <c r="HN8" s="124" t="b">
        <v>0</v>
      </c>
      <c r="HO8" s="267">
        <v>0</v>
      </c>
      <c r="HP8" s="267">
        <v>0</v>
      </c>
      <c r="HQ8" s="119"/>
    </row>
    <row r="9" spans="1:225" s="7" customFormat="1" ht="12" customHeight="1">
      <c r="G9"/>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19"/>
    </row>
    <row r="10" spans="1:225" s="7" customFormat="1" ht="12" customHeight="1">
      <c r="G10"/>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19"/>
    </row>
    <row r="11" spans="1:22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L11" s="7" t="s">
        <v>1145</v>
      </c>
    </row>
    <row r="12" spans="1:225" ht="21" customHeight="1">
      <c r="J12" s="48"/>
      <c r="K12" s="48"/>
      <c r="L12" s="228" t="s">
        <v>598</v>
      </c>
      <c r="M12" s="229" t="s">
        <v>131</v>
      </c>
      <c r="N12" s="519" t="s">
        <v>882</v>
      </c>
      <c r="O12" s="520"/>
      <c r="P12" s="503" t="s">
        <v>885</v>
      </c>
      <c r="Q12" s="504"/>
      <c r="R12" s="504"/>
      <c r="S12" s="503" t="s">
        <v>1146</v>
      </c>
      <c r="T12" s="504"/>
      <c r="U12" s="504"/>
      <c r="V12" s="504"/>
      <c r="W12" s="504"/>
      <c r="X12" s="504"/>
      <c r="Y12" s="504"/>
      <c r="Z12" s="504"/>
      <c r="AA12" s="504"/>
      <c r="AB12" s="504"/>
      <c r="AC12" s="504"/>
      <c r="AD12" s="504"/>
      <c r="AE12" s="504"/>
      <c r="AF12" s="504"/>
      <c r="AG12" s="504"/>
      <c r="AH12" s="504"/>
      <c r="AI12" s="504"/>
      <c r="AJ12" s="504"/>
      <c r="AK12" s="504"/>
      <c r="AL12" s="504"/>
      <c r="AM12" s="504"/>
      <c r="AN12" s="504"/>
      <c r="AO12" s="504"/>
      <c r="AP12" s="504"/>
      <c r="AQ12" s="504"/>
      <c r="AR12" s="505"/>
      <c r="AS12" s="505" t="s">
        <v>349</v>
      </c>
      <c r="AT12" s="515"/>
      <c r="AU12" s="515"/>
      <c r="AV12" s="515"/>
      <c r="AW12" s="515"/>
      <c r="AX12" s="515"/>
      <c r="AY12" s="515"/>
      <c r="AZ12" s="515"/>
      <c r="BA12" s="515"/>
      <c r="BB12" s="515"/>
      <c r="BC12" s="515"/>
      <c r="BD12" s="515"/>
      <c r="BE12" s="515"/>
      <c r="BF12" s="515"/>
      <c r="BG12" s="515"/>
      <c r="BH12" s="515"/>
      <c r="BI12" s="515"/>
      <c r="BJ12" s="515"/>
      <c r="BK12" s="515"/>
      <c r="BL12" s="515"/>
      <c r="BM12" s="515"/>
      <c r="BN12" s="515"/>
      <c r="BO12" s="515"/>
      <c r="BP12" s="515"/>
      <c r="BQ12" s="515"/>
      <c r="BR12" s="515"/>
      <c r="BS12" s="502" t="s">
        <v>350</v>
      </c>
      <c r="BT12" s="500"/>
      <c r="BU12" s="500"/>
      <c r="BV12" s="500"/>
      <c r="BW12" s="500"/>
      <c r="BX12" s="500"/>
      <c r="BY12" s="500"/>
      <c r="BZ12" s="500"/>
      <c r="CA12" s="500"/>
      <c r="CB12" s="500"/>
      <c r="CC12" s="500"/>
      <c r="CD12" s="500"/>
      <c r="CE12" s="500"/>
      <c r="CF12" s="500"/>
      <c r="CG12" s="500"/>
      <c r="CH12" s="500"/>
      <c r="CI12" s="500"/>
      <c r="CJ12" s="500"/>
      <c r="CK12" s="500"/>
      <c r="CL12" s="500"/>
      <c r="CM12" s="500"/>
      <c r="CN12" s="500"/>
      <c r="CO12" s="500"/>
      <c r="CP12" s="500"/>
      <c r="CQ12" s="500"/>
      <c r="CR12" s="501"/>
      <c r="CS12" s="516" t="s">
        <v>887</v>
      </c>
      <c r="CT12" s="517"/>
      <c r="CU12" s="517"/>
      <c r="CV12" s="517"/>
      <c r="CW12" s="517"/>
      <c r="CX12" s="517"/>
      <c r="CY12" s="517"/>
      <c r="CZ12" s="517"/>
      <c r="DA12" s="517"/>
      <c r="DB12" s="517"/>
      <c r="DC12" s="517"/>
      <c r="DD12" s="517"/>
      <c r="DE12" s="517"/>
      <c r="DF12" s="518"/>
      <c r="DG12" s="516" t="s">
        <v>888</v>
      </c>
      <c r="DH12" s="517"/>
      <c r="DI12" s="517"/>
      <c r="DJ12" s="517"/>
      <c r="DK12" s="517"/>
      <c r="DL12" s="517"/>
      <c r="DM12" s="517"/>
      <c r="DN12" s="517"/>
      <c r="DO12" s="517"/>
      <c r="DP12" s="517"/>
      <c r="DQ12" s="517"/>
      <c r="DR12" s="517"/>
      <c r="DS12" s="517"/>
      <c r="DT12" s="518"/>
      <c r="DU12" s="516" t="s">
        <v>889</v>
      </c>
      <c r="DV12" s="518"/>
      <c r="DW12" s="516" t="s">
        <v>890</v>
      </c>
      <c r="DX12" s="517"/>
      <c r="DY12" s="517"/>
      <c r="DZ12" s="517"/>
      <c r="EA12" s="509" t="s">
        <v>891</v>
      </c>
      <c r="EB12" s="511"/>
      <c r="EC12" s="500" t="s">
        <v>892</v>
      </c>
      <c r="ED12" s="500"/>
      <c r="EE12" s="500"/>
      <c r="EF12" s="500"/>
      <c r="EG12" s="500"/>
      <c r="EH12" s="500"/>
      <c r="EI12" s="500"/>
      <c r="EJ12" s="500"/>
      <c r="EK12" s="500"/>
      <c r="EL12" s="500"/>
      <c r="EM12" s="500"/>
      <c r="EN12" s="500"/>
      <c r="EO12" s="500"/>
      <c r="EP12" s="503" t="s">
        <v>893</v>
      </c>
      <c r="EQ12" s="504"/>
      <c r="ER12" s="504"/>
      <c r="ES12" s="505"/>
      <c r="ET12" s="502" t="s">
        <v>894</v>
      </c>
      <c r="EU12" s="500"/>
      <c r="EV12" s="500"/>
      <c r="EW12" s="500"/>
      <c r="EX12" s="500"/>
      <c r="EY12" s="500"/>
      <c r="EZ12" s="502" t="s">
        <v>1457</v>
      </c>
      <c r="FA12" s="500"/>
      <c r="FB12" s="500"/>
      <c r="FC12" s="500"/>
      <c r="FD12" s="500"/>
      <c r="FE12" s="500"/>
      <c r="FF12" s="500"/>
      <c r="FG12" s="500"/>
      <c r="FH12" s="500"/>
      <c r="FI12" s="500"/>
      <c r="FJ12" s="500"/>
      <c r="FK12" s="500"/>
      <c r="FL12" s="500"/>
      <c r="FM12" s="501"/>
      <c r="FN12" s="502" t="s">
        <v>1458</v>
      </c>
      <c r="FO12" s="500"/>
      <c r="FP12" s="500"/>
      <c r="FQ12" s="500"/>
      <c r="FR12" s="500"/>
      <c r="FS12" s="500"/>
      <c r="FT12" s="500"/>
      <c r="FU12" s="500"/>
      <c r="FV12" s="500"/>
      <c r="FW12" s="500"/>
      <c r="FX12" s="500"/>
      <c r="FY12" s="500"/>
      <c r="FZ12" s="500"/>
      <c r="GA12" s="501"/>
      <c r="GB12" s="221" t="s">
        <v>895</v>
      </c>
      <c r="GC12" s="502" t="s">
        <v>896</v>
      </c>
      <c r="GD12" s="500"/>
      <c r="GE12" s="500"/>
      <c r="GF12" s="501"/>
      <c r="GG12" s="502" t="s">
        <v>1211</v>
      </c>
      <c r="GH12" s="501"/>
      <c r="GI12" s="205" t="s">
        <v>897</v>
      </c>
      <c r="GJ12" s="502" t="s">
        <v>605</v>
      </c>
      <c r="GK12" s="500"/>
      <c r="GL12" s="500"/>
      <c r="GM12" s="500"/>
      <c r="GN12" s="500"/>
      <c r="GO12" s="500"/>
      <c r="GP12" s="500"/>
      <c r="GQ12" s="500"/>
      <c r="GR12" s="500"/>
      <c r="GS12" s="500"/>
      <c r="GT12" s="500"/>
      <c r="GU12" s="500"/>
      <c r="GV12" s="500"/>
      <c r="GW12" s="500"/>
      <c r="GX12" s="500"/>
      <c r="GY12" s="500"/>
      <c r="GZ12" s="500"/>
      <c r="HA12" s="500"/>
      <c r="HB12" s="500"/>
      <c r="HC12" s="500"/>
      <c r="HD12" s="500"/>
      <c r="HE12" s="500"/>
      <c r="HF12" s="500"/>
      <c r="HG12" s="500"/>
      <c r="HH12" s="500"/>
      <c r="HI12" s="500"/>
      <c r="HJ12" s="501"/>
      <c r="HK12" s="502" t="s">
        <v>48</v>
      </c>
      <c r="HL12" s="500"/>
      <c r="HM12" s="500"/>
      <c r="HN12" s="500"/>
      <c r="HO12" s="500"/>
      <c r="HP12" s="501"/>
    </row>
    <row r="13" spans="1:225" ht="36.950000000000003" customHeight="1">
      <c r="A13" s="73" t="s">
        <v>133</v>
      </c>
      <c r="C13" s="21" t="s">
        <v>134</v>
      </c>
      <c r="D13" s="21" t="s">
        <v>135</v>
      </c>
      <c r="E13" s="153" t="s">
        <v>165</v>
      </c>
      <c r="F13" s="149" t="s">
        <v>166</v>
      </c>
      <c r="H13" s="128"/>
      <c r="J13" s="147" t="s">
        <v>136</v>
      </c>
      <c r="K13" s="147" t="s">
        <v>137</v>
      </c>
      <c r="L13" s="147" t="s">
        <v>118</v>
      </c>
      <c r="M13" s="131" t="s">
        <v>138</v>
      </c>
      <c r="N13" s="132" t="s">
        <v>882</v>
      </c>
      <c r="O13" s="197" t="s">
        <v>341</v>
      </c>
      <c r="P13" s="135" t="s">
        <v>903</v>
      </c>
      <c r="Q13" s="203" t="s">
        <v>904</v>
      </c>
      <c r="R13" s="203" t="s">
        <v>905</v>
      </c>
      <c r="S13" s="198" t="s">
        <v>1149</v>
      </c>
      <c r="T13" s="199" t="s">
        <v>1150</v>
      </c>
      <c r="U13" s="199" t="s">
        <v>1151</v>
      </c>
      <c r="V13" s="199" t="s">
        <v>1152</v>
      </c>
      <c r="W13" s="199" t="s">
        <v>1153</v>
      </c>
      <c r="X13" s="199" t="s">
        <v>1154</v>
      </c>
      <c r="Y13" s="199" t="s">
        <v>1155</v>
      </c>
      <c r="Z13" s="199" t="s">
        <v>1156</v>
      </c>
      <c r="AA13" s="199" t="s">
        <v>1157</v>
      </c>
      <c r="AB13" s="199" t="s">
        <v>1158</v>
      </c>
      <c r="AC13" s="199" t="s">
        <v>1159</v>
      </c>
      <c r="AD13" s="199" t="s">
        <v>1160</v>
      </c>
      <c r="AE13" s="199" t="s">
        <v>1161</v>
      </c>
      <c r="AF13" s="199" t="s">
        <v>1162</v>
      </c>
      <c r="AG13" s="199" t="s">
        <v>1163</v>
      </c>
      <c r="AH13" s="199" t="s">
        <v>1164</v>
      </c>
      <c r="AI13" s="199" t="s">
        <v>1165</v>
      </c>
      <c r="AJ13" s="199" t="s">
        <v>1166</v>
      </c>
      <c r="AK13" s="199" t="s">
        <v>1167</v>
      </c>
      <c r="AL13" s="199" t="s">
        <v>1168</v>
      </c>
      <c r="AM13" s="199" t="s">
        <v>1169</v>
      </c>
      <c r="AN13" s="199" t="s">
        <v>1170</v>
      </c>
      <c r="AO13" s="199" t="s">
        <v>1171</v>
      </c>
      <c r="AP13" s="199" t="s">
        <v>1172</v>
      </c>
      <c r="AQ13" s="199" t="s">
        <v>1173</v>
      </c>
      <c r="AR13" s="200" t="s">
        <v>1174</v>
      </c>
      <c r="AS13" s="199" t="s">
        <v>483</v>
      </c>
      <c r="AT13" s="198" t="s">
        <v>484</v>
      </c>
      <c r="AU13" s="198" t="s">
        <v>485</v>
      </c>
      <c r="AV13" s="198" t="s">
        <v>486</v>
      </c>
      <c r="AW13" s="198" t="s">
        <v>487</v>
      </c>
      <c r="AX13" s="198" t="s">
        <v>488</v>
      </c>
      <c r="AY13" s="198" t="s">
        <v>489</v>
      </c>
      <c r="AZ13" s="198" t="s">
        <v>490</v>
      </c>
      <c r="BA13" s="198" t="s">
        <v>491</v>
      </c>
      <c r="BB13" s="198" t="s">
        <v>492</v>
      </c>
      <c r="BC13" s="198" t="s">
        <v>493</v>
      </c>
      <c r="BD13" s="198" t="s">
        <v>494</v>
      </c>
      <c r="BE13" s="198" t="s">
        <v>495</v>
      </c>
      <c r="BF13" s="198" t="s">
        <v>496</v>
      </c>
      <c r="BG13" s="198" t="s">
        <v>497</v>
      </c>
      <c r="BH13" s="198" t="s">
        <v>498</v>
      </c>
      <c r="BI13" s="198" t="s">
        <v>499</v>
      </c>
      <c r="BJ13" s="198" t="s">
        <v>500</v>
      </c>
      <c r="BK13" s="198" t="s">
        <v>501</v>
      </c>
      <c r="BL13" s="198" t="s">
        <v>502</v>
      </c>
      <c r="BM13" s="198" t="s">
        <v>503</v>
      </c>
      <c r="BN13" s="198" t="s">
        <v>504</v>
      </c>
      <c r="BO13" s="198" t="s">
        <v>505</v>
      </c>
      <c r="BP13" s="198" t="s">
        <v>506</v>
      </c>
      <c r="BQ13" s="198" t="s">
        <v>507</v>
      </c>
      <c r="BR13" s="198" t="s">
        <v>508</v>
      </c>
      <c r="BS13" s="215" t="s">
        <v>509</v>
      </c>
      <c r="BT13" s="216" t="s">
        <v>510</v>
      </c>
      <c r="BU13" s="216" t="s">
        <v>511</v>
      </c>
      <c r="BV13" s="216" t="s">
        <v>512</v>
      </c>
      <c r="BW13" s="216" t="s">
        <v>513</v>
      </c>
      <c r="BX13" s="216" t="s">
        <v>514</v>
      </c>
      <c r="BY13" s="216" t="s">
        <v>515</v>
      </c>
      <c r="BZ13" s="216" t="s">
        <v>516</v>
      </c>
      <c r="CA13" s="216" t="s">
        <v>517</v>
      </c>
      <c r="CB13" s="216" t="s">
        <v>518</v>
      </c>
      <c r="CC13" s="216" t="s">
        <v>519</v>
      </c>
      <c r="CD13" s="216" t="s">
        <v>520</v>
      </c>
      <c r="CE13" s="216" t="s">
        <v>521</v>
      </c>
      <c r="CF13" s="216" t="s">
        <v>522</v>
      </c>
      <c r="CG13" s="216" t="s">
        <v>523</v>
      </c>
      <c r="CH13" s="216" t="s">
        <v>524</v>
      </c>
      <c r="CI13" s="216" t="s">
        <v>525</v>
      </c>
      <c r="CJ13" s="216" t="s">
        <v>526</v>
      </c>
      <c r="CK13" s="216" t="s">
        <v>527</v>
      </c>
      <c r="CL13" s="216" t="s">
        <v>528</v>
      </c>
      <c r="CM13" s="216" t="s">
        <v>529</v>
      </c>
      <c r="CN13" s="216" t="s">
        <v>530</v>
      </c>
      <c r="CO13" s="216" t="s">
        <v>531</v>
      </c>
      <c r="CP13" s="216" t="s">
        <v>532</v>
      </c>
      <c r="CQ13" s="216" t="s">
        <v>533</v>
      </c>
      <c r="CR13" s="217" t="s">
        <v>534</v>
      </c>
      <c r="CS13" s="44" t="s">
        <v>932</v>
      </c>
      <c r="CT13" s="44" t="s">
        <v>933</v>
      </c>
      <c r="CU13" s="44" t="s">
        <v>934</v>
      </c>
      <c r="CV13" s="44" t="s">
        <v>935</v>
      </c>
      <c r="CW13" s="44" t="s">
        <v>936</v>
      </c>
      <c r="CX13" s="44" t="s">
        <v>937</v>
      </c>
      <c r="CY13" s="44" t="s">
        <v>938</v>
      </c>
      <c r="CZ13" s="44" t="s">
        <v>939</v>
      </c>
      <c r="DA13" s="44" t="s">
        <v>940</v>
      </c>
      <c r="DB13" s="44" t="s">
        <v>941</v>
      </c>
      <c r="DC13" s="44" t="s">
        <v>942</v>
      </c>
      <c r="DD13" s="44" t="s">
        <v>943</v>
      </c>
      <c r="DE13" s="44" t="s">
        <v>944</v>
      </c>
      <c r="DF13" s="112" t="s">
        <v>945</v>
      </c>
      <c r="DG13" s="44" t="s">
        <v>946</v>
      </c>
      <c r="DH13" s="44" t="s">
        <v>947</v>
      </c>
      <c r="DI13" s="40" t="s">
        <v>948</v>
      </c>
      <c r="DJ13" s="40" t="s">
        <v>949</v>
      </c>
      <c r="DK13" s="40" t="s">
        <v>950</v>
      </c>
      <c r="DL13" s="40" t="s">
        <v>951</v>
      </c>
      <c r="DM13" s="40" t="s">
        <v>952</v>
      </c>
      <c r="DN13" s="40" t="s">
        <v>953</v>
      </c>
      <c r="DO13" s="40" t="s">
        <v>954</v>
      </c>
      <c r="DP13" s="40" t="s">
        <v>955</v>
      </c>
      <c r="DQ13" s="40" t="s">
        <v>956</v>
      </c>
      <c r="DR13" s="40" t="s">
        <v>957</v>
      </c>
      <c r="DS13" s="40" t="s">
        <v>958</v>
      </c>
      <c r="DT13" s="113" t="s">
        <v>959</v>
      </c>
      <c r="DU13" s="40" t="s">
        <v>960</v>
      </c>
      <c r="DV13" s="114" t="s">
        <v>961</v>
      </c>
      <c r="DW13" s="135" t="s">
        <v>962</v>
      </c>
      <c r="DX13" s="137" t="s">
        <v>963</v>
      </c>
      <c r="DY13" s="44" t="s">
        <v>964</v>
      </c>
      <c r="DZ13" s="40" t="s">
        <v>965</v>
      </c>
      <c r="EA13" s="135" t="s">
        <v>966</v>
      </c>
      <c r="EB13" s="136" t="s">
        <v>967</v>
      </c>
      <c r="EC13" s="40" t="s">
        <v>968</v>
      </c>
      <c r="ED13" s="45" t="s">
        <v>969</v>
      </c>
      <c r="EE13" s="40" t="s">
        <v>970</v>
      </c>
      <c r="EF13" s="40" t="s">
        <v>971</v>
      </c>
      <c r="EG13" s="40" t="s">
        <v>972</v>
      </c>
      <c r="EH13" s="40" t="s">
        <v>973</v>
      </c>
      <c r="EI13" s="40" t="s">
        <v>974</v>
      </c>
      <c r="EJ13" s="40" t="s">
        <v>975</v>
      </c>
      <c r="EK13" s="40" t="s">
        <v>976</v>
      </c>
      <c r="EL13" s="133" t="s">
        <v>977</v>
      </c>
      <c r="EM13" s="133" t="s">
        <v>978</v>
      </c>
      <c r="EN13" s="133" t="s">
        <v>979</v>
      </c>
      <c r="EO13" s="40" t="s">
        <v>980</v>
      </c>
      <c r="EP13" s="132" t="s">
        <v>981</v>
      </c>
      <c r="EQ13" s="133" t="s">
        <v>982</v>
      </c>
      <c r="ER13" s="133" t="s">
        <v>983</v>
      </c>
      <c r="ES13" s="134" t="s">
        <v>1443</v>
      </c>
      <c r="ET13" s="126" t="s">
        <v>984</v>
      </c>
      <c r="EU13" s="40" t="s">
        <v>985</v>
      </c>
      <c r="EV13" s="40" t="s">
        <v>986</v>
      </c>
      <c r="EW13" s="40" t="s">
        <v>987</v>
      </c>
      <c r="EX13" s="40" t="s">
        <v>988</v>
      </c>
      <c r="EY13" s="40" t="s">
        <v>989</v>
      </c>
      <c r="EZ13" s="195" t="s">
        <v>1459</v>
      </c>
      <c r="FA13" s="196" t="s">
        <v>1460</v>
      </c>
      <c r="FB13" s="133" t="s">
        <v>1461</v>
      </c>
      <c r="FC13" s="133" t="s">
        <v>1462</v>
      </c>
      <c r="FD13" s="133" t="s">
        <v>1463</v>
      </c>
      <c r="FE13" s="133" t="s">
        <v>1464</v>
      </c>
      <c r="FF13" s="133" t="s">
        <v>1465</v>
      </c>
      <c r="FG13" s="133" t="s">
        <v>1466</v>
      </c>
      <c r="FH13" s="133" t="s">
        <v>1467</v>
      </c>
      <c r="FI13" s="133" t="s">
        <v>1468</v>
      </c>
      <c r="FJ13" s="133" t="s">
        <v>1469</v>
      </c>
      <c r="FK13" s="133" t="s">
        <v>1470</v>
      </c>
      <c r="FL13" s="133" t="s">
        <v>1471</v>
      </c>
      <c r="FM13" s="134" t="s">
        <v>1472</v>
      </c>
      <c r="FN13" s="196" t="s">
        <v>1473</v>
      </c>
      <c r="FO13" s="196" t="s">
        <v>1474</v>
      </c>
      <c r="FP13" s="133" t="s">
        <v>1475</v>
      </c>
      <c r="FQ13" s="133" t="s">
        <v>1476</v>
      </c>
      <c r="FR13" s="133" t="s">
        <v>1477</v>
      </c>
      <c r="FS13" s="133" t="s">
        <v>1478</v>
      </c>
      <c r="FT13" s="133" t="s">
        <v>1479</v>
      </c>
      <c r="FU13" s="133" t="s">
        <v>1480</v>
      </c>
      <c r="FV13" s="133" t="s">
        <v>1481</v>
      </c>
      <c r="FW13" s="133" t="s">
        <v>1482</v>
      </c>
      <c r="FX13" s="133" t="s">
        <v>1483</v>
      </c>
      <c r="FY13" s="133" t="s">
        <v>1484</v>
      </c>
      <c r="FZ13" s="133" t="s">
        <v>1485</v>
      </c>
      <c r="GA13" s="134" t="s">
        <v>1486</v>
      </c>
      <c r="GB13" s="222" t="s">
        <v>990</v>
      </c>
      <c r="GC13" s="132" t="s">
        <v>991</v>
      </c>
      <c r="GD13" s="133" t="s">
        <v>992</v>
      </c>
      <c r="GE13" s="133" t="s">
        <v>993</v>
      </c>
      <c r="GF13" s="134" t="s">
        <v>994</v>
      </c>
      <c r="GG13" s="201" t="s">
        <v>1212</v>
      </c>
      <c r="GH13" s="40" t="s">
        <v>1213</v>
      </c>
      <c r="GI13" s="201" t="s">
        <v>50</v>
      </c>
      <c r="GJ13" s="223" t="s">
        <v>49</v>
      </c>
      <c r="GK13" s="137" t="s">
        <v>1079</v>
      </c>
      <c r="GL13" s="137" t="s">
        <v>1080</v>
      </c>
      <c r="GM13" s="137" t="s">
        <v>1081</v>
      </c>
      <c r="GN13" s="137" t="s">
        <v>1082</v>
      </c>
      <c r="GO13" s="137" t="s">
        <v>1083</v>
      </c>
      <c r="GP13" s="137" t="s">
        <v>1084</v>
      </c>
      <c r="GQ13" s="137" t="s">
        <v>1085</v>
      </c>
      <c r="GR13" s="137" t="s">
        <v>1086</v>
      </c>
      <c r="GS13" s="137" t="s">
        <v>1087</v>
      </c>
      <c r="GT13" s="137" t="s">
        <v>1088</v>
      </c>
      <c r="GU13" s="137" t="s">
        <v>1089</v>
      </c>
      <c r="GV13" s="137" t="s">
        <v>1090</v>
      </c>
      <c r="GW13" s="137" t="s">
        <v>1091</v>
      </c>
      <c r="GX13" s="137" t="s">
        <v>1092</v>
      </c>
      <c r="GY13" s="137" t="s">
        <v>1093</v>
      </c>
      <c r="GZ13" s="137" t="s">
        <v>1094</v>
      </c>
      <c r="HA13" s="137" t="s">
        <v>1095</v>
      </c>
      <c r="HB13" s="137" t="s">
        <v>1096</v>
      </c>
      <c r="HC13" s="137" t="s">
        <v>1097</v>
      </c>
      <c r="HD13" s="137" t="s">
        <v>1098</v>
      </c>
      <c r="HE13" s="137" t="s">
        <v>1099</v>
      </c>
      <c r="HF13" s="137" t="s">
        <v>1100</v>
      </c>
      <c r="HG13" s="137" t="s">
        <v>1101</v>
      </c>
      <c r="HH13" s="137" t="s">
        <v>1102</v>
      </c>
      <c r="HI13" s="137" t="s">
        <v>1103</v>
      </c>
      <c r="HJ13" s="136" t="s">
        <v>1104</v>
      </c>
      <c r="HK13" s="223" t="s">
        <v>811</v>
      </c>
      <c r="HL13" s="203" t="s">
        <v>1105</v>
      </c>
      <c r="HM13" s="203" t="s">
        <v>1106</v>
      </c>
      <c r="HN13" s="224" t="s">
        <v>814</v>
      </c>
      <c r="HO13" s="203" t="s">
        <v>1107</v>
      </c>
      <c r="HP13" s="225" t="s">
        <v>1108</v>
      </c>
      <c r="HQ13" s="187" t="s">
        <v>141</v>
      </c>
    </row>
    <row r="14" spans="1:225">
      <c r="A14" s="5" t="str" cm="1">
        <f t="array" ref="A14:A15">_xlfn.UNIQUE(system.electric.resources.ElectricResourceGroup.__217[Data Scenario Tag])</f>
        <v>ERM_Reliability</v>
      </c>
      <c r="C14" s="5" t="str" cm="1">
        <f t="array" ref="C14:C36">TRANSPOSE(_xlfn._xlws.FILTER(J12:QX12,J12:QX12&lt;&gt;""))</f>
        <v>Zone</v>
      </c>
      <c r="D14" s="53" t="str" cm="1">
        <f t="array" aca="1" ref="D14" ca="1">IFERROR(HYPERLINK("#"&amp;CELL("address", INDEX(J$12:QX$12,,MATCH(C14,J$12:QX$12,0))),$C14),"")</f>
        <v>Zone</v>
      </c>
      <c r="E14" s="155"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128"/>
      <c r="I14" s="90"/>
      <c r="J14" t="s">
        <v>1127</v>
      </c>
      <c r="K14" s="39" t="s">
        <v>51</v>
      </c>
      <c r="L14" s="9" t="s">
        <v>142</v>
      </c>
      <c r="M14" s="186" t="b">
        <v>1</v>
      </c>
      <c r="N14" s="210" t="s">
        <v>1135</v>
      </c>
      <c r="O14" s="376" t="b">
        <v>0</v>
      </c>
      <c r="P14" s="41"/>
      <c r="Q14" s="354"/>
      <c r="R14" s="394"/>
      <c r="S14" s="395"/>
      <c r="T14" s="377"/>
      <c r="U14" s="212"/>
      <c r="V14" s="212"/>
      <c r="W14" s="212"/>
      <c r="X14" s="212"/>
      <c r="Y14" s="212"/>
      <c r="Z14" s="212"/>
      <c r="AA14" s="212"/>
      <c r="AB14" s="212"/>
      <c r="AC14" s="212"/>
      <c r="AD14" s="212"/>
      <c r="AE14" s="212"/>
      <c r="AF14" s="212"/>
      <c r="AG14" s="212"/>
      <c r="AH14" s="212"/>
      <c r="AI14" s="212"/>
      <c r="AJ14" s="212"/>
      <c r="AK14" s="379"/>
      <c r="AL14" s="379"/>
      <c r="AM14" s="379"/>
      <c r="AN14" s="379"/>
      <c r="AO14" s="379"/>
      <c r="AP14" s="379"/>
      <c r="AQ14" s="379"/>
      <c r="AR14" s="396"/>
      <c r="AS14" s="397"/>
      <c r="AT14" s="379"/>
      <c r="AU14" s="379"/>
      <c r="AV14" s="379"/>
      <c r="AW14" s="379"/>
      <c r="AX14" s="379"/>
      <c r="AY14" s="379"/>
      <c r="AZ14" s="379"/>
      <c r="BA14" s="379"/>
      <c r="BB14" s="379"/>
      <c r="BC14" s="379"/>
      <c r="BD14" s="379"/>
      <c r="BE14" s="379"/>
      <c r="BF14" s="379"/>
      <c r="BG14" s="379"/>
      <c r="BH14" s="379"/>
      <c r="BI14" s="379"/>
      <c r="BJ14" s="379"/>
      <c r="BK14" s="379"/>
      <c r="BL14" s="379"/>
      <c r="BM14" s="379"/>
      <c r="BN14" s="379"/>
      <c r="BO14" s="379"/>
      <c r="BP14" s="379"/>
      <c r="BQ14" s="379"/>
      <c r="BR14" s="379"/>
      <c r="BS14" s="379"/>
      <c r="BT14" s="379"/>
      <c r="BU14" s="379"/>
      <c r="BV14" s="379"/>
      <c r="BW14" s="379"/>
      <c r="BX14" s="379"/>
      <c r="BY14" s="379"/>
      <c r="BZ14" s="379"/>
      <c r="CA14" s="379"/>
      <c r="CB14" s="379"/>
      <c r="CC14" s="379"/>
      <c r="CD14" s="379"/>
      <c r="CE14" s="379"/>
      <c r="CF14" s="379"/>
      <c r="CG14" s="379"/>
      <c r="CH14" s="379"/>
      <c r="CI14" s="379"/>
      <c r="CJ14" s="379"/>
      <c r="CK14" s="379"/>
      <c r="CL14" s="379"/>
      <c r="CM14" s="379"/>
      <c r="CN14" s="379"/>
      <c r="CO14" s="379"/>
      <c r="CP14" s="379"/>
      <c r="CQ14" s="379"/>
      <c r="CR14" s="379"/>
      <c r="CS14" s="380"/>
      <c r="CT14" s="206"/>
      <c r="CU14" s="381"/>
      <c r="CV14" s="381"/>
      <c r="CW14" s="381"/>
      <c r="CX14" s="381"/>
      <c r="CY14" s="381"/>
      <c r="CZ14" s="381"/>
      <c r="DA14" s="381"/>
      <c r="DB14" s="381"/>
      <c r="DC14" s="381"/>
      <c r="DD14" s="381"/>
      <c r="DE14" s="381"/>
      <c r="DF14" s="381"/>
      <c r="DG14" s="10"/>
      <c r="DH14" s="206"/>
      <c r="DI14" s="381"/>
      <c r="DJ14" s="381"/>
      <c r="DK14" s="381"/>
      <c r="DL14" s="381"/>
      <c r="DM14" s="381"/>
      <c r="DN14" s="381"/>
      <c r="DO14" s="381"/>
      <c r="DP14" s="381"/>
      <c r="DQ14" s="381"/>
      <c r="DR14" s="381"/>
      <c r="DS14" s="381"/>
      <c r="DT14" s="381"/>
      <c r="DU14" s="346" t="b">
        <v>0</v>
      </c>
      <c r="DV14" s="340"/>
      <c r="DW14" s="382"/>
      <c r="DX14" s="382"/>
      <c r="DY14" s="369"/>
      <c r="DZ14" s="369"/>
      <c r="EA14" s="383"/>
      <c r="EB14" s="383"/>
      <c r="EC14" s="382"/>
      <c r="ED14" s="369"/>
      <c r="EE14" s="381"/>
      <c r="EF14" s="369"/>
      <c r="EG14" s="369"/>
      <c r="EH14" s="369"/>
      <c r="EI14" s="369"/>
      <c r="EJ14" s="369"/>
      <c r="EK14" s="369"/>
      <c r="EL14" s="369"/>
      <c r="EM14" s="369"/>
      <c r="EN14" s="369"/>
      <c r="EO14" s="381"/>
      <c r="EP14" s="393"/>
      <c r="EQ14" s="393"/>
      <c r="ER14" s="393"/>
      <c r="ES14" s="393"/>
      <c r="ET14" s="381"/>
      <c r="EU14" s="381"/>
      <c r="EV14" s="381"/>
      <c r="EW14" s="381"/>
      <c r="EX14" s="368"/>
      <c r="EY14" s="384"/>
      <c r="EZ14" s="382"/>
      <c r="FA14" s="352"/>
      <c r="FB14" s="449"/>
      <c r="FC14" s="449"/>
      <c r="FD14" s="449"/>
      <c r="FE14" s="449"/>
      <c r="FF14" s="449"/>
      <c r="FG14" s="449"/>
      <c r="FH14" s="449"/>
      <c r="FI14" s="449"/>
      <c r="FJ14" s="449"/>
      <c r="FK14" s="449"/>
      <c r="FL14" s="449"/>
      <c r="FM14" s="449"/>
      <c r="FN14" s="382"/>
      <c r="FO14" s="352"/>
      <c r="FP14" s="449"/>
      <c r="FQ14" s="449"/>
      <c r="FR14" s="449"/>
      <c r="FS14" s="449"/>
      <c r="FT14" s="449"/>
      <c r="FU14" s="449"/>
      <c r="FV14" s="449"/>
      <c r="FW14" s="449"/>
      <c r="FX14" s="449"/>
      <c r="FY14" s="449"/>
      <c r="FZ14" s="449"/>
      <c r="GA14" s="449"/>
      <c r="GB14" s="346" t="b">
        <v>0</v>
      </c>
      <c r="GC14" s="368"/>
      <c r="GD14" s="368"/>
      <c r="GE14" s="368"/>
      <c r="GF14" s="346" t="b">
        <v>0</v>
      </c>
      <c r="GG14" s="346" t="b">
        <v>1</v>
      </c>
      <c r="GH14" s="187">
        <v>0.95</v>
      </c>
      <c r="GI14" s="346" t="b">
        <v>0</v>
      </c>
      <c r="GJ14" s="346" t="b">
        <v>0</v>
      </c>
      <c r="GK14" s="386"/>
      <c r="GL14" s="386"/>
      <c r="GM14" s="386"/>
      <c r="GN14" s="386"/>
      <c r="GO14" s="386"/>
      <c r="GP14" s="386"/>
      <c r="GQ14" s="386"/>
      <c r="GR14" s="386"/>
      <c r="GS14" s="386"/>
      <c r="GT14" s="386"/>
      <c r="GU14" s="386"/>
      <c r="GV14" s="386"/>
      <c r="GW14" s="386"/>
      <c r="GX14" s="386"/>
      <c r="GY14" s="386"/>
      <c r="GZ14" s="386"/>
      <c r="HA14" s="386"/>
      <c r="HB14" s="386"/>
      <c r="HC14" s="386"/>
      <c r="HD14" s="386"/>
      <c r="HE14" s="386"/>
      <c r="HF14" s="386"/>
      <c r="HG14" s="386"/>
      <c r="HH14" s="386"/>
      <c r="HI14" s="386"/>
      <c r="HJ14" s="386"/>
      <c r="HK14" s="346" t="b">
        <v>0</v>
      </c>
      <c r="HL14" s="386"/>
      <c r="HM14" s="206"/>
      <c r="HN14" s="346" t="b">
        <v>0</v>
      </c>
      <c r="HO14" s="386"/>
      <c r="HP14" s="206"/>
      <c r="HQ14" s="163"/>
    </row>
    <row r="15" spans="1:225">
      <c r="A15" s="5" t="str">
        <v>Base</v>
      </c>
      <c r="C15" s="5" t="str">
        <v>Include in System</v>
      </c>
      <c r="D15" s="53" t="str" cm="1">
        <f t="array" aca="1" ref="D15" ca="1">IFERROR(HYPERLINK("#"&amp;CELL("address", INDEX(J$12:QX$12,,MATCH(C15,J$12:QX$12,0))),$C15),"")</f>
        <v>Include in System</v>
      </c>
      <c r="E15" s="155"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128"/>
      <c r="I15" s="90"/>
      <c r="J15" t="s">
        <v>1111</v>
      </c>
      <c r="K15" s="39" t="s">
        <v>51</v>
      </c>
      <c r="L15" s="9" t="s">
        <v>142</v>
      </c>
      <c r="M15" s="186" t="b">
        <v>1</v>
      </c>
      <c r="N15" s="9" t="s">
        <v>1110</v>
      </c>
      <c r="O15" s="346" t="b">
        <v>0</v>
      </c>
      <c r="P15" s="41"/>
      <c r="Q15" s="140"/>
      <c r="R15" s="398"/>
      <c r="S15" s="399"/>
      <c r="T15" s="387"/>
      <c r="U15" s="141"/>
      <c r="V15" s="141"/>
      <c r="W15" s="141"/>
      <c r="X15" s="141"/>
      <c r="Y15" s="141"/>
      <c r="Z15" s="141"/>
      <c r="AA15" s="141"/>
      <c r="AB15" s="141"/>
      <c r="AC15" s="141"/>
      <c r="AD15" s="141"/>
      <c r="AE15" s="141"/>
      <c r="AF15" s="141"/>
      <c r="AG15" s="141"/>
      <c r="AH15" s="141"/>
      <c r="AI15" s="141"/>
      <c r="AJ15" s="141"/>
      <c r="AK15" s="379"/>
      <c r="AL15" s="379"/>
      <c r="AM15" s="379"/>
      <c r="AN15" s="379"/>
      <c r="AO15" s="379"/>
      <c r="AP15" s="379"/>
      <c r="AQ15" s="379"/>
      <c r="AR15" s="396"/>
      <c r="AS15" s="397"/>
      <c r="AT15" s="379"/>
      <c r="AU15" s="379"/>
      <c r="AV15" s="379"/>
      <c r="AW15" s="379"/>
      <c r="AX15" s="379"/>
      <c r="AY15" s="379"/>
      <c r="AZ15" s="379"/>
      <c r="BA15" s="379"/>
      <c r="BB15" s="379"/>
      <c r="BC15" s="379"/>
      <c r="BD15" s="379"/>
      <c r="BE15" s="379"/>
      <c r="BF15" s="379"/>
      <c r="BG15" s="379"/>
      <c r="BH15" s="379"/>
      <c r="BI15" s="379"/>
      <c r="BJ15" s="379"/>
      <c r="BK15" s="379"/>
      <c r="BL15" s="379"/>
      <c r="BM15" s="379"/>
      <c r="BN15" s="379"/>
      <c r="BO15" s="379"/>
      <c r="BP15" s="379"/>
      <c r="BQ15" s="379"/>
      <c r="BR15" s="379"/>
      <c r="BS15" s="379"/>
      <c r="BT15" s="379"/>
      <c r="BU15" s="379"/>
      <c r="BV15" s="379"/>
      <c r="BW15" s="379"/>
      <c r="BX15" s="379"/>
      <c r="BY15" s="379"/>
      <c r="BZ15" s="379"/>
      <c r="CA15" s="379"/>
      <c r="CB15" s="379"/>
      <c r="CC15" s="379"/>
      <c r="CD15" s="379"/>
      <c r="CE15" s="379"/>
      <c r="CF15" s="379"/>
      <c r="CG15" s="379"/>
      <c r="CH15" s="379"/>
      <c r="CI15" s="379"/>
      <c r="CJ15" s="379"/>
      <c r="CK15" s="379"/>
      <c r="CL15" s="379"/>
      <c r="CM15" s="379"/>
      <c r="CN15" s="379"/>
      <c r="CO15" s="379"/>
      <c r="CP15" s="379"/>
      <c r="CQ15" s="379"/>
      <c r="CR15" s="379"/>
      <c r="CS15" s="380"/>
      <c r="CT15" s="206"/>
      <c r="CU15" s="381"/>
      <c r="CV15" s="381"/>
      <c r="CW15" s="381"/>
      <c r="CX15" s="381"/>
      <c r="CY15" s="381"/>
      <c r="CZ15" s="381"/>
      <c r="DA15" s="381"/>
      <c r="DB15" s="381"/>
      <c r="DC15" s="381"/>
      <c r="DD15" s="381"/>
      <c r="DE15" s="381"/>
      <c r="DF15" s="381"/>
      <c r="DG15" s="10"/>
      <c r="DH15" s="206"/>
      <c r="DI15" s="381"/>
      <c r="DJ15" s="381"/>
      <c r="DK15" s="381"/>
      <c r="DL15" s="381"/>
      <c r="DM15" s="381"/>
      <c r="DN15" s="381"/>
      <c r="DO15" s="381"/>
      <c r="DP15" s="381"/>
      <c r="DQ15" s="381"/>
      <c r="DR15" s="381"/>
      <c r="DS15" s="381"/>
      <c r="DT15" s="381"/>
      <c r="DU15" s="346" t="b">
        <v>0</v>
      </c>
      <c r="DV15" s="340"/>
      <c r="DW15" s="10"/>
      <c r="DX15" s="10"/>
      <c r="DY15" s="13"/>
      <c r="DZ15" s="13"/>
      <c r="EA15" s="13"/>
      <c r="EB15" s="13"/>
      <c r="EC15" s="10"/>
      <c r="ED15" s="369"/>
      <c r="EE15" s="381"/>
      <c r="EF15" s="369"/>
      <c r="EG15" s="369"/>
      <c r="EH15" s="369"/>
      <c r="EI15" s="369"/>
      <c r="EJ15" s="369"/>
      <c r="EK15" s="369"/>
      <c r="EL15" s="369"/>
      <c r="EM15" s="369"/>
      <c r="EN15" s="369"/>
      <c r="EO15" s="381"/>
      <c r="EP15" s="393"/>
      <c r="EQ15" s="393"/>
      <c r="ER15" s="393"/>
      <c r="ES15" s="393"/>
      <c r="ET15" s="369"/>
      <c r="EU15" s="369"/>
      <c r="EV15" s="381"/>
      <c r="EW15" s="381"/>
      <c r="EX15" s="368"/>
      <c r="EY15" s="384"/>
      <c r="EZ15" s="382"/>
      <c r="FA15" s="352"/>
      <c r="FB15" s="449"/>
      <c r="FC15" s="449"/>
      <c r="FD15" s="449"/>
      <c r="FE15" s="449"/>
      <c r="FF15" s="449"/>
      <c r="FG15" s="449"/>
      <c r="FH15" s="449"/>
      <c r="FI15" s="449"/>
      <c r="FJ15" s="449"/>
      <c r="FK15" s="449"/>
      <c r="FL15" s="449"/>
      <c r="FM15" s="449"/>
      <c r="FN15" s="382"/>
      <c r="FO15" s="352"/>
      <c r="FP15" s="449"/>
      <c r="FQ15" s="449"/>
      <c r="FR15" s="449"/>
      <c r="FS15" s="449"/>
      <c r="FT15" s="449"/>
      <c r="FU15" s="449"/>
      <c r="FV15" s="449"/>
      <c r="FW15" s="449"/>
      <c r="FX15" s="449"/>
      <c r="FY15" s="449"/>
      <c r="FZ15" s="449"/>
      <c r="GA15" s="449"/>
      <c r="GB15" s="346" t="b">
        <v>0</v>
      </c>
      <c r="GC15" s="368"/>
      <c r="GD15" s="368"/>
      <c r="GE15" s="368"/>
      <c r="GF15" s="346" t="b">
        <v>0</v>
      </c>
      <c r="GG15" s="346" t="b">
        <v>1</v>
      </c>
      <c r="GH15" s="187" t="s">
        <v>1214</v>
      </c>
      <c r="GI15" s="346" t="b">
        <v>0</v>
      </c>
      <c r="GJ15" s="346" t="b">
        <v>0</v>
      </c>
      <c r="GK15" s="381"/>
      <c r="GL15" s="381"/>
      <c r="GM15" s="381"/>
      <c r="GN15" s="381"/>
      <c r="GO15" s="381"/>
      <c r="GP15" s="381"/>
      <c r="GQ15" s="381"/>
      <c r="GR15" s="381"/>
      <c r="GS15" s="381"/>
      <c r="GT15" s="381"/>
      <c r="GU15" s="381"/>
      <c r="GV15" s="381"/>
      <c r="GW15" s="381"/>
      <c r="GX15" s="381"/>
      <c r="GY15" s="381"/>
      <c r="GZ15" s="381"/>
      <c r="HA15" s="381"/>
      <c r="HB15" s="381"/>
      <c r="HC15" s="381"/>
      <c r="HD15" s="381"/>
      <c r="HE15" s="381"/>
      <c r="HF15" s="381"/>
      <c r="HG15" s="381"/>
      <c r="HH15" s="381"/>
      <c r="HI15" s="381"/>
      <c r="HJ15" s="381"/>
      <c r="HK15" s="346" t="b">
        <v>0</v>
      </c>
      <c r="HL15" s="381"/>
      <c r="HM15" s="206"/>
      <c r="HN15" s="346" t="b">
        <v>0</v>
      </c>
      <c r="HO15" s="381"/>
      <c r="HP15" s="206"/>
      <c r="HQ15" s="163"/>
    </row>
    <row r="16" spans="1:225">
      <c r="A16" s="5"/>
      <c r="C16" s="5" t="str">
        <v>Resource Type</v>
      </c>
      <c r="D16" s="53" t="str" cm="1">
        <f t="array" aca="1" ref="D16" ca="1">IFERROR(HYPERLINK("#"&amp;CELL("address", INDEX(J$12:QX$12,,MATCH(C16,J$12:QX$12,0))),$C16),"")</f>
        <v>Resource Type</v>
      </c>
      <c r="E16" s="155"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H16" s="128"/>
      <c r="I16" s="90"/>
      <c r="J16" t="s">
        <v>1121</v>
      </c>
      <c r="K16" s="39" t="s">
        <v>51</v>
      </c>
      <c r="L16" s="9" t="s">
        <v>142</v>
      </c>
      <c r="M16" s="186" t="b">
        <v>1</v>
      </c>
      <c r="N16" s="9" t="s">
        <v>1120</v>
      </c>
      <c r="O16" s="346" t="b">
        <v>0</v>
      </c>
      <c r="P16" s="41"/>
      <c r="Q16" s="140"/>
      <c r="R16" s="398"/>
      <c r="S16" s="399"/>
      <c r="T16" s="387"/>
      <c r="U16" s="141"/>
      <c r="V16" s="141"/>
      <c r="W16" s="141"/>
      <c r="X16" s="141"/>
      <c r="Y16" s="141"/>
      <c r="Z16" s="141"/>
      <c r="AA16" s="141"/>
      <c r="AB16" s="141"/>
      <c r="AC16" s="141"/>
      <c r="AD16" s="141"/>
      <c r="AE16" s="141"/>
      <c r="AF16" s="141"/>
      <c r="AG16" s="141"/>
      <c r="AH16" s="141"/>
      <c r="AI16" s="141"/>
      <c r="AJ16" s="141"/>
      <c r="AK16" s="379"/>
      <c r="AL16" s="379"/>
      <c r="AM16" s="379"/>
      <c r="AN16" s="379"/>
      <c r="AO16" s="379"/>
      <c r="AP16" s="379"/>
      <c r="AQ16" s="379"/>
      <c r="AR16" s="396"/>
      <c r="AS16" s="397"/>
      <c r="AT16" s="379"/>
      <c r="AU16" s="379"/>
      <c r="AV16" s="379"/>
      <c r="AW16" s="379"/>
      <c r="AX16" s="379"/>
      <c r="AY16" s="379"/>
      <c r="AZ16" s="379"/>
      <c r="BA16" s="379"/>
      <c r="BB16" s="379"/>
      <c r="BC16" s="379"/>
      <c r="BD16" s="379"/>
      <c r="BE16" s="379"/>
      <c r="BF16" s="379"/>
      <c r="BG16" s="379"/>
      <c r="BH16" s="379"/>
      <c r="BI16" s="379"/>
      <c r="BJ16" s="379"/>
      <c r="BK16" s="379"/>
      <c r="BL16" s="379"/>
      <c r="BM16" s="379"/>
      <c r="BN16" s="379"/>
      <c r="BO16" s="379"/>
      <c r="BP16" s="379"/>
      <c r="BQ16" s="379"/>
      <c r="BR16" s="379"/>
      <c r="BS16" s="379"/>
      <c r="BT16" s="379"/>
      <c r="BU16" s="379"/>
      <c r="BV16" s="379"/>
      <c r="BW16" s="379"/>
      <c r="BX16" s="379"/>
      <c r="BY16" s="379"/>
      <c r="BZ16" s="379"/>
      <c r="CA16" s="379"/>
      <c r="CB16" s="379"/>
      <c r="CC16" s="379"/>
      <c r="CD16" s="379"/>
      <c r="CE16" s="379"/>
      <c r="CF16" s="379"/>
      <c r="CG16" s="379"/>
      <c r="CH16" s="379"/>
      <c r="CI16" s="379"/>
      <c r="CJ16" s="379"/>
      <c r="CK16" s="379"/>
      <c r="CL16" s="379"/>
      <c r="CM16" s="379"/>
      <c r="CN16" s="379"/>
      <c r="CO16" s="379"/>
      <c r="CP16" s="379"/>
      <c r="CQ16" s="379"/>
      <c r="CR16" s="379"/>
      <c r="CS16" s="380"/>
      <c r="CT16" s="206"/>
      <c r="CU16" s="381"/>
      <c r="CV16" s="381"/>
      <c r="CW16" s="381"/>
      <c r="CX16" s="381"/>
      <c r="CY16" s="381"/>
      <c r="CZ16" s="381"/>
      <c r="DA16" s="381"/>
      <c r="DB16" s="381"/>
      <c r="DC16" s="381"/>
      <c r="DD16" s="381"/>
      <c r="DE16" s="381"/>
      <c r="DF16" s="381"/>
      <c r="DG16" s="10"/>
      <c r="DH16" s="206"/>
      <c r="DI16" s="381"/>
      <c r="DJ16" s="381"/>
      <c r="DK16" s="381"/>
      <c r="DL16" s="381"/>
      <c r="DM16" s="381"/>
      <c r="DN16" s="381"/>
      <c r="DO16" s="381"/>
      <c r="DP16" s="381"/>
      <c r="DQ16" s="381"/>
      <c r="DR16" s="381"/>
      <c r="DS16" s="381"/>
      <c r="DT16" s="381"/>
      <c r="DU16" s="346" t="b">
        <v>0</v>
      </c>
      <c r="DV16" s="340"/>
      <c r="DW16" s="10"/>
      <c r="DX16" s="10"/>
      <c r="DY16" s="13"/>
      <c r="DZ16" s="13"/>
      <c r="EA16" s="13"/>
      <c r="EB16" s="13"/>
      <c r="EC16" s="10"/>
      <c r="ED16" s="369"/>
      <c r="EE16" s="381"/>
      <c r="EF16" s="369"/>
      <c r="EG16" s="369"/>
      <c r="EH16" s="369"/>
      <c r="EI16" s="369"/>
      <c r="EJ16" s="369"/>
      <c r="EK16" s="369"/>
      <c r="EL16" s="369"/>
      <c r="EM16" s="369"/>
      <c r="EN16" s="369"/>
      <c r="EO16" s="381"/>
      <c r="EP16" s="393"/>
      <c r="EQ16" s="393"/>
      <c r="ER16" s="393"/>
      <c r="ES16" s="393"/>
      <c r="ET16" s="369"/>
      <c r="EU16" s="369"/>
      <c r="EV16" s="381"/>
      <c r="EW16" s="381"/>
      <c r="EX16" s="368"/>
      <c r="EY16" s="384"/>
      <c r="EZ16" s="382"/>
      <c r="FA16" s="352"/>
      <c r="FB16" s="449"/>
      <c r="FC16" s="449"/>
      <c r="FD16" s="449"/>
      <c r="FE16" s="449"/>
      <c r="FF16" s="449"/>
      <c r="FG16" s="449"/>
      <c r="FH16" s="449"/>
      <c r="FI16" s="449"/>
      <c r="FJ16" s="449"/>
      <c r="FK16" s="449"/>
      <c r="FL16" s="449"/>
      <c r="FM16" s="449"/>
      <c r="FN16" s="382"/>
      <c r="FO16" s="352"/>
      <c r="FP16" s="449"/>
      <c r="FQ16" s="449"/>
      <c r="FR16" s="449"/>
      <c r="FS16" s="449"/>
      <c r="FT16" s="449"/>
      <c r="FU16" s="449"/>
      <c r="FV16" s="449"/>
      <c r="FW16" s="449"/>
      <c r="FX16" s="449"/>
      <c r="FY16" s="449"/>
      <c r="FZ16" s="449"/>
      <c r="GA16" s="449"/>
      <c r="GB16" s="346" t="b">
        <v>0</v>
      </c>
      <c r="GC16" s="368"/>
      <c r="GD16" s="368"/>
      <c r="GE16" s="368"/>
      <c r="GF16" s="346" t="b">
        <v>0</v>
      </c>
      <c r="GG16" s="346" t="b">
        <v>1</v>
      </c>
      <c r="GH16" s="187" t="s">
        <v>1215</v>
      </c>
      <c r="GI16" s="346" t="b">
        <v>0</v>
      </c>
      <c r="GJ16" s="346" t="b">
        <v>0</v>
      </c>
      <c r="GK16" s="381"/>
      <c r="GL16" s="381"/>
      <c r="GM16" s="381"/>
      <c r="GN16" s="381"/>
      <c r="GO16" s="381"/>
      <c r="GP16" s="381"/>
      <c r="GQ16" s="381"/>
      <c r="GR16" s="381"/>
      <c r="GS16" s="381"/>
      <c r="GT16" s="381"/>
      <c r="GU16" s="381"/>
      <c r="GV16" s="381"/>
      <c r="GW16" s="381"/>
      <c r="GX16" s="381"/>
      <c r="GY16" s="381"/>
      <c r="GZ16" s="381"/>
      <c r="HA16" s="381"/>
      <c r="HB16" s="381"/>
      <c r="HC16" s="381"/>
      <c r="HD16" s="381"/>
      <c r="HE16" s="381"/>
      <c r="HF16" s="381"/>
      <c r="HG16" s="381"/>
      <c r="HH16" s="381"/>
      <c r="HI16" s="381"/>
      <c r="HJ16" s="381"/>
      <c r="HK16" s="346" t="b">
        <v>0</v>
      </c>
      <c r="HL16" s="381"/>
      <c r="HM16" s="206"/>
      <c r="HN16" s="346" t="b">
        <v>0</v>
      </c>
      <c r="HO16" s="381"/>
      <c r="HP16" s="206"/>
      <c r="HQ16" s="163"/>
    </row>
    <row r="17" spans="1:225">
      <c r="A17" s="5"/>
      <c r="C17" s="5" t="str">
        <v>Variable Costs</v>
      </c>
      <c r="D17" s="53" t="str" cm="1">
        <f t="array" aca="1" ref="D17" ca="1">IFERROR(HYPERLINK("#"&amp;CELL("address", INDEX(J$12:QX$12,,MATCH(C17,J$12:QX$12,0))),$C17),"")</f>
        <v>Variable Costs</v>
      </c>
      <c r="E17" s="155"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0" t="b">
        <v>1</v>
      </c>
      <c r="H17" s="128"/>
      <c r="I17" s="90"/>
      <c r="J17" t="s">
        <v>1118</v>
      </c>
      <c r="K17" s="39" t="s">
        <v>51</v>
      </c>
      <c r="L17" s="9" t="s">
        <v>142</v>
      </c>
      <c r="M17" s="186" t="b">
        <v>1</v>
      </c>
      <c r="N17" s="9" t="s">
        <v>1117</v>
      </c>
      <c r="O17" s="346" t="b">
        <v>0</v>
      </c>
      <c r="P17" s="41"/>
      <c r="Q17" s="140"/>
      <c r="R17" s="398"/>
      <c r="S17" s="399"/>
      <c r="T17" s="387"/>
      <c r="U17" s="141"/>
      <c r="V17" s="141"/>
      <c r="W17" s="141"/>
      <c r="X17" s="141"/>
      <c r="Y17" s="141"/>
      <c r="Z17" s="141"/>
      <c r="AA17" s="141"/>
      <c r="AB17" s="141"/>
      <c r="AC17" s="141"/>
      <c r="AD17" s="141"/>
      <c r="AE17" s="141"/>
      <c r="AF17" s="141"/>
      <c r="AG17" s="141"/>
      <c r="AH17" s="141"/>
      <c r="AI17" s="141"/>
      <c r="AJ17" s="141"/>
      <c r="AK17" s="379"/>
      <c r="AL17" s="379"/>
      <c r="AM17" s="379"/>
      <c r="AN17" s="379"/>
      <c r="AO17" s="379"/>
      <c r="AP17" s="379"/>
      <c r="AQ17" s="379"/>
      <c r="AR17" s="396"/>
      <c r="AS17" s="397"/>
      <c r="AT17" s="379"/>
      <c r="AU17" s="379"/>
      <c r="AV17" s="379"/>
      <c r="AW17" s="379"/>
      <c r="AX17" s="379"/>
      <c r="AY17" s="379"/>
      <c r="AZ17" s="379"/>
      <c r="BA17" s="379"/>
      <c r="BB17" s="379"/>
      <c r="BC17" s="379"/>
      <c r="BD17" s="379"/>
      <c r="BE17" s="379"/>
      <c r="BF17" s="379"/>
      <c r="BG17" s="379"/>
      <c r="BH17" s="379"/>
      <c r="BI17" s="379"/>
      <c r="BJ17" s="379"/>
      <c r="BK17" s="379"/>
      <c r="BL17" s="379"/>
      <c r="BM17" s="379"/>
      <c r="BN17" s="379"/>
      <c r="BO17" s="379"/>
      <c r="BP17" s="379"/>
      <c r="BQ17" s="379"/>
      <c r="BR17" s="379"/>
      <c r="BS17" s="379"/>
      <c r="BT17" s="379"/>
      <c r="BU17" s="379"/>
      <c r="BV17" s="379"/>
      <c r="BW17" s="379"/>
      <c r="BX17" s="379"/>
      <c r="BY17" s="379"/>
      <c r="BZ17" s="379"/>
      <c r="CA17" s="379"/>
      <c r="CB17" s="379"/>
      <c r="CC17" s="379"/>
      <c r="CD17" s="379"/>
      <c r="CE17" s="379"/>
      <c r="CF17" s="379"/>
      <c r="CG17" s="379"/>
      <c r="CH17" s="379"/>
      <c r="CI17" s="379"/>
      <c r="CJ17" s="379"/>
      <c r="CK17" s="379"/>
      <c r="CL17" s="379"/>
      <c r="CM17" s="379"/>
      <c r="CN17" s="379"/>
      <c r="CO17" s="379"/>
      <c r="CP17" s="379"/>
      <c r="CQ17" s="379"/>
      <c r="CR17" s="379"/>
      <c r="CS17" s="380"/>
      <c r="CT17" s="206"/>
      <c r="CU17" s="381"/>
      <c r="CV17" s="381"/>
      <c r="CW17" s="381"/>
      <c r="CX17" s="381"/>
      <c r="CY17" s="381"/>
      <c r="CZ17" s="381"/>
      <c r="DA17" s="381"/>
      <c r="DB17" s="381"/>
      <c r="DC17" s="381"/>
      <c r="DD17" s="381"/>
      <c r="DE17" s="381"/>
      <c r="DF17" s="381"/>
      <c r="DG17" s="10"/>
      <c r="DH17" s="206"/>
      <c r="DI17" s="381"/>
      <c r="DJ17" s="381"/>
      <c r="DK17" s="381"/>
      <c r="DL17" s="381"/>
      <c r="DM17" s="381"/>
      <c r="DN17" s="381"/>
      <c r="DO17" s="381"/>
      <c r="DP17" s="381"/>
      <c r="DQ17" s="381"/>
      <c r="DR17" s="381"/>
      <c r="DS17" s="381"/>
      <c r="DT17" s="381"/>
      <c r="DU17" s="346" t="b">
        <v>0</v>
      </c>
      <c r="DV17" s="340"/>
      <c r="DW17" s="10"/>
      <c r="DX17" s="10"/>
      <c r="DY17" s="13"/>
      <c r="DZ17" s="13"/>
      <c r="EA17" s="13"/>
      <c r="EB17" s="13"/>
      <c r="EC17" s="10"/>
      <c r="ED17" s="369"/>
      <c r="EE17" s="381"/>
      <c r="EF17" s="369"/>
      <c r="EG17" s="369"/>
      <c r="EH17" s="369"/>
      <c r="EI17" s="369"/>
      <c r="EJ17" s="369"/>
      <c r="EK17" s="369"/>
      <c r="EL17" s="369"/>
      <c r="EM17" s="369"/>
      <c r="EN17" s="369"/>
      <c r="EO17" s="381"/>
      <c r="EP17" s="393"/>
      <c r="EQ17" s="393"/>
      <c r="ER17" s="393"/>
      <c r="ES17" s="393"/>
      <c r="ET17" s="369"/>
      <c r="EU17" s="369"/>
      <c r="EV17" s="381"/>
      <c r="EW17" s="381"/>
      <c r="EX17" s="368"/>
      <c r="EY17" s="384"/>
      <c r="EZ17" s="382"/>
      <c r="FA17" s="352"/>
      <c r="FB17" s="449"/>
      <c r="FC17" s="449"/>
      <c r="FD17" s="449"/>
      <c r="FE17" s="449"/>
      <c r="FF17" s="449"/>
      <c r="FG17" s="449"/>
      <c r="FH17" s="449"/>
      <c r="FI17" s="449"/>
      <c r="FJ17" s="449"/>
      <c r="FK17" s="449"/>
      <c r="FL17" s="449"/>
      <c r="FM17" s="449"/>
      <c r="FN17" s="382"/>
      <c r="FO17" s="352"/>
      <c r="FP17" s="449"/>
      <c r="FQ17" s="449"/>
      <c r="FR17" s="449"/>
      <c r="FS17" s="449"/>
      <c r="FT17" s="449"/>
      <c r="FU17" s="449"/>
      <c r="FV17" s="449"/>
      <c r="FW17" s="449"/>
      <c r="FX17" s="449"/>
      <c r="FY17" s="449"/>
      <c r="FZ17" s="449"/>
      <c r="GA17" s="449"/>
      <c r="GB17" s="346" t="b">
        <v>0</v>
      </c>
      <c r="GC17" s="368"/>
      <c r="GD17" s="368"/>
      <c r="GE17" s="368"/>
      <c r="GF17" s="346" t="b">
        <v>0</v>
      </c>
      <c r="GG17" s="346" t="b">
        <v>1</v>
      </c>
      <c r="GH17" s="187">
        <v>1</v>
      </c>
      <c r="GI17" s="346" t="b">
        <v>0</v>
      </c>
      <c r="GJ17" s="346" t="b">
        <v>0</v>
      </c>
      <c r="GK17" s="381"/>
      <c r="GL17" s="381"/>
      <c r="GM17" s="381"/>
      <c r="GN17" s="381"/>
      <c r="GO17" s="381"/>
      <c r="GP17" s="381"/>
      <c r="GQ17" s="381"/>
      <c r="GR17" s="381"/>
      <c r="GS17" s="381"/>
      <c r="GT17" s="381"/>
      <c r="GU17" s="381"/>
      <c r="GV17" s="381"/>
      <c r="GW17" s="381"/>
      <c r="GX17" s="381"/>
      <c r="GY17" s="381"/>
      <c r="GZ17" s="381"/>
      <c r="HA17" s="381"/>
      <c r="HB17" s="381"/>
      <c r="HC17" s="381"/>
      <c r="HD17" s="381"/>
      <c r="HE17" s="381"/>
      <c r="HF17" s="381"/>
      <c r="HG17" s="381"/>
      <c r="HH17" s="381"/>
      <c r="HI17" s="381"/>
      <c r="HJ17" s="381"/>
      <c r="HK17" s="346" t="b">
        <v>0</v>
      </c>
      <c r="HL17" s="381"/>
      <c r="HM17" s="206"/>
      <c r="HN17" s="346" t="b">
        <v>0</v>
      </c>
      <c r="HO17" s="381"/>
      <c r="HP17" s="206"/>
      <c r="HQ17" s="163"/>
    </row>
    <row r="18" spans="1:225">
      <c r="A18" s="5"/>
      <c r="C18" s="5" t="str">
        <v>Cumulative Resource Potential</v>
      </c>
      <c r="D18" s="53" t="str" cm="1">
        <f t="array" aca="1" ref="D18" ca="1">IFERROR(HYPERLINK("#"&amp;CELL("address", INDEX(J$12:QX$12,,MATCH(C18,J$12:QX$12,0))),$C18),"")</f>
        <v>Cumulative Resource Potential</v>
      </c>
      <c r="E18" s="155"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0" t="b">
        <v>1</v>
      </c>
      <c r="H18" s="128"/>
      <c r="I18" s="90"/>
      <c r="J18" t="s">
        <v>1133</v>
      </c>
      <c r="K18" s="39" t="s">
        <v>51</v>
      </c>
      <c r="L18" s="9" t="s">
        <v>142</v>
      </c>
      <c r="M18" s="186" t="b">
        <v>1</v>
      </c>
      <c r="N18" s="448" t="s">
        <v>1132</v>
      </c>
      <c r="O18" s="346" t="b">
        <v>0</v>
      </c>
      <c r="P18" s="41"/>
      <c r="Q18" s="140"/>
      <c r="R18" s="398"/>
      <c r="S18" s="399"/>
      <c r="T18" s="387"/>
      <c r="U18" s="141"/>
      <c r="V18" s="141"/>
      <c r="W18" s="141"/>
      <c r="X18" s="141"/>
      <c r="Y18" s="141"/>
      <c r="Z18" s="141"/>
      <c r="AA18" s="141"/>
      <c r="AB18" s="141"/>
      <c r="AC18" s="141"/>
      <c r="AD18" s="141"/>
      <c r="AE18" s="141"/>
      <c r="AF18" s="141"/>
      <c r="AG18" s="141"/>
      <c r="AH18" s="141"/>
      <c r="AI18" s="141"/>
      <c r="AJ18" s="141"/>
      <c r="AK18" s="379"/>
      <c r="AL18" s="379"/>
      <c r="AM18" s="379"/>
      <c r="AN18" s="379"/>
      <c r="AO18" s="379"/>
      <c r="AP18" s="379"/>
      <c r="AQ18" s="379"/>
      <c r="AR18" s="396"/>
      <c r="AS18" s="397"/>
      <c r="AT18" s="379"/>
      <c r="AU18" s="379"/>
      <c r="AV18" s="379"/>
      <c r="AW18" s="379"/>
      <c r="AX18" s="379"/>
      <c r="AY18" s="379"/>
      <c r="AZ18" s="379"/>
      <c r="BA18" s="379"/>
      <c r="BB18" s="379"/>
      <c r="BC18" s="379"/>
      <c r="BD18" s="379"/>
      <c r="BE18" s="379"/>
      <c r="BF18" s="379"/>
      <c r="BG18" s="379"/>
      <c r="BH18" s="379"/>
      <c r="BI18" s="379"/>
      <c r="BJ18" s="379"/>
      <c r="BK18" s="379"/>
      <c r="BL18" s="379"/>
      <c r="BM18" s="379"/>
      <c r="BN18" s="379"/>
      <c r="BO18" s="379"/>
      <c r="BP18" s="379"/>
      <c r="BQ18" s="379"/>
      <c r="BR18" s="379"/>
      <c r="BS18" s="379"/>
      <c r="BT18" s="379"/>
      <c r="BU18" s="379"/>
      <c r="BV18" s="379"/>
      <c r="BW18" s="379"/>
      <c r="BX18" s="379"/>
      <c r="BY18" s="379"/>
      <c r="BZ18" s="379"/>
      <c r="CA18" s="379"/>
      <c r="CB18" s="379"/>
      <c r="CC18" s="379"/>
      <c r="CD18" s="379"/>
      <c r="CE18" s="379"/>
      <c r="CF18" s="379"/>
      <c r="CG18" s="379"/>
      <c r="CH18" s="379"/>
      <c r="CI18" s="379"/>
      <c r="CJ18" s="379"/>
      <c r="CK18" s="379"/>
      <c r="CL18" s="379"/>
      <c r="CM18" s="379"/>
      <c r="CN18" s="379"/>
      <c r="CO18" s="379"/>
      <c r="CP18" s="379"/>
      <c r="CQ18" s="379"/>
      <c r="CR18" s="379"/>
      <c r="CS18" s="380"/>
      <c r="CT18" s="206"/>
      <c r="CU18" s="381"/>
      <c r="CV18" s="381"/>
      <c r="CW18" s="381"/>
      <c r="CX18" s="381"/>
      <c r="CY18" s="381"/>
      <c r="CZ18" s="381"/>
      <c r="DA18" s="381"/>
      <c r="DB18" s="381"/>
      <c r="DC18" s="381"/>
      <c r="DD18" s="381"/>
      <c r="DE18" s="381"/>
      <c r="DF18" s="381"/>
      <c r="DG18" s="10"/>
      <c r="DH18" s="206"/>
      <c r="DI18" s="381"/>
      <c r="DJ18" s="381"/>
      <c r="DK18" s="381"/>
      <c r="DL18" s="381"/>
      <c r="DM18" s="381"/>
      <c r="DN18" s="381"/>
      <c r="DO18" s="381"/>
      <c r="DP18" s="381"/>
      <c r="DQ18" s="381"/>
      <c r="DR18" s="381"/>
      <c r="DS18" s="381"/>
      <c r="DT18" s="381"/>
      <c r="DU18" s="346" t="b">
        <v>0</v>
      </c>
      <c r="DV18" s="340"/>
      <c r="DW18" s="10"/>
      <c r="DX18" s="10"/>
      <c r="DY18" s="13"/>
      <c r="DZ18" s="13"/>
      <c r="EA18" s="13"/>
      <c r="EB18" s="13"/>
      <c r="EC18" s="10" t="s">
        <v>880</v>
      </c>
      <c r="ED18" s="369">
        <v>10</v>
      </c>
      <c r="EE18" s="381"/>
      <c r="EF18" s="55"/>
      <c r="EG18" s="55"/>
      <c r="EH18" s="355"/>
      <c r="EI18" s="355"/>
      <c r="EJ18" s="43"/>
      <c r="EK18" s="42"/>
      <c r="EL18" s="43"/>
      <c r="EM18" s="43"/>
      <c r="EN18" s="43"/>
      <c r="EO18" s="275"/>
      <c r="EP18" s="55">
        <v>24</v>
      </c>
      <c r="EQ18" s="55">
        <v>1</v>
      </c>
      <c r="ER18" s="55">
        <v>4</v>
      </c>
      <c r="ES18" s="55"/>
      <c r="ET18" s="369"/>
      <c r="EU18" s="369"/>
      <c r="EV18" s="381"/>
      <c r="EW18" s="381"/>
      <c r="EX18" s="368"/>
      <c r="EY18" s="384"/>
      <c r="EZ18" s="382"/>
      <c r="FA18" s="352"/>
      <c r="FB18" s="449"/>
      <c r="FC18" s="449"/>
      <c r="FD18" s="449"/>
      <c r="FE18" s="449"/>
      <c r="FF18" s="449"/>
      <c r="FG18" s="449"/>
      <c r="FH18" s="449"/>
      <c r="FI18" s="449"/>
      <c r="FJ18" s="449"/>
      <c r="FK18" s="449"/>
      <c r="FL18" s="449"/>
      <c r="FM18" s="449"/>
      <c r="FN18" s="382"/>
      <c r="FO18" s="352"/>
      <c r="FP18" s="449"/>
      <c r="FQ18" s="449"/>
      <c r="FR18" s="449"/>
      <c r="FS18" s="449"/>
      <c r="FT18" s="449"/>
      <c r="FU18" s="449"/>
      <c r="FV18" s="449"/>
      <c r="FW18" s="449"/>
      <c r="FX18" s="449"/>
      <c r="FY18" s="449"/>
      <c r="FZ18" s="449"/>
      <c r="GA18" s="449"/>
      <c r="GB18" s="346" t="b">
        <v>0</v>
      </c>
      <c r="GC18" s="368"/>
      <c r="GD18" s="368"/>
      <c r="GE18" s="368"/>
      <c r="GF18" s="346" t="b">
        <v>0</v>
      </c>
      <c r="GG18" s="346" t="b">
        <v>1</v>
      </c>
      <c r="GH18" s="187">
        <v>1</v>
      </c>
      <c r="GI18" s="346" t="b">
        <v>0</v>
      </c>
      <c r="GJ18" s="346" t="b">
        <v>0</v>
      </c>
      <c r="GK18" s="381"/>
      <c r="GL18" s="381"/>
      <c r="GM18" s="381"/>
      <c r="GN18" s="381"/>
      <c r="GO18" s="381"/>
      <c r="GP18" s="381"/>
      <c r="GQ18" s="381"/>
      <c r="GR18" s="381"/>
      <c r="GS18" s="381"/>
      <c r="GT18" s="381"/>
      <c r="GU18" s="381"/>
      <c r="GV18" s="381"/>
      <c r="GW18" s="381"/>
      <c r="GX18" s="381"/>
      <c r="GY18" s="381"/>
      <c r="GZ18" s="381"/>
      <c r="HA18" s="381"/>
      <c r="HB18" s="381"/>
      <c r="HC18" s="381"/>
      <c r="HD18" s="381"/>
      <c r="HE18" s="381"/>
      <c r="HF18" s="381"/>
      <c r="HG18" s="381"/>
      <c r="HH18" s="381"/>
      <c r="HI18" s="381"/>
      <c r="HJ18" s="381"/>
      <c r="HK18" s="346" t="b">
        <v>0</v>
      </c>
      <c r="HL18" s="381"/>
      <c r="HM18" s="206"/>
      <c r="HN18" s="346" t="b">
        <v>0</v>
      </c>
      <c r="HO18" s="381"/>
      <c r="HP18" s="206"/>
      <c r="HQ18" s="163"/>
    </row>
    <row r="19" spans="1:225">
      <c r="A19" s="5"/>
      <c r="C19" s="5" t="str">
        <v>Minimum Cumulative New Build</v>
      </c>
      <c r="D19" s="53" t="str" cm="1">
        <f t="array" aca="1" ref="D19" ca="1">IFERROR(HYPERLINK("#"&amp;CELL("address", INDEX(J$12:QX$12,,MATCH(C19,J$12:QX$12,0))),$C19),"")</f>
        <v>Minimum Cumulative New Build</v>
      </c>
      <c r="E19" s="155"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0" t="b">
        <v>1</v>
      </c>
      <c r="H19" s="128"/>
      <c r="I19" s="90"/>
      <c r="J19" t="s">
        <v>1445</v>
      </c>
      <c r="K19" s="39" t="s">
        <v>47</v>
      </c>
      <c r="L19" s="442"/>
      <c r="M19" s="186" t="b">
        <v>1</v>
      </c>
      <c r="N19" s="448" t="s">
        <v>1110</v>
      </c>
      <c r="O19" s="443" t="b">
        <v>0</v>
      </c>
      <c r="P19" s="41"/>
      <c r="Q19" s="140"/>
      <c r="R19" s="387"/>
      <c r="S19" s="444"/>
      <c r="T19" s="445"/>
      <c r="U19" s="441"/>
      <c r="V19" s="441"/>
      <c r="W19" s="441"/>
      <c r="X19" s="441"/>
      <c r="Y19" s="441"/>
      <c r="Z19" s="441"/>
      <c r="AA19" s="441"/>
      <c r="AB19" s="441"/>
      <c r="AC19" s="441"/>
      <c r="AD19" s="441"/>
      <c r="AE19" s="441"/>
      <c r="AF19" s="441"/>
      <c r="AG19" s="441"/>
      <c r="AH19" s="441"/>
      <c r="AI19" s="441"/>
      <c r="AJ19" s="441"/>
      <c r="AK19" s="379"/>
      <c r="AL19" s="379"/>
      <c r="AM19" s="379"/>
      <c r="AN19" s="379"/>
      <c r="AO19" s="379"/>
      <c r="AP19" s="379"/>
      <c r="AQ19" s="379"/>
      <c r="AR19" s="379"/>
      <c r="AS19" s="379"/>
      <c r="AT19" s="379"/>
      <c r="AU19" s="379"/>
      <c r="AV19" s="379"/>
      <c r="AW19" s="379"/>
      <c r="AX19" s="379"/>
      <c r="AY19" s="379"/>
      <c r="AZ19" s="379"/>
      <c r="BA19" s="379"/>
      <c r="BB19" s="379"/>
      <c r="BC19" s="379"/>
      <c r="BD19" s="379"/>
      <c r="BE19" s="379"/>
      <c r="BF19" s="379"/>
      <c r="BG19" s="379"/>
      <c r="BH19" s="379"/>
      <c r="BI19" s="379"/>
      <c r="BJ19" s="379"/>
      <c r="BK19" s="379"/>
      <c r="BL19" s="379"/>
      <c r="BM19" s="379"/>
      <c r="BN19" s="379"/>
      <c r="BO19" s="379"/>
      <c r="BP19" s="379"/>
      <c r="BQ19" s="379"/>
      <c r="BR19" s="379"/>
      <c r="BS19" s="379"/>
      <c r="BT19" s="379"/>
      <c r="BU19" s="379"/>
      <c r="BV19" s="379"/>
      <c r="BW19" s="379"/>
      <c r="BX19" s="379"/>
      <c r="BY19" s="379"/>
      <c r="BZ19" s="379"/>
      <c r="CA19" s="379"/>
      <c r="CB19" s="379"/>
      <c r="CC19" s="379"/>
      <c r="CD19" s="379"/>
      <c r="CE19" s="379"/>
      <c r="CF19" s="379"/>
      <c r="CG19" s="379"/>
      <c r="CH19" s="379"/>
      <c r="CI19" s="379"/>
      <c r="CJ19" s="379"/>
      <c r="CK19" s="379"/>
      <c r="CL19" s="379"/>
      <c r="CM19" s="379"/>
      <c r="CN19" s="379"/>
      <c r="CO19" s="379"/>
      <c r="CP19" s="379"/>
      <c r="CQ19" s="379"/>
      <c r="CR19" s="379"/>
      <c r="CS19" s="380"/>
      <c r="CT19" s="206"/>
      <c r="CU19" s="381"/>
      <c r="CV19" s="381"/>
      <c r="CW19" s="381"/>
      <c r="CX19" s="381"/>
      <c r="CY19" s="381"/>
      <c r="CZ19" s="381"/>
      <c r="DA19" s="381"/>
      <c r="DB19" s="381"/>
      <c r="DC19" s="381"/>
      <c r="DD19" s="381"/>
      <c r="DE19" s="381"/>
      <c r="DF19" s="381"/>
      <c r="DG19" s="10"/>
      <c r="DH19" s="206"/>
      <c r="DI19" s="381"/>
      <c r="DJ19" s="381"/>
      <c r="DK19" s="381"/>
      <c r="DL19" s="381"/>
      <c r="DM19" s="381"/>
      <c r="DN19" s="381"/>
      <c r="DO19" s="381"/>
      <c r="DP19" s="381"/>
      <c r="DQ19" s="381"/>
      <c r="DR19" s="381"/>
      <c r="DS19" s="381"/>
      <c r="DT19" s="381"/>
      <c r="DU19" s="446" t="b">
        <v>0</v>
      </c>
      <c r="DV19" s="340"/>
      <c r="DW19" s="10"/>
      <c r="DX19" s="10"/>
      <c r="DY19" s="369"/>
      <c r="DZ19" s="369"/>
      <c r="EA19" s="369"/>
      <c r="EB19" s="369"/>
      <c r="EC19" s="10"/>
      <c r="ED19" s="369"/>
      <c r="EE19" s="381"/>
      <c r="EF19" s="55"/>
      <c r="EG19" s="55"/>
      <c r="EH19" s="355"/>
      <c r="EI19" s="355"/>
      <c r="EJ19" s="43"/>
      <c r="EK19" s="42"/>
      <c r="EL19" s="43"/>
      <c r="EM19" s="43"/>
      <c r="EN19" s="43"/>
      <c r="EO19" s="275"/>
      <c r="EP19" s="55"/>
      <c r="EQ19" s="55"/>
      <c r="ER19" s="55"/>
      <c r="ES19" s="55"/>
      <c r="ET19" s="369"/>
      <c r="EU19" s="369"/>
      <c r="EV19" s="381"/>
      <c r="EW19" s="381"/>
      <c r="EX19" s="368"/>
      <c r="EY19" s="384"/>
      <c r="EZ19" s="382"/>
      <c r="FA19" s="352"/>
      <c r="FB19" s="449"/>
      <c r="FC19" s="449"/>
      <c r="FD19" s="449"/>
      <c r="FE19" s="449"/>
      <c r="FF19" s="449"/>
      <c r="FG19" s="449"/>
      <c r="FH19" s="449"/>
      <c r="FI19" s="449"/>
      <c r="FJ19" s="449"/>
      <c r="FK19" s="449"/>
      <c r="FL19" s="449"/>
      <c r="FM19" s="449"/>
      <c r="FN19" s="382"/>
      <c r="FO19" s="352"/>
      <c r="FP19" s="449"/>
      <c r="FQ19" s="449"/>
      <c r="FR19" s="449"/>
      <c r="FS19" s="449"/>
      <c r="FT19" s="449"/>
      <c r="FU19" s="449"/>
      <c r="FV19" s="449"/>
      <c r="FW19" s="449"/>
      <c r="FX19" s="449"/>
      <c r="FY19" s="449"/>
      <c r="FZ19" s="449"/>
      <c r="GA19" s="449"/>
      <c r="GB19" s="346" t="b">
        <v>0</v>
      </c>
      <c r="GC19" s="368"/>
      <c r="GD19" s="368"/>
      <c r="GE19" s="368"/>
      <c r="GF19" s="346" t="b">
        <v>0</v>
      </c>
      <c r="GG19" s="346" t="b">
        <v>0</v>
      </c>
      <c r="GH19" s="187"/>
      <c r="GI19" s="346" t="b">
        <v>0</v>
      </c>
      <c r="GJ19" s="346" t="b">
        <v>0</v>
      </c>
      <c r="GK19" s="381"/>
      <c r="GL19" s="381"/>
      <c r="GM19" s="381"/>
      <c r="GN19" s="381"/>
      <c r="GO19" s="381"/>
      <c r="GP19" s="381"/>
      <c r="GQ19" s="381"/>
      <c r="GR19" s="381"/>
      <c r="GS19" s="381"/>
      <c r="GT19" s="381"/>
      <c r="GU19" s="381"/>
      <c r="GV19" s="381"/>
      <c r="GW19" s="381"/>
      <c r="GX19" s="381"/>
      <c r="GY19" s="381"/>
      <c r="GZ19" s="381"/>
      <c r="HA19" s="381"/>
      <c r="HB19" s="381"/>
      <c r="HC19" s="381"/>
      <c r="HD19" s="381"/>
      <c r="HE19" s="381"/>
      <c r="HF19" s="381"/>
      <c r="HG19" s="381"/>
      <c r="HH19" s="381"/>
      <c r="HI19" s="381"/>
      <c r="HJ19" s="381"/>
      <c r="HK19" s="346" t="b">
        <v>0</v>
      </c>
      <c r="HL19" s="381"/>
      <c r="HM19" s="206"/>
      <c r="HN19" s="346" t="b">
        <v>0</v>
      </c>
      <c r="HO19" s="381"/>
      <c r="HP19" s="206"/>
      <c r="HQ19" s="163"/>
    </row>
    <row r="20" spans="1:225">
      <c r="A20" s="5"/>
      <c r="C20" s="5" t="str">
        <v>Minimum Operational Capacity</v>
      </c>
      <c r="D20" s="53" t="str" cm="1">
        <f t="array" aca="1" ref="D20" ca="1">IFERROR(HYPERLINK("#"&amp;CELL("address", INDEX(J$12:QX$12,,MATCH(C20,J$12:QX$12,0))),$C20),"")</f>
        <v>Minimum Operational Capacity</v>
      </c>
      <c r="E20" s="155"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0" t="b">
        <v>1</v>
      </c>
      <c r="H20" s="128"/>
      <c r="I20" s="90"/>
      <c r="J20" t="s">
        <v>1447</v>
      </c>
      <c r="K20" s="39" t="s">
        <v>47</v>
      </c>
      <c r="L20" s="442"/>
      <c r="M20" s="186" t="b">
        <v>1</v>
      </c>
      <c r="N20" s="448" t="s">
        <v>1120</v>
      </c>
      <c r="O20" s="443" t="b">
        <v>0</v>
      </c>
      <c r="P20" s="41"/>
      <c r="Q20" s="140"/>
      <c r="R20" s="387"/>
      <c r="S20" s="444"/>
      <c r="T20" s="447"/>
      <c r="U20" s="441"/>
      <c r="V20" s="441"/>
      <c r="W20" s="441"/>
      <c r="X20" s="441"/>
      <c r="Y20" s="441"/>
      <c r="Z20" s="441"/>
      <c r="AA20" s="441"/>
      <c r="AB20" s="441"/>
      <c r="AC20" s="441"/>
      <c r="AD20" s="441"/>
      <c r="AE20" s="441"/>
      <c r="AF20" s="441"/>
      <c r="AG20" s="441"/>
      <c r="AH20" s="441"/>
      <c r="AI20" s="441"/>
      <c r="AJ20" s="441"/>
      <c r="AK20" s="379"/>
      <c r="AL20" s="379"/>
      <c r="AM20" s="379"/>
      <c r="AN20" s="379"/>
      <c r="AO20" s="379"/>
      <c r="AP20" s="379"/>
      <c r="AQ20" s="379"/>
      <c r="AR20" s="379"/>
      <c r="AS20" s="379"/>
      <c r="AT20" s="379"/>
      <c r="AU20" s="379"/>
      <c r="AV20" s="379"/>
      <c r="AW20" s="379"/>
      <c r="AX20" s="379"/>
      <c r="AY20" s="379"/>
      <c r="AZ20" s="379"/>
      <c r="BA20" s="379"/>
      <c r="BB20" s="379"/>
      <c r="BC20" s="379"/>
      <c r="BD20" s="379"/>
      <c r="BE20" s="379"/>
      <c r="BF20" s="379"/>
      <c r="BG20" s="379"/>
      <c r="BH20" s="379"/>
      <c r="BI20" s="379"/>
      <c r="BJ20" s="379"/>
      <c r="BK20" s="379"/>
      <c r="BL20" s="379"/>
      <c r="BM20" s="379"/>
      <c r="BN20" s="379"/>
      <c r="BO20" s="379"/>
      <c r="BP20" s="379"/>
      <c r="BQ20" s="379"/>
      <c r="BR20" s="379"/>
      <c r="BS20" s="379"/>
      <c r="BT20" s="379"/>
      <c r="BU20" s="379"/>
      <c r="BV20" s="379"/>
      <c r="BW20" s="379"/>
      <c r="BX20" s="379"/>
      <c r="BY20" s="379"/>
      <c r="BZ20" s="379"/>
      <c r="CA20" s="379"/>
      <c r="CB20" s="379"/>
      <c r="CC20" s="379"/>
      <c r="CD20" s="379"/>
      <c r="CE20" s="379"/>
      <c r="CF20" s="379"/>
      <c r="CG20" s="379"/>
      <c r="CH20" s="379"/>
      <c r="CI20" s="379"/>
      <c r="CJ20" s="379"/>
      <c r="CK20" s="379"/>
      <c r="CL20" s="379"/>
      <c r="CM20" s="379"/>
      <c r="CN20" s="379"/>
      <c r="CO20" s="379"/>
      <c r="CP20" s="379"/>
      <c r="CQ20" s="379"/>
      <c r="CR20" s="379"/>
      <c r="CS20" s="380"/>
      <c r="CT20" s="206"/>
      <c r="CU20" s="381"/>
      <c r="CV20" s="381"/>
      <c r="CW20" s="381"/>
      <c r="CX20" s="381"/>
      <c r="CY20" s="381"/>
      <c r="CZ20" s="381"/>
      <c r="DA20" s="381"/>
      <c r="DB20" s="381"/>
      <c r="DC20" s="381"/>
      <c r="DD20" s="381"/>
      <c r="DE20" s="381"/>
      <c r="DF20" s="381"/>
      <c r="DG20" s="10"/>
      <c r="DH20" s="206"/>
      <c r="DI20" s="381"/>
      <c r="DJ20" s="381"/>
      <c r="DK20" s="381"/>
      <c r="DL20" s="381"/>
      <c r="DM20" s="381"/>
      <c r="DN20" s="381"/>
      <c r="DO20" s="381"/>
      <c r="DP20" s="381"/>
      <c r="DQ20" s="381"/>
      <c r="DR20" s="381"/>
      <c r="DS20" s="381"/>
      <c r="DT20" s="381"/>
      <c r="DU20" s="446" t="b">
        <v>0</v>
      </c>
      <c r="DV20" s="340"/>
      <c r="DW20" s="10"/>
      <c r="DX20" s="10"/>
      <c r="DY20" s="369"/>
      <c r="DZ20" s="369"/>
      <c r="EA20" s="369"/>
      <c r="EB20" s="369"/>
      <c r="EC20" s="10"/>
      <c r="ED20" s="369"/>
      <c r="EE20" s="381"/>
      <c r="EF20" s="55"/>
      <c r="EG20" s="55"/>
      <c r="EH20" s="355"/>
      <c r="EI20" s="355"/>
      <c r="EJ20" s="43"/>
      <c r="EK20" s="42"/>
      <c r="EL20" s="43"/>
      <c r="EM20" s="43"/>
      <c r="EN20" s="43"/>
      <c r="EO20" s="275"/>
      <c r="EP20" s="55"/>
      <c r="EQ20" s="55"/>
      <c r="ER20" s="55"/>
      <c r="ES20" s="55"/>
      <c r="ET20" s="369"/>
      <c r="EU20" s="369"/>
      <c r="EV20" s="381"/>
      <c r="EW20" s="381"/>
      <c r="EX20" s="368"/>
      <c r="EY20" s="384"/>
      <c r="EZ20" s="382"/>
      <c r="FA20" s="352"/>
      <c r="FB20" s="449"/>
      <c r="FC20" s="449"/>
      <c r="FD20" s="449"/>
      <c r="FE20" s="449"/>
      <c r="FF20" s="449"/>
      <c r="FG20" s="449"/>
      <c r="FH20" s="449"/>
      <c r="FI20" s="449"/>
      <c r="FJ20" s="449"/>
      <c r="FK20" s="449"/>
      <c r="FL20" s="449"/>
      <c r="FM20" s="449"/>
      <c r="FN20" s="382"/>
      <c r="FO20" s="352"/>
      <c r="FP20" s="449"/>
      <c r="FQ20" s="449"/>
      <c r="FR20" s="449"/>
      <c r="FS20" s="449"/>
      <c r="FT20" s="449"/>
      <c r="FU20" s="449"/>
      <c r="FV20" s="449"/>
      <c r="FW20" s="449"/>
      <c r="FX20" s="449"/>
      <c r="FY20" s="449"/>
      <c r="FZ20" s="449"/>
      <c r="GA20" s="449"/>
      <c r="GB20" s="346" t="b">
        <v>0</v>
      </c>
      <c r="GC20" s="368"/>
      <c r="GD20" s="368"/>
      <c r="GE20" s="368"/>
      <c r="GF20" s="346" t="b">
        <v>0</v>
      </c>
      <c r="GG20" s="346" t="b">
        <v>0</v>
      </c>
      <c r="GH20" s="187"/>
      <c r="GI20" s="346" t="b">
        <v>0</v>
      </c>
      <c r="GJ20" s="346" t="b">
        <v>0</v>
      </c>
      <c r="GK20" s="381"/>
      <c r="GL20" s="381"/>
      <c r="GM20" s="381"/>
      <c r="GN20" s="381"/>
      <c r="GO20" s="381"/>
      <c r="GP20" s="381"/>
      <c r="GQ20" s="381"/>
      <c r="GR20" s="381"/>
      <c r="GS20" s="381"/>
      <c r="GT20" s="381"/>
      <c r="GU20" s="381"/>
      <c r="GV20" s="381"/>
      <c r="GW20" s="381"/>
      <c r="GX20" s="381"/>
      <c r="GY20" s="381"/>
      <c r="GZ20" s="381"/>
      <c r="HA20" s="381"/>
      <c r="HB20" s="381"/>
      <c r="HC20" s="381"/>
      <c r="HD20" s="381"/>
      <c r="HE20" s="381"/>
      <c r="HF20" s="381"/>
      <c r="HG20" s="381"/>
      <c r="HH20" s="381"/>
      <c r="HI20" s="381"/>
      <c r="HJ20" s="381"/>
      <c r="HK20" s="346" t="b">
        <v>0</v>
      </c>
      <c r="HL20" s="381"/>
      <c r="HM20" s="206"/>
      <c r="HN20" s="346" t="b">
        <v>0</v>
      </c>
      <c r="HO20" s="381"/>
      <c r="HP20" s="206"/>
      <c r="HQ20" s="163"/>
    </row>
    <row r="21" spans="1:225">
      <c r="A21" s="5"/>
      <c r="C21" s="5" t="str">
        <v>Maximum Power Output Profile (Pmax)</v>
      </c>
      <c r="D21" s="53" t="str" cm="1">
        <f t="array" aca="1" ref="D21" ca="1">IFERROR(HYPERLINK("#"&amp;CELL("address", INDEX(J$12:QX$12,,MATCH(C21,J$12:QX$12,0))),$C21),"")</f>
        <v>Maximum Power Output Profile (Pmax)</v>
      </c>
      <c r="E21" s="155"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0" t="b">
        <v>1</v>
      </c>
      <c r="H21" s="128"/>
      <c r="I21" s="90"/>
      <c r="J21" t="s">
        <v>1446</v>
      </c>
      <c r="K21" s="39" t="s">
        <v>47</v>
      </c>
      <c r="L21" s="442"/>
      <c r="M21" s="186" t="b">
        <v>1</v>
      </c>
      <c r="N21" s="448" t="s">
        <v>1117</v>
      </c>
      <c r="O21" s="443" t="b">
        <v>0</v>
      </c>
      <c r="P21" s="41"/>
      <c r="Q21" s="140"/>
      <c r="R21" s="387"/>
      <c r="S21" s="444"/>
      <c r="T21" s="447"/>
      <c r="U21" s="441"/>
      <c r="V21" s="441"/>
      <c r="W21" s="441"/>
      <c r="X21" s="441"/>
      <c r="Y21" s="441"/>
      <c r="Z21" s="441"/>
      <c r="AA21" s="441"/>
      <c r="AB21" s="441"/>
      <c r="AC21" s="441"/>
      <c r="AD21" s="441"/>
      <c r="AE21" s="441"/>
      <c r="AF21" s="441"/>
      <c r="AG21" s="441"/>
      <c r="AH21" s="441"/>
      <c r="AI21" s="441"/>
      <c r="AJ21" s="441"/>
      <c r="AK21" s="379"/>
      <c r="AL21" s="379"/>
      <c r="AM21" s="379"/>
      <c r="AN21" s="379"/>
      <c r="AO21" s="379"/>
      <c r="AP21" s="379"/>
      <c r="AQ21" s="379"/>
      <c r="AR21" s="379"/>
      <c r="AS21" s="379"/>
      <c r="AT21" s="379"/>
      <c r="AU21" s="379"/>
      <c r="AV21" s="379"/>
      <c r="AW21" s="379"/>
      <c r="AX21" s="379"/>
      <c r="AY21" s="379"/>
      <c r="AZ21" s="379"/>
      <c r="BA21" s="379"/>
      <c r="BB21" s="379"/>
      <c r="BC21" s="379"/>
      <c r="BD21" s="379"/>
      <c r="BE21" s="379"/>
      <c r="BF21" s="379"/>
      <c r="BG21" s="379"/>
      <c r="BH21" s="379"/>
      <c r="BI21" s="379"/>
      <c r="BJ21" s="379"/>
      <c r="BK21" s="379"/>
      <c r="BL21" s="379"/>
      <c r="BM21" s="379"/>
      <c r="BN21" s="379"/>
      <c r="BO21" s="379"/>
      <c r="BP21" s="379"/>
      <c r="BQ21" s="379"/>
      <c r="BR21" s="379"/>
      <c r="BS21" s="379"/>
      <c r="BT21" s="379"/>
      <c r="BU21" s="379"/>
      <c r="BV21" s="379"/>
      <c r="BW21" s="379"/>
      <c r="BX21" s="379"/>
      <c r="BY21" s="379"/>
      <c r="BZ21" s="379"/>
      <c r="CA21" s="379"/>
      <c r="CB21" s="379"/>
      <c r="CC21" s="379"/>
      <c r="CD21" s="379"/>
      <c r="CE21" s="379"/>
      <c r="CF21" s="379"/>
      <c r="CG21" s="379"/>
      <c r="CH21" s="379"/>
      <c r="CI21" s="379"/>
      <c r="CJ21" s="379"/>
      <c r="CK21" s="379"/>
      <c r="CL21" s="379"/>
      <c r="CM21" s="379"/>
      <c r="CN21" s="379"/>
      <c r="CO21" s="379"/>
      <c r="CP21" s="379"/>
      <c r="CQ21" s="379"/>
      <c r="CR21" s="379"/>
      <c r="CS21" s="380"/>
      <c r="CT21" s="206"/>
      <c r="CU21" s="381"/>
      <c r="CV21" s="381"/>
      <c r="CW21" s="381"/>
      <c r="CX21" s="381"/>
      <c r="CY21" s="381"/>
      <c r="CZ21" s="381"/>
      <c r="DA21" s="381"/>
      <c r="DB21" s="381"/>
      <c r="DC21" s="381"/>
      <c r="DD21" s="381"/>
      <c r="DE21" s="381"/>
      <c r="DF21" s="381"/>
      <c r="DG21" s="10"/>
      <c r="DH21" s="206"/>
      <c r="DI21" s="381"/>
      <c r="DJ21" s="381"/>
      <c r="DK21" s="381"/>
      <c r="DL21" s="381"/>
      <c r="DM21" s="381"/>
      <c r="DN21" s="381"/>
      <c r="DO21" s="381"/>
      <c r="DP21" s="381"/>
      <c r="DQ21" s="381"/>
      <c r="DR21" s="381"/>
      <c r="DS21" s="381"/>
      <c r="DT21" s="381"/>
      <c r="DU21" s="446" t="b">
        <v>0</v>
      </c>
      <c r="DV21" s="340"/>
      <c r="DW21" s="10"/>
      <c r="DX21" s="10"/>
      <c r="DY21" s="369"/>
      <c r="DZ21" s="369"/>
      <c r="EA21" s="369"/>
      <c r="EB21" s="369"/>
      <c r="EC21" s="10"/>
      <c r="ED21" s="369"/>
      <c r="EE21" s="381"/>
      <c r="EF21" s="55"/>
      <c r="EG21" s="55"/>
      <c r="EH21" s="355"/>
      <c r="EI21" s="355"/>
      <c r="EJ21" s="43"/>
      <c r="EK21" s="42"/>
      <c r="EL21" s="43"/>
      <c r="EM21" s="43"/>
      <c r="EN21" s="43"/>
      <c r="EO21" s="275"/>
      <c r="EP21" s="55"/>
      <c r="EQ21" s="55"/>
      <c r="ER21" s="55"/>
      <c r="ES21" s="55"/>
      <c r="ET21" s="369"/>
      <c r="EU21" s="369"/>
      <c r="EV21" s="381"/>
      <c r="EW21" s="381"/>
      <c r="EX21" s="368"/>
      <c r="EY21" s="384"/>
      <c r="EZ21" s="382"/>
      <c r="FA21" s="352"/>
      <c r="FB21" s="449"/>
      <c r="FC21" s="449"/>
      <c r="FD21" s="449"/>
      <c r="FE21" s="449"/>
      <c r="FF21" s="449"/>
      <c r="FG21" s="449"/>
      <c r="FH21" s="449"/>
      <c r="FI21" s="449"/>
      <c r="FJ21" s="449"/>
      <c r="FK21" s="449"/>
      <c r="FL21" s="449"/>
      <c r="FM21" s="449"/>
      <c r="FN21" s="382"/>
      <c r="FO21" s="352"/>
      <c r="FP21" s="449"/>
      <c r="FQ21" s="449"/>
      <c r="FR21" s="449"/>
      <c r="FS21" s="449"/>
      <c r="FT21" s="449"/>
      <c r="FU21" s="449"/>
      <c r="FV21" s="449"/>
      <c r="FW21" s="449"/>
      <c r="FX21" s="449"/>
      <c r="FY21" s="449"/>
      <c r="FZ21" s="449"/>
      <c r="GA21" s="449"/>
      <c r="GB21" s="346" t="b">
        <v>0</v>
      </c>
      <c r="GC21" s="368"/>
      <c r="GD21" s="368"/>
      <c r="GE21" s="368"/>
      <c r="GF21" s="346" t="b">
        <v>0</v>
      </c>
      <c r="GG21" s="346" t="b">
        <v>0</v>
      </c>
      <c r="GH21" s="187"/>
      <c r="GI21" s="346" t="b">
        <v>0</v>
      </c>
      <c r="GJ21" s="346" t="b">
        <v>0</v>
      </c>
      <c r="GK21" s="381"/>
      <c r="GL21" s="381"/>
      <c r="GM21" s="381"/>
      <c r="GN21" s="381"/>
      <c r="GO21" s="381"/>
      <c r="GP21" s="381"/>
      <c r="GQ21" s="381"/>
      <c r="GR21" s="381"/>
      <c r="GS21" s="381"/>
      <c r="GT21" s="381"/>
      <c r="GU21" s="381"/>
      <c r="GV21" s="381"/>
      <c r="GW21" s="381"/>
      <c r="GX21" s="381"/>
      <c r="GY21" s="381"/>
      <c r="GZ21" s="381"/>
      <c r="HA21" s="381"/>
      <c r="HB21" s="381"/>
      <c r="HC21" s="381"/>
      <c r="HD21" s="381"/>
      <c r="HE21" s="381"/>
      <c r="HF21" s="381"/>
      <c r="HG21" s="381"/>
      <c r="HH21" s="381"/>
      <c r="HI21" s="381"/>
      <c r="HJ21" s="381"/>
      <c r="HK21" s="346" t="b">
        <v>0</v>
      </c>
      <c r="HL21" s="381"/>
      <c r="HM21" s="206"/>
      <c r="HN21" s="346" t="b">
        <v>0</v>
      </c>
      <c r="HO21" s="381"/>
      <c r="HP21" s="206"/>
      <c r="HQ21" s="163"/>
    </row>
    <row r="22" spans="1:225">
      <c r="A22" s="5"/>
      <c r="C22" s="5" t="str">
        <v>Minimum Power Output Profile (Pmin)</v>
      </c>
      <c r="D22" s="53" t="str" cm="1">
        <f t="array" aca="1" ref="D22" ca="1">IFERROR(HYPERLINK("#"&amp;CELL("address", INDEX(J$12:QX$12,,MATCH(C22,J$12:QX$12,0))),$C22),"")</f>
        <v>Minimum Power Output Profile (Pmin)</v>
      </c>
      <c r="E22" s="155"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0" t="b">
        <v>1</v>
      </c>
      <c r="H22" s="128"/>
      <c r="I22" s="90"/>
      <c r="J22" t="s">
        <v>1452</v>
      </c>
      <c r="K22" s="39" t="s">
        <v>47</v>
      </c>
      <c r="L22" s="442"/>
      <c r="M22" s="186" t="b">
        <v>1</v>
      </c>
      <c r="N22" s="448" t="s">
        <v>1140</v>
      </c>
      <c r="O22" s="443" t="b">
        <v>0</v>
      </c>
      <c r="P22" s="41"/>
      <c r="Q22" s="140"/>
      <c r="R22" s="387"/>
      <c r="S22" s="444"/>
      <c r="T22" s="447"/>
      <c r="U22" s="441"/>
      <c r="V22" s="441"/>
      <c r="W22" s="441"/>
      <c r="X22" s="441"/>
      <c r="Y22" s="441"/>
      <c r="Z22" s="441"/>
      <c r="AA22" s="441"/>
      <c r="AB22" s="441"/>
      <c r="AC22" s="441"/>
      <c r="AD22" s="441"/>
      <c r="AE22" s="441"/>
      <c r="AF22" s="441"/>
      <c r="AG22" s="441"/>
      <c r="AH22" s="441"/>
      <c r="AI22" s="441"/>
      <c r="AJ22" s="441"/>
      <c r="AK22" s="379"/>
      <c r="AL22" s="379"/>
      <c r="AM22" s="379"/>
      <c r="AN22" s="379"/>
      <c r="AO22" s="379"/>
      <c r="AP22" s="379"/>
      <c r="AQ22" s="379"/>
      <c r="AR22" s="379"/>
      <c r="AS22" s="379"/>
      <c r="AT22" s="379"/>
      <c r="AU22" s="379"/>
      <c r="AV22" s="379"/>
      <c r="AW22" s="379"/>
      <c r="AX22" s="379"/>
      <c r="AY22" s="379"/>
      <c r="AZ22" s="379"/>
      <c r="BA22" s="379"/>
      <c r="BB22" s="379"/>
      <c r="BC22" s="379"/>
      <c r="BD22" s="379"/>
      <c r="BE22" s="379"/>
      <c r="BF22" s="379"/>
      <c r="BG22" s="379"/>
      <c r="BH22" s="379"/>
      <c r="BI22" s="379"/>
      <c r="BJ22" s="379"/>
      <c r="BK22" s="379"/>
      <c r="BL22" s="379"/>
      <c r="BM22" s="379"/>
      <c r="BN22" s="379"/>
      <c r="BO22" s="379"/>
      <c r="BP22" s="379"/>
      <c r="BQ22" s="379"/>
      <c r="BR22" s="379"/>
      <c r="BS22" s="379"/>
      <c r="BT22" s="379"/>
      <c r="BU22" s="379"/>
      <c r="BV22" s="379"/>
      <c r="BW22" s="379"/>
      <c r="BX22" s="379"/>
      <c r="BY22" s="379"/>
      <c r="BZ22" s="379"/>
      <c r="CA22" s="379"/>
      <c r="CB22" s="379"/>
      <c r="CC22" s="379"/>
      <c r="CD22" s="379"/>
      <c r="CE22" s="379"/>
      <c r="CF22" s="379"/>
      <c r="CG22" s="379"/>
      <c r="CH22" s="379"/>
      <c r="CI22" s="379"/>
      <c r="CJ22" s="379"/>
      <c r="CK22" s="379"/>
      <c r="CL22" s="379"/>
      <c r="CM22" s="379"/>
      <c r="CN22" s="379"/>
      <c r="CO22" s="379"/>
      <c r="CP22" s="379"/>
      <c r="CQ22" s="379"/>
      <c r="CR22" s="379"/>
      <c r="CS22" s="380"/>
      <c r="CT22" s="206"/>
      <c r="CU22" s="381"/>
      <c r="CV22" s="381"/>
      <c r="CW22" s="381"/>
      <c r="CX22" s="381"/>
      <c r="CY22" s="381"/>
      <c r="CZ22" s="381"/>
      <c r="DA22" s="381"/>
      <c r="DB22" s="381"/>
      <c r="DC22" s="381"/>
      <c r="DD22" s="381"/>
      <c r="DE22" s="381"/>
      <c r="DF22" s="381"/>
      <c r="DG22" s="10"/>
      <c r="DH22" s="206"/>
      <c r="DI22" s="381"/>
      <c r="DJ22" s="381"/>
      <c r="DK22" s="381"/>
      <c r="DL22" s="381"/>
      <c r="DM22" s="381"/>
      <c r="DN22" s="381"/>
      <c r="DO22" s="381"/>
      <c r="DP22" s="381"/>
      <c r="DQ22" s="381"/>
      <c r="DR22" s="381"/>
      <c r="DS22" s="381"/>
      <c r="DT22" s="381"/>
      <c r="DU22" s="446" t="b">
        <v>0</v>
      </c>
      <c r="DV22" s="340"/>
      <c r="DW22" s="10"/>
      <c r="DX22" s="10"/>
      <c r="DY22" s="369"/>
      <c r="DZ22" s="369"/>
      <c r="EA22" s="369"/>
      <c r="EB22" s="369"/>
      <c r="EC22" s="10"/>
      <c r="ED22" s="369"/>
      <c r="EE22" s="381"/>
      <c r="EF22" s="55"/>
      <c r="EG22" s="55"/>
      <c r="EH22" s="355"/>
      <c r="EI22" s="355"/>
      <c r="EJ22" s="43"/>
      <c r="EK22" s="42"/>
      <c r="EL22" s="43"/>
      <c r="EM22" s="43"/>
      <c r="EN22" s="43"/>
      <c r="EO22" s="275"/>
      <c r="EP22" s="55"/>
      <c r="EQ22" s="55"/>
      <c r="ER22" s="55"/>
      <c r="ES22" s="55"/>
      <c r="ET22" s="369"/>
      <c r="EU22" s="369"/>
      <c r="EV22" s="381"/>
      <c r="EW22" s="381"/>
      <c r="EX22" s="368"/>
      <c r="EY22" s="384"/>
      <c r="EZ22" s="382"/>
      <c r="FA22" s="352"/>
      <c r="FB22" s="449"/>
      <c r="FC22" s="449"/>
      <c r="FD22" s="449"/>
      <c r="FE22" s="449"/>
      <c r="FF22" s="449"/>
      <c r="FG22" s="449"/>
      <c r="FH22" s="449"/>
      <c r="FI22" s="449"/>
      <c r="FJ22" s="449"/>
      <c r="FK22" s="449"/>
      <c r="FL22" s="449"/>
      <c r="FM22" s="449"/>
      <c r="FN22" s="382"/>
      <c r="FO22" s="352"/>
      <c r="FP22" s="449"/>
      <c r="FQ22" s="449"/>
      <c r="FR22" s="449"/>
      <c r="FS22" s="449"/>
      <c r="FT22" s="449"/>
      <c r="FU22" s="449"/>
      <c r="FV22" s="449"/>
      <c r="FW22" s="449"/>
      <c r="FX22" s="449"/>
      <c r="FY22" s="449"/>
      <c r="FZ22" s="449"/>
      <c r="GA22" s="449"/>
      <c r="GB22" s="346" t="b">
        <v>0</v>
      </c>
      <c r="GC22" s="368"/>
      <c r="GD22" s="368"/>
      <c r="GE22" s="368"/>
      <c r="GF22" s="346" t="b">
        <v>0</v>
      </c>
      <c r="GG22" s="346" t="b">
        <v>0</v>
      </c>
      <c r="GH22" s="187"/>
      <c r="GI22" s="346" t="b">
        <v>0</v>
      </c>
      <c r="GJ22" s="346" t="b">
        <v>0</v>
      </c>
      <c r="GK22" s="381"/>
      <c r="GL22" s="381"/>
      <c r="GM22" s="381"/>
      <c r="GN22" s="381"/>
      <c r="GO22" s="381"/>
      <c r="GP22" s="381"/>
      <c r="GQ22" s="381"/>
      <c r="GR22" s="381"/>
      <c r="GS22" s="381"/>
      <c r="GT22" s="381"/>
      <c r="GU22" s="381"/>
      <c r="GV22" s="381"/>
      <c r="GW22" s="381"/>
      <c r="GX22" s="381"/>
      <c r="GY22" s="381"/>
      <c r="GZ22" s="381"/>
      <c r="HA22" s="381"/>
      <c r="HB22" s="381"/>
      <c r="HC22" s="381"/>
      <c r="HD22" s="381"/>
      <c r="HE22" s="381"/>
      <c r="HF22" s="381"/>
      <c r="HG22" s="381"/>
      <c r="HH22" s="381"/>
      <c r="HI22" s="381"/>
      <c r="HJ22" s="381"/>
      <c r="HK22" s="346" t="b">
        <v>0</v>
      </c>
      <c r="HL22" s="381"/>
      <c r="HM22" s="206"/>
      <c r="HN22" s="346" t="b">
        <v>0</v>
      </c>
      <c r="HO22" s="381"/>
      <c r="HP22" s="206"/>
      <c r="HQ22" s="163"/>
    </row>
    <row r="23" spans="1:225">
      <c r="C23" s="5" t="str">
        <v>Curtailment Parameters</v>
      </c>
      <c r="D23" s="53" t="str" cm="1">
        <f t="array" aca="1" ref="D23" ca="1">IFERROR(HYPERLINK("#"&amp;CELL("address", INDEX(J$12:QX$12,,MATCH(C23,J$12:QX$12,0))),$C23),"")</f>
        <v>Curtailment Parameters</v>
      </c>
      <c r="E23" s="155"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0" t="b">
        <v>1</v>
      </c>
      <c r="H23" s="128"/>
      <c r="I23" s="90"/>
      <c r="J23" t="s">
        <v>1448</v>
      </c>
      <c r="K23" s="39" t="s">
        <v>47</v>
      </c>
      <c r="L23" s="442"/>
      <c r="M23" s="186" t="b">
        <v>1</v>
      </c>
      <c r="N23" s="448" t="s">
        <v>1126</v>
      </c>
      <c r="O23" s="443" t="b">
        <v>0</v>
      </c>
      <c r="P23" s="41"/>
      <c r="Q23" s="140"/>
      <c r="R23" s="387"/>
      <c r="S23" s="444"/>
      <c r="T23" s="447"/>
      <c r="U23" s="441"/>
      <c r="V23" s="441"/>
      <c r="W23" s="441"/>
      <c r="X23" s="441"/>
      <c r="Y23" s="441"/>
      <c r="Z23" s="441"/>
      <c r="AA23" s="441"/>
      <c r="AB23" s="441"/>
      <c r="AC23" s="441"/>
      <c r="AD23" s="441"/>
      <c r="AE23" s="441"/>
      <c r="AF23" s="441"/>
      <c r="AG23" s="441"/>
      <c r="AH23" s="441"/>
      <c r="AI23" s="441"/>
      <c r="AJ23" s="441"/>
      <c r="AK23" s="379"/>
      <c r="AL23" s="379"/>
      <c r="AM23" s="379"/>
      <c r="AN23" s="379"/>
      <c r="AO23" s="379"/>
      <c r="AP23" s="379"/>
      <c r="AQ23" s="379"/>
      <c r="AR23" s="379"/>
      <c r="AS23" s="379"/>
      <c r="AT23" s="379"/>
      <c r="AU23" s="379"/>
      <c r="AV23" s="379"/>
      <c r="AW23" s="379"/>
      <c r="AX23" s="379"/>
      <c r="AY23" s="379"/>
      <c r="AZ23" s="379"/>
      <c r="BA23" s="379"/>
      <c r="BB23" s="379"/>
      <c r="BC23" s="379"/>
      <c r="BD23" s="379"/>
      <c r="BE23" s="379"/>
      <c r="BF23" s="379"/>
      <c r="BG23" s="379"/>
      <c r="BH23" s="379"/>
      <c r="BI23" s="379"/>
      <c r="BJ23" s="379"/>
      <c r="BK23" s="379"/>
      <c r="BL23" s="379"/>
      <c r="BM23" s="379"/>
      <c r="BN23" s="379"/>
      <c r="BO23" s="379"/>
      <c r="BP23" s="379"/>
      <c r="BQ23" s="379"/>
      <c r="BR23" s="379"/>
      <c r="BS23" s="379"/>
      <c r="BT23" s="379"/>
      <c r="BU23" s="379"/>
      <c r="BV23" s="379"/>
      <c r="BW23" s="379"/>
      <c r="BX23" s="379"/>
      <c r="BY23" s="379"/>
      <c r="BZ23" s="379"/>
      <c r="CA23" s="379"/>
      <c r="CB23" s="379"/>
      <c r="CC23" s="379"/>
      <c r="CD23" s="379"/>
      <c r="CE23" s="379"/>
      <c r="CF23" s="379"/>
      <c r="CG23" s="379"/>
      <c r="CH23" s="379"/>
      <c r="CI23" s="379"/>
      <c r="CJ23" s="379"/>
      <c r="CK23" s="379"/>
      <c r="CL23" s="379"/>
      <c r="CM23" s="379"/>
      <c r="CN23" s="379"/>
      <c r="CO23" s="379"/>
      <c r="CP23" s="379"/>
      <c r="CQ23" s="379"/>
      <c r="CR23" s="379"/>
      <c r="CS23" s="380"/>
      <c r="CT23" s="206"/>
      <c r="CU23" s="381"/>
      <c r="CV23" s="381"/>
      <c r="CW23" s="381"/>
      <c r="CX23" s="381"/>
      <c r="CY23" s="381"/>
      <c r="CZ23" s="381"/>
      <c r="DA23" s="381"/>
      <c r="DB23" s="381"/>
      <c r="DC23" s="381"/>
      <c r="DD23" s="381"/>
      <c r="DE23" s="381"/>
      <c r="DF23" s="381"/>
      <c r="DG23" s="10"/>
      <c r="DH23" s="206"/>
      <c r="DI23" s="381"/>
      <c r="DJ23" s="381"/>
      <c r="DK23" s="381"/>
      <c r="DL23" s="381"/>
      <c r="DM23" s="381"/>
      <c r="DN23" s="381"/>
      <c r="DO23" s="381"/>
      <c r="DP23" s="381"/>
      <c r="DQ23" s="381"/>
      <c r="DR23" s="381"/>
      <c r="DS23" s="381"/>
      <c r="DT23" s="381"/>
      <c r="DU23" s="446" t="b">
        <v>0</v>
      </c>
      <c r="DV23" s="340"/>
      <c r="DW23" s="10"/>
      <c r="DX23" s="10"/>
      <c r="DY23" s="369"/>
      <c r="DZ23" s="369"/>
      <c r="EA23" s="369"/>
      <c r="EB23" s="369"/>
      <c r="EC23" s="10"/>
      <c r="ED23" s="369"/>
      <c r="EE23" s="381"/>
      <c r="EF23" s="55"/>
      <c r="EG23" s="55"/>
      <c r="EH23" s="355"/>
      <c r="EI23" s="355"/>
      <c r="EJ23" s="43"/>
      <c r="EK23" s="42"/>
      <c r="EL23" s="43"/>
      <c r="EM23" s="43"/>
      <c r="EN23" s="43"/>
      <c r="EO23" s="275"/>
      <c r="EP23" s="55"/>
      <c r="EQ23" s="55"/>
      <c r="ER23" s="55"/>
      <c r="ES23" s="55"/>
      <c r="ET23" s="369"/>
      <c r="EU23" s="369"/>
      <c r="EV23" s="381"/>
      <c r="EW23" s="381"/>
      <c r="EX23" s="368"/>
      <c r="EY23" s="384"/>
      <c r="EZ23" s="382"/>
      <c r="FA23" s="352"/>
      <c r="FB23" s="449"/>
      <c r="FC23" s="449"/>
      <c r="FD23" s="449"/>
      <c r="FE23" s="449"/>
      <c r="FF23" s="449"/>
      <c r="FG23" s="449"/>
      <c r="FH23" s="449"/>
      <c r="FI23" s="449"/>
      <c r="FJ23" s="449"/>
      <c r="FK23" s="449"/>
      <c r="FL23" s="449"/>
      <c r="FM23" s="449"/>
      <c r="FN23" s="382"/>
      <c r="FO23" s="352"/>
      <c r="FP23" s="449"/>
      <c r="FQ23" s="449"/>
      <c r="FR23" s="449"/>
      <c r="FS23" s="449"/>
      <c r="FT23" s="449"/>
      <c r="FU23" s="449"/>
      <c r="FV23" s="449"/>
      <c r="FW23" s="449"/>
      <c r="FX23" s="449"/>
      <c r="FY23" s="449"/>
      <c r="FZ23" s="449"/>
      <c r="GA23" s="449"/>
      <c r="GB23" s="346" t="b">
        <v>0</v>
      </c>
      <c r="GC23" s="368"/>
      <c r="GD23" s="368"/>
      <c r="GE23" s="368"/>
      <c r="GF23" s="346" t="b">
        <v>0</v>
      </c>
      <c r="GG23" s="346" t="b">
        <v>0</v>
      </c>
      <c r="GH23" s="187"/>
      <c r="GI23" s="346" t="b">
        <v>0</v>
      </c>
      <c r="GJ23" s="346" t="b">
        <v>0</v>
      </c>
      <c r="GK23" s="381"/>
      <c r="GL23" s="381"/>
      <c r="GM23" s="381"/>
      <c r="GN23" s="381"/>
      <c r="GO23" s="381"/>
      <c r="GP23" s="381"/>
      <c r="GQ23" s="381"/>
      <c r="GR23" s="381"/>
      <c r="GS23" s="381"/>
      <c r="GT23" s="381"/>
      <c r="GU23" s="381"/>
      <c r="GV23" s="381"/>
      <c r="GW23" s="381"/>
      <c r="GX23" s="381"/>
      <c r="GY23" s="381"/>
      <c r="GZ23" s="381"/>
      <c r="HA23" s="381"/>
      <c r="HB23" s="381"/>
      <c r="HC23" s="381"/>
      <c r="HD23" s="381"/>
      <c r="HE23" s="381"/>
      <c r="HF23" s="381"/>
      <c r="HG23" s="381"/>
      <c r="HH23" s="381"/>
      <c r="HI23" s="381"/>
      <c r="HJ23" s="381"/>
      <c r="HK23" s="346" t="b">
        <v>0</v>
      </c>
      <c r="HL23" s="381"/>
      <c r="HM23" s="206"/>
      <c r="HN23" s="346" t="b">
        <v>0</v>
      </c>
      <c r="HO23" s="381"/>
      <c r="HP23" s="206"/>
      <c r="HQ23" s="163"/>
    </row>
    <row r="24" spans="1:225">
      <c r="C24" s="5" t="str">
        <v>Fuel Burn Parameters</v>
      </c>
      <c r="D24" s="53" t="str" cm="1">
        <f t="array" aca="1" ref="D24" ca="1">IFERROR(HYPERLINK("#"&amp;CELL("address", INDEX(J$12:QX$12,,MATCH(C24,J$12:QX$12,0))),$C24),"")</f>
        <v>Fuel Burn Parameters</v>
      </c>
      <c r="E24" s="155"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0" t="b">
        <v>1</v>
      </c>
      <c r="H24" s="128"/>
      <c r="I24" s="90"/>
      <c r="J24" t="s">
        <v>1449</v>
      </c>
      <c r="K24" s="39" t="s">
        <v>47</v>
      </c>
      <c r="L24" s="442"/>
      <c r="M24" s="186" t="b">
        <v>1</v>
      </c>
      <c r="N24" s="448" t="s">
        <v>1132</v>
      </c>
      <c r="O24" s="443" t="b">
        <v>0</v>
      </c>
      <c r="P24" s="41"/>
      <c r="Q24" s="140"/>
      <c r="R24" s="387"/>
      <c r="S24" s="444"/>
      <c r="T24" s="447"/>
      <c r="U24" s="441"/>
      <c r="V24" s="441"/>
      <c r="W24" s="441"/>
      <c r="X24" s="441"/>
      <c r="Y24" s="441"/>
      <c r="Z24" s="441"/>
      <c r="AA24" s="441"/>
      <c r="AB24" s="441"/>
      <c r="AC24" s="441"/>
      <c r="AD24" s="441"/>
      <c r="AE24" s="441"/>
      <c r="AF24" s="441"/>
      <c r="AG24" s="441"/>
      <c r="AH24" s="441"/>
      <c r="AI24" s="441"/>
      <c r="AJ24" s="441"/>
      <c r="AK24" s="379"/>
      <c r="AL24" s="379"/>
      <c r="AM24" s="379"/>
      <c r="AN24" s="379"/>
      <c r="AO24" s="379"/>
      <c r="AP24" s="379"/>
      <c r="AQ24" s="379"/>
      <c r="AR24" s="379"/>
      <c r="AS24" s="379"/>
      <c r="AT24" s="379"/>
      <c r="AU24" s="379"/>
      <c r="AV24" s="379"/>
      <c r="AW24" s="379"/>
      <c r="AX24" s="379"/>
      <c r="AY24" s="379"/>
      <c r="AZ24" s="379"/>
      <c r="BA24" s="379"/>
      <c r="BB24" s="379"/>
      <c r="BC24" s="379"/>
      <c r="BD24" s="379"/>
      <c r="BE24" s="379"/>
      <c r="BF24" s="379"/>
      <c r="BG24" s="379"/>
      <c r="BH24" s="379"/>
      <c r="BI24" s="379"/>
      <c r="BJ24" s="379"/>
      <c r="BK24" s="379"/>
      <c r="BL24" s="379"/>
      <c r="BM24" s="379"/>
      <c r="BN24" s="379"/>
      <c r="BO24" s="379"/>
      <c r="BP24" s="379"/>
      <c r="BQ24" s="379"/>
      <c r="BR24" s="379"/>
      <c r="BS24" s="379"/>
      <c r="BT24" s="379"/>
      <c r="BU24" s="379"/>
      <c r="BV24" s="379"/>
      <c r="BW24" s="379"/>
      <c r="BX24" s="379"/>
      <c r="BY24" s="379"/>
      <c r="BZ24" s="379"/>
      <c r="CA24" s="379"/>
      <c r="CB24" s="379"/>
      <c r="CC24" s="379"/>
      <c r="CD24" s="379"/>
      <c r="CE24" s="379"/>
      <c r="CF24" s="379"/>
      <c r="CG24" s="379"/>
      <c r="CH24" s="379"/>
      <c r="CI24" s="379"/>
      <c r="CJ24" s="379"/>
      <c r="CK24" s="379"/>
      <c r="CL24" s="379"/>
      <c r="CM24" s="379"/>
      <c r="CN24" s="379"/>
      <c r="CO24" s="379"/>
      <c r="CP24" s="379"/>
      <c r="CQ24" s="379"/>
      <c r="CR24" s="379"/>
      <c r="CS24" s="380"/>
      <c r="CT24" s="206"/>
      <c r="CU24" s="381"/>
      <c r="CV24" s="381"/>
      <c r="CW24" s="381"/>
      <c r="CX24" s="381"/>
      <c r="CY24" s="381"/>
      <c r="CZ24" s="381"/>
      <c r="DA24" s="381"/>
      <c r="DB24" s="381"/>
      <c r="DC24" s="381"/>
      <c r="DD24" s="381"/>
      <c r="DE24" s="381"/>
      <c r="DF24" s="381"/>
      <c r="DG24" s="10"/>
      <c r="DH24" s="206"/>
      <c r="DI24" s="381"/>
      <c r="DJ24" s="381"/>
      <c r="DK24" s="381"/>
      <c r="DL24" s="381"/>
      <c r="DM24" s="381"/>
      <c r="DN24" s="381"/>
      <c r="DO24" s="381"/>
      <c r="DP24" s="381"/>
      <c r="DQ24" s="381"/>
      <c r="DR24" s="381"/>
      <c r="DS24" s="381"/>
      <c r="DT24" s="381"/>
      <c r="DU24" s="446" t="b">
        <v>0</v>
      </c>
      <c r="DV24" s="340"/>
      <c r="DW24" s="10"/>
      <c r="DX24" s="10"/>
      <c r="DY24" s="369"/>
      <c r="DZ24" s="369"/>
      <c r="EA24" s="369"/>
      <c r="EB24" s="369"/>
      <c r="EC24" s="10"/>
      <c r="ED24" s="369"/>
      <c r="EE24" s="381"/>
      <c r="EF24" s="55"/>
      <c r="EG24" s="55"/>
      <c r="EH24" s="355"/>
      <c r="EI24" s="355"/>
      <c r="EJ24" s="43"/>
      <c r="EK24" s="42"/>
      <c r="EL24" s="43"/>
      <c r="EM24" s="43"/>
      <c r="EN24" s="43"/>
      <c r="EO24" s="275"/>
      <c r="EP24" s="55"/>
      <c r="EQ24" s="55"/>
      <c r="ER24" s="55"/>
      <c r="ES24" s="55"/>
      <c r="ET24" s="369"/>
      <c r="EU24" s="369"/>
      <c r="EV24" s="381"/>
      <c r="EW24" s="381"/>
      <c r="EX24" s="368"/>
      <c r="EY24" s="384"/>
      <c r="EZ24" s="382"/>
      <c r="FA24" s="352"/>
      <c r="FB24" s="449"/>
      <c r="FC24" s="449"/>
      <c r="FD24" s="449"/>
      <c r="FE24" s="449"/>
      <c r="FF24" s="449"/>
      <c r="FG24" s="449"/>
      <c r="FH24" s="449"/>
      <c r="FI24" s="449"/>
      <c r="FJ24" s="449"/>
      <c r="FK24" s="449"/>
      <c r="FL24" s="449"/>
      <c r="FM24" s="449"/>
      <c r="FN24" s="382"/>
      <c r="FO24" s="352"/>
      <c r="FP24" s="449"/>
      <c r="FQ24" s="449"/>
      <c r="FR24" s="449"/>
      <c r="FS24" s="449"/>
      <c r="FT24" s="449"/>
      <c r="FU24" s="449"/>
      <c r="FV24" s="449"/>
      <c r="FW24" s="449"/>
      <c r="FX24" s="449"/>
      <c r="FY24" s="449"/>
      <c r="FZ24" s="449"/>
      <c r="GA24" s="449"/>
      <c r="GB24" s="346" t="b">
        <v>0</v>
      </c>
      <c r="GC24" s="368"/>
      <c r="GD24" s="368"/>
      <c r="GE24" s="368"/>
      <c r="GF24" s="346" t="b">
        <v>0</v>
      </c>
      <c r="GG24" s="346" t="b">
        <v>0</v>
      </c>
      <c r="GH24" s="187"/>
      <c r="GI24" s="346" t="b">
        <v>0</v>
      </c>
      <c r="GJ24" s="346" t="b">
        <v>0</v>
      </c>
      <c r="GK24" s="381"/>
      <c r="GL24" s="381"/>
      <c r="GM24" s="381"/>
      <c r="GN24" s="381"/>
      <c r="GO24" s="381"/>
      <c r="GP24" s="381"/>
      <c r="GQ24" s="381"/>
      <c r="GR24" s="381"/>
      <c r="GS24" s="381"/>
      <c r="GT24" s="381"/>
      <c r="GU24" s="381"/>
      <c r="GV24" s="381"/>
      <c r="GW24" s="381"/>
      <c r="GX24" s="381"/>
      <c r="GY24" s="381"/>
      <c r="GZ24" s="381"/>
      <c r="HA24" s="381"/>
      <c r="HB24" s="381"/>
      <c r="HC24" s="381"/>
      <c r="HD24" s="381"/>
      <c r="HE24" s="381"/>
      <c r="HF24" s="381"/>
      <c r="HG24" s="381"/>
      <c r="HH24" s="381"/>
      <c r="HI24" s="381"/>
      <c r="HJ24" s="381"/>
      <c r="HK24" s="346" t="b">
        <v>0</v>
      </c>
      <c r="HL24" s="381"/>
      <c r="HM24" s="206"/>
      <c r="HN24" s="346" t="b">
        <v>0</v>
      </c>
      <c r="HO24" s="381"/>
      <c r="HP24" s="206"/>
      <c r="HQ24" s="163"/>
    </row>
    <row r="25" spans="1:225">
      <c r="C25" s="5" t="str">
        <v>Energy Budgets</v>
      </c>
      <c r="D25" s="53" t="str" cm="1">
        <f t="array" aca="1" ref="D25" ca="1">IFERROR(HYPERLINK("#"&amp;CELL("address", INDEX(J$12:QX$12,,MATCH(C25,J$12:QX$12,0))),$C25),"")</f>
        <v>Energy Budgets</v>
      </c>
      <c r="E25" s="155" t="str" cm="1">
        <f t="array" ref="E25">_xlfn.LET(
  _xlpm.headerRow, $L$12:$ABG$12,
  _xlpm.dataRow, $L$13:$ABG$13,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0" t="b">
        <v>1</v>
      </c>
      <c r="H25" s="128"/>
      <c r="I25" s="90"/>
      <c r="J25" t="s">
        <v>1450</v>
      </c>
      <c r="K25" s="39" t="s">
        <v>47</v>
      </c>
      <c r="L25" s="442"/>
      <c r="M25" s="186" t="b">
        <v>1</v>
      </c>
      <c r="N25" s="448" t="s">
        <v>1135</v>
      </c>
      <c r="O25" s="443" t="b">
        <v>0</v>
      </c>
      <c r="P25" s="41"/>
      <c r="Q25" s="140"/>
      <c r="R25" s="387"/>
      <c r="S25" s="444"/>
      <c r="T25" s="447"/>
      <c r="U25" s="441"/>
      <c r="V25" s="441"/>
      <c r="W25" s="441"/>
      <c r="X25" s="441"/>
      <c r="Y25" s="441"/>
      <c r="Z25" s="441"/>
      <c r="AA25" s="441"/>
      <c r="AB25" s="441"/>
      <c r="AC25" s="441"/>
      <c r="AD25" s="441"/>
      <c r="AE25" s="441"/>
      <c r="AF25" s="441"/>
      <c r="AG25" s="441"/>
      <c r="AH25" s="441"/>
      <c r="AI25" s="441"/>
      <c r="AJ25" s="441"/>
      <c r="AK25" s="379"/>
      <c r="AL25" s="379"/>
      <c r="AM25" s="379"/>
      <c r="AN25" s="379"/>
      <c r="AO25" s="379"/>
      <c r="AP25" s="379"/>
      <c r="AQ25" s="379"/>
      <c r="AR25" s="379"/>
      <c r="AS25" s="379"/>
      <c r="AT25" s="379"/>
      <c r="AU25" s="379"/>
      <c r="AV25" s="379"/>
      <c r="AW25" s="379"/>
      <c r="AX25" s="379"/>
      <c r="AY25" s="379"/>
      <c r="AZ25" s="379"/>
      <c r="BA25" s="379"/>
      <c r="BB25" s="379"/>
      <c r="BC25" s="379"/>
      <c r="BD25" s="379"/>
      <c r="BE25" s="379"/>
      <c r="BF25" s="379"/>
      <c r="BG25" s="379"/>
      <c r="BH25" s="379"/>
      <c r="BI25" s="379"/>
      <c r="BJ25" s="379"/>
      <c r="BK25" s="379"/>
      <c r="BL25" s="379"/>
      <c r="BM25" s="379"/>
      <c r="BN25" s="379"/>
      <c r="BO25" s="379"/>
      <c r="BP25" s="379"/>
      <c r="BQ25" s="379"/>
      <c r="BR25" s="379"/>
      <c r="BS25" s="379"/>
      <c r="BT25" s="379"/>
      <c r="BU25" s="379"/>
      <c r="BV25" s="379"/>
      <c r="BW25" s="379"/>
      <c r="BX25" s="379"/>
      <c r="BY25" s="379"/>
      <c r="BZ25" s="379"/>
      <c r="CA25" s="379"/>
      <c r="CB25" s="379"/>
      <c r="CC25" s="379"/>
      <c r="CD25" s="379"/>
      <c r="CE25" s="379"/>
      <c r="CF25" s="379"/>
      <c r="CG25" s="379"/>
      <c r="CH25" s="379"/>
      <c r="CI25" s="379"/>
      <c r="CJ25" s="379"/>
      <c r="CK25" s="379"/>
      <c r="CL25" s="379"/>
      <c r="CM25" s="379"/>
      <c r="CN25" s="379"/>
      <c r="CO25" s="379"/>
      <c r="CP25" s="379"/>
      <c r="CQ25" s="379"/>
      <c r="CR25" s="379"/>
      <c r="CS25" s="380"/>
      <c r="CT25" s="206"/>
      <c r="CU25" s="381"/>
      <c r="CV25" s="381"/>
      <c r="CW25" s="381"/>
      <c r="CX25" s="381"/>
      <c r="CY25" s="381"/>
      <c r="CZ25" s="381"/>
      <c r="DA25" s="381"/>
      <c r="DB25" s="381"/>
      <c r="DC25" s="381"/>
      <c r="DD25" s="381"/>
      <c r="DE25" s="381"/>
      <c r="DF25" s="381"/>
      <c r="DG25" s="10"/>
      <c r="DH25" s="206"/>
      <c r="DI25" s="381"/>
      <c r="DJ25" s="381"/>
      <c r="DK25" s="381"/>
      <c r="DL25" s="381"/>
      <c r="DM25" s="381"/>
      <c r="DN25" s="381"/>
      <c r="DO25" s="381"/>
      <c r="DP25" s="381"/>
      <c r="DQ25" s="381"/>
      <c r="DR25" s="381"/>
      <c r="DS25" s="381"/>
      <c r="DT25" s="381"/>
      <c r="DU25" s="446" t="b">
        <v>0</v>
      </c>
      <c r="DV25" s="340"/>
      <c r="DW25" s="10"/>
      <c r="DX25" s="10"/>
      <c r="DY25" s="369"/>
      <c r="DZ25" s="369"/>
      <c r="EA25" s="369"/>
      <c r="EB25" s="369"/>
      <c r="EC25" s="10"/>
      <c r="ED25" s="369"/>
      <c r="EE25" s="381"/>
      <c r="EF25" s="55"/>
      <c r="EG25" s="55"/>
      <c r="EH25" s="355"/>
      <c r="EI25" s="355"/>
      <c r="EJ25" s="43"/>
      <c r="EK25" s="42"/>
      <c r="EL25" s="43"/>
      <c r="EM25" s="43"/>
      <c r="EN25" s="43"/>
      <c r="EO25" s="275"/>
      <c r="EP25" s="55"/>
      <c r="EQ25" s="55"/>
      <c r="ER25" s="55"/>
      <c r="ES25" s="55"/>
      <c r="ET25" s="369"/>
      <c r="EU25" s="369"/>
      <c r="EV25" s="381"/>
      <c r="EW25" s="381"/>
      <c r="EX25" s="368"/>
      <c r="EY25" s="384"/>
      <c r="EZ25" s="382"/>
      <c r="FA25" s="352"/>
      <c r="FB25" s="449"/>
      <c r="FC25" s="449"/>
      <c r="FD25" s="449"/>
      <c r="FE25" s="449"/>
      <c r="FF25" s="449"/>
      <c r="FG25" s="449"/>
      <c r="FH25" s="449"/>
      <c r="FI25" s="449"/>
      <c r="FJ25" s="449"/>
      <c r="FK25" s="449"/>
      <c r="FL25" s="449"/>
      <c r="FM25" s="449"/>
      <c r="FN25" s="382"/>
      <c r="FO25" s="352"/>
      <c r="FP25" s="449"/>
      <c r="FQ25" s="449"/>
      <c r="FR25" s="449"/>
      <c r="FS25" s="449"/>
      <c r="FT25" s="449"/>
      <c r="FU25" s="449"/>
      <c r="FV25" s="449"/>
      <c r="FW25" s="449"/>
      <c r="FX25" s="449"/>
      <c r="FY25" s="449"/>
      <c r="FZ25" s="449"/>
      <c r="GA25" s="449"/>
      <c r="GB25" s="346" t="b">
        <v>0</v>
      </c>
      <c r="GC25" s="368"/>
      <c r="GD25" s="368"/>
      <c r="GE25" s="368"/>
      <c r="GF25" s="346" t="b">
        <v>0</v>
      </c>
      <c r="GG25" s="346" t="b">
        <v>0</v>
      </c>
      <c r="GH25" s="187"/>
      <c r="GI25" s="346" t="b">
        <v>0</v>
      </c>
      <c r="GJ25" s="346" t="b">
        <v>0</v>
      </c>
      <c r="GK25" s="381"/>
      <c r="GL25" s="381"/>
      <c r="GM25" s="381"/>
      <c r="GN25" s="381"/>
      <c r="GO25" s="381"/>
      <c r="GP25" s="381"/>
      <c r="GQ25" s="381"/>
      <c r="GR25" s="381"/>
      <c r="GS25" s="381"/>
      <c r="GT25" s="381"/>
      <c r="GU25" s="381"/>
      <c r="GV25" s="381"/>
      <c r="GW25" s="381"/>
      <c r="GX25" s="381"/>
      <c r="GY25" s="381"/>
      <c r="GZ25" s="381"/>
      <c r="HA25" s="381"/>
      <c r="HB25" s="381"/>
      <c r="HC25" s="381"/>
      <c r="HD25" s="381"/>
      <c r="HE25" s="381"/>
      <c r="HF25" s="381"/>
      <c r="HG25" s="381"/>
      <c r="HH25" s="381"/>
      <c r="HI25" s="381"/>
      <c r="HJ25" s="381"/>
      <c r="HK25" s="346" t="b">
        <v>0</v>
      </c>
      <c r="HL25" s="381"/>
      <c r="HM25" s="206"/>
      <c r="HN25" s="346" t="b">
        <v>0</v>
      </c>
      <c r="HO25" s="381"/>
      <c r="HP25" s="206"/>
      <c r="HQ25" s="163"/>
    </row>
    <row r="26" spans="1:225">
      <c r="C26" s="5" t="str">
        <v>Unit Commitment Parameters</v>
      </c>
      <c r="D26" s="53" t="str" cm="1">
        <f t="array" aca="1" ref="D26" ca="1">IFERROR(HYPERLINK("#"&amp;CELL("address", INDEX(J$12:QX$12,,MATCH(C26,J$12:QX$12,0))),$C26),"")</f>
        <v>Unit Commitment Parameters</v>
      </c>
      <c r="E26" s="155" t="str" cm="1">
        <f t="array" ref="E26">_xlfn.LET(
  _xlpm.headerRow, $L$12:$ABG$12,
  _xlpm.dataRow, $L$13:$ABG$13,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0" t="b">
        <v>1</v>
      </c>
      <c r="H26" s="128"/>
      <c r="I26" s="90"/>
      <c r="J26" t="s">
        <v>1451</v>
      </c>
      <c r="K26" s="39" t="s">
        <v>47</v>
      </c>
      <c r="L26" s="442"/>
      <c r="M26" s="186" t="b">
        <v>1</v>
      </c>
      <c r="N26" s="448" t="s">
        <v>1138</v>
      </c>
      <c r="O26" s="443" t="b">
        <v>0</v>
      </c>
      <c r="P26" s="41"/>
      <c r="Q26" s="140"/>
      <c r="R26" s="387"/>
      <c r="S26" s="444"/>
      <c r="T26" s="447"/>
      <c r="U26" s="441"/>
      <c r="V26" s="441"/>
      <c r="W26" s="441"/>
      <c r="X26" s="441"/>
      <c r="Y26" s="441"/>
      <c r="Z26" s="441"/>
      <c r="AA26" s="441"/>
      <c r="AB26" s="441"/>
      <c r="AC26" s="441"/>
      <c r="AD26" s="441"/>
      <c r="AE26" s="441"/>
      <c r="AF26" s="441"/>
      <c r="AG26" s="441"/>
      <c r="AH26" s="441"/>
      <c r="AI26" s="441"/>
      <c r="AJ26" s="441"/>
      <c r="AK26" s="379"/>
      <c r="AL26" s="379"/>
      <c r="AM26" s="379"/>
      <c r="AN26" s="379"/>
      <c r="AO26" s="379"/>
      <c r="AP26" s="379"/>
      <c r="AQ26" s="379"/>
      <c r="AR26" s="379"/>
      <c r="AS26" s="379"/>
      <c r="AT26" s="379"/>
      <c r="AU26" s="379"/>
      <c r="AV26" s="379"/>
      <c r="AW26" s="379"/>
      <c r="AX26" s="379"/>
      <c r="AY26" s="379"/>
      <c r="AZ26" s="379"/>
      <c r="BA26" s="379"/>
      <c r="BB26" s="379"/>
      <c r="BC26" s="379"/>
      <c r="BD26" s="379"/>
      <c r="BE26" s="379"/>
      <c r="BF26" s="379"/>
      <c r="BG26" s="379"/>
      <c r="BH26" s="379"/>
      <c r="BI26" s="379"/>
      <c r="BJ26" s="379"/>
      <c r="BK26" s="379"/>
      <c r="BL26" s="379"/>
      <c r="BM26" s="379"/>
      <c r="BN26" s="379"/>
      <c r="BO26" s="379"/>
      <c r="BP26" s="379"/>
      <c r="BQ26" s="379"/>
      <c r="BR26" s="379"/>
      <c r="BS26" s="379"/>
      <c r="BT26" s="379"/>
      <c r="BU26" s="379"/>
      <c r="BV26" s="379"/>
      <c r="BW26" s="379"/>
      <c r="BX26" s="379"/>
      <c r="BY26" s="379"/>
      <c r="BZ26" s="379"/>
      <c r="CA26" s="379"/>
      <c r="CB26" s="379"/>
      <c r="CC26" s="379"/>
      <c r="CD26" s="379"/>
      <c r="CE26" s="379"/>
      <c r="CF26" s="379"/>
      <c r="CG26" s="379"/>
      <c r="CH26" s="379"/>
      <c r="CI26" s="379"/>
      <c r="CJ26" s="379"/>
      <c r="CK26" s="379"/>
      <c r="CL26" s="379"/>
      <c r="CM26" s="379"/>
      <c r="CN26" s="379"/>
      <c r="CO26" s="379"/>
      <c r="CP26" s="379"/>
      <c r="CQ26" s="379"/>
      <c r="CR26" s="379"/>
      <c r="CS26" s="380"/>
      <c r="CT26" s="206"/>
      <c r="CU26" s="381"/>
      <c r="CV26" s="381"/>
      <c r="CW26" s="381"/>
      <c r="CX26" s="381"/>
      <c r="CY26" s="381"/>
      <c r="CZ26" s="381"/>
      <c r="DA26" s="381"/>
      <c r="DB26" s="381"/>
      <c r="DC26" s="381"/>
      <c r="DD26" s="381"/>
      <c r="DE26" s="381"/>
      <c r="DF26" s="381"/>
      <c r="DG26" s="10"/>
      <c r="DH26" s="206"/>
      <c r="DI26" s="381"/>
      <c r="DJ26" s="381"/>
      <c r="DK26" s="381"/>
      <c r="DL26" s="381"/>
      <c r="DM26" s="381"/>
      <c r="DN26" s="381"/>
      <c r="DO26" s="381"/>
      <c r="DP26" s="381"/>
      <c r="DQ26" s="381"/>
      <c r="DR26" s="381"/>
      <c r="DS26" s="381"/>
      <c r="DT26" s="381"/>
      <c r="DU26" s="446" t="b">
        <v>0</v>
      </c>
      <c r="DV26" s="340"/>
      <c r="DW26" s="10"/>
      <c r="DX26" s="10"/>
      <c r="DY26" s="369"/>
      <c r="DZ26" s="369"/>
      <c r="EA26" s="369"/>
      <c r="EB26" s="369"/>
      <c r="EC26" s="10"/>
      <c r="ED26" s="369"/>
      <c r="EE26" s="381"/>
      <c r="EF26" s="55"/>
      <c r="EG26" s="55"/>
      <c r="EH26" s="355"/>
      <c r="EI26" s="355"/>
      <c r="EJ26" s="43"/>
      <c r="EK26" s="42"/>
      <c r="EL26" s="43"/>
      <c r="EM26" s="43"/>
      <c r="EN26" s="43"/>
      <c r="EO26" s="275"/>
      <c r="EP26" s="55"/>
      <c r="EQ26" s="55"/>
      <c r="ER26" s="55"/>
      <c r="ES26" s="55"/>
      <c r="ET26" s="369"/>
      <c r="EU26" s="369"/>
      <c r="EV26" s="381"/>
      <c r="EW26" s="381"/>
      <c r="EX26" s="368"/>
      <c r="EY26" s="384"/>
      <c r="EZ26" s="382"/>
      <c r="FA26" s="352"/>
      <c r="FB26" s="449"/>
      <c r="FC26" s="449"/>
      <c r="FD26" s="449"/>
      <c r="FE26" s="449"/>
      <c r="FF26" s="449"/>
      <c r="FG26" s="449"/>
      <c r="FH26" s="449"/>
      <c r="FI26" s="449"/>
      <c r="FJ26" s="449"/>
      <c r="FK26" s="449"/>
      <c r="FL26" s="449"/>
      <c r="FM26" s="449"/>
      <c r="FN26" s="382"/>
      <c r="FO26" s="352"/>
      <c r="FP26" s="449"/>
      <c r="FQ26" s="449"/>
      <c r="FR26" s="449"/>
      <c r="FS26" s="449"/>
      <c r="FT26" s="449"/>
      <c r="FU26" s="449"/>
      <c r="FV26" s="449"/>
      <c r="FW26" s="449"/>
      <c r="FX26" s="449"/>
      <c r="FY26" s="449"/>
      <c r="FZ26" s="449"/>
      <c r="GA26" s="449"/>
      <c r="GB26" s="346" t="b">
        <v>0</v>
      </c>
      <c r="GC26" s="368"/>
      <c r="GD26" s="368"/>
      <c r="GE26" s="368"/>
      <c r="GF26" s="346" t="b">
        <v>0</v>
      </c>
      <c r="GG26" s="346" t="b">
        <v>0</v>
      </c>
      <c r="GH26" s="187"/>
      <c r="GI26" s="346" t="b">
        <v>0</v>
      </c>
      <c r="GJ26" s="346" t="b">
        <v>0</v>
      </c>
      <c r="GK26" s="381"/>
      <c r="GL26" s="381"/>
      <c r="GM26" s="381"/>
      <c r="GN26" s="381"/>
      <c r="GO26" s="381"/>
      <c r="GP26" s="381"/>
      <c r="GQ26" s="381"/>
      <c r="GR26" s="381"/>
      <c r="GS26" s="381"/>
      <c r="GT26" s="381"/>
      <c r="GU26" s="381"/>
      <c r="GV26" s="381"/>
      <c r="GW26" s="381"/>
      <c r="GX26" s="381"/>
      <c r="GY26" s="381"/>
      <c r="GZ26" s="381"/>
      <c r="HA26" s="381"/>
      <c r="HB26" s="381"/>
      <c r="HC26" s="381"/>
      <c r="HD26" s="381"/>
      <c r="HE26" s="381"/>
      <c r="HF26" s="381"/>
      <c r="HG26" s="381"/>
      <c r="HH26" s="381"/>
      <c r="HI26" s="381"/>
      <c r="HJ26" s="381"/>
      <c r="HK26" s="346" t="b">
        <v>0</v>
      </c>
      <c r="HL26" s="381"/>
      <c r="HM26" s="206"/>
      <c r="HN26" s="346" t="b">
        <v>0</v>
      </c>
      <c r="HO26" s="381"/>
      <c r="HP26" s="206"/>
      <c r="HQ26" s="163"/>
    </row>
    <row r="27" spans="1:225">
      <c r="C27" s="5" t="str">
        <v>Shed DR Parameters</v>
      </c>
      <c r="D27" s="53" t="str" cm="1">
        <f t="array" aca="1" ref="D27" ca="1">IFERROR(HYPERLINK("#"&amp;CELL("address", INDEX(J$12:QX$12,,MATCH(C27,J$12:QX$12,0))),$C27),"")</f>
        <v>Shed DR Parameters</v>
      </c>
      <c r="E27" s="155" t="str" cm="1">
        <f t="array" ref="E27">_xlfn.LET(
  _xlpm.headerRow, $L$12:$ABG$12,
  _xlpm.dataRow, $L$13:$ABG$13,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EP:ES</v>
      </c>
      <c r="F27" s="150" t="b">
        <v>1</v>
      </c>
      <c r="H27" s="128"/>
      <c r="I27" s="90"/>
    </row>
    <row r="28" spans="1:225">
      <c r="C28" s="5" t="str">
        <v>Storage Parameters</v>
      </c>
      <c r="D28" s="53" t="str" cm="1">
        <f t="array" aca="1" ref="D28" ca="1">IFERROR(HYPERLINK("#"&amp;CELL("address", INDEX(J$12:QX$12,,MATCH(C28,J$12:QX$12,0))),$C28),"")</f>
        <v>Storage Parameters</v>
      </c>
      <c r="E28" s="155" t="str" cm="1">
        <f t="array" ref="E28">_xlfn.LET(
  _xlpm.headerRow, $L$12:$ABG$12,
  _xlpm.dataRow, $L$13:$ABG$13,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ET:EY</v>
      </c>
      <c r="F28" s="150" t="b">
        <v>1</v>
      </c>
      <c r="H28" s="128"/>
      <c r="I28" s="90"/>
    </row>
    <row r="29" spans="1:225">
      <c r="C29" s="5" t="str">
        <v>Maximum Power Input Profile (Imax)</v>
      </c>
      <c r="D29" s="53" t="str" cm="1">
        <f t="array" aca="1" ref="D29" ca="1">IFERROR(HYPERLINK("#"&amp;CELL("address", INDEX(J$12:QX$12,,MATCH(C29,J$12:QX$12,0))),$C29),"")</f>
        <v>Maximum Power Input Profile (Imax)</v>
      </c>
      <c r="E29" s="155" t="str" cm="1">
        <f t="array" ref="E29">_xlfn.LET(
  _xlpm.headerRow, $L$12:$ABG$12,
  _xlpm.dataRow, $L$13:$ABG$13,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EZ:FM</v>
      </c>
      <c r="F29" s="150" t="b">
        <v>1</v>
      </c>
      <c r="H29" s="128"/>
      <c r="I29" s="90"/>
    </row>
    <row r="30" spans="1:225">
      <c r="C30" s="5" t="str">
        <v>Minimum Power Input Profile (Imin)</v>
      </c>
      <c r="D30" s="53" t="str" cm="1">
        <f t="array" aca="1" ref="D30" ca="1">IFERROR(HYPERLINK("#"&amp;CELL("address", INDEX(J$12:QX$12,,MATCH(C30,J$12:QX$12,0))),$C30),"")</f>
        <v>Minimum Power Input Profile (Imin)</v>
      </c>
      <c r="E30" s="155" t="str" cm="1">
        <f t="array" ref="E30">_xlfn.LET(
  _xlpm.headerRow, $L$12:$ABG$12,
  _xlpm.dataRow, $L$13:$ABG$13,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FN:GA</v>
      </c>
      <c r="F30" s="150" t="b">
        <v>1</v>
      </c>
      <c r="H30" s="128"/>
      <c r="I30" s="90"/>
    </row>
    <row r="31" spans="1:225">
      <c r="C31" s="5" t="str">
        <v>Inter-Day Sharing</v>
      </c>
      <c r="D31" s="53" t="str" cm="1">
        <f t="array" aca="1" ref="D31" ca="1">IFERROR(HYPERLINK("#"&amp;CELL("address", INDEX(J$12:QX$12,,MATCH(C31,J$12:QX$12,0))),$C31),"")</f>
        <v>Inter-Day Sharing</v>
      </c>
      <c r="E31" s="155" t="str" cm="1">
        <f t="array" ref="E31">_xlfn.LET(
  _xlpm.headerRow, $L$12:$ABG$12,
  _xlpm.dataRow, $L$13:$ABG$13,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1" s="150" t="b">
        <v>1</v>
      </c>
      <c r="H31" s="128"/>
      <c r="I31" s="90"/>
    </row>
    <row r="32" spans="1:225">
      <c r="C32" s="5" t="str">
        <v>Hybrid Storage Resource Parameters</v>
      </c>
      <c r="D32" s="53" t="str" cm="1">
        <f t="array" aca="1" ref="D32" ca="1">IFERROR(HYPERLINK("#"&amp;CELL("address", INDEX(J$12:QX$12,,MATCH(C32,J$12:QX$12,0))),$C32),"")</f>
        <v>Hybrid Storage Resource Parameters</v>
      </c>
      <c r="E32" s="155" t="str" cm="1">
        <f t="array" ref="E32">_xlfn.LET(
  _xlpm.headerRow, $L$12:$ABG$12,
  _xlpm.dataRow, $L$13:$ABG$13,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2" s="150" t="b">
        <v>1</v>
      </c>
      <c r="H32" s="128"/>
      <c r="I32" s="90"/>
    </row>
    <row r="33" spans="3:6">
      <c r="C33" s="5" t="str">
        <v>ERM Policy</v>
      </c>
      <c r="D33" s="53" t="str" cm="1">
        <f t="array" aca="1" ref="D33" ca="1">IFERROR(HYPERLINK("#"&amp;CELL("address", INDEX(J$12:QX$12,,MATCH(C33,J$12:QX$12,0))),$C33),"")</f>
        <v>ERM Policy</v>
      </c>
      <c r="E33" s="155" t="str" cm="1">
        <f t="array" ref="E33">_xlfn.LET(
  _xlpm.headerRow, $L$12:$ABG$12,
  _xlpm.dataRow, $L$13:$ABG$13,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GG:GH</v>
      </c>
      <c r="F33" s="150" t="b">
        <v>1</v>
      </c>
    </row>
    <row r="34" spans="3:6">
      <c r="C34" s="5" t="str">
        <v>Emissions Policy</v>
      </c>
      <c r="D34" s="53" t="str" cm="1">
        <f t="array" aca="1" ref="D34" ca="1">IFERROR(HYPERLINK("#"&amp;CELL("address", INDEX(J$12:QX$12,,MATCH(C34,J$12:QX$12,0))),$C34),"")</f>
        <v>Emissions Policy</v>
      </c>
      <c r="E34" s="155" t="str" cm="1">
        <f t="array" ref="E34">_xlfn.LET(
  _xlpm.headerRow, $L$12:$ABG$12,
  _xlpm.dataRow, $L$13:$ABG$13,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GI:GI</v>
      </c>
      <c r="F34" s="150" t="b">
        <v>1</v>
      </c>
    </row>
    <row r="35" spans="3:6">
      <c r="C35" s="5" t="str">
        <v>Clean Energy Policy</v>
      </c>
      <c r="D35" s="53" t="str" cm="1">
        <f t="array" aca="1" ref="D35" ca="1">IFERROR(HYPERLINK("#"&amp;CELL("address", INDEX(J$12:QX$12,,MATCH(C35,J$12:QX$12,0))),$C35),"")</f>
        <v>Clean Energy Policy</v>
      </c>
      <c r="E35" s="155" t="str" cm="1">
        <f t="array" ref="E35">_xlfn.LET(
  _xlpm.headerRow, $L$12:$ABG$12,
  _xlpm.dataRow, $L$13:$ABG$13,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GJ:HJ</v>
      </c>
      <c r="F35" s="150" t="b">
        <v>1</v>
      </c>
    </row>
    <row r="36" spans="3:6">
      <c r="C36" s="5" t="str">
        <v>Reserves</v>
      </c>
      <c r="D36" s="53" t="str" cm="1">
        <f t="array" aca="1" ref="D36" ca="1">IFERROR(HYPERLINK("#"&amp;CELL("address", INDEX(J$12:QX$12,,MATCH(C36,J$12:QX$12,0))),$C36),"")</f>
        <v>Reserves</v>
      </c>
      <c r="E36" s="155" t="str" cm="1">
        <f t="array" ref="E36">_xlfn.LET(
  _xlpm.headerRow, $L$12:$ABG$12,
  _xlpm.dataRow, $L$13:$ABG$13,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HK:HP</v>
      </c>
      <c r="F36" s="152" t="b">
        <v>1</v>
      </c>
    </row>
  </sheetData>
  <mergeCells count="19">
    <mergeCell ref="EP12:ES12"/>
    <mergeCell ref="GJ12:HJ12"/>
    <mergeCell ref="HK12:HP12"/>
    <mergeCell ref="GG12:GH12"/>
    <mergeCell ref="ET12:EY12"/>
    <mergeCell ref="GC12:GF12"/>
    <mergeCell ref="EZ12:FM12"/>
    <mergeCell ref="FN12:GA12"/>
    <mergeCell ref="DG12:DT12"/>
    <mergeCell ref="DU12:DV12"/>
    <mergeCell ref="DW12:DZ12"/>
    <mergeCell ref="EA12:EB12"/>
    <mergeCell ref="EC12:EO12"/>
    <mergeCell ref="AS12:BR12"/>
    <mergeCell ref="BS12:CR12"/>
    <mergeCell ref="CS12:DF12"/>
    <mergeCell ref="S12:AR12"/>
    <mergeCell ref="N12:O12"/>
    <mergeCell ref="P12:R12"/>
  </mergeCells>
  <phoneticPr fontId="49" type="noConversion"/>
  <dataValidations count="3">
    <dataValidation type="list" allowBlank="1" showInputMessage="1" showErrorMessage="1" sqref="EC14:EC26" xr:uid="{9C98D0AD-8593-524B-B43B-307A19D217AC}">
      <formula1>"linear,integer, single_unit"</formula1>
    </dataValidation>
    <dataValidation type="list" allowBlank="1" showInputMessage="1" showErrorMessage="1" sqref="DG14:DG26 CS14:CS26 EZ14:EZ26 FN14:FN26" xr:uid="{A89CF393-FAEE-5946-BF9B-7F7CBBC1598A}">
      <formula1>"Modeled Year,Weather Year,Monthly"</formula1>
    </dataValidation>
    <dataValidation type="list" allowBlank="1" showInputMessage="1" showErrorMessage="1" sqref="FN14:FN26 EY14:EZ26"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1866C41E-40F2-104F-8D02-96C8D89C0C87}">
          <x14:formula1>
            <xm:f>_xlfn.ANCHORARRAY(Lists!$X$6)</xm:f>
          </x14:formula1>
          <xm:sqref>HN13 HK13</xm:sqref>
        </x14:dataValidation>
        <x14:dataValidation type="list" allowBlank="1" showInputMessage="1" showErrorMessage="1" xr:uid="{9E499531-71BA-2E40-B851-E786991F1C09}">
          <x14:formula1>
            <xm:f>_xlfn.ANCHORARRAY(Lists!$N$6)</xm:f>
          </x14:formula1>
          <xm:sqref>GJ13</xm:sqref>
        </x14:dataValidation>
        <x14:dataValidation type="list" allowBlank="1" showInputMessage="1" showErrorMessage="1" xr:uid="{7952E641-4F51-F542-9B9F-C65CEF3E7547}">
          <x14:formula1>
            <xm:f>_xlfn.ANCHORARRAY(Lists!$L$6)</xm:f>
          </x14:formula1>
          <xm:sqref>GI13</xm:sqref>
        </x14:dataValidation>
        <x14:dataValidation type="list" allowBlank="1" showInputMessage="1" showErrorMessage="1" xr:uid="{D602C766-DB40-5C45-80E2-B2E2FAAFD31F}">
          <x14:formula1>
            <xm:f>_xlfn.ANCHORARRAY(Lists!$T$6)</xm:f>
          </x14:formula1>
          <xm:sqref>GG13</xm:sqref>
        </x14:dataValidation>
        <x14:dataValidation type="list" allowBlank="1" showInputMessage="1" showErrorMessage="1" xr:uid="{D8F5A1AD-4EDB-EB42-A240-A4B380E59BC1}">
          <x14:formula1>
            <xm:f>Lists!$J$6:$J$17</xm:f>
          </x14:formula1>
          <xm:sqref>N14:N26</xm:sqref>
        </x14:dataValidation>
        <x14:dataValidation type="list" allowBlank="1" showInputMessage="1" showErrorMessage="1" xr:uid="{7E3BBF26-0A98-004D-85F3-29C5ED7FA774}">
          <x14:formula1>
            <xm:f>_xlfn.ANCHORARRAY(Lists!$Z$6)</xm:f>
          </x14:formula1>
          <xm:sqref>DW14:DX26</xm:sqref>
        </x14:dataValidation>
        <x14:dataValidation type="list" allowBlank="1" showInputMessage="1" showErrorMessage="1" xr:uid="{450EECDC-C0DB-3941-97C4-6D3C798AFC17}">
          <x14:formula1>
            <xm:f>_xlfn.ANCHORARRAY(Lists!$V$6)</xm:f>
          </x14:formula1>
          <xm:sqref>L14:L26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P20"/>
  <sheetViews>
    <sheetView showGridLines="0" topLeftCell="H1" zoomScale="185" zoomScaleNormal="130" workbookViewId="0">
      <selection activeCell="P2" sqref="P2"/>
    </sheetView>
  </sheetViews>
  <sheetFormatPr defaultColWidth="12" defaultRowHeight="12" outlineLevelRow="1" outlineLevelCol="1"/>
  <cols>
    <col min="1" max="1" width="24.83203125" customWidth="1"/>
    <col min="2" max="2" width="6.83203125" customWidth="1"/>
    <col min="3" max="3" width="28.83203125" bestFit="1" customWidth="1"/>
    <col min="4" max="4" width="28.1640625" bestFit="1" customWidth="1"/>
    <col min="5" max="5" width="11.83203125" customWidth="1"/>
    <col min="6" max="6" width="9.83203125" customWidth="1"/>
    <col min="7" max="7" width="4.1640625" customWidth="1"/>
    <col min="8" max="8" width="20.33203125" bestFit="1" customWidth="1"/>
    <col min="9" max="9" width="2.33203125" customWidth="1"/>
    <col min="10" max="10" width="28.33203125" customWidth="1"/>
    <col min="11" max="11" width="22" bestFit="1" customWidth="1"/>
    <col min="14" max="14" width="12" customWidth="1"/>
    <col min="15" max="15" width="13.33203125" hidden="1" customWidth="1" outlineLevel="1"/>
    <col min="16" max="16" width="12" collapsed="1"/>
    <col min="17" max="20" width="12" hidden="1" customWidth="1" outlineLevel="1"/>
    <col min="21" max="21" width="12" customWidth="1" collapsed="1"/>
    <col min="22" max="22" width="12.1640625" hidden="1" customWidth="1" outlineLevel="1"/>
    <col min="23" max="23" width="12" hidden="1" customWidth="1" outlineLevel="1"/>
    <col min="24" max="24" width="12.1640625" hidden="1" customWidth="1" outlineLevel="1"/>
    <col min="25" max="25" width="12" hidden="1" customWidth="1" outlineLevel="1"/>
    <col min="26" max="26" width="12" customWidth="1" collapsed="1"/>
    <col min="27" max="30" width="12" hidden="1" customWidth="1" outlineLevel="1"/>
    <col min="31" max="31" width="12" customWidth="1" collapsed="1"/>
    <col min="32" max="35" width="12" hidden="1" customWidth="1" outlineLevel="1"/>
    <col min="36" max="36" width="12" customWidth="1" collapsed="1"/>
    <col min="37" max="40" width="12" hidden="1" customWidth="1" outlineLevel="1"/>
    <col min="41" max="41" width="12.33203125" customWidth="1" collapsed="1"/>
    <col min="42" max="42" width="12" customWidth="1" collapsed="1"/>
    <col min="43" max="46" width="12" hidden="1" customWidth="1" outlineLevel="1"/>
    <col min="47" max="47" width="12" customWidth="1" collapsed="1"/>
    <col min="48" max="48" width="12" hidden="1" customWidth="1" outlineLevel="1" collapsed="1"/>
    <col min="49" max="51" width="12" hidden="1" customWidth="1" outlineLevel="1"/>
    <col min="52" max="52" width="12" customWidth="1" collapsed="1"/>
    <col min="53" max="53" width="12" hidden="1" customWidth="1" outlineLevel="1" collapsed="1"/>
    <col min="54" max="56" width="12" hidden="1" customWidth="1" outlineLevel="1"/>
    <col min="57" max="57" width="12" customWidth="1" collapsed="1"/>
    <col min="58" max="58" width="12" hidden="1" customWidth="1" outlineLevel="1" collapsed="1"/>
    <col min="59" max="59" width="13.83203125" hidden="1" customWidth="1" outlineLevel="1"/>
    <col min="60" max="61" width="12" hidden="1" customWidth="1" outlineLevel="1"/>
    <col min="62" max="62" width="12" customWidth="1" collapsed="1"/>
    <col min="63" max="63" width="12" hidden="1" customWidth="1" outlineLevel="1" collapsed="1"/>
    <col min="64" max="66" width="12" hidden="1" customWidth="1" outlineLevel="1"/>
    <col min="67" max="67" width="12" customWidth="1" collapsed="1"/>
    <col min="68" max="68" width="45.1640625" customWidth="1"/>
  </cols>
  <sheetData>
    <row r="1" spans="1:68" s="1" customFormat="1" ht="29.25" thickBot="1">
      <c r="A1" s="1" t="s">
        <v>605</v>
      </c>
      <c r="L1" s="22"/>
      <c r="M1" s="22"/>
      <c r="N1" s="22"/>
      <c r="O1" s="22"/>
      <c r="P1" s="22"/>
      <c r="Q1" s="22"/>
      <c r="R1" s="22"/>
      <c r="AS1" s="22"/>
      <c r="AT1" s="22"/>
      <c r="AU1" s="22"/>
      <c r="AV1" s="22"/>
      <c r="AW1" s="22"/>
      <c r="AX1" s="22"/>
      <c r="AY1" s="22"/>
      <c r="AZ1" s="22"/>
      <c r="BA1" s="22"/>
      <c r="BB1" s="22"/>
      <c r="BC1" s="22"/>
      <c r="BD1" s="22"/>
      <c r="BE1" s="22"/>
      <c r="BF1" s="22"/>
      <c r="BG1" s="22"/>
      <c r="BH1" s="22"/>
      <c r="BI1" s="22"/>
      <c r="BJ1" s="22"/>
      <c r="BK1" s="22"/>
      <c r="BL1" s="22"/>
      <c r="BM1" s="22"/>
      <c r="BN1" s="22"/>
      <c r="BO1" s="22"/>
      <c r="BP1" s="22"/>
    </row>
    <row r="6" spans="1:68" hidden="1" outlineLevel="1">
      <c r="H6" s="118" t="s">
        <v>119</v>
      </c>
      <c r="I6" s="120" t="s">
        <v>120</v>
      </c>
      <c r="J6" s="124" t="s">
        <v>121</v>
      </c>
      <c r="K6" s="124" t="s">
        <v>122</v>
      </c>
      <c r="L6" s="124" t="s">
        <v>114</v>
      </c>
      <c r="M6" s="124" t="s">
        <v>1216</v>
      </c>
      <c r="N6" s="124" t="s">
        <v>1217</v>
      </c>
      <c r="O6" s="124" t="s">
        <v>1559</v>
      </c>
      <c r="P6" s="124" t="s">
        <v>1218</v>
      </c>
      <c r="Q6" s="124" t="s">
        <v>1218</v>
      </c>
      <c r="R6" s="124" t="s">
        <v>1218</v>
      </c>
      <c r="S6" s="124" t="s">
        <v>1218</v>
      </c>
      <c r="T6" s="124" t="s">
        <v>1218</v>
      </c>
      <c r="U6" s="124" t="s">
        <v>1218</v>
      </c>
      <c r="V6" s="124" t="s">
        <v>1218</v>
      </c>
      <c r="W6" s="124" t="s">
        <v>1218</v>
      </c>
      <c r="X6" s="124" t="s">
        <v>1218</v>
      </c>
      <c r="Y6" s="124" t="s">
        <v>1218</v>
      </c>
      <c r="Z6" s="124" t="s">
        <v>1218</v>
      </c>
      <c r="AA6" s="124" t="s">
        <v>1218</v>
      </c>
      <c r="AB6" s="124" t="s">
        <v>1218</v>
      </c>
      <c r="AC6" s="124" t="s">
        <v>1218</v>
      </c>
      <c r="AD6" s="124" t="s">
        <v>1218</v>
      </c>
      <c r="AE6" s="124" t="s">
        <v>1218</v>
      </c>
      <c r="AF6" s="124" t="s">
        <v>1218</v>
      </c>
      <c r="AG6" s="124" t="s">
        <v>1218</v>
      </c>
      <c r="AH6" s="124" t="s">
        <v>1218</v>
      </c>
      <c r="AI6" s="124" t="s">
        <v>1218</v>
      </c>
      <c r="AJ6" s="124" t="s">
        <v>1218</v>
      </c>
      <c r="AK6" s="124" t="s">
        <v>1218</v>
      </c>
      <c r="AL6" s="124" t="s">
        <v>1218</v>
      </c>
      <c r="AM6" s="124" t="s">
        <v>1218</v>
      </c>
      <c r="AN6" s="124" t="s">
        <v>1218</v>
      </c>
      <c r="AO6" s="124" t="s">
        <v>1218</v>
      </c>
      <c r="AP6" s="124" t="s">
        <v>1219</v>
      </c>
      <c r="AQ6" s="124" t="s">
        <v>1219</v>
      </c>
      <c r="AR6" s="124" t="s">
        <v>1219</v>
      </c>
      <c r="AS6" s="124" t="s">
        <v>1219</v>
      </c>
      <c r="AT6" s="124" t="s">
        <v>1219</v>
      </c>
      <c r="AU6" s="124" t="s">
        <v>1219</v>
      </c>
      <c r="AV6" s="124" t="s">
        <v>1219</v>
      </c>
      <c r="AW6" s="124" t="s">
        <v>1219</v>
      </c>
      <c r="AX6" s="124" t="s">
        <v>1219</v>
      </c>
      <c r="AY6" s="124" t="s">
        <v>1219</v>
      </c>
      <c r="AZ6" s="124" t="s">
        <v>1219</v>
      </c>
      <c r="BA6" s="124" t="s">
        <v>1219</v>
      </c>
      <c r="BB6" s="124" t="s">
        <v>1219</v>
      </c>
      <c r="BC6" s="124" t="s">
        <v>1219</v>
      </c>
      <c r="BD6" s="124" t="s">
        <v>1219</v>
      </c>
      <c r="BE6" s="124" t="s">
        <v>1219</v>
      </c>
      <c r="BF6" s="124" t="s">
        <v>1219</v>
      </c>
      <c r="BG6" s="124" t="s">
        <v>1219</v>
      </c>
      <c r="BH6" s="124" t="s">
        <v>1219</v>
      </c>
      <c r="BI6" s="124" t="s">
        <v>1219</v>
      </c>
      <c r="BJ6" s="124" t="s">
        <v>1219</v>
      </c>
      <c r="BK6" s="124" t="s">
        <v>1219</v>
      </c>
      <c r="BL6" s="124" t="s">
        <v>1219</v>
      </c>
      <c r="BM6" s="124" t="s">
        <v>1219</v>
      </c>
      <c r="BN6" s="124" t="s">
        <v>1219</v>
      </c>
      <c r="BO6" s="124" t="s">
        <v>1219</v>
      </c>
      <c r="BP6" s="24"/>
    </row>
    <row r="7" spans="1:68" collapsed="1">
      <c r="H7" s="118" t="s">
        <v>125</v>
      </c>
      <c r="I7" s="120" t="s">
        <v>120</v>
      </c>
      <c r="J7" s="124"/>
      <c r="K7" s="124"/>
      <c r="L7" s="124" t="s">
        <v>126</v>
      </c>
      <c r="M7" s="124" t="s">
        <v>154</v>
      </c>
      <c r="N7" s="124" t="s">
        <v>154</v>
      </c>
      <c r="O7" s="124" t="s">
        <v>127</v>
      </c>
      <c r="P7" s="124" t="s">
        <v>1220</v>
      </c>
      <c r="Q7" s="124" t="s">
        <v>1220</v>
      </c>
      <c r="R7" s="124" t="s">
        <v>1220</v>
      </c>
      <c r="S7" s="124" t="s">
        <v>1220</v>
      </c>
      <c r="T7" s="124" t="s">
        <v>1220</v>
      </c>
      <c r="U7" s="124" t="s">
        <v>1220</v>
      </c>
      <c r="V7" s="124" t="s">
        <v>1220</v>
      </c>
      <c r="W7" s="124" t="s">
        <v>1220</v>
      </c>
      <c r="X7" s="124" t="s">
        <v>1220</v>
      </c>
      <c r="Y7" s="124" t="s">
        <v>1220</v>
      </c>
      <c r="Z7" s="124" t="s">
        <v>1220</v>
      </c>
      <c r="AA7" s="124" t="s">
        <v>1220</v>
      </c>
      <c r="AB7" s="124" t="s">
        <v>1220</v>
      </c>
      <c r="AC7" s="124" t="s">
        <v>1220</v>
      </c>
      <c r="AD7" s="124" t="s">
        <v>1220</v>
      </c>
      <c r="AE7" s="124" t="s">
        <v>1220</v>
      </c>
      <c r="AF7" s="124" t="s">
        <v>1220</v>
      </c>
      <c r="AG7" s="124" t="s">
        <v>1220</v>
      </c>
      <c r="AH7" s="124" t="s">
        <v>1220</v>
      </c>
      <c r="AI7" s="124" t="s">
        <v>1220</v>
      </c>
      <c r="AJ7" s="124" t="s">
        <v>1220</v>
      </c>
      <c r="AK7" s="124" t="s">
        <v>1220</v>
      </c>
      <c r="AL7" s="124" t="s">
        <v>1220</v>
      </c>
      <c r="AM7" s="124" t="s">
        <v>1220</v>
      </c>
      <c r="AN7" s="124" t="s">
        <v>1220</v>
      </c>
      <c r="AO7" s="124" t="s">
        <v>1220</v>
      </c>
      <c r="AP7" s="124" t="s">
        <v>597</v>
      </c>
      <c r="AQ7" s="124" t="s">
        <v>597</v>
      </c>
      <c r="AR7" s="124" t="s">
        <v>597</v>
      </c>
      <c r="AS7" s="124" t="s">
        <v>597</v>
      </c>
      <c r="AT7" s="124" t="s">
        <v>597</v>
      </c>
      <c r="AU7" s="124" t="s">
        <v>597</v>
      </c>
      <c r="AV7" s="124" t="s">
        <v>597</v>
      </c>
      <c r="AW7" s="124" t="s">
        <v>597</v>
      </c>
      <c r="AX7" s="124" t="s">
        <v>597</v>
      </c>
      <c r="AY7" s="124" t="s">
        <v>597</v>
      </c>
      <c r="AZ7" s="124" t="s">
        <v>597</v>
      </c>
      <c r="BA7" s="124" t="s">
        <v>597</v>
      </c>
      <c r="BB7" s="124" t="s">
        <v>597</v>
      </c>
      <c r="BC7" s="124" t="s">
        <v>597</v>
      </c>
      <c r="BD7" s="124" t="s">
        <v>597</v>
      </c>
      <c r="BE7" s="124" t="s">
        <v>597</v>
      </c>
      <c r="BF7" s="124" t="s">
        <v>597</v>
      </c>
      <c r="BG7" s="124" t="s">
        <v>597</v>
      </c>
      <c r="BH7" s="124" t="s">
        <v>597</v>
      </c>
      <c r="BI7" s="124" t="s">
        <v>597</v>
      </c>
      <c r="BJ7" s="124" t="s">
        <v>597</v>
      </c>
      <c r="BK7" s="124" t="s">
        <v>597</v>
      </c>
      <c r="BL7" s="124" t="s">
        <v>597</v>
      </c>
      <c r="BM7" s="124" t="s">
        <v>597</v>
      </c>
      <c r="BN7" s="124" t="s">
        <v>597</v>
      </c>
      <c r="BO7" s="124" t="s">
        <v>597</v>
      </c>
    </row>
    <row r="8" spans="1:68">
      <c r="H8" s="118" t="s">
        <v>1221</v>
      </c>
      <c r="I8" s="120" t="s">
        <v>120</v>
      </c>
      <c r="J8" s="124"/>
      <c r="K8" s="124"/>
      <c r="L8" s="124" t="b">
        <v>0</v>
      </c>
      <c r="M8" s="124" t="s">
        <v>1222</v>
      </c>
      <c r="N8" s="124" t="s">
        <v>339</v>
      </c>
      <c r="O8" s="258">
        <v>100000000</v>
      </c>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c r="BN8" s="124">
        <v>0</v>
      </c>
      <c r="BO8" s="124">
        <v>0</v>
      </c>
    </row>
    <row r="9" spans="1:68">
      <c r="H9" s="118" t="s">
        <v>129</v>
      </c>
      <c r="I9" s="120" t="s">
        <v>120</v>
      </c>
      <c r="J9" s="124"/>
      <c r="K9" s="124"/>
      <c r="L9" s="124"/>
      <c r="M9" s="124"/>
      <c r="N9" s="124"/>
      <c r="O9" s="124"/>
      <c r="P9" s="124"/>
      <c r="Q9" s="124"/>
      <c r="R9" s="124"/>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02"/>
      <c r="BO9" s="102"/>
    </row>
    <row r="10" spans="1:68">
      <c r="H10" s="118" t="s">
        <v>130</v>
      </c>
      <c r="I10" s="120" t="s">
        <v>120</v>
      </c>
      <c r="J10" s="124"/>
      <c r="K10" s="124"/>
      <c r="L10" s="124"/>
      <c r="M10" s="124"/>
      <c r="N10" s="124"/>
      <c r="O10" s="124"/>
      <c r="P10" s="124"/>
      <c r="Q10" s="124"/>
      <c r="R10" s="124"/>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c r="BO10" s="102"/>
    </row>
    <row r="11" spans="1:68">
      <c r="J11" s="7"/>
      <c r="K11" s="7"/>
      <c r="L11" s="24"/>
      <c r="M11" s="24"/>
      <c r="N11" s="24"/>
      <c r="O11" s="24"/>
      <c r="P11" s="24"/>
      <c r="Q11" s="24"/>
      <c r="R11" s="24"/>
    </row>
    <row r="12" spans="1:68" ht="24">
      <c r="K12" s="25"/>
      <c r="L12" s="229" t="s">
        <v>131</v>
      </c>
      <c r="M12" s="483" t="s">
        <v>1223</v>
      </c>
      <c r="N12" s="485"/>
      <c r="O12" s="125" t="s">
        <v>132</v>
      </c>
      <c r="P12" s="521" t="s">
        <v>1224</v>
      </c>
      <c r="Q12" s="522"/>
      <c r="R12" s="522"/>
      <c r="S12" s="522"/>
      <c r="T12" s="522"/>
      <c r="U12" s="522"/>
      <c r="V12" s="522"/>
      <c r="W12" s="522"/>
      <c r="X12" s="522"/>
      <c r="Y12" s="522"/>
      <c r="Z12" s="522"/>
      <c r="AA12" s="522"/>
      <c r="AB12" s="522"/>
      <c r="AC12" s="522"/>
      <c r="AD12" s="522"/>
      <c r="AE12" s="522"/>
      <c r="AF12" s="522"/>
      <c r="AG12" s="522"/>
      <c r="AH12" s="522"/>
      <c r="AI12" s="522"/>
      <c r="AJ12" s="522"/>
      <c r="AK12" s="522"/>
      <c r="AL12" s="522"/>
      <c r="AM12" s="522"/>
      <c r="AN12" s="522"/>
      <c r="AO12" s="523"/>
      <c r="AP12" s="521" t="s">
        <v>1225</v>
      </c>
      <c r="AQ12" s="522"/>
      <c r="AR12" s="522"/>
      <c r="AS12" s="522"/>
      <c r="AT12" s="522"/>
      <c r="AU12" s="522"/>
      <c r="AV12" s="522"/>
      <c r="AW12" s="522"/>
      <c r="AX12" s="522"/>
      <c r="AY12" s="522"/>
      <c r="AZ12" s="522"/>
      <c r="BA12" s="522"/>
      <c r="BB12" s="522"/>
      <c r="BC12" s="522"/>
      <c r="BD12" s="522"/>
      <c r="BE12" s="522"/>
      <c r="BF12" s="522"/>
      <c r="BG12" s="522"/>
      <c r="BH12" s="522"/>
      <c r="BI12" s="522"/>
      <c r="BJ12" s="522"/>
      <c r="BK12" s="522"/>
      <c r="BL12" s="522"/>
      <c r="BM12" s="522"/>
      <c r="BN12" s="522"/>
      <c r="BO12" s="523"/>
      <c r="BP12" s="230"/>
    </row>
    <row r="13" spans="1:68" ht="24">
      <c r="A13" s="21" t="s">
        <v>133</v>
      </c>
      <c r="C13" s="21" t="s">
        <v>134</v>
      </c>
      <c r="D13" s="21" t="s">
        <v>135</v>
      </c>
      <c r="E13" s="153" t="s">
        <v>165</v>
      </c>
      <c r="F13" s="149" t="s">
        <v>166</v>
      </c>
      <c r="J13" s="61" t="s">
        <v>136</v>
      </c>
      <c r="K13" s="278" t="s">
        <v>137</v>
      </c>
      <c r="L13" s="279" t="s">
        <v>138</v>
      </c>
      <c r="M13" s="280" t="s">
        <v>1223</v>
      </c>
      <c r="N13" s="281" t="s">
        <v>1226</v>
      </c>
      <c r="O13" s="329" t="s">
        <v>1560</v>
      </c>
      <c r="P13" s="237" t="s">
        <v>1227</v>
      </c>
      <c r="Q13" s="238" t="s">
        <v>1228</v>
      </c>
      <c r="R13" s="238" t="s">
        <v>1229</v>
      </c>
      <c r="S13" s="238" t="s">
        <v>1230</v>
      </c>
      <c r="T13" s="238" t="s">
        <v>1231</v>
      </c>
      <c r="U13" s="238" t="s">
        <v>1232</v>
      </c>
      <c r="V13" s="238" t="s">
        <v>1233</v>
      </c>
      <c r="W13" s="238" t="s">
        <v>1234</v>
      </c>
      <c r="X13" s="238" t="s">
        <v>1235</v>
      </c>
      <c r="Y13" s="238" t="s">
        <v>1236</v>
      </c>
      <c r="Z13" s="238" t="s">
        <v>1237</v>
      </c>
      <c r="AA13" s="238" t="s">
        <v>1238</v>
      </c>
      <c r="AB13" s="238" t="s">
        <v>1239</v>
      </c>
      <c r="AC13" s="238" t="s">
        <v>1240</v>
      </c>
      <c r="AD13" s="238" t="s">
        <v>1241</v>
      </c>
      <c r="AE13" s="238" t="s">
        <v>1242</v>
      </c>
      <c r="AF13" s="238" t="s">
        <v>1243</v>
      </c>
      <c r="AG13" s="238" t="s">
        <v>1244</v>
      </c>
      <c r="AH13" s="238" t="s">
        <v>1245</v>
      </c>
      <c r="AI13" s="238" t="s">
        <v>1246</v>
      </c>
      <c r="AJ13" s="238" t="s">
        <v>1247</v>
      </c>
      <c r="AK13" s="238" t="s">
        <v>1248</v>
      </c>
      <c r="AL13" s="238" t="s">
        <v>1249</v>
      </c>
      <c r="AM13" s="238" t="s">
        <v>1250</v>
      </c>
      <c r="AN13" s="238" t="s">
        <v>1251</v>
      </c>
      <c r="AO13" s="239" t="s">
        <v>1252</v>
      </c>
      <c r="AP13" s="237" t="s">
        <v>1253</v>
      </c>
      <c r="AQ13" s="238" t="s">
        <v>1254</v>
      </c>
      <c r="AR13" s="238" t="s">
        <v>1255</v>
      </c>
      <c r="AS13" s="238" t="s">
        <v>1256</v>
      </c>
      <c r="AT13" s="238" t="s">
        <v>1257</v>
      </c>
      <c r="AU13" s="238" t="s">
        <v>1258</v>
      </c>
      <c r="AV13" s="238" t="s">
        <v>1259</v>
      </c>
      <c r="AW13" s="238" t="s">
        <v>1260</v>
      </c>
      <c r="AX13" s="238" t="s">
        <v>1261</v>
      </c>
      <c r="AY13" s="238" t="s">
        <v>1262</v>
      </c>
      <c r="AZ13" s="238" t="s">
        <v>1263</v>
      </c>
      <c r="BA13" s="238" t="s">
        <v>1264</v>
      </c>
      <c r="BB13" s="238" t="s">
        <v>1265</v>
      </c>
      <c r="BC13" s="238" t="s">
        <v>1266</v>
      </c>
      <c r="BD13" s="238" t="s">
        <v>1267</v>
      </c>
      <c r="BE13" s="238" t="s">
        <v>1268</v>
      </c>
      <c r="BF13" s="238" t="s">
        <v>1269</v>
      </c>
      <c r="BG13" s="238" t="s">
        <v>1270</v>
      </c>
      <c r="BH13" s="238" t="s">
        <v>1271</v>
      </c>
      <c r="BI13" s="238" t="s">
        <v>1272</v>
      </c>
      <c r="BJ13" s="238" t="s">
        <v>1273</v>
      </c>
      <c r="BK13" s="238" t="s">
        <v>1274</v>
      </c>
      <c r="BL13" s="238" t="s">
        <v>1275</v>
      </c>
      <c r="BM13" s="238" t="s">
        <v>1276</v>
      </c>
      <c r="BN13" s="238" t="s">
        <v>1277</v>
      </c>
      <c r="BO13" s="239" t="s">
        <v>1278</v>
      </c>
      <c r="BP13" s="233" t="s">
        <v>141</v>
      </c>
    </row>
    <row r="14" spans="1:68">
      <c r="A14" s="5" t="str" cm="1">
        <f t="array" ref="A14">_xlfn.UNIQUE(system.policy.AnnualEnergyStandard.__1[Data Scenario Tag])</f>
        <v>RPS</v>
      </c>
      <c r="C14" s="5" t="str" cm="1">
        <f t="array" ref="C14:C18">TRANSPOSE(_xlfn._xlws.FILTER(J12:ZQ12,J12:ZQ12&lt;&gt;""))</f>
        <v>Include in System</v>
      </c>
      <c r="D14" s="53" t="str" cm="1">
        <f t="array" aca="1" ref="D14" ca="1">IFERROR(HYPERLINK("#"&amp;CELL("address", INDEX(J$5:ZQ$5,,MATCH(C14,J$12:ZQ$12,0))),$C14),"")</f>
        <v>Include in System</v>
      </c>
      <c r="E14" s="155" t="str" cm="1">
        <f t="array" ref="E14">_xlfn.LET(
  _xlpm.headerRow, $L$12:$AAF$12,
  _xlpm.dataRow, $L$13:$AAF$13,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58" t="s">
        <v>49</v>
      </c>
      <c r="K14" s="57" t="s">
        <v>49</v>
      </c>
      <c r="L14" s="99" t="b">
        <v>1</v>
      </c>
      <c r="M14" s="9" t="s">
        <v>1279</v>
      </c>
      <c r="N14" s="9" t="s">
        <v>1280</v>
      </c>
      <c r="O14" s="326"/>
      <c r="P14" s="326">
        <v>0.35000000000000003</v>
      </c>
      <c r="Q14" s="326">
        <v>0.36000000000000004</v>
      </c>
      <c r="R14" s="326">
        <v>0.37000000000000005</v>
      </c>
      <c r="S14" s="326">
        <v>0.38000000000000006</v>
      </c>
      <c r="T14" s="326">
        <v>0.39000000000000007</v>
      </c>
      <c r="U14" s="326">
        <v>0.4</v>
      </c>
      <c r="V14" s="326">
        <v>0.43000000000000005</v>
      </c>
      <c r="W14" s="326">
        <v>0.46000000000000008</v>
      </c>
      <c r="X14" s="326">
        <v>0.4900000000000001</v>
      </c>
      <c r="Y14" s="326">
        <v>0.52000000000000013</v>
      </c>
      <c r="Z14" s="326">
        <v>0.55000000000000016</v>
      </c>
      <c r="AA14" s="326">
        <v>0.58000000000000018</v>
      </c>
      <c r="AB14" s="326">
        <v>0.61000000000000021</v>
      </c>
      <c r="AC14" s="326">
        <v>0.64000000000000024</v>
      </c>
      <c r="AD14" s="326">
        <v>0.67000000000000026</v>
      </c>
      <c r="AE14" s="326">
        <v>0.7</v>
      </c>
      <c r="AF14" s="326">
        <v>0.76</v>
      </c>
      <c r="AG14" s="326">
        <v>0.82000000000000006</v>
      </c>
      <c r="AH14" s="326">
        <v>0.88000000000000012</v>
      </c>
      <c r="AI14" s="326">
        <v>0.94000000000000017</v>
      </c>
      <c r="AJ14" s="326">
        <v>1</v>
      </c>
      <c r="AK14" s="326">
        <v>1</v>
      </c>
      <c r="AL14" s="326">
        <v>1</v>
      </c>
      <c r="AM14" s="326">
        <v>1</v>
      </c>
      <c r="AN14" s="326">
        <v>1</v>
      </c>
      <c r="AO14" s="327">
        <v>1</v>
      </c>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234"/>
      <c r="BP14" s="59"/>
    </row>
    <row r="15" spans="1:68">
      <c r="A15" s="5"/>
      <c r="C15" s="5" t="str">
        <v>Target Units</v>
      </c>
      <c r="D15" s="53" t="str" cm="1">
        <f t="array" aca="1" ref="D15" ca="1">IFERROR(HYPERLINK("#"&amp;CELL("address", INDEX(J$5:ZQ$5,,MATCH(C15,J$12:ZQ$12,0))),$C15),"")</f>
        <v>Target Units</v>
      </c>
      <c r="E15" s="155" t="str" cm="1">
        <f t="array" ref="E15">_xlfn.LET(
  _xlpm.headerRow, $L$12:$AAF$12,
  _xlpm.dataRow, $L$13:$AAF$13,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2" t="b">
        <v>1</v>
      </c>
    </row>
    <row r="16" spans="1:68">
      <c r="A16" s="5"/>
      <c r="C16" s="5" t="str">
        <v>Penalty</v>
      </c>
      <c r="D16" s="53" t="str" cm="1">
        <f t="array" aca="1" ref="D16" ca="1">IFERROR(HYPERLINK("#"&amp;CELL("address", INDEX(J$5:ZQ$5,,MATCH(C16,J$12:ZQ$12,0))),$C16),"")</f>
        <v>Penalty</v>
      </c>
      <c r="E16" s="155" t="str" cm="1">
        <f t="array" ref="E16">_xlfn.LET(
  _xlpm.headerRow, $L$12:$AAF$12,
  _xlpm.dataRow, $L$13:$AAF$13,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6" s="152" t="b">
        <v>1</v>
      </c>
    </row>
    <row r="17" spans="1:6">
      <c r="A17" s="5"/>
      <c r="C17" s="5" t="str">
        <v>Annual Policy Target</v>
      </c>
      <c r="D17" s="53" t="str" cm="1">
        <f t="array" aca="1" ref="D17" ca="1">IFERROR(HYPERLINK("#"&amp;CELL("address", INDEX(J$5:ZQ$5,,MATCH(C17,J$12:ZQ$12,0))),$C17),"")</f>
        <v>Annual Policy Target</v>
      </c>
      <c r="E17" s="155" t="str" cm="1">
        <f t="array" ref="E17">_xlfn.LET(
  _xlpm.headerRow, $L$12:$AAF$12,
  _xlpm.dataRow, $L$13:$AAF$13,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P:AO</v>
      </c>
      <c r="F17" s="152" t="b">
        <v>1</v>
      </c>
    </row>
    <row r="18" spans="1:6">
      <c r="A18" s="5"/>
      <c r="C18" t="str">
        <v>Annual Policy Target Adjustment</v>
      </c>
    </row>
    <row r="19" spans="1:6">
      <c r="A19" s="5"/>
    </row>
    <row r="20" spans="1:6">
      <c r="A20" s="5"/>
    </row>
  </sheetData>
  <mergeCells count="3">
    <mergeCell ref="AP12:BO12"/>
    <mergeCell ref="P12:AO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1590675</xdr:colOff>
                    <xdr:row>9</xdr:row>
                    <xdr:rowOff>28575</xdr:rowOff>
                  </from>
                  <to>
                    <xdr:col>5</xdr:col>
                    <xdr:colOff>581025</xdr:colOff>
                    <xdr:row>11</xdr:row>
                    <xdr:rowOff>85725</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N20"/>
  <sheetViews>
    <sheetView showGridLines="0" zoomScale="140" zoomScaleNormal="140" workbookViewId="0">
      <selection activeCell="K23" sqref="K23"/>
    </sheetView>
  </sheetViews>
  <sheetFormatPr defaultColWidth="12" defaultRowHeight="12" outlineLevelRow="1" outlineLevelCol="1"/>
  <cols>
    <col min="1" max="1" width="17.33203125" customWidth="1"/>
    <col min="3" max="3" width="28.83203125" bestFit="1" customWidth="1"/>
    <col min="4" max="4" width="28.1640625" bestFit="1" customWidth="1"/>
    <col min="5" max="5" width="11.1640625" customWidth="1"/>
    <col min="6" max="6" width="9.6640625" customWidth="1"/>
    <col min="7" max="7" width="4.6640625" customWidth="1"/>
    <col min="8" max="8" width="20.33203125" bestFit="1" customWidth="1"/>
    <col min="9" max="9" width="2.1640625" customWidth="1"/>
    <col min="10" max="10" width="35.83203125" customWidth="1"/>
    <col min="11" max="11" width="21.6640625" customWidth="1"/>
    <col min="13" max="13" width="13.6640625" hidden="1" customWidth="1" outlineLevel="1"/>
    <col min="14" max="14" width="12" customWidth="1" collapsed="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0" width="12" customWidth="1"/>
    <col min="41" max="44" width="12" hidden="1" customWidth="1" outlineLevel="1"/>
    <col min="45" max="45" width="12" customWidth="1" collapsed="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6" width="38.1640625" customWidth="1"/>
  </cols>
  <sheetData>
    <row r="1" spans="1:66" s="1" customFormat="1" ht="29.25" thickBot="1">
      <c r="A1" s="1" t="s">
        <v>897</v>
      </c>
      <c r="L1" s="22"/>
      <c r="M1" s="22"/>
      <c r="N1" s="22"/>
      <c r="O1" s="22"/>
      <c r="P1" s="22"/>
      <c r="AQ1" s="22"/>
      <c r="AR1" s="22"/>
      <c r="AS1" s="22"/>
      <c r="AT1" s="22"/>
      <c r="AU1" s="22"/>
      <c r="AV1" s="22"/>
      <c r="AW1" s="22"/>
      <c r="AX1" s="22"/>
      <c r="AY1" s="22"/>
      <c r="AZ1" s="22"/>
      <c r="BA1" s="22"/>
      <c r="BB1" s="22"/>
      <c r="BC1" s="22"/>
      <c r="BD1" s="22"/>
      <c r="BE1" s="22"/>
      <c r="BF1" s="22"/>
      <c r="BG1" s="22"/>
      <c r="BH1" s="22"/>
      <c r="BI1" s="22"/>
      <c r="BJ1" s="22"/>
      <c r="BK1" s="22"/>
      <c r="BL1" s="22"/>
      <c r="BM1" s="22"/>
      <c r="BN1" s="22"/>
    </row>
    <row r="6" spans="1:66" outlineLevel="1">
      <c r="H6" s="118" t="s">
        <v>119</v>
      </c>
      <c r="I6" s="120" t="s">
        <v>120</v>
      </c>
      <c r="J6" s="124" t="s">
        <v>121</v>
      </c>
      <c r="K6" s="124" t="s">
        <v>122</v>
      </c>
      <c r="L6" s="124" t="s">
        <v>114</v>
      </c>
      <c r="M6" s="124" t="s">
        <v>1559</v>
      </c>
      <c r="N6" s="124" t="s">
        <v>1218</v>
      </c>
      <c r="O6" s="124" t="s">
        <v>1218</v>
      </c>
      <c r="P6" s="124" t="s">
        <v>1218</v>
      </c>
      <c r="Q6" s="124" t="s">
        <v>1218</v>
      </c>
      <c r="R6" s="124" t="s">
        <v>1218</v>
      </c>
      <c r="S6" s="124" t="s">
        <v>1218</v>
      </c>
      <c r="T6" s="124" t="s">
        <v>1218</v>
      </c>
      <c r="U6" s="124" t="s">
        <v>1218</v>
      </c>
      <c r="V6" s="124" t="s">
        <v>1218</v>
      </c>
      <c r="W6" s="124" t="s">
        <v>1218</v>
      </c>
      <c r="X6" s="124" t="s">
        <v>1218</v>
      </c>
      <c r="Y6" s="124" t="s">
        <v>1218</v>
      </c>
      <c r="Z6" s="124" t="s">
        <v>1218</v>
      </c>
      <c r="AA6" s="124" t="s">
        <v>1218</v>
      </c>
      <c r="AB6" s="124" t="s">
        <v>1218</v>
      </c>
      <c r="AC6" s="124" t="s">
        <v>1218</v>
      </c>
      <c r="AD6" s="124" t="s">
        <v>1218</v>
      </c>
      <c r="AE6" s="124" t="s">
        <v>1218</v>
      </c>
      <c r="AF6" s="124" t="s">
        <v>1218</v>
      </c>
      <c r="AG6" s="124" t="s">
        <v>1218</v>
      </c>
      <c r="AH6" s="124" t="s">
        <v>1218</v>
      </c>
      <c r="AI6" s="124" t="s">
        <v>1218</v>
      </c>
      <c r="AJ6" s="124" t="s">
        <v>1218</v>
      </c>
      <c r="AK6" s="124" t="s">
        <v>1218</v>
      </c>
      <c r="AL6" s="124" t="s">
        <v>1218</v>
      </c>
      <c r="AM6" s="124" t="s">
        <v>1218</v>
      </c>
      <c r="AN6" s="124" t="s">
        <v>1219</v>
      </c>
      <c r="AO6" s="124" t="s">
        <v>1219</v>
      </c>
      <c r="AP6" s="124" t="s">
        <v>1219</v>
      </c>
      <c r="AQ6" s="124" t="s">
        <v>1219</v>
      </c>
      <c r="AR6" s="124" t="s">
        <v>1219</v>
      </c>
      <c r="AS6" s="124" t="s">
        <v>1219</v>
      </c>
      <c r="AT6" s="124" t="s">
        <v>1219</v>
      </c>
      <c r="AU6" s="124" t="s">
        <v>1219</v>
      </c>
      <c r="AV6" s="124" t="s">
        <v>1219</v>
      </c>
      <c r="AW6" s="124" t="s">
        <v>1219</v>
      </c>
      <c r="AX6" s="124" t="s">
        <v>1219</v>
      </c>
      <c r="AY6" s="124" t="s">
        <v>1219</v>
      </c>
      <c r="AZ6" s="124" t="s">
        <v>1219</v>
      </c>
      <c r="BA6" s="124" t="s">
        <v>1219</v>
      </c>
      <c r="BB6" s="124" t="s">
        <v>1219</v>
      </c>
      <c r="BC6" s="124" t="s">
        <v>1219</v>
      </c>
      <c r="BD6" s="124" t="s">
        <v>1219</v>
      </c>
      <c r="BE6" s="124" t="s">
        <v>1219</v>
      </c>
      <c r="BF6" s="124" t="s">
        <v>1219</v>
      </c>
      <c r="BG6" s="124" t="s">
        <v>1219</v>
      </c>
      <c r="BH6" s="124" t="s">
        <v>1219</v>
      </c>
      <c r="BI6" s="124" t="s">
        <v>1219</v>
      </c>
      <c r="BJ6" s="124" t="s">
        <v>1219</v>
      </c>
      <c r="BK6" s="124" t="s">
        <v>1219</v>
      </c>
      <c r="BL6" s="124" t="s">
        <v>1219</v>
      </c>
      <c r="BM6" s="124" t="s">
        <v>1219</v>
      </c>
    </row>
    <row r="7" spans="1:66">
      <c r="H7" s="118" t="s">
        <v>125</v>
      </c>
      <c r="I7" s="120" t="s">
        <v>120</v>
      </c>
      <c r="J7" s="124"/>
      <c r="K7" s="124"/>
      <c r="L7" s="124" t="s">
        <v>126</v>
      </c>
      <c r="M7" s="124" t="s">
        <v>1561</v>
      </c>
      <c r="N7" s="124" t="s">
        <v>1281</v>
      </c>
      <c r="O7" s="124" t="s">
        <v>1281</v>
      </c>
      <c r="P7" s="124" t="s">
        <v>1281</v>
      </c>
      <c r="Q7" s="124" t="s">
        <v>1281</v>
      </c>
      <c r="R7" s="124" t="s">
        <v>1281</v>
      </c>
      <c r="S7" s="124" t="s">
        <v>1281</v>
      </c>
      <c r="T7" s="124" t="s">
        <v>1281</v>
      </c>
      <c r="U7" s="124" t="s">
        <v>1281</v>
      </c>
      <c r="V7" s="124" t="s">
        <v>1281</v>
      </c>
      <c r="W7" s="124" t="s">
        <v>1281</v>
      </c>
      <c r="X7" s="124" t="s">
        <v>1281</v>
      </c>
      <c r="Y7" s="124" t="s">
        <v>1281</v>
      </c>
      <c r="Z7" s="124" t="s">
        <v>1281</v>
      </c>
      <c r="AA7" s="124" t="s">
        <v>1281</v>
      </c>
      <c r="AB7" s="124" t="s">
        <v>1281</v>
      </c>
      <c r="AC7" s="124" t="s">
        <v>1281</v>
      </c>
      <c r="AD7" s="124" t="s">
        <v>1281</v>
      </c>
      <c r="AE7" s="124" t="s">
        <v>1281</v>
      </c>
      <c r="AF7" s="124" t="s">
        <v>1281</v>
      </c>
      <c r="AG7" s="124" t="s">
        <v>1281</v>
      </c>
      <c r="AH7" s="124" t="s">
        <v>1281</v>
      </c>
      <c r="AI7" s="124" t="s">
        <v>1281</v>
      </c>
      <c r="AJ7" s="124" t="s">
        <v>1281</v>
      </c>
      <c r="AK7" s="124" t="s">
        <v>1281</v>
      </c>
      <c r="AL7" s="124" t="s">
        <v>1281</v>
      </c>
      <c r="AM7" s="124" t="s">
        <v>1281</v>
      </c>
      <c r="AN7" s="124" t="s">
        <v>1281</v>
      </c>
      <c r="AO7" s="124" t="s">
        <v>1281</v>
      </c>
      <c r="AP7" s="124" t="s">
        <v>1281</v>
      </c>
      <c r="AQ7" s="124" t="s">
        <v>1281</v>
      </c>
      <c r="AR7" s="124" t="s">
        <v>1281</v>
      </c>
      <c r="AS7" s="124" t="s">
        <v>1281</v>
      </c>
      <c r="AT7" s="124" t="s">
        <v>1281</v>
      </c>
      <c r="AU7" s="124" t="s">
        <v>1281</v>
      </c>
      <c r="AV7" s="124" t="s">
        <v>1281</v>
      </c>
      <c r="AW7" s="124" t="s">
        <v>1281</v>
      </c>
      <c r="AX7" s="124" t="s">
        <v>1281</v>
      </c>
      <c r="AY7" s="124" t="s">
        <v>1281</v>
      </c>
      <c r="AZ7" s="124" t="s">
        <v>1281</v>
      </c>
      <c r="BA7" s="124" t="s">
        <v>1281</v>
      </c>
      <c r="BB7" s="124" t="s">
        <v>1281</v>
      </c>
      <c r="BC7" s="124" t="s">
        <v>1281</v>
      </c>
      <c r="BD7" s="124" t="s">
        <v>1281</v>
      </c>
      <c r="BE7" s="124" t="s">
        <v>1281</v>
      </c>
      <c r="BF7" s="124" t="s">
        <v>1281</v>
      </c>
      <c r="BG7" s="124" t="s">
        <v>1281</v>
      </c>
      <c r="BH7" s="124" t="s">
        <v>1281</v>
      </c>
      <c r="BI7" s="124" t="s">
        <v>1281</v>
      </c>
      <c r="BJ7" s="124" t="s">
        <v>1281</v>
      </c>
      <c r="BK7" s="124" t="s">
        <v>1281</v>
      </c>
      <c r="BL7" s="124" t="s">
        <v>1281</v>
      </c>
      <c r="BM7" s="124" t="s">
        <v>1281</v>
      </c>
    </row>
    <row r="8" spans="1:66">
      <c r="H8" s="118" t="s">
        <v>128</v>
      </c>
      <c r="I8" s="120" t="s">
        <v>120</v>
      </c>
      <c r="J8" s="124"/>
      <c r="K8" s="124"/>
      <c r="L8" s="124" t="b">
        <v>0</v>
      </c>
      <c r="M8" s="258">
        <v>100000000</v>
      </c>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v>0</v>
      </c>
      <c r="AO8" s="124">
        <v>0</v>
      </c>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row>
    <row r="9" spans="1:66">
      <c r="H9" s="118" t="s">
        <v>129</v>
      </c>
      <c r="I9" s="120" t="s">
        <v>120</v>
      </c>
      <c r="J9" s="124"/>
      <c r="K9" s="124"/>
      <c r="L9" s="124"/>
      <c r="M9" s="124"/>
      <c r="N9" s="124"/>
      <c r="O9" s="124"/>
      <c r="P9" s="124"/>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row>
    <row r="10" spans="1:66">
      <c r="H10" s="118" t="s">
        <v>130</v>
      </c>
      <c r="I10" s="120" t="s">
        <v>120</v>
      </c>
      <c r="J10" s="124"/>
      <c r="K10" s="124"/>
      <c r="L10" s="124"/>
      <c r="M10" s="124"/>
      <c r="N10" s="124"/>
      <c r="O10" s="124"/>
      <c r="P10" s="124"/>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row>
    <row r="11" spans="1:66">
      <c r="J11" s="7"/>
      <c r="K11" s="7"/>
      <c r="L11" s="24"/>
      <c r="M11" s="24"/>
      <c r="N11" s="24"/>
      <c r="O11" s="24"/>
      <c r="P11" s="24"/>
    </row>
    <row r="12" spans="1:66" ht="24">
      <c r="L12" s="229" t="s">
        <v>131</v>
      </c>
      <c r="M12" s="125" t="s">
        <v>132</v>
      </c>
      <c r="N12" s="483" t="s">
        <v>1224</v>
      </c>
      <c r="O12" s="484"/>
      <c r="P12" s="484"/>
      <c r="Q12" s="484"/>
      <c r="R12" s="484"/>
      <c r="S12" s="484"/>
      <c r="T12" s="484"/>
      <c r="U12" s="484"/>
      <c r="V12" s="484"/>
      <c r="W12" s="484"/>
      <c r="X12" s="484"/>
      <c r="Y12" s="484"/>
      <c r="Z12" s="484"/>
      <c r="AA12" s="484"/>
      <c r="AB12" s="484"/>
      <c r="AC12" s="484"/>
      <c r="AD12" s="484"/>
      <c r="AE12" s="484"/>
      <c r="AF12" s="484"/>
      <c r="AG12" s="484"/>
      <c r="AH12" s="484"/>
      <c r="AI12" s="484"/>
      <c r="AJ12" s="484"/>
      <c r="AK12" s="484"/>
      <c r="AL12" s="484"/>
      <c r="AM12" s="485"/>
      <c r="AN12" s="483" t="s">
        <v>1282</v>
      </c>
      <c r="AO12" s="484"/>
      <c r="AP12" s="484"/>
      <c r="AQ12" s="484"/>
      <c r="AR12" s="484"/>
      <c r="AS12" s="484"/>
      <c r="AT12" s="484"/>
      <c r="AU12" s="484"/>
      <c r="AV12" s="484"/>
      <c r="AW12" s="484"/>
      <c r="AX12" s="484"/>
      <c r="AY12" s="484"/>
      <c r="AZ12" s="484"/>
      <c r="BA12" s="484"/>
      <c r="BB12" s="484"/>
      <c r="BC12" s="484"/>
      <c r="BD12" s="484"/>
      <c r="BE12" s="484"/>
      <c r="BF12" s="484"/>
      <c r="BG12" s="484"/>
      <c r="BH12" s="484"/>
      <c r="BI12" s="484"/>
      <c r="BJ12" s="484"/>
      <c r="BK12" s="484"/>
      <c r="BL12" s="484"/>
      <c r="BM12" s="485"/>
      <c r="BN12" s="235"/>
    </row>
    <row r="13" spans="1:66" ht="24">
      <c r="A13" s="21" t="s">
        <v>133</v>
      </c>
      <c r="C13" s="21" t="s">
        <v>134</v>
      </c>
      <c r="D13" s="21" t="s">
        <v>135</v>
      </c>
      <c r="E13" s="153" t="s">
        <v>165</v>
      </c>
      <c r="F13" s="149" t="s">
        <v>166</v>
      </c>
      <c r="J13" s="61" t="s">
        <v>136</v>
      </c>
      <c r="K13" s="278" t="s">
        <v>137</v>
      </c>
      <c r="L13" s="291" t="s">
        <v>138</v>
      </c>
      <c r="M13" s="329" t="s">
        <v>1560</v>
      </c>
      <c r="N13" s="237" t="s">
        <v>1227</v>
      </c>
      <c r="O13" s="237" t="s">
        <v>1228</v>
      </c>
      <c r="P13" s="237" t="s">
        <v>1229</v>
      </c>
      <c r="Q13" s="237" t="s">
        <v>1230</v>
      </c>
      <c r="R13" s="237" t="s">
        <v>1231</v>
      </c>
      <c r="S13" s="237" t="s">
        <v>1232</v>
      </c>
      <c r="T13" s="237" t="s">
        <v>1233</v>
      </c>
      <c r="U13" s="237" t="s">
        <v>1234</v>
      </c>
      <c r="V13" s="237" t="s">
        <v>1235</v>
      </c>
      <c r="W13" s="237" t="s">
        <v>1236</v>
      </c>
      <c r="X13" s="237" t="s">
        <v>1237</v>
      </c>
      <c r="Y13" s="237" t="s">
        <v>1238</v>
      </c>
      <c r="Z13" s="237" t="s">
        <v>1239</v>
      </c>
      <c r="AA13" s="237" t="s">
        <v>1240</v>
      </c>
      <c r="AB13" s="237" t="s">
        <v>1241</v>
      </c>
      <c r="AC13" s="237" t="s">
        <v>1242</v>
      </c>
      <c r="AD13" s="237" t="s">
        <v>1243</v>
      </c>
      <c r="AE13" s="237" t="s">
        <v>1244</v>
      </c>
      <c r="AF13" s="237" t="s">
        <v>1245</v>
      </c>
      <c r="AG13" s="237" t="s">
        <v>1246</v>
      </c>
      <c r="AH13" s="237" t="s">
        <v>1247</v>
      </c>
      <c r="AI13" s="237" t="s">
        <v>1248</v>
      </c>
      <c r="AJ13" s="237" t="s">
        <v>1249</v>
      </c>
      <c r="AK13" s="237" t="s">
        <v>1250</v>
      </c>
      <c r="AL13" s="237" t="s">
        <v>1251</v>
      </c>
      <c r="AM13" s="237" t="s">
        <v>1252</v>
      </c>
      <c r="AN13" s="328" t="s">
        <v>1253</v>
      </c>
      <c r="AO13" s="328" t="s">
        <v>1254</v>
      </c>
      <c r="AP13" s="328" t="s">
        <v>1255</v>
      </c>
      <c r="AQ13" s="328" t="s">
        <v>1256</v>
      </c>
      <c r="AR13" s="328" t="s">
        <v>1257</v>
      </c>
      <c r="AS13" s="328" t="s">
        <v>1258</v>
      </c>
      <c r="AT13" s="328" t="s">
        <v>1259</v>
      </c>
      <c r="AU13" s="328" t="s">
        <v>1260</v>
      </c>
      <c r="AV13" s="328" t="s">
        <v>1261</v>
      </c>
      <c r="AW13" s="328" t="s">
        <v>1262</v>
      </c>
      <c r="AX13" s="328" t="s">
        <v>1263</v>
      </c>
      <c r="AY13" s="328" t="s">
        <v>1264</v>
      </c>
      <c r="AZ13" s="328" t="s">
        <v>1265</v>
      </c>
      <c r="BA13" s="328" t="s">
        <v>1266</v>
      </c>
      <c r="BB13" s="328" t="s">
        <v>1267</v>
      </c>
      <c r="BC13" s="328" t="s">
        <v>1268</v>
      </c>
      <c r="BD13" s="328" t="s">
        <v>1269</v>
      </c>
      <c r="BE13" s="328" t="s">
        <v>1270</v>
      </c>
      <c r="BF13" s="328" t="s">
        <v>1271</v>
      </c>
      <c r="BG13" s="328" t="s">
        <v>1272</v>
      </c>
      <c r="BH13" s="328" t="s">
        <v>1273</v>
      </c>
      <c r="BI13" s="328" t="s">
        <v>1274</v>
      </c>
      <c r="BJ13" s="328" t="s">
        <v>1275</v>
      </c>
      <c r="BK13" s="328" t="s">
        <v>1276</v>
      </c>
      <c r="BL13" s="328" t="s">
        <v>1277</v>
      </c>
      <c r="BM13" s="329" t="s">
        <v>1278</v>
      </c>
      <c r="BN13" s="240" t="s">
        <v>141</v>
      </c>
    </row>
    <row r="14" spans="1:66">
      <c r="A14" s="5" t="str" cm="1">
        <f t="array" ref="A14">_xlfn.UNIQUE(system.policy.AnnualEmissionsPolicy.__1[Data Scenario Tag])</f>
        <v>GHG</v>
      </c>
      <c r="C14" s="5" t="str" cm="1">
        <f t="array" ref="C14:C17">TRANSPOSE(_xlfn._xlws.FILTER(J12:ZO12,J12:ZO12&lt;&gt;""))</f>
        <v>Include in System</v>
      </c>
      <c r="D14" s="53" t="str" cm="1">
        <f t="array" aca="1" ref="D14" ca="1">IFERROR(HYPERLINK("#"&amp;CELL("address", INDEX(J$12:ZO$12,,MATCH(C14,J$12:ZO$12,0))),$C14),"")</f>
        <v>Include in System</v>
      </c>
      <c r="E14" s="155" t="str" cm="1">
        <f t="array" ref="E14">_xlfn.LET(
  _xlpm.headerRow, $L$12:$AAF$12,
  _xlpm.dataRow, $L$13:$AAF$13,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58" t="s">
        <v>50</v>
      </c>
      <c r="K14" s="63" t="s">
        <v>50</v>
      </c>
      <c r="L14" s="64" t="b">
        <v>1</v>
      </c>
      <c r="M14" s="326"/>
      <c r="N14" s="81">
        <v>2000000</v>
      </c>
      <c r="O14" s="81">
        <v>1900000</v>
      </c>
      <c r="P14" s="81">
        <v>1800000</v>
      </c>
      <c r="Q14" s="81">
        <v>1700000</v>
      </c>
      <c r="R14" s="81">
        <v>1600000</v>
      </c>
      <c r="S14" s="81">
        <v>1500000</v>
      </c>
      <c r="T14" s="81">
        <v>1400000</v>
      </c>
      <c r="U14" s="81">
        <v>1300000</v>
      </c>
      <c r="V14" s="81">
        <v>1200000</v>
      </c>
      <c r="W14" s="81">
        <v>1100000</v>
      </c>
      <c r="X14" s="81">
        <v>1000000</v>
      </c>
      <c r="Y14" s="81">
        <v>900000</v>
      </c>
      <c r="Z14" s="81">
        <v>800000</v>
      </c>
      <c r="AA14" s="81">
        <v>700000</v>
      </c>
      <c r="AB14" s="81">
        <v>600000</v>
      </c>
      <c r="AC14" s="81">
        <v>500000</v>
      </c>
      <c r="AD14" s="81">
        <v>400000</v>
      </c>
      <c r="AE14" s="81">
        <v>300000</v>
      </c>
      <c r="AF14" s="81">
        <v>200000</v>
      </c>
      <c r="AG14" s="81">
        <v>100000</v>
      </c>
      <c r="AH14" s="81">
        <v>0</v>
      </c>
      <c r="AI14" s="81">
        <v>0</v>
      </c>
      <c r="AJ14" s="81">
        <v>0</v>
      </c>
      <c r="AK14" s="81">
        <v>0</v>
      </c>
      <c r="AL14" s="81">
        <v>0</v>
      </c>
      <c r="AM14" s="81">
        <v>0</v>
      </c>
      <c r="AN14" s="236">
        <v>10000</v>
      </c>
      <c r="AO14" s="236">
        <v>10000</v>
      </c>
      <c r="AP14" s="236">
        <v>10000</v>
      </c>
      <c r="AQ14" s="236">
        <v>10000</v>
      </c>
      <c r="AR14" s="236">
        <v>10000</v>
      </c>
      <c r="AS14" s="236">
        <v>10000</v>
      </c>
      <c r="AT14" s="236">
        <v>10000</v>
      </c>
      <c r="AU14" s="236">
        <v>10000</v>
      </c>
      <c r="AV14" s="236">
        <v>10000</v>
      </c>
      <c r="AW14" s="236">
        <v>10000</v>
      </c>
      <c r="AX14" s="236">
        <v>10000</v>
      </c>
      <c r="AY14" s="236">
        <v>10000</v>
      </c>
      <c r="AZ14" s="236">
        <v>10000</v>
      </c>
      <c r="BA14" s="236">
        <v>10000</v>
      </c>
      <c r="BB14" s="236">
        <v>10000</v>
      </c>
      <c r="BC14" s="236">
        <v>10000</v>
      </c>
      <c r="BD14" s="236">
        <v>10000</v>
      </c>
      <c r="BE14" s="236">
        <v>10000</v>
      </c>
      <c r="BF14" s="236">
        <v>10000</v>
      </c>
      <c r="BG14" s="236">
        <v>10000</v>
      </c>
      <c r="BH14" s="236">
        <v>10000</v>
      </c>
      <c r="BI14" s="236">
        <v>10000</v>
      </c>
      <c r="BJ14" s="236">
        <v>10000</v>
      </c>
      <c r="BK14" s="236">
        <v>10000</v>
      </c>
      <c r="BL14" s="236">
        <v>10000</v>
      </c>
      <c r="BM14" s="236">
        <v>10000</v>
      </c>
      <c r="BN14" s="62"/>
    </row>
    <row r="15" spans="1:66">
      <c r="A15" s="5"/>
      <c r="C15" s="5" t="str">
        <v>Penalty</v>
      </c>
      <c r="D15" s="53" t="str" cm="1">
        <f t="array" aca="1" ref="D15" ca="1">IFERROR(HYPERLINK("#"&amp;CELL("address", INDEX(J$12:ZO$12,,MATCH(C15,J$12:ZO$12,0))),$C15),"")</f>
        <v>Penalty</v>
      </c>
      <c r="E15" s="155" t="str" cm="1">
        <f t="array" ref="E15">_xlfn.LET(
  _xlpm.headerRow, $L$12:$AAF$12,
  _xlpm.dataRow, $L$13:$AAF$13,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2" t="b">
        <v>1</v>
      </c>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1"/>
    </row>
    <row r="16" spans="1:66">
      <c r="A16" s="5"/>
      <c r="C16" s="5" t="str">
        <v>Annual Policy Target</v>
      </c>
      <c r="D16" s="53" t="str" cm="1">
        <f t="array" aca="1" ref="D16" ca="1">IFERROR(HYPERLINK("#"&amp;CELL("address", INDEX(J$12:ZO$12,,MATCH(C16,J$12:ZO$12,0))),$C16),"")</f>
        <v>Annual Policy Target</v>
      </c>
      <c r="E16" s="155" t="str" cm="1">
        <f t="array" ref="E16">_xlfn.LET(
  _xlpm.headerRow, $L$12:$AAF$12,
  _xlpm.dataRow, $L$13:$AAF$13,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2" t="b">
        <v>1</v>
      </c>
    </row>
    <row r="17" spans="1:3">
      <c r="A17" s="5"/>
      <c r="C17" t="str">
        <v>Annual Target Adjustment</v>
      </c>
    </row>
    <row r="18" spans="1:3">
      <c r="A18" s="5"/>
    </row>
    <row r="19" spans="1:3">
      <c r="A19" s="5"/>
    </row>
    <row r="20" spans="1:3">
      <c r="A20" s="5"/>
    </row>
  </sheetData>
  <mergeCells count="2">
    <mergeCell ref="AN12:BM12"/>
    <mergeCell ref="N12:AM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1514475</xdr:colOff>
                    <xdr:row>9</xdr:row>
                    <xdr:rowOff>161925</xdr:rowOff>
                  </from>
                  <to>
                    <xdr:col>5</xdr:col>
                    <xdr:colOff>542925</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08"/>
  <sheetViews>
    <sheetView showGridLines="0" zoomScale="110" zoomScaleNormal="110" workbookViewId="0">
      <selection activeCell="E32" sqref="E32"/>
    </sheetView>
  </sheetViews>
  <sheetFormatPr defaultColWidth="12" defaultRowHeight="12" outlineLevelRow="1" outlineLevelCol="1"/>
  <cols>
    <col min="1" max="1" width="17.1640625" customWidth="1"/>
    <col min="2" max="2" width="2.83203125" customWidth="1"/>
    <col min="3" max="3" width="15.83203125" bestFit="1" customWidth="1"/>
    <col min="4" max="4" width="20.83203125" bestFit="1" customWidth="1"/>
    <col min="5" max="5" width="5.1640625" customWidth="1"/>
    <col min="6" max="7" width="5.83203125" customWidth="1"/>
    <col min="8" max="8" width="20.33203125" bestFit="1" customWidth="1"/>
    <col min="9" max="9" width="3" customWidth="1"/>
    <col min="10" max="10" width="17.83203125" bestFit="1" customWidth="1"/>
    <col min="11" max="11" width="22.83203125" bestFit="1" customWidth="1"/>
    <col min="12" max="12" width="13.1640625" customWidth="1"/>
    <col min="13" max="13" width="18.33203125" customWidth="1"/>
    <col min="14" max="14" width="17.33203125" customWidth="1"/>
    <col min="15" max="15" width="12.83203125" customWidth="1"/>
    <col min="16" max="19" width="12.83203125" hidden="1" customWidth="1" outlineLevel="1"/>
    <col min="20" max="20" width="12.83203125" customWidth="1" collapsed="1"/>
    <col min="21" max="24" width="12.83203125" hidden="1" customWidth="1" outlineLevel="1"/>
    <col min="25" max="25" width="12.83203125" customWidth="1" collapsed="1"/>
    <col min="26" max="29" width="12.83203125" hidden="1" customWidth="1" outlineLevel="1"/>
    <col min="30" max="30" width="12.83203125" customWidth="1" collapsed="1"/>
    <col min="31" max="34" width="12.83203125" hidden="1" customWidth="1" outlineLevel="1"/>
    <col min="35" max="35" width="12.83203125" customWidth="1" collapsed="1"/>
    <col min="36" max="39" width="12.83203125" hidden="1" customWidth="1" outlineLevel="1"/>
    <col min="40" max="40" width="12.83203125" customWidth="1" collapsed="1"/>
    <col min="41" max="41" width="12.83203125" customWidth="1"/>
    <col min="42" max="45" width="12.83203125" hidden="1" customWidth="1" outlineLevel="1"/>
    <col min="46" max="46" width="12.83203125" customWidth="1" collapsed="1"/>
    <col min="47" max="50" width="12.83203125" hidden="1" customWidth="1" outlineLevel="1"/>
    <col min="51" max="51" width="12.83203125" customWidth="1" collapsed="1"/>
    <col min="52" max="55" width="12.83203125" hidden="1" customWidth="1" outlineLevel="1"/>
    <col min="56" max="56" width="12.83203125" customWidth="1" collapsed="1"/>
    <col min="57" max="60" width="12.83203125" hidden="1" customWidth="1" outlineLevel="1"/>
    <col min="61" max="61" width="12.83203125" customWidth="1" collapsed="1"/>
    <col min="62" max="65" width="12.83203125" hidden="1" customWidth="1" outlineLevel="1"/>
    <col min="66" max="66" width="12.83203125" customWidth="1" collapsed="1"/>
    <col min="67" max="67" width="12.83203125" customWidth="1"/>
    <col min="68" max="71" width="12.83203125" hidden="1" customWidth="1" outlineLevel="1"/>
    <col min="72" max="72" width="12.83203125" customWidth="1" collapsed="1"/>
    <col min="73" max="76" width="12.83203125" hidden="1" customWidth="1" outlineLevel="1"/>
    <col min="77" max="77" width="12.83203125" customWidth="1" collapsed="1"/>
    <col min="78" max="79" width="12.8320312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1283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5" thickBot="1">
      <c r="J4" s="2" t="s">
        <v>1284</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18" t="s">
        <v>119</v>
      </c>
      <c r="I6" s="120" t="s">
        <v>120</v>
      </c>
      <c r="J6" s="124" t="s">
        <v>121</v>
      </c>
      <c r="K6" s="124" t="s">
        <v>122</v>
      </c>
      <c r="L6" s="124" t="s">
        <v>114</v>
      </c>
      <c r="M6" s="124" t="s">
        <v>1216</v>
      </c>
      <c r="N6" s="124" t="s">
        <v>1217</v>
      </c>
      <c r="O6" s="124" t="s">
        <v>1218</v>
      </c>
      <c r="P6" s="124" t="s">
        <v>1218</v>
      </c>
      <c r="Q6" s="124" t="s">
        <v>1218</v>
      </c>
      <c r="R6" s="124" t="s">
        <v>1218</v>
      </c>
      <c r="S6" s="124" t="s">
        <v>1218</v>
      </c>
      <c r="T6" s="124" t="s">
        <v>1218</v>
      </c>
      <c r="U6" s="124" t="s">
        <v>1218</v>
      </c>
      <c r="V6" s="124" t="s">
        <v>1218</v>
      </c>
      <c r="W6" s="124" t="s">
        <v>1218</v>
      </c>
      <c r="X6" s="124" t="s">
        <v>1218</v>
      </c>
      <c r="Y6" s="124" t="s">
        <v>1218</v>
      </c>
      <c r="Z6" s="124" t="s">
        <v>1218</v>
      </c>
      <c r="AA6" s="124" t="s">
        <v>1218</v>
      </c>
      <c r="AB6" s="124" t="s">
        <v>1218</v>
      </c>
      <c r="AC6" s="124" t="s">
        <v>1218</v>
      </c>
      <c r="AD6" s="124" t="s">
        <v>1218</v>
      </c>
      <c r="AE6" s="124" t="s">
        <v>1218</v>
      </c>
      <c r="AF6" s="124" t="s">
        <v>1218</v>
      </c>
      <c r="AG6" s="124" t="s">
        <v>1218</v>
      </c>
      <c r="AH6" s="124" t="s">
        <v>1218</v>
      </c>
      <c r="AI6" s="124" t="s">
        <v>1218</v>
      </c>
      <c r="AJ6" s="124" t="s">
        <v>1218</v>
      </c>
      <c r="AK6" s="124" t="s">
        <v>1218</v>
      </c>
      <c r="AL6" s="124" t="s">
        <v>1218</v>
      </c>
      <c r="AM6" s="124" t="s">
        <v>1218</v>
      </c>
      <c r="AN6" s="124" t="s">
        <v>1218</v>
      </c>
      <c r="AO6" s="124" t="s">
        <v>1219</v>
      </c>
      <c r="AP6" s="124" t="s">
        <v>1219</v>
      </c>
      <c r="AQ6" s="124" t="s">
        <v>1219</v>
      </c>
      <c r="AR6" s="124" t="s">
        <v>1219</v>
      </c>
      <c r="AS6" s="124" t="s">
        <v>1219</v>
      </c>
      <c r="AT6" s="124" t="s">
        <v>1219</v>
      </c>
      <c r="AU6" s="124" t="s">
        <v>1219</v>
      </c>
      <c r="AV6" s="124" t="s">
        <v>1219</v>
      </c>
      <c r="AW6" s="124" t="s">
        <v>1219</v>
      </c>
      <c r="AX6" s="124" t="s">
        <v>1219</v>
      </c>
      <c r="AY6" s="124" t="s">
        <v>1219</v>
      </c>
      <c r="AZ6" s="124" t="s">
        <v>1219</v>
      </c>
      <c r="BA6" s="124" t="s">
        <v>1219</v>
      </c>
      <c r="BB6" s="124" t="s">
        <v>1219</v>
      </c>
      <c r="BC6" s="124" t="s">
        <v>1219</v>
      </c>
      <c r="BD6" s="124" t="s">
        <v>1219</v>
      </c>
      <c r="BE6" s="124" t="s">
        <v>1219</v>
      </c>
      <c r="BF6" s="124" t="s">
        <v>1219</v>
      </c>
      <c r="BG6" s="124" t="s">
        <v>1219</v>
      </c>
      <c r="BH6" s="124" t="s">
        <v>1219</v>
      </c>
      <c r="BI6" s="124" t="s">
        <v>1219</v>
      </c>
      <c r="BJ6" s="124" t="s">
        <v>1219</v>
      </c>
      <c r="BK6" s="124" t="s">
        <v>1219</v>
      </c>
      <c r="BL6" s="124" t="s">
        <v>1219</v>
      </c>
      <c r="BM6" s="124" t="s">
        <v>1219</v>
      </c>
      <c r="BN6" s="124" t="s">
        <v>1219</v>
      </c>
    </row>
    <row r="7" spans="1:87" collapsed="1">
      <c r="H7" s="118" t="s">
        <v>125</v>
      </c>
      <c r="I7" s="120" t="s">
        <v>120</v>
      </c>
      <c r="J7" s="124"/>
      <c r="K7" s="124"/>
      <c r="L7" s="124" t="s">
        <v>126</v>
      </c>
      <c r="M7" s="124" t="s">
        <v>154</v>
      </c>
      <c r="N7" s="124" t="s">
        <v>154</v>
      </c>
      <c r="O7" s="124" t="s">
        <v>1285</v>
      </c>
      <c r="P7" s="124" t="s">
        <v>1285</v>
      </c>
      <c r="Q7" s="124" t="s">
        <v>1285</v>
      </c>
      <c r="R7" s="124" t="s">
        <v>1285</v>
      </c>
      <c r="S7" s="124" t="s">
        <v>1285</v>
      </c>
      <c r="T7" s="124" t="s">
        <v>1285</v>
      </c>
      <c r="U7" s="124" t="s">
        <v>1285</v>
      </c>
      <c r="V7" s="124" t="s">
        <v>1285</v>
      </c>
      <c r="W7" s="124" t="s">
        <v>1285</v>
      </c>
      <c r="X7" s="124" t="s">
        <v>1285</v>
      </c>
      <c r="Y7" s="124" t="s">
        <v>1285</v>
      </c>
      <c r="Z7" s="124" t="s">
        <v>1285</v>
      </c>
      <c r="AA7" s="124" t="s">
        <v>1285</v>
      </c>
      <c r="AB7" s="124" t="s">
        <v>1285</v>
      </c>
      <c r="AC7" s="124" t="s">
        <v>1285</v>
      </c>
      <c r="AD7" s="124" t="s">
        <v>1285</v>
      </c>
      <c r="AE7" s="124" t="s">
        <v>1285</v>
      </c>
      <c r="AF7" s="124" t="s">
        <v>1285</v>
      </c>
      <c r="AG7" s="124" t="s">
        <v>1285</v>
      </c>
      <c r="AH7" s="124" t="s">
        <v>1285</v>
      </c>
      <c r="AI7" s="124" t="s">
        <v>1285</v>
      </c>
      <c r="AJ7" s="124" t="s">
        <v>1285</v>
      </c>
      <c r="AK7" s="124" t="s">
        <v>1285</v>
      </c>
      <c r="AL7" s="124" t="s">
        <v>1285</v>
      </c>
      <c r="AM7" s="124" t="s">
        <v>1285</v>
      </c>
      <c r="AN7" s="124" t="s">
        <v>1285</v>
      </c>
      <c r="AO7" s="124" t="s">
        <v>155</v>
      </c>
      <c r="AP7" s="124" t="s">
        <v>155</v>
      </c>
      <c r="AQ7" s="124" t="s">
        <v>155</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row>
    <row r="8" spans="1:87">
      <c r="H8" s="118" t="s">
        <v>128</v>
      </c>
      <c r="I8" s="120" t="s">
        <v>120</v>
      </c>
      <c r="J8" s="124"/>
      <c r="K8" s="124"/>
      <c r="L8" s="124" t="b">
        <v>0</v>
      </c>
      <c r="M8" s="124"/>
      <c r="N8" s="124" t="s">
        <v>1286</v>
      </c>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v>0</v>
      </c>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c r="BN8" s="124">
        <v>0</v>
      </c>
    </row>
    <row r="9" spans="1:87">
      <c r="H9" s="118" t="s">
        <v>129</v>
      </c>
      <c r="I9" s="120" t="s">
        <v>120</v>
      </c>
      <c r="J9" s="124"/>
      <c r="K9" s="124"/>
      <c r="L9" s="124"/>
      <c r="M9" s="124"/>
      <c r="N9" s="124"/>
      <c r="O9" s="124"/>
      <c r="P9" s="124"/>
      <c r="Q9" s="124"/>
      <c r="R9" s="124"/>
      <c r="S9" s="124"/>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282"/>
      <c r="BK9" s="282"/>
      <c r="BL9" s="282"/>
      <c r="BM9" s="102"/>
      <c r="BN9" s="102"/>
    </row>
    <row r="10" spans="1:87">
      <c r="H10" s="118" t="s">
        <v>130</v>
      </c>
      <c r="I10" s="120" t="s">
        <v>120</v>
      </c>
      <c r="J10" s="124"/>
      <c r="K10" s="124"/>
      <c r="L10" s="124"/>
      <c r="M10" s="124"/>
      <c r="N10" s="124"/>
      <c r="O10" s="124"/>
      <c r="P10" s="124"/>
      <c r="Q10" s="124"/>
      <c r="R10" s="124"/>
      <c r="S10" s="124"/>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282"/>
      <c r="BK10" s="282"/>
      <c r="BL10" s="282"/>
      <c r="BM10" s="102"/>
      <c r="BN10" s="102"/>
    </row>
    <row r="11" spans="1:87">
      <c r="J11" s="7"/>
      <c r="K11" s="7"/>
      <c r="L11" s="24"/>
      <c r="M11" s="24"/>
      <c r="N11" s="24"/>
      <c r="O11" s="24"/>
      <c r="P11" s="24"/>
      <c r="Q11" s="24"/>
      <c r="R11" s="24"/>
      <c r="S11" s="24"/>
      <c r="BJ11" s="65"/>
      <c r="BK11" s="65"/>
      <c r="BL11" s="65"/>
    </row>
    <row r="12" spans="1:87" ht="24">
      <c r="K12" s="25"/>
      <c r="L12" s="229" t="s">
        <v>131</v>
      </c>
      <c r="M12" s="526" t="s">
        <v>1223</v>
      </c>
      <c r="N12" s="527"/>
      <c r="O12" s="483" t="s">
        <v>1224</v>
      </c>
      <c r="P12" s="484"/>
      <c r="Q12" s="484"/>
      <c r="R12" s="484"/>
      <c r="S12" s="484"/>
      <c r="T12" s="484"/>
      <c r="U12" s="484"/>
      <c r="V12" s="484"/>
      <c r="W12" s="484"/>
      <c r="X12" s="484"/>
      <c r="Y12" s="484"/>
      <c r="Z12" s="484"/>
      <c r="AA12" s="484"/>
      <c r="AB12" s="484"/>
      <c r="AC12" s="484"/>
      <c r="AD12" s="484"/>
      <c r="AE12" s="484"/>
      <c r="AF12" s="484"/>
      <c r="AG12" s="484"/>
      <c r="AH12" s="484"/>
      <c r="AI12" s="484"/>
      <c r="AJ12" s="484"/>
      <c r="AK12" s="484"/>
      <c r="AL12" s="484"/>
      <c r="AM12" s="484"/>
      <c r="AN12" s="485"/>
      <c r="AO12" s="484" t="s">
        <v>1282</v>
      </c>
      <c r="AP12" s="484"/>
      <c r="AQ12" s="484"/>
      <c r="AR12" s="484"/>
      <c r="AS12" s="484"/>
      <c r="AT12" s="484"/>
      <c r="AU12" s="484"/>
      <c r="AV12" s="484"/>
      <c r="AW12" s="484"/>
      <c r="AX12" s="484"/>
      <c r="AY12" s="484"/>
      <c r="AZ12" s="484"/>
      <c r="BA12" s="484"/>
      <c r="BB12" s="484"/>
      <c r="BC12" s="484"/>
      <c r="BD12" s="484"/>
      <c r="BE12" s="484"/>
      <c r="BF12" s="484"/>
      <c r="BG12" s="484"/>
      <c r="BH12" s="484"/>
      <c r="BI12" s="484"/>
      <c r="BJ12" s="484"/>
      <c r="BK12" s="484"/>
      <c r="BL12" s="484"/>
      <c r="BM12" s="484"/>
      <c r="BN12" s="485"/>
    </row>
    <row r="13" spans="1:87" ht="24">
      <c r="A13" s="21" t="s">
        <v>133</v>
      </c>
      <c r="C13" s="21" t="s">
        <v>134</v>
      </c>
      <c r="D13" s="21" t="s">
        <v>135</v>
      </c>
      <c r="E13" s="243"/>
      <c r="J13" s="61" t="s">
        <v>136</v>
      </c>
      <c r="K13" s="278" t="s">
        <v>137</v>
      </c>
      <c r="L13" s="278" t="s">
        <v>138</v>
      </c>
      <c r="M13" s="278" t="s">
        <v>1223</v>
      </c>
      <c r="N13" s="281" t="s">
        <v>1226</v>
      </c>
      <c r="O13" s="237" t="s">
        <v>1227</v>
      </c>
      <c r="P13" s="238" t="s">
        <v>1228</v>
      </c>
      <c r="Q13" s="238" t="s">
        <v>1229</v>
      </c>
      <c r="R13" s="238" t="s">
        <v>1230</v>
      </c>
      <c r="S13" s="238" t="s">
        <v>1231</v>
      </c>
      <c r="T13" s="238" t="s">
        <v>1232</v>
      </c>
      <c r="U13" s="238" t="s">
        <v>1233</v>
      </c>
      <c r="V13" s="238" t="s">
        <v>1234</v>
      </c>
      <c r="W13" s="238" t="s">
        <v>1235</v>
      </c>
      <c r="X13" s="238" t="s">
        <v>1236</v>
      </c>
      <c r="Y13" s="238" t="s">
        <v>1237</v>
      </c>
      <c r="Z13" s="238" t="s">
        <v>1238</v>
      </c>
      <c r="AA13" s="238" t="s">
        <v>1239</v>
      </c>
      <c r="AB13" s="238" t="s">
        <v>1240</v>
      </c>
      <c r="AC13" s="238" t="s">
        <v>1241</v>
      </c>
      <c r="AD13" s="238" t="s">
        <v>1242</v>
      </c>
      <c r="AE13" s="238" t="s">
        <v>1243</v>
      </c>
      <c r="AF13" s="238" t="s">
        <v>1244</v>
      </c>
      <c r="AG13" s="238" t="s">
        <v>1245</v>
      </c>
      <c r="AH13" s="238" t="s">
        <v>1246</v>
      </c>
      <c r="AI13" s="238" t="s">
        <v>1247</v>
      </c>
      <c r="AJ13" s="238" t="s">
        <v>1248</v>
      </c>
      <c r="AK13" s="238" t="s">
        <v>1249</v>
      </c>
      <c r="AL13" s="238" t="s">
        <v>1250</v>
      </c>
      <c r="AM13" s="238" t="s">
        <v>1251</v>
      </c>
      <c r="AN13" s="239" t="s">
        <v>1252</v>
      </c>
      <c r="AO13" s="238" t="s">
        <v>1253</v>
      </c>
      <c r="AP13" s="238" t="s">
        <v>1254</v>
      </c>
      <c r="AQ13" s="238" t="s">
        <v>1255</v>
      </c>
      <c r="AR13" s="238" t="s">
        <v>1256</v>
      </c>
      <c r="AS13" s="238" t="s">
        <v>1257</v>
      </c>
      <c r="AT13" s="238" t="s">
        <v>1258</v>
      </c>
      <c r="AU13" s="238" t="s">
        <v>1259</v>
      </c>
      <c r="AV13" s="238" t="s">
        <v>1260</v>
      </c>
      <c r="AW13" s="238" t="s">
        <v>1261</v>
      </c>
      <c r="AX13" s="238" t="s">
        <v>1262</v>
      </c>
      <c r="AY13" s="238" t="s">
        <v>1263</v>
      </c>
      <c r="AZ13" s="238" t="s">
        <v>1264</v>
      </c>
      <c r="BA13" s="238" t="s">
        <v>1265</v>
      </c>
      <c r="BB13" s="238" t="s">
        <v>1266</v>
      </c>
      <c r="BC13" s="238" t="s">
        <v>1267</v>
      </c>
      <c r="BD13" s="238" t="s">
        <v>1268</v>
      </c>
      <c r="BE13" s="238" t="s">
        <v>1269</v>
      </c>
      <c r="BF13" s="238" t="s">
        <v>1270</v>
      </c>
      <c r="BG13" s="238" t="s">
        <v>1271</v>
      </c>
      <c r="BH13" s="238" t="s">
        <v>1272</v>
      </c>
      <c r="BI13" s="238" t="s">
        <v>1273</v>
      </c>
      <c r="BJ13" s="238" t="s">
        <v>1274</v>
      </c>
      <c r="BK13" s="238" t="s">
        <v>1275</v>
      </c>
      <c r="BL13" s="238" t="s">
        <v>1276</v>
      </c>
      <c r="BM13" s="238" t="s">
        <v>1277</v>
      </c>
      <c r="BN13" s="239" t="s">
        <v>1278</v>
      </c>
      <c r="BO13" s="241" t="s">
        <v>141</v>
      </c>
      <c r="BQ13" s="65"/>
      <c r="BR13" s="65"/>
      <c r="BS13" s="65"/>
      <c r="BT13" s="65"/>
      <c r="BU13" s="65"/>
      <c r="BV13" s="65"/>
      <c r="BW13" s="65"/>
      <c r="BX13" s="65"/>
      <c r="BY13" s="65"/>
      <c r="BZ13" s="65"/>
      <c r="CA13" s="65"/>
      <c r="CB13" s="65"/>
      <c r="CC13" s="65"/>
      <c r="CD13" s="65"/>
      <c r="CE13" s="65"/>
      <c r="CF13" s="65"/>
      <c r="CG13" s="65"/>
      <c r="CH13" s="65"/>
      <c r="CI13" s="65"/>
    </row>
    <row r="14" spans="1:87">
      <c r="A14" s="5" t="str" cm="1">
        <f t="array" ref="A14">_xlfn.UNIQUE(system.policy.PlanningReserveMargin.__131[Data Scenario Tag])</f>
        <v>PRM_Reliability</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3"/>
      <c r="J14" s="58" t="s">
        <v>995</v>
      </c>
      <c r="K14" s="57" t="s">
        <v>1287</v>
      </c>
      <c r="L14" s="64" t="b">
        <v>1</v>
      </c>
      <c r="M14" s="9" t="s">
        <v>1222</v>
      </c>
      <c r="N14" s="9"/>
      <c r="O14" s="330">
        <v>1200</v>
      </c>
      <c r="P14" s="330">
        <v>1250</v>
      </c>
      <c r="Q14" s="330">
        <v>1300</v>
      </c>
      <c r="R14" s="330">
        <v>1350</v>
      </c>
      <c r="S14" s="330">
        <v>1400</v>
      </c>
      <c r="T14" s="330">
        <v>1450</v>
      </c>
      <c r="U14" s="330">
        <v>1500</v>
      </c>
      <c r="V14" s="330">
        <v>1550</v>
      </c>
      <c r="W14" s="330">
        <v>1600</v>
      </c>
      <c r="X14" s="330">
        <v>1650</v>
      </c>
      <c r="Y14" s="330">
        <v>1700</v>
      </c>
      <c r="Z14" s="330">
        <v>1750</v>
      </c>
      <c r="AA14" s="330">
        <v>1800</v>
      </c>
      <c r="AB14" s="330">
        <v>1850</v>
      </c>
      <c r="AC14" s="330">
        <v>1900</v>
      </c>
      <c r="AD14" s="330">
        <v>1950</v>
      </c>
      <c r="AE14" s="330">
        <v>2000</v>
      </c>
      <c r="AF14" s="330">
        <v>2050</v>
      </c>
      <c r="AG14" s="330">
        <v>2100</v>
      </c>
      <c r="AH14" s="330">
        <v>2150</v>
      </c>
      <c r="AI14" s="330">
        <v>2200</v>
      </c>
      <c r="AJ14" s="330">
        <v>2250</v>
      </c>
      <c r="AK14" s="330">
        <v>2300</v>
      </c>
      <c r="AL14" s="330">
        <v>2350</v>
      </c>
      <c r="AM14" s="330">
        <v>2400</v>
      </c>
      <c r="AN14" s="330">
        <v>2450</v>
      </c>
      <c r="AO14" s="242"/>
      <c r="AP14" s="242"/>
      <c r="AQ14" s="242"/>
      <c r="AR14" s="242"/>
      <c r="AS14" s="242"/>
      <c r="AT14" s="242"/>
      <c r="AU14" s="242"/>
      <c r="AV14" s="242"/>
      <c r="AW14" s="242"/>
      <c r="AX14" s="242"/>
      <c r="AY14" s="242"/>
      <c r="AZ14" s="242"/>
      <c r="BA14" s="242"/>
      <c r="BB14" s="242"/>
      <c r="BC14" s="242"/>
      <c r="BD14" s="242"/>
      <c r="BE14" s="242"/>
      <c r="BF14" s="242"/>
      <c r="BG14" s="242"/>
      <c r="BH14" s="242"/>
      <c r="BI14" s="242"/>
      <c r="BJ14" s="242"/>
      <c r="BK14" s="242"/>
      <c r="BL14" s="242"/>
      <c r="BM14" s="242"/>
      <c r="BN14" s="242"/>
      <c r="BO14" s="59"/>
      <c r="BQ14" s="65"/>
      <c r="BR14" s="65"/>
      <c r="BS14" s="65"/>
      <c r="BT14" s="65"/>
      <c r="BU14" s="65"/>
      <c r="BV14" s="65"/>
      <c r="BW14" s="65"/>
      <c r="BX14" s="65"/>
      <c r="BY14" s="65"/>
      <c r="BZ14" s="65"/>
      <c r="CA14" s="65"/>
      <c r="CB14" s="65"/>
      <c r="CC14" s="65"/>
      <c r="CD14" s="65"/>
      <c r="CE14" s="65"/>
      <c r="CF14" s="65"/>
      <c r="CG14" s="65"/>
      <c r="CH14" s="65"/>
      <c r="CI14" s="65"/>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3"/>
      <c r="BQ15" s="65"/>
      <c r="BR15" s="65"/>
      <c r="BS15" s="65"/>
      <c r="BT15" s="65"/>
      <c r="BU15" s="65"/>
      <c r="BV15" s="65"/>
      <c r="BW15" s="65"/>
      <c r="BX15" s="65"/>
      <c r="BY15" s="65"/>
      <c r="BZ15" s="65"/>
      <c r="CA15" s="65"/>
      <c r="CB15" s="65"/>
      <c r="CC15" s="65"/>
      <c r="CD15" s="65"/>
      <c r="CE15" s="65"/>
      <c r="CF15" s="65"/>
      <c r="CG15" s="65"/>
      <c r="CH15" s="65"/>
      <c r="CI15" s="65"/>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3"/>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3"/>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3"/>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3"/>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3"/>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3"/>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3"/>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3"/>
    </row>
    <row r="24" spans="1:13" ht="18.75">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3"/>
      <c r="J24" s="2" t="s">
        <v>1288</v>
      </c>
      <c r="K24" s="2"/>
      <c r="L24" s="2"/>
      <c r="M24" s="2"/>
    </row>
    <row r="26" spans="1:13" outlineLevel="1">
      <c r="H26" s="118" t="s">
        <v>119</v>
      </c>
      <c r="I26" s="120" t="s">
        <v>120</v>
      </c>
      <c r="J26" s="124" t="s">
        <v>121</v>
      </c>
      <c r="K26" s="124" t="s">
        <v>122</v>
      </c>
      <c r="L26" s="124" t="s">
        <v>114</v>
      </c>
      <c r="M26" s="124" t="str">
        <f>_xlfn.CONCAT(M$33,".ELCCReliabilityContribution.to")</f>
        <v>PRM.ELCCReliabilityContribution.to</v>
      </c>
    </row>
    <row r="27" spans="1:13">
      <c r="H27" s="118" t="s">
        <v>125</v>
      </c>
      <c r="I27" s="120" t="s">
        <v>120</v>
      </c>
      <c r="J27" s="124"/>
      <c r="K27" s="124"/>
      <c r="L27" s="124" t="s">
        <v>126</v>
      </c>
      <c r="M27" s="124" t="s">
        <v>126</v>
      </c>
    </row>
    <row r="28" spans="1:13">
      <c r="H28" s="118" t="s">
        <v>128</v>
      </c>
      <c r="I28" s="120" t="s">
        <v>120</v>
      </c>
      <c r="J28" s="124"/>
      <c r="K28" s="124"/>
      <c r="L28" s="124" t="b">
        <v>0</v>
      </c>
      <c r="M28" s="124" t="b">
        <v>0</v>
      </c>
    </row>
    <row r="29" spans="1:13">
      <c r="H29" s="118" t="s">
        <v>129</v>
      </c>
      <c r="I29" s="120" t="s">
        <v>120</v>
      </c>
      <c r="J29" s="124"/>
      <c r="K29" s="124"/>
      <c r="L29" s="124"/>
      <c r="M29" s="124"/>
    </row>
    <row r="30" spans="1:13">
      <c r="H30" s="118" t="s">
        <v>130</v>
      </c>
      <c r="I30" s="120" t="s">
        <v>120</v>
      </c>
      <c r="J30" s="124"/>
      <c r="K30" s="124"/>
      <c r="L30" s="124"/>
      <c r="M30" s="124"/>
    </row>
    <row r="31" spans="1:13">
      <c r="J31" s="7"/>
      <c r="K31" s="7"/>
      <c r="L31" s="24"/>
      <c r="M31" s="24"/>
    </row>
    <row r="32" spans="1:13" ht="21.95" customHeight="1">
      <c r="K32" s="283"/>
      <c r="L32" s="229" t="s">
        <v>131</v>
      </c>
      <c r="M32" s="67" t="s">
        <v>1289</v>
      </c>
    </row>
    <row r="33" spans="8:92" ht="33.950000000000003" customHeight="1">
      <c r="J33" s="68" t="s">
        <v>136</v>
      </c>
      <c r="K33" s="279" t="s">
        <v>137</v>
      </c>
      <c r="L33" s="279" t="s">
        <v>138</v>
      </c>
      <c r="M33" s="288" t="s">
        <v>995</v>
      </c>
    </row>
    <row r="34" spans="8:92">
      <c r="J34" s="58" t="s">
        <v>1023</v>
      </c>
      <c r="K34" s="57" t="s">
        <v>1287</v>
      </c>
      <c r="L34" s="64" t="b">
        <v>1</v>
      </c>
      <c r="M34" s="64" t="b">
        <v>1</v>
      </c>
    </row>
    <row r="35" spans="8:92">
      <c r="J35" s="58" t="s">
        <v>1051</v>
      </c>
      <c r="K35" s="57" t="s">
        <v>1287</v>
      </c>
      <c r="L35" s="64" t="b">
        <v>1</v>
      </c>
      <c r="M35" s="64" t="b">
        <v>1</v>
      </c>
    </row>
    <row r="44" spans="8:92" ht="18.75">
      <c r="J44" s="2" t="s">
        <v>1290</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18" t="s">
        <v>119</v>
      </c>
      <c r="I46" s="120" t="s">
        <v>120</v>
      </c>
      <c r="J46" s="124" t="s">
        <v>121</v>
      </c>
      <c r="K46" s="124" t="s">
        <v>122</v>
      </c>
      <c r="L46" s="124" t="s">
        <v>114</v>
      </c>
      <c r="M46" s="289" t="str">
        <f>_xlfn.CONCAT(M$53,".ELCCFacetToSurface.to")</f>
        <v>Solar-Storage_Surface.ELCCFacetToSurface.to</v>
      </c>
      <c r="N46" s="289" t="str">
        <f>_xlfn.CONCAT(N$53,".ELCCFacetToSurface.to")</f>
        <v>Wind_Surface.ELCCFacetToSurface.to</v>
      </c>
      <c r="O46" s="124" t="s">
        <v>1291</v>
      </c>
      <c r="P46" s="124" t="s">
        <v>1291</v>
      </c>
      <c r="Q46" s="124" t="s">
        <v>1291</v>
      </c>
      <c r="R46" s="124" t="s">
        <v>1291</v>
      </c>
      <c r="S46" s="124" t="s">
        <v>1291</v>
      </c>
      <c r="T46" s="124" t="s">
        <v>1291</v>
      </c>
      <c r="U46" s="124" t="s">
        <v>1291</v>
      </c>
      <c r="V46" s="124" t="s">
        <v>1291</v>
      </c>
      <c r="W46" s="124" t="s">
        <v>1291</v>
      </c>
      <c r="X46" s="124" t="s">
        <v>1291</v>
      </c>
      <c r="Y46" s="124" t="s">
        <v>1291</v>
      </c>
      <c r="Z46" s="124" t="s">
        <v>1291</v>
      </c>
      <c r="AA46" s="124" t="s">
        <v>1291</v>
      </c>
      <c r="AB46" s="124" t="s">
        <v>1291</v>
      </c>
      <c r="AC46" s="124" t="s">
        <v>1291</v>
      </c>
      <c r="AD46" s="124" t="s">
        <v>1291</v>
      </c>
      <c r="AE46" s="124" t="s">
        <v>1291</v>
      </c>
      <c r="AF46" s="124" t="s">
        <v>1291</v>
      </c>
      <c r="AG46" s="124" t="s">
        <v>1291</v>
      </c>
      <c r="AH46" s="124" t="s">
        <v>1291</v>
      </c>
      <c r="AI46" s="124" t="s">
        <v>1291</v>
      </c>
      <c r="AJ46" s="124" t="s">
        <v>1291</v>
      </c>
      <c r="AK46" s="124" t="s">
        <v>1291</v>
      </c>
      <c r="AL46" s="124" t="s">
        <v>1291</v>
      </c>
      <c r="AM46" s="124" t="s">
        <v>1291</v>
      </c>
      <c r="AN46" s="124" t="s">
        <v>1291</v>
      </c>
      <c r="AO46" s="124" t="s">
        <v>1292</v>
      </c>
      <c r="AP46" s="124" t="s">
        <v>1292</v>
      </c>
      <c r="AQ46" s="124" t="s">
        <v>1292</v>
      </c>
      <c r="AR46" s="124" t="s">
        <v>1292</v>
      </c>
      <c r="AS46" s="124" t="s">
        <v>1292</v>
      </c>
      <c r="AT46" s="124" t="s">
        <v>1292</v>
      </c>
      <c r="AU46" s="124" t="s">
        <v>1292</v>
      </c>
      <c r="AV46" s="124" t="s">
        <v>1292</v>
      </c>
      <c r="AW46" s="124" t="s">
        <v>1292</v>
      </c>
      <c r="AX46" s="124" t="s">
        <v>1292</v>
      </c>
      <c r="AY46" s="124" t="s">
        <v>1292</v>
      </c>
      <c r="AZ46" s="124" t="s">
        <v>1292</v>
      </c>
      <c r="BA46" s="124" t="s">
        <v>1292</v>
      </c>
      <c r="BB46" s="124" t="s">
        <v>1292</v>
      </c>
      <c r="BC46" s="124" t="s">
        <v>1292</v>
      </c>
      <c r="BD46" s="124" t="s">
        <v>1292</v>
      </c>
      <c r="BE46" s="124" t="s">
        <v>1292</v>
      </c>
      <c r="BF46" s="124" t="s">
        <v>1292</v>
      </c>
      <c r="BG46" s="124" t="s">
        <v>1292</v>
      </c>
      <c r="BH46" s="124" t="s">
        <v>1292</v>
      </c>
      <c r="BI46" s="124" t="s">
        <v>1292</v>
      </c>
      <c r="BJ46" s="124" t="s">
        <v>1292</v>
      </c>
      <c r="BK46" s="124" t="s">
        <v>1292</v>
      </c>
      <c r="BL46" s="124" t="s">
        <v>1292</v>
      </c>
      <c r="BM46" s="124" t="s">
        <v>1292</v>
      </c>
      <c r="BN46" s="124" t="s">
        <v>1292</v>
      </c>
      <c r="BO46" s="124" t="s">
        <v>1293</v>
      </c>
      <c r="BP46" s="124" t="s">
        <v>1293</v>
      </c>
      <c r="BQ46" s="124" t="s">
        <v>1293</v>
      </c>
      <c r="BR46" s="124" t="s">
        <v>1293</v>
      </c>
      <c r="BS46" s="124" t="s">
        <v>1293</v>
      </c>
      <c r="BT46" s="124" t="s">
        <v>1293</v>
      </c>
      <c r="BU46" s="124" t="s">
        <v>1293</v>
      </c>
      <c r="BV46" s="124" t="s">
        <v>1293</v>
      </c>
      <c r="BW46" s="124" t="s">
        <v>1293</v>
      </c>
      <c r="BX46" s="124" t="s">
        <v>1293</v>
      </c>
      <c r="BY46" s="124" t="s">
        <v>1293</v>
      </c>
      <c r="BZ46" s="124" t="s">
        <v>1293</v>
      </c>
      <c r="CA46" s="124" t="s">
        <v>1293</v>
      </c>
      <c r="CB46" s="124" t="s">
        <v>1293</v>
      </c>
      <c r="CC46" s="124" t="s">
        <v>1293</v>
      </c>
      <c r="CD46" s="124" t="s">
        <v>1293</v>
      </c>
      <c r="CE46" s="124" t="s">
        <v>1293</v>
      </c>
      <c r="CF46" s="124" t="s">
        <v>1293</v>
      </c>
      <c r="CG46" s="124" t="s">
        <v>1293</v>
      </c>
      <c r="CH46" s="124" t="s">
        <v>1293</v>
      </c>
      <c r="CI46" s="124" t="s">
        <v>1293</v>
      </c>
      <c r="CJ46" s="124" t="s">
        <v>1293</v>
      </c>
      <c r="CK46" s="124" t="s">
        <v>1293</v>
      </c>
      <c r="CL46" s="124" t="s">
        <v>1293</v>
      </c>
      <c r="CM46" s="124" t="s">
        <v>1293</v>
      </c>
      <c r="CN46" s="124" t="s">
        <v>1293</v>
      </c>
    </row>
    <row r="47" spans="8:92" collapsed="1">
      <c r="H47" s="118" t="s">
        <v>125</v>
      </c>
      <c r="I47" s="120" t="s">
        <v>120</v>
      </c>
      <c r="J47" s="124"/>
      <c r="K47" s="124"/>
      <c r="L47" s="124" t="s">
        <v>126</v>
      </c>
      <c r="M47" s="124" t="s">
        <v>126</v>
      </c>
      <c r="N47" s="124" t="s">
        <v>126</v>
      </c>
      <c r="O47" s="124" t="s">
        <v>155</v>
      </c>
      <c r="P47" s="124" t="s">
        <v>155</v>
      </c>
      <c r="Q47" s="124" t="s">
        <v>155</v>
      </c>
      <c r="R47" s="124" t="s">
        <v>155</v>
      </c>
      <c r="S47" s="124" t="s">
        <v>155</v>
      </c>
      <c r="T47" s="124" t="s">
        <v>155</v>
      </c>
      <c r="U47" s="124" t="s">
        <v>155</v>
      </c>
      <c r="V47" s="124" t="s">
        <v>155</v>
      </c>
      <c r="W47" s="124" t="s">
        <v>155</v>
      </c>
      <c r="X47" s="124" t="s">
        <v>155</v>
      </c>
      <c r="Y47" s="124" t="s">
        <v>155</v>
      </c>
      <c r="Z47" s="124" t="s">
        <v>155</v>
      </c>
      <c r="AA47" s="124" t="s">
        <v>155</v>
      </c>
      <c r="AB47" s="124" t="s">
        <v>155</v>
      </c>
      <c r="AC47" s="124" t="s">
        <v>155</v>
      </c>
      <c r="AD47" s="124" t="s">
        <v>155</v>
      </c>
      <c r="AE47" s="124" t="s">
        <v>155</v>
      </c>
      <c r="AF47" s="124" t="s">
        <v>155</v>
      </c>
      <c r="AG47" s="124" t="s">
        <v>155</v>
      </c>
      <c r="AH47" s="124" t="s">
        <v>155</v>
      </c>
      <c r="AI47" s="124" t="s">
        <v>155</v>
      </c>
      <c r="AJ47" s="124" t="s">
        <v>155</v>
      </c>
      <c r="AK47" s="124" t="s">
        <v>155</v>
      </c>
      <c r="AL47" s="124" t="s">
        <v>155</v>
      </c>
      <c r="AM47" s="124" t="s">
        <v>155</v>
      </c>
      <c r="AN47" s="124" t="s">
        <v>155</v>
      </c>
      <c r="AO47" s="124" t="s">
        <v>154</v>
      </c>
      <c r="AP47" s="124" t="s">
        <v>154</v>
      </c>
      <c r="AQ47" s="124" t="s">
        <v>154</v>
      </c>
      <c r="AR47" s="124" t="s">
        <v>154</v>
      </c>
      <c r="AS47" s="124" t="s">
        <v>154</v>
      </c>
      <c r="AT47" s="124" t="s">
        <v>154</v>
      </c>
      <c r="AU47" s="124" t="s">
        <v>154</v>
      </c>
      <c r="AV47" s="124" t="s">
        <v>154</v>
      </c>
      <c r="AW47" s="124" t="s">
        <v>154</v>
      </c>
      <c r="AX47" s="124" t="s">
        <v>154</v>
      </c>
      <c r="AY47" s="124" t="s">
        <v>154</v>
      </c>
      <c r="AZ47" s="124" t="s">
        <v>154</v>
      </c>
      <c r="BA47" s="124" t="s">
        <v>154</v>
      </c>
      <c r="BB47" s="124" t="s">
        <v>154</v>
      </c>
      <c r="BC47" s="124" t="s">
        <v>154</v>
      </c>
      <c r="BD47" s="124" t="s">
        <v>154</v>
      </c>
      <c r="BE47" s="124" t="s">
        <v>154</v>
      </c>
      <c r="BF47" s="124" t="s">
        <v>154</v>
      </c>
      <c r="BG47" s="124" t="s">
        <v>154</v>
      </c>
      <c r="BH47" s="124" t="s">
        <v>154</v>
      </c>
      <c r="BI47" s="124" t="s">
        <v>154</v>
      </c>
      <c r="BJ47" s="124" t="s">
        <v>154</v>
      </c>
      <c r="BK47" s="124" t="s">
        <v>154</v>
      </c>
      <c r="BL47" s="124" t="s">
        <v>154</v>
      </c>
      <c r="BM47" s="124" t="s">
        <v>154</v>
      </c>
      <c r="BN47" s="124" t="s">
        <v>154</v>
      </c>
      <c r="BO47" s="124" t="s">
        <v>154</v>
      </c>
      <c r="BP47" s="124" t="s">
        <v>154</v>
      </c>
      <c r="BQ47" s="124" t="s">
        <v>154</v>
      </c>
      <c r="BR47" s="124" t="s">
        <v>154</v>
      </c>
      <c r="BS47" s="124" t="s">
        <v>154</v>
      </c>
      <c r="BT47" s="124" t="s">
        <v>154</v>
      </c>
      <c r="BU47" s="124" t="s">
        <v>154</v>
      </c>
      <c r="BV47" s="124" t="s">
        <v>154</v>
      </c>
      <c r="BW47" s="124" t="s">
        <v>154</v>
      </c>
      <c r="BX47" s="124" t="s">
        <v>154</v>
      </c>
      <c r="BY47" s="124" t="s">
        <v>154</v>
      </c>
      <c r="BZ47" s="124" t="s">
        <v>154</v>
      </c>
      <c r="CA47" s="124" t="s">
        <v>154</v>
      </c>
      <c r="CB47" s="124" t="s">
        <v>154</v>
      </c>
      <c r="CC47" s="124" t="s">
        <v>154</v>
      </c>
      <c r="CD47" s="124" t="s">
        <v>154</v>
      </c>
      <c r="CE47" s="124" t="s">
        <v>154</v>
      </c>
      <c r="CF47" s="124" t="s">
        <v>154</v>
      </c>
      <c r="CG47" s="124" t="s">
        <v>154</v>
      </c>
      <c r="CH47" s="124" t="s">
        <v>154</v>
      </c>
      <c r="CI47" s="124" t="s">
        <v>154</v>
      </c>
      <c r="CJ47" s="124" t="s">
        <v>154</v>
      </c>
      <c r="CK47" s="124" t="s">
        <v>154</v>
      </c>
      <c r="CL47" s="124" t="s">
        <v>154</v>
      </c>
      <c r="CM47" s="124" t="s">
        <v>154</v>
      </c>
      <c r="CN47" s="124" t="s">
        <v>154</v>
      </c>
    </row>
    <row r="48" spans="8:92">
      <c r="H48" s="118" t="s">
        <v>128</v>
      </c>
      <c r="I48" s="120" t="s">
        <v>120</v>
      </c>
      <c r="J48" s="124"/>
      <c r="K48" s="124"/>
      <c r="L48" s="124" t="b">
        <v>0</v>
      </c>
      <c r="M48" s="124" t="b">
        <v>0</v>
      </c>
      <c r="N48" s="124" t="b">
        <v>0</v>
      </c>
      <c r="O48" s="290"/>
      <c r="P48" s="290"/>
      <c r="Q48" s="290"/>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row>
    <row r="49" spans="1:113">
      <c r="H49" s="118" t="s">
        <v>129</v>
      </c>
      <c r="I49" s="120" t="s">
        <v>120</v>
      </c>
      <c r="J49" s="124"/>
      <c r="K49" s="124"/>
      <c r="L49" s="124"/>
      <c r="M49" s="124"/>
      <c r="N49" s="290"/>
      <c r="O49" s="290"/>
      <c r="P49" s="290"/>
      <c r="Q49" s="290"/>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row>
    <row r="50" spans="1:113">
      <c r="H50" s="118" t="s">
        <v>130</v>
      </c>
      <c r="I50" s="120" t="s">
        <v>120</v>
      </c>
      <c r="J50" s="124"/>
      <c r="K50" s="124"/>
      <c r="L50" s="124"/>
      <c r="M50" s="124"/>
      <c r="N50" s="290"/>
      <c r="O50" s="290"/>
      <c r="P50" s="290"/>
      <c r="Q50" s="290"/>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row>
    <row r="51" spans="1:113">
      <c r="F51" s="49"/>
      <c r="G51" s="49"/>
      <c r="H51" s="49"/>
      <c r="I51" s="49"/>
      <c r="J51" s="49"/>
      <c r="K51" s="7"/>
      <c r="L51" s="24"/>
      <c r="M51" s="24"/>
      <c r="N51" s="72"/>
      <c r="O51" s="72"/>
      <c r="P51" s="72"/>
      <c r="Q51" s="72"/>
    </row>
    <row r="52" spans="1:113" s="70" customFormat="1" ht="24">
      <c r="A52" s="49"/>
      <c r="B52" s="49"/>
      <c r="C52" s="49"/>
      <c r="D52" s="49"/>
      <c r="E52" s="49"/>
      <c r="F52" s="49"/>
      <c r="G52" s="49"/>
      <c r="H52" s="49"/>
      <c r="I52" s="49"/>
      <c r="J52" s="49"/>
      <c r="K52" s="284"/>
      <c r="L52" s="229" t="s">
        <v>131</v>
      </c>
      <c r="M52" s="524" t="s">
        <v>1294</v>
      </c>
      <c r="N52" s="525"/>
      <c r="O52" s="483" t="s">
        <v>1295</v>
      </c>
      <c r="P52" s="484"/>
      <c r="Q52" s="484"/>
      <c r="R52" s="484"/>
      <c r="S52" s="484"/>
      <c r="T52" s="484"/>
      <c r="U52" s="484"/>
      <c r="V52" s="484"/>
      <c r="W52" s="484"/>
      <c r="X52" s="484"/>
      <c r="Y52" s="484"/>
      <c r="Z52" s="484"/>
      <c r="AA52" s="484"/>
      <c r="AB52" s="484"/>
      <c r="AC52" s="484"/>
      <c r="AD52" s="484"/>
      <c r="AE52" s="484"/>
      <c r="AF52" s="484"/>
      <c r="AG52" s="484"/>
      <c r="AH52" s="484"/>
      <c r="AI52" s="484"/>
      <c r="AJ52" s="484"/>
      <c r="AK52" s="484"/>
      <c r="AL52" s="484"/>
      <c r="AM52" s="484"/>
      <c r="AN52" s="484"/>
      <c r="AO52" s="483" t="s">
        <v>1296</v>
      </c>
      <c r="AP52" s="484"/>
      <c r="AQ52" s="484"/>
      <c r="AR52" s="484"/>
      <c r="AS52" s="484"/>
      <c r="AT52" s="484"/>
      <c r="AU52" s="484"/>
      <c r="AV52" s="484"/>
      <c r="AW52" s="484"/>
      <c r="AX52" s="484"/>
      <c r="AY52" s="484"/>
      <c r="AZ52" s="484"/>
      <c r="BA52" s="484"/>
      <c r="BB52" s="484"/>
      <c r="BC52" s="484"/>
      <c r="BD52" s="484"/>
      <c r="BE52" s="484"/>
      <c r="BF52" s="484"/>
      <c r="BG52" s="484"/>
      <c r="BH52" s="484"/>
      <c r="BI52" s="484"/>
      <c r="BJ52" s="484"/>
      <c r="BK52" s="484"/>
      <c r="BL52" s="484"/>
      <c r="BM52" s="484"/>
      <c r="BN52" s="485"/>
      <c r="BO52" s="488" t="s">
        <v>1297</v>
      </c>
      <c r="BP52" s="489"/>
      <c r="BQ52" s="489"/>
      <c r="BR52" s="489"/>
      <c r="BS52" s="489"/>
      <c r="BT52" s="489"/>
      <c r="BU52" s="489"/>
      <c r="BV52" s="489"/>
      <c r="BW52" s="489"/>
      <c r="BX52" s="489"/>
      <c r="BY52" s="489"/>
      <c r="BZ52" s="489"/>
      <c r="CA52" s="489"/>
      <c r="CB52" s="489"/>
      <c r="CC52" s="489"/>
      <c r="CD52" s="489"/>
      <c r="CE52" s="489"/>
      <c r="CF52" s="489"/>
      <c r="CG52" s="489"/>
      <c r="CH52" s="489"/>
      <c r="CI52" s="489"/>
      <c r="CJ52" s="489"/>
      <c r="CK52" s="489"/>
      <c r="CL52" s="489"/>
      <c r="CM52" s="489"/>
      <c r="CN52" s="491"/>
      <c r="CO52" s="283"/>
      <c r="CP52"/>
      <c r="CQ52"/>
      <c r="CR52"/>
      <c r="CS52"/>
      <c r="CT52"/>
      <c r="CU52"/>
      <c r="CV52"/>
      <c r="CW52"/>
      <c r="CX52"/>
      <c r="CY52"/>
      <c r="CZ52"/>
      <c r="DA52"/>
      <c r="DB52"/>
      <c r="DC52"/>
      <c r="DD52"/>
      <c r="DE52"/>
      <c r="DF52"/>
      <c r="DG52"/>
      <c r="DH52"/>
      <c r="DI52"/>
    </row>
    <row r="53" spans="1:113" ht="47.25" customHeight="1">
      <c r="J53" s="68" t="s">
        <v>136</v>
      </c>
      <c r="K53" s="279" t="s">
        <v>137</v>
      </c>
      <c r="L53" s="279" t="s">
        <v>138</v>
      </c>
      <c r="M53" s="288" t="s">
        <v>1023</v>
      </c>
      <c r="N53" s="288" t="s">
        <v>1051</v>
      </c>
      <c r="O53" s="286" t="s">
        <v>1298</v>
      </c>
      <c r="P53" s="287" t="s">
        <v>1299</v>
      </c>
      <c r="Q53" s="287" t="s">
        <v>1300</v>
      </c>
      <c r="R53" s="287" t="s">
        <v>1301</v>
      </c>
      <c r="S53" s="287" t="s">
        <v>1302</v>
      </c>
      <c r="T53" s="287" t="s">
        <v>1303</v>
      </c>
      <c r="U53" s="287" t="s">
        <v>1304</v>
      </c>
      <c r="V53" s="287" t="s">
        <v>1305</v>
      </c>
      <c r="W53" s="287" t="s">
        <v>1306</v>
      </c>
      <c r="X53" s="287" t="s">
        <v>1307</v>
      </c>
      <c r="Y53" s="287" t="s">
        <v>1308</v>
      </c>
      <c r="Z53" s="287" t="s">
        <v>1309</v>
      </c>
      <c r="AA53" s="287" t="s">
        <v>1310</v>
      </c>
      <c r="AB53" s="287" t="s">
        <v>1311</v>
      </c>
      <c r="AC53" s="287" t="s">
        <v>1312</v>
      </c>
      <c r="AD53" s="287" t="s">
        <v>1313</v>
      </c>
      <c r="AE53" s="287" t="s">
        <v>1314</v>
      </c>
      <c r="AF53" s="287" t="s">
        <v>1315</v>
      </c>
      <c r="AG53" s="287" t="s">
        <v>1316</v>
      </c>
      <c r="AH53" s="287" t="s">
        <v>1317</v>
      </c>
      <c r="AI53" s="287" t="s">
        <v>1318</v>
      </c>
      <c r="AJ53" s="287" t="s">
        <v>1319</v>
      </c>
      <c r="AK53" s="287" t="s">
        <v>1320</v>
      </c>
      <c r="AL53" s="287" t="s">
        <v>1321</v>
      </c>
      <c r="AM53" s="287" t="s">
        <v>1322</v>
      </c>
      <c r="AN53" s="287" t="s">
        <v>1323</v>
      </c>
      <c r="AO53" s="286" t="s">
        <v>1324</v>
      </c>
      <c r="AP53" s="287" t="s">
        <v>1325</v>
      </c>
      <c r="AQ53" s="287" t="s">
        <v>1326</v>
      </c>
      <c r="AR53" s="287" t="s">
        <v>1327</v>
      </c>
      <c r="AS53" s="287" t="s">
        <v>1328</v>
      </c>
      <c r="AT53" s="287" t="s">
        <v>1329</v>
      </c>
      <c r="AU53" s="287" t="s">
        <v>1330</v>
      </c>
      <c r="AV53" s="287" t="s">
        <v>1331</v>
      </c>
      <c r="AW53" s="287" t="s">
        <v>1332</v>
      </c>
      <c r="AX53" s="287" t="s">
        <v>1333</v>
      </c>
      <c r="AY53" s="287" t="s">
        <v>1334</v>
      </c>
      <c r="AZ53" s="287" t="s">
        <v>1335</v>
      </c>
      <c r="BA53" s="287" t="s">
        <v>1336</v>
      </c>
      <c r="BB53" s="287" t="s">
        <v>1337</v>
      </c>
      <c r="BC53" s="287" t="s">
        <v>1338</v>
      </c>
      <c r="BD53" s="287" t="s">
        <v>1339</v>
      </c>
      <c r="BE53" s="287" t="s">
        <v>1340</v>
      </c>
      <c r="BF53" s="287" t="s">
        <v>1341</v>
      </c>
      <c r="BG53" s="287" t="s">
        <v>1342</v>
      </c>
      <c r="BH53" s="287" t="s">
        <v>1343</v>
      </c>
      <c r="BI53" s="287" t="s">
        <v>1344</v>
      </c>
      <c r="BJ53" s="287" t="s">
        <v>1345</v>
      </c>
      <c r="BK53" s="287" t="s">
        <v>1346</v>
      </c>
      <c r="BL53" s="287" t="s">
        <v>1347</v>
      </c>
      <c r="BM53" s="287" t="s">
        <v>1348</v>
      </c>
      <c r="BN53" s="287" t="s">
        <v>1349</v>
      </c>
      <c r="BO53" s="255" t="s">
        <v>1350</v>
      </c>
      <c r="BP53" s="256" t="s">
        <v>1351</v>
      </c>
      <c r="BQ53" s="256" t="s">
        <v>1352</v>
      </c>
      <c r="BR53" s="256" t="s">
        <v>1353</v>
      </c>
      <c r="BS53" s="256" t="s">
        <v>1354</v>
      </c>
      <c r="BT53" s="256" t="s">
        <v>1355</v>
      </c>
      <c r="BU53" s="256" t="s">
        <v>1356</v>
      </c>
      <c r="BV53" s="256" t="s">
        <v>1357</v>
      </c>
      <c r="BW53" s="256" t="s">
        <v>1358</v>
      </c>
      <c r="BX53" s="256" t="s">
        <v>1359</v>
      </c>
      <c r="BY53" s="256" t="s">
        <v>1360</v>
      </c>
      <c r="BZ53" s="256" t="s">
        <v>1361</v>
      </c>
      <c r="CA53" s="256" t="s">
        <v>1362</v>
      </c>
      <c r="CB53" s="256" t="s">
        <v>1363</v>
      </c>
      <c r="CC53" s="256" t="s">
        <v>1364</v>
      </c>
      <c r="CD53" s="256" t="s">
        <v>1365</v>
      </c>
      <c r="CE53" s="256" t="s">
        <v>1366</v>
      </c>
      <c r="CF53" s="256" t="s">
        <v>1367</v>
      </c>
      <c r="CG53" s="256" t="s">
        <v>1368</v>
      </c>
      <c r="CH53" s="256" t="s">
        <v>1369</v>
      </c>
      <c r="CI53" s="256" t="s">
        <v>1370</v>
      </c>
      <c r="CJ53" s="256" t="s">
        <v>1371</v>
      </c>
      <c r="CK53" s="256" t="s">
        <v>1372</v>
      </c>
      <c r="CL53" s="256" t="s">
        <v>1373</v>
      </c>
      <c r="CM53" s="256" t="s">
        <v>1374</v>
      </c>
      <c r="CN53" s="257" t="s">
        <v>1375</v>
      </c>
      <c r="CO53" s="285" t="s">
        <v>141</v>
      </c>
    </row>
    <row r="54" spans="1:113">
      <c r="B54" s="97"/>
      <c r="C54" s="97"/>
      <c r="J54" s="58" t="s">
        <v>1376</v>
      </c>
      <c r="K54" s="57" t="s">
        <v>1287</v>
      </c>
      <c r="L54" s="64" t="b">
        <v>1</v>
      </c>
      <c r="M54" s="64" t="b">
        <v>1</v>
      </c>
      <c r="N54" s="64" t="b">
        <v>0</v>
      </c>
      <c r="O54" s="105">
        <v>0</v>
      </c>
      <c r="P54" s="105">
        <v>0</v>
      </c>
      <c r="Q54" s="105">
        <v>0</v>
      </c>
      <c r="R54" s="105">
        <v>0</v>
      </c>
      <c r="S54" s="105">
        <v>0</v>
      </c>
      <c r="T54" s="105">
        <v>0</v>
      </c>
      <c r="U54" s="105">
        <v>0</v>
      </c>
      <c r="V54" s="105">
        <v>0</v>
      </c>
      <c r="W54" s="105">
        <v>0</v>
      </c>
      <c r="X54" s="105">
        <v>0</v>
      </c>
      <c r="Y54" s="105">
        <v>0</v>
      </c>
      <c r="Z54" s="105">
        <v>0</v>
      </c>
      <c r="AA54" s="105">
        <v>0</v>
      </c>
      <c r="AB54" s="105">
        <v>0</v>
      </c>
      <c r="AC54" s="105">
        <v>0</v>
      </c>
      <c r="AD54" s="105">
        <v>0</v>
      </c>
      <c r="AE54" s="105">
        <v>0</v>
      </c>
      <c r="AF54" s="105">
        <v>0</v>
      </c>
      <c r="AG54" s="105">
        <v>0</v>
      </c>
      <c r="AH54" s="105">
        <v>0</v>
      </c>
      <c r="AI54" s="105">
        <v>0</v>
      </c>
      <c r="AJ54" s="105">
        <v>0</v>
      </c>
      <c r="AK54" s="105">
        <v>0</v>
      </c>
      <c r="AL54" s="105">
        <v>0</v>
      </c>
      <c r="AM54" s="105">
        <v>0</v>
      </c>
      <c r="AN54" s="105">
        <v>0</v>
      </c>
      <c r="AO54" s="331">
        <v>0.05</v>
      </c>
      <c r="AP54" s="331">
        <v>0.05</v>
      </c>
      <c r="AQ54" s="331">
        <v>0.05</v>
      </c>
      <c r="AR54" s="331">
        <v>0.05</v>
      </c>
      <c r="AS54" s="331">
        <v>0.05</v>
      </c>
      <c r="AT54" s="331">
        <v>0.05</v>
      </c>
      <c r="AU54" s="331">
        <v>0.05</v>
      </c>
      <c r="AV54" s="331">
        <v>0.05</v>
      </c>
      <c r="AW54" s="331">
        <v>0.05</v>
      </c>
      <c r="AX54" s="331">
        <v>0.05</v>
      </c>
      <c r="AY54" s="331">
        <v>0.05</v>
      </c>
      <c r="AZ54" s="331">
        <v>0.05</v>
      </c>
      <c r="BA54" s="331">
        <v>0.05</v>
      </c>
      <c r="BB54" s="331">
        <v>0.05</v>
      </c>
      <c r="BC54" s="331">
        <v>0.05</v>
      </c>
      <c r="BD54" s="331">
        <v>0.05</v>
      </c>
      <c r="BE54" s="331">
        <v>0.05</v>
      </c>
      <c r="BF54" s="331">
        <v>0.05</v>
      </c>
      <c r="BG54" s="331">
        <v>0.05</v>
      </c>
      <c r="BH54" s="331">
        <v>0.05</v>
      </c>
      <c r="BI54" s="331">
        <v>0.05</v>
      </c>
      <c r="BJ54" s="331">
        <v>0.05</v>
      </c>
      <c r="BK54" s="331">
        <v>0.05</v>
      </c>
      <c r="BL54" s="331">
        <v>0.05</v>
      </c>
      <c r="BM54" s="331">
        <v>0.05</v>
      </c>
      <c r="BN54" s="331">
        <v>0.05</v>
      </c>
      <c r="BO54" s="331">
        <v>0.45</v>
      </c>
      <c r="BP54" s="331">
        <v>0.45</v>
      </c>
      <c r="BQ54" s="331">
        <v>0.45</v>
      </c>
      <c r="BR54" s="331">
        <v>0.45</v>
      </c>
      <c r="BS54" s="331">
        <v>0.45</v>
      </c>
      <c r="BT54" s="331">
        <v>0.45</v>
      </c>
      <c r="BU54" s="331">
        <v>0.45</v>
      </c>
      <c r="BV54" s="331">
        <v>0.45</v>
      </c>
      <c r="BW54" s="331">
        <v>0.45</v>
      </c>
      <c r="BX54" s="331">
        <v>0.45</v>
      </c>
      <c r="BY54" s="331">
        <v>0.45</v>
      </c>
      <c r="BZ54" s="331">
        <v>0.45</v>
      </c>
      <c r="CA54" s="331">
        <v>0.45</v>
      </c>
      <c r="CB54" s="331">
        <v>0.45</v>
      </c>
      <c r="CC54" s="331">
        <v>0.45</v>
      </c>
      <c r="CD54" s="331">
        <v>0.45</v>
      </c>
      <c r="CE54" s="331">
        <v>0.45</v>
      </c>
      <c r="CF54" s="331">
        <v>0.45</v>
      </c>
      <c r="CG54" s="331">
        <v>0.45</v>
      </c>
      <c r="CH54" s="331">
        <v>0.45</v>
      </c>
      <c r="CI54" s="331">
        <v>0.45</v>
      </c>
      <c r="CJ54" s="331">
        <v>0.45</v>
      </c>
      <c r="CK54" s="331">
        <v>0.45</v>
      </c>
      <c r="CL54" s="331">
        <v>0.45</v>
      </c>
      <c r="CM54" s="331">
        <v>0.45</v>
      </c>
      <c r="CN54" s="331">
        <v>0.45</v>
      </c>
      <c r="CO54" s="71"/>
    </row>
    <row r="55" spans="1:113">
      <c r="A55" s="97"/>
      <c r="B55" s="97"/>
      <c r="C55" s="97"/>
      <c r="J55" s="58" t="s">
        <v>1378</v>
      </c>
      <c r="K55" s="57" t="s">
        <v>1287</v>
      </c>
      <c r="L55" s="64" t="b">
        <v>1</v>
      </c>
      <c r="M55" s="64" t="b">
        <v>1</v>
      </c>
      <c r="N55" s="64" t="b">
        <v>0</v>
      </c>
      <c r="O55" s="105">
        <v>50</v>
      </c>
      <c r="P55" s="105">
        <v>50</v>
      </c>
      <c r="Q55" s="105">
        <v>50</v>
      </c>
      <c r="R55" s="105">
        <v>50</v>
      </c>
      <c r="S55" s="105">
        <v>50</v>
      </c>
      <c r="T55" s="105">
        <v>50</v>
      </c>
      <c r="U55" s="105">
        <v>50</v>
      </c>
      <c r="V55" s="105">
        <v>50</v>
      </c>
      <c r="W55" s="105">
        <v>50</v>
      </c>
      <c r="X55" s="105">
        <v>50</v>
      </c>
      <c r="Y55" s="105">
        <v>50</v>
      </c>
      <c r="Z55" s="105">
        <v>50</v>
      </c>
      <c r="AA55" s="105">
        <v>50</v>
      </c>
      <c r="AB55" s="105">
        <v>50</v>
      </c>
      <c r="AC55" s="105">
        <v>50</v>
      </c>
      <c r="AD55" s="105">
        <v>50</v>
      </c>
      <c r="AE55" s="105">
        <v>50</v>
      </c>
      <c r="AF55" s="105">
        <v>50</v>
      </c>
      <c r="AG55" s="105">
        <v>50</v>
      </c>
      <c r="AH55" s="105">
        <v>50</v>
      </c>
      <c r="AI55" s="105">
        <v>50</v>
      </c>
      <c r="AJ55" s="105">
        <v>50</v>
      </c>
      <c r="AK55" s="105">
        <v>50</v>
      </c>
      <c r="AL55" s="105">
        <v>50</v>
      </c>
      <c r="AM55" s="105">
        <v>50</v>
      </c>
      <c r="AN55" s="105">
        <v>50</v>
      </c>
      <c r="AO55" s="106">
        <v>0.1</v>
      </c>
      <c r="AP55" s="106">
        <v>0.1</v>
      </c>
      <c r="AQ55" s="106">
        <v>0.1</v>
      </c>
      <c r="AR55" s="106">
        <v>0.1</v>
      </c>
      <c r="AS55" s="106">
        <v>0.1</v>
      </c>
      <c r="AT55" s="106">
        <v>0.1</v>
      </c>
      <c r="AU55" s="106">
        <v>0.1</v>
      </c>
      <c r="AV55" s="106">
        <v>0.1</v>
      </c>
      <c r="AW55" s="106">
        <v>0.1</v>
      </c>
      <c r="AX55" s="106">
        <v>0.1</v>
      </c>
      <c r="AY55" s="106">
        <v>0.1</v>
      </c>
      <c r="AZ55" s="106">
        <v>0.1</v>
      </c>
      <c r="BA55" s="106">
        <v>0.1</v>
      </c>
      <c r="BB55" s="106">
        <v>0.1</v>
      </c>
      <c r="BC55" s="106">
        <v>0.1</v>
      </c>
      <c r="BD55" s="106">
        <v>0.1</v>
      </c>
      <c r="BE55" s="106">
        <v>0.1</v>
      </c>
      <c r="BF55" s="106">
        <v>0.1</v>
      </c>
      <c r="BG55" s="106">
        <v>0.1</v>
      </c>
      <c r="BH55" s="106">
        <v>0.1</v>
      </c>
      <c r="BI55" s="106">
        <v>0.1</v>
      </c>
      <c r="BJ55" s="106">
        <v>0.1</v>
      </c>
      <c r="BK55" s="106">
        <v>0.1</v>
      </c>
      <c r="BL55" s="106">
        <v>0.1</v>
      </c>
      <c r="BM55" s="106">
        <v>0.1</v>
      </c>
      <c r="BN55" s="106">
        <v>0.1</v>
      </c>
      <c r="BO55" s="331">
        <v>0.5</v>
      </c>
      <c r="BP55" s="331">
        <v>0.5</v>
      </c>
      <c r="BQ55" s="331">
        <v>0.5</v>
      </c>
      <c r="BR55" s="331">
        <v>0.5</v>
      </c>
      <c r="BS55" s="331">
        <v>0.5</v>
      </c>
      <c r="BT55" s="331">
        <v>0.5</v>
      </c>
      <c r="BU55" s="331">
        <v>0.5</v>
      </c>
      <c r="BV55" s="331">
        <v>0.5</v>
      </c>
      <c r="BW55" s="331">
        <v>0.5</v>
      </c>
      <c r="BX55" s="331">
        <v>0.5</v>
      </c>
      <c r="BY55" s="331">
        <v>0.5</v>
      </c>
      <c r="BZ55" s="331">
        <v>0.5</v>
      </c>
      <c r="CA55" s="331">
        <v>0.5</v>
      </c>
      <c r="CB55" s="331">
        <v>0.5</v>
      </c>
      <c r="CC55" s="331">
        <v>0.5</v>
      </c>
      <c r="CD55" s="331">
        <v>0.5</v>
      </c>
      <c r="CE55" s="331">
        <v>0.5</v>
      </c>
      <c r="CF55" s="331">
        <v>0.5</v>
      </c>
      <c r="CG55" s="331">
        <v>0.5</v>
      </c>
      <c r="CH55" s="331">
        <v>0.5</v>
      </c>
      <c r="CI55" s="331">
        <v>0.5</v>
      </c>
      <c r="CJ55" s="331">
        <v>0.5</v>
      </c>
      <c r="CK55" s="331">
        <v>0.5</v>
      </c>
      <c r="CL55" s="331">
        <v>0.5</v>
      </c>
      <c r="CM55" s="331">
        <v>0.5</v>
      </c>
      <c r="CN55" s="331">
        <v>0.5</v>
      </c>
      <c r="CO55" s="71"/>
    </row>
    <row r="56" spans="1:113">
      <c r="A56" s="97"/>
      <c r="B56" s="97"/>
      <c r="C56" s="97"/>
      <c r="J56" s="58" t="s">
        <v>1380</v>
      </c>
      <c r="K56" s="57" t="s">
        <v>1287</v>
      </c>
      <c r="L56" s="64" t="b">
        <v>1</v>
      </c>
      <c r="M56" s="64" t="b">
        <v>1</v>
      </c>
      <c r="N56" s="64" t="b">
        <v>0</v>
      </c>
      <c r="O56" s="105">
        <v>100</v>
      </c>
      <c r="P56" s="105">
        <v>100</v>
      </c>
      <c r="Q56" s="105">
        <v>100</v>
      </c>
      <c r="R56" s="105">
        <v>100</v>
      </c>
      <c r="S56" s="105">
        <v>100</v>
      </c>
      <c r="T56" s="105">
        <v>100</v>
      </c>
      <c r="U56" s="105">
        <v>100</v>
      </c>
      <c r="V56" s="105">
        <v>100</v>
      </c>
      <c r="W56" s="105">
        <v>100</v>
      </c>
      <c r="X56" s="105">
        <v>100</v>
      </c>
      <c r="Y56" s="105">
        <v>100</v>
      </c>
      <c r="Z56" s="105">
        <v>100</v>
      </c>
      <c r="AA56" s="105">
        <v>100</v>
      </c>
      <c r="AB56" s="105">
        <v>100</v>
      </c>
      <c r="AC56" s="105">
        <v>100</v>
      </c>
      <c r="AD56" s="105">
        <v>100</v>
      </c>
      <c r="AE56" s="105">
        <v>100</v>
      </c>
      <c r="AF56" s="105">
        <v>100</v>
      </c>
      <c r="AG56" s="105">
        <v>100</v>
      </c>
      <c r="AH56" s="105">
        <v>100</v>
      </c>
      <c r="AI56" s="105">
        <v>100</v>
      </c>
      <c r="AJ56" s="105">
        <v>100</v>
      </c>
      <c r="AK56" s="105">
        <v>100</v>
      </c>
      <c r="AL56" s="105">
        <v>100</v>
      </c>
      <c r="AM56" s="105">
        <v>100</v>
      </c>
      <c r="AN56" s="105">
        <v>100</v>
      </c>
      <c r="AO56" s="106">
        <v>0.15</v>
      </c>
      <c r="AP56" s="106">
        <v>0.15</v>
      </c>
      <c r="AQ56" s="106">
        <v>0.15</v>
      </c>
      <c r="AR56" s="106">
        <v>0.15</v>
      </c>
      <c r="AS56" s="106">
        <v>0.15</v>
      </c>
      <c r="AT56" s="106">
        <v>0.15</v>
      </c>
      <c r="AU56" s="106">
        <v>0.15</v>
      </c>
      <c r="AV56" s="106">
        <v>0.15</v>
      </c>
      <c r="AW56" s="106">
        <v>0.15</v>
      </c>
      <c r="AX56" s="106">
        <v>0.15</v>
      </c>
      <c r="AY56" s="106">
        <v>0.15</v>
      </c>
      <c r="AZ56" s="106">
        <v>0.15</v>
      </c>
      <c r="BA56" s="106">
        <v>0.15</v>
      </c>
      <c r="BB56" s="106">
        <v>0.15</v>
      </c>
      <c r="BC56" s="106">
        <v>0.15</v>
      </c>
      <c r="BD56" s="106">
        <v>0.15</v>
      </c>
      <c r="BE56" s="106">
        <v>0.15</v>
      </c>
      <c r="BF56" s="106">
        <v>0.15</v>
      </c>
      <c r="BG56" s="106">
        <v>0.15</v>
      </c>
      <c r="BH56" s="106">
        <v>0.15</v>
      </c>
      <c r="BI56" s="106">
        <v>0.15</v>
      </c>
      <c r="BJ56" s="106">
        <v>0.15</v>
      </c>
      <c r="BK56" s="106">
        <v>0.15</v>
      </c>
      <c r="BL56" s="106">
        <v>0.15</v>
      </c>
      <c r="BM56" s="106">
        <v>0.15</v>
      </c>
      <c r="BN56" s="106">
        <v>0.15</v>
      </c>
      <c r="BO56" s="331">
        <v>0.55000000000000004</v>
      </c>
      <c r="BP56" s="331">
        <v>0.55000000000000004</v>
      </c>
      <c r="BQ56" s="331">
        <v>0.55000000000000004</v>
      </c>
      <c r="BR56" s="331">
        <v>0.55000000000000004</v>
      </c>
      <c r="BS56" s="331">
        <v>0.55000000000000004</v>
      </c>
      <c r="BT56" s="331">
        <v>0.55000000000000004</v>
      </c>
      <c r="BU56" s="331">
        <v>0.55000000000000004</v>
      </c>
      <c r="BV56" s="331">
        <v>0.55000000000000004</v>
      </c>
      <c r="BW56" s="331">
        <v>0.55000000000000004</v>
      </c>
      <c r="BX56" s="331">
        <v>0.55000000000000004</v>
      </c>
      <c r="BY56" s="331">
        <v>0.55000000000000004</v>
      </c>
      <c r="BZ56" s="331">
        <v>0.55000000000000004</v>
      </c>
      <c r="CA56" s="331">
        <v>0.55000000000000004</v>
      </c>
      <c r="CB56" s="331">
        <v>0.55000000000000004</v>
      </c>
      <c r="CC56" s="331">
        <v>0.55000000000000004</v>
      </c>
      <c r="CD56" s="331">
        <v>0.55000000000000004</v>
      </c>
      <c r="CE56" s="331">
        <v>0.55000000000000004</v>
      </c>
      <c r="CF56" s="331">
        <v>0.55000000000000004</v>
      </c>
      <c r="CG56" s="331">
        <v>0.55000000000000004</v>
      </c>
      <c r="CH56" s="331">
        <v>0.55000000000000004</v>
      </c>
      <c r="CI56" s="331">
        <v>0.55000000000000004</v>
      </c>
      <c r="CJ56" s="331">
        <v>0.55000000000000004</v>
      </c>
      <c r="CK56" s="331">
        <v>0.55000000000000004</v>
      </c>
      <c r="CL56" s="331">
        <v>0.55000000000000004</v>
      </c>
      <c r="CM56" s="331">
        <v>0.55000000000000004</v>
      </c>
      <c r="CN56" s="331">
        <v>0.55000000000000004</v>
      </c>
      <c r="CO56" s="71"/>
    </row>
    <row r="57" spans="1:113">
      <c r="A57" s="97"/>
      <c r="B57" s="97"/>
      <c r="C57" s="97"/>
      <c r="J57" s="58" t="s">
        <v>1382</v>
      </c>
      <c r="K57" s="57" t="s">
        <v>1287</v>
      </c>
      <c r="L57" s="64" t="b">
        <v>1</v>
      </c>
      <c r="M57" s="64" t="b">
        <v>1</v>
      </c>
      <c r="N57" s="64" t="b">
        <v>0</v>
      </c>
      <c r="O57" s="105">
        <v>150</v>
      </c>
      <c r="P57" s="105">
        <v>150</v>
      </c>
      <c r="Q57" s="105">
        <v>150</v>
      </c>
      <c r="R57" s="105">
        <v>150</v>
      </c>
      <c r="S57" s="105">
        <v>150</v>
      </c>
      <c r="T57" s="105">
        <v>150</v>
      </c>
      <c r="U57" s="105">
        <v>150</v>
      </c>
      <c r="V57" s="105">
        <v>150</v>
      </c>
      <c r="W57" s="105">
        <v>150</v>
      </c>
      <c r="X57" s="105">
        <v>150</v>
      </c>
      <c r="Y57" s="105">
        <v>150</v>
      </c>
      <c r="Z57" s="105">
        <v>150</v>
      </c>
      <c r="AA57" s="105">
        <v>150</v>
      </c>
      <c r="AB57" s="105">
        <v>150</v>
      </c>
      <c r="AC57" s="105">
        <v>150</v>
      </c>
      <c r="AD57" s="105">
        <v>150</v>
      </c>
      <c r="AE57" s="105">
        <v>150</v>
      </c>
      <c r="AF57" s="105">
        <v>150</v>
      </c>
      <c r="AG57" s="105">
        <v>150</v>
      </c>
      <c r="AH57" s="105">
        <v>150</v>
      </c>
      <c r="AI57" s="105">
        <v>150</v>
      </c>
      <c r="AJ57" s="105">
        <v>150</v>
      </c>
      <c r="AK57" s="105">
        <v>150</v>
      </c>
      <c r="AL57" s="105">
        <v>150</v>
      </c>
      <c r="AM57" s="105">
        <v>150</v>
      </c>
      <c r="AN57" s="105">
        <v>150</v>
      </c>
      <c r="AO57" s="106">
        <v>0.2</v>
      </c>
      <c r="AP57" s="106">
        <v>0.2</v>
      </c>
      <c r="AQ57" s="106">
        <v>0.2</v>
      </c>
      <c r="AR57" s="106">
        <v>0.2</v>
      </c>
      <c r="AS57" s="106">
        <v>0.2</v>
      </c>
      <c r="AT57" s="106">
        <v>0.2</v>
      </c>
      <c r="AU57" s="106">
        <v>0.2</v>
      </c>
      <c r="AV57" s="106">
        <v>0.2</v>
      </c>
      <c r="AW57" s="106">
        <v>0.2</v>
      </c>
      <c r="AX57" s="106">
        <v>0.2</v>
      </c>
      <c r="AY57" s="106">
        <v>0.2</v>
      </c>
      <c r="AZ57" s="106">
        <v>0.2</v>
      </c>
      <c r="BA57" s="106">
        <v>0.2</v>
      </c>
      <c r="BB57" s="106">
        <v>0.2</v>
      </c>
      <c r="BC57" s="106">
        <v>0.2</v>
      </c>
      <c r="BD57" s="106">
        <v>0.2</v>
      </c>
      <c r="BE57" s="106">
        <v>0.2</v>
      </c>
      <c r="BF57" s="106">
        <v>0.2</v>
      </c>
      <c r="BG57" s="106">
        <v>0.2</v>
      </c>
      <c r="BH57" s="106">
        <v>0.2</v>
      </c>
      <c r="BI57" s="106">
        <v>0.2</v>
      </c>
      <c r="BJ57" s="106">
        <v>0.2</v>
      </c>
      <c r="BK57" s="106">
        <v>0.2</v>
      </c>
      <c r="BL57" s="106">
        <v>0.2</v>
      </c>
      <c r="BM57" s="106">
        <v>0.2</v>
      </c>
      <c r="BN57" s="106">
        <v>0.2</v>
      </c>
      <c r="BO57" s="331">
        <v>0.60000000000000009</v>
      </c>
      <c r="BP57" s="331">
        <v>0.60000000000000009</v>
      </c>
      <c r="BQ57" s="331">
        <v>0.60000000000000009</v>
      </c>
      <c r="BR57" s="331">
        <v>0.60000000000000009</v>
      </c>
      <c r="BS57" s="331">
        <v>0.60000000000000009</v>
      </c>
      <c r="BT57" s="331">
        <v>0.60000000000000009</v>
      </c>
      <c r="BU57" s="331">
        <v>0.60000000000000009</v>
      </c>
      <c r="BV57" s="331">
        <v>0.60000000000000009</v>
      </c>
      <c r="BW57" s="331">
        <v>0.60000000000000009</v>
      </c>
      <c r="BX57" s="331">
        <v>0.60000000000000009</v>
      </c>
      <c r="BY57" s="331">
        <v>0.60000000000000009</v>
      </c>
      <c r="BZ57" s="331">
        <v>0.60000000000000009</v>
      </c>
      <c r="CA57" s="331">
        <v>0.60000000000000009</v>
      </c>
      <c r="CB57" s="331">
        <v>0.60000000000000009</v>
      </c>
      <c r="CC57" s="331">
        <v>0.60000000000000009</v>
      </c>
      <c r="CD57" s="331">
        <v>0.60000000000000009</v>
      </c>
      <c r="CE57" s="331">
        <v>0.60000000000000009</v>
      </c>
      <c r="CF57" s="331">
        <v>0.60000000000000009</v>
      </c>
      <c r="CG57" s="331">
        <v>0.60000000000000009</v>
      </c>
      <c r="CH57" s="331">
        <v>0.60000000000000009</v>
      </c>
      <c r="CI57" s="331">
        <v>0.60000000000000009</v>
      </c>
      <c r="CJ57" s="331">
        <v>0.60000000000000009</v>
      </c>
      <c r="CK57" s="331">
        <v>0.60000000000000009</v>
      </c>
      <c r="CL57" s="331">
        <v>0.60000000000000009</v>
      </c>
      <c r="CM57" s="331">
        <v>0.60000000000000009</v>
      </c>
      <c r="CN57" s="331">
        <v>0.60000000000000009</v>
      </c>
      <c r="CO57" s="71"/>
    </row>
    <row r="58" spans="1:113">
      <c r="A58" s="97"/>
      <c r="B58" s="97"/>
      <c r="C58" s="97"/>
      <c r="J58" s="58" t="s">
        <v>1384</v>
      </c>
      <c r="K58" s="57" t="s">
        <v>1287</v>
      </c>
      <c r="L58" s="64" t="b">
        <v>1</v>
      </c>
      <c r="M58" s="64" t="b">
        <v>1</v>
      </c>
      <c r="N58" s="64" t="b">
        <v>0</v>
      </c>
      <c r="O58" s="105">
        <v>200</v>
      </c>
      <c r="P58" s="105">
        <v>200</v>
      </c>
      <c r="Q58" s="105">
        <v>200</v>
      </c>
      <c r="R58" s="105">
        <v>200</v>
      </c>
      <c r="S58" s="105">
        <v>200</v>
      </c>
      <c r="T58" s="105">
        <v>200</v>
      </c>
      <c r="U58" s="105">
        <v>200</v>
      </c>
      <c r="V58" s="105">
        <v>200</v>
      </c>
      <c r="W58" s="105">
        <v>200</v>
      </c>
      <c r="X58" s="105">
        <v>200</v>
      </c>
      <c r="Y58" s="105">
        <v>200</v>
      </c>
      <c r="Z58" s="105">
        <v>200</v>
      </c>
      <c r="AA58" s="105">
        <v>200</v>
      </c>
      <c r="AB58" s="105">
        <v>200</v>
      </c>
      <c r="AC58" s="105">
        <v>200</v>
      </c>
      <c r="AD58" s="105">
        <v>200</v>
      </c>
      <c r="AE58" s="105">
        <v>200</v>
      </c>
      <c r="AF58" s="105">
        <v>200</v>
      </c>
      <c r="AG58" s="105">
        <v>200</v>
      </c>
      <c r="AH58" s="105">
        <v>200</v>
      </c>
      <c r="AI58" s="105">
        <v>200</v>
      </c>
      <c r="AJ58" s="105">
        <v>200</v>
      </c>
      <c r="AK58" s="105">
        <v>200</v>
      </c>
      <c r="AL58" s="105">
        <v>200</v>
      </c>
      <c r="AM58" s="105">
        <v>200</v>
      </c>
      <c r="AN58" s="105">
        <v>200</v>
      </c>
      <c r="AO58" s="106">
        <v>0.25</v>
      </c>
      <c r="AP58" s="106">
        <v>0.25</v>
      </c>
      <c r="AQ58" s="106">
        <v>0.25</v>
      </c>
      <c r="AR58" s="106">
        <v>0.25</v>
      </c>
      <c r="AS58" s="106">
        <v>0.25</v>
      </c>
      <c r="AT58" s="106">
        <v>0.25</v>
      </c>
      <c r="AU58" s="106">
        <v>0.25</v>
      </c>
      <c r="AV58" s="106">
        <v>0.25</v>
      </c>
      <c r="AW58" s="106">
        <v>0.25</v>
      </c>
      <c r="AX58" s="106">
        <v>0.25</v>
      </c>
      <c r="AY58" s="106">
        <v>0.25</v>
      </c>
      <c r="AZ58" s="106">
        <v>0.25</v>
      </c>
      <c r="BA58" s="106">
        <v>0.25</v>
      </c>
      <c r="BB58" s="106">
        <v>0.25</v>
      </c>
      <c r="BC58" s="106">
        <v>0.25</v>
      </c>
      <c r="BD58" s="106">
        <v>0.25</v>
      </c>
      <c r="BE58" s="106">
        <v>0.25</v>
      </c>
      <c r="BF58" s="106">
        <v>0.25</v>
      </c>
      <c r="BG58" s="106">
        <v>0.25</v>
      </c>
      <c r="BH58" s="106">
        <v>0.25</v>
      </c>
      <c r="BI58" s="106">
        <v>0.25</v>
      </c>
      <c r="BJ58" s="106">
        <v>0.25</v>
      </c>
      <c r="BK58" s="106">
        <v>0.25</v>
      </c>
      <c r="BL58" s="106">
        <v>0.25</v>
      </c>
      <c r="BM58" s="106">
        <v>0.25</v>
      </c>
      <c r="BN58" s="106">
        <v>0.25</v>
      </c>
      <c r="BO58" s="331">
        <v>0.65</v>
      </c>
      <c r="BP58" s="331">
        <v>0.65</v>
      </c>
      <c r="BQ58" s="331">
        <v>0.65</v>
      </c>
      <c r="BR58" s="331">
        <v>0.65</v>
      </c>
      <c r="BS58" s="331">
        <v>0.65</v>
      </c>
      <c r="BT58" s="331">
        <v>0.65</v>
      </c>
      <c r="BU58" s="331">
        <v>0.65</v>
      </c>
      <c r="BV58" s="331">
        <v>0.65</v>
      </c>
      <c r="BW58" s="331">
        <v>0.65</v>
      </c>
      <c r="BX58" s="331">
        <v>0.65</v>
      </c>
      <c r="BY58" s="331">
        <v>0.65</v>
      </c>
      <c r="BZ58" s="331">
        <v>0.65</v>
      </c>
      <c r="CA58" s="331">
        <v>0.65</v>
      </c>
      <c r="CB58" s="331">
        <v>0.65</v>
      </c>
      <c r="CC58" s="331">
        <v>0.65</v>
      </c>
      <c r="CD58" s="331">
        <v>0.65</v>
      </c>
      <c r="CE58" s="331">
        <v>0.65</v>
      </c>
      <c r="CF58" s="331">
        <v>0.65</v>
      </c>
      <c r="CG58" s="331">
        <v>0.65</v>
      </c>
      <c r="CH58" s="331">
        <v>0.65</v>
      </c>
      <c r="CI58" s="331">
        <v>0.65</v>
      </c>
      <c r="CJ58" s="331">
        <v>0.65</v>
      </c>
      <c r="CK58" s="331">
        <v>0.65</v>
      </c>
      <c r="CL58" s="331">
        <v>0.65</v>
      </c>
      <c r="CM58" s="331">
        <v>0.65</v>
      </c>
      <c r="CN58" s="331">
        <v>0.65</v>
      </c>
      <c r="CO58" s="71"/>
    </row>
    <row r="59" spans="1:113">
      <c r="A59" s="97"/>
      <c r="B59" s="97"/>
      <c r="C59" s="97"/>
      <c r="J59" s="69" t="s">
        <v>1377</v>
      </c>
      <c r="K59" s="57" t="s">
        <v>1287</v>
      </c>
      <c r="L59" s="64" t="b">
        <v>1</v>
      </c>
      <c r="M59" s="64" t="b">
        <v>0</v>
      </c>
      <c r="N59" s="64" t="b">
        <v>1</v>
      </c>
      <c r="O59" s="105">
        <v>0</v>
      </c>
      <c r="P59" s="105">
        <v>0</v>
      </c>
      <c r="Q59" s="105">
        <v>0</v>
      </c>
      <c r="R59" s="105">
        <v>0</v>
      </c>
      <c r="S59" s="105">
        <v>0</v>
      </c>
      <c r="T59" s="105">
        <v>0</v>
      </c>
      <c r="U59" s="105">
        <v>0</v>
      </c>
      <c r="V59" s="105">
        <v>0</v>
      </c>
      <c r="W59" s="105">
        <v>0</v>
      </c>
      <c r="X59" s="105">
        <v>0</v>
      </c>
      <c r="Y59" s="105">
        <v>0</v>
      </c>
      <c r="Z59" s="105">
        <v>0</v>
      </c>
      <c r="AA59" s="105">
        <v>0</v>
      </c>
      <c r="AB59" s="105">
        <v>0</v>
      </c>
      <c r="AC59" s="105">
        <v>0</v>
      </c>
      <c r="AD59" s="105">
        <v>0</v>
      </c>
      <c r="AE59" s="105">
        <v>0</v>
      </c>
      <c r="AF59" s="105">
        <v>0</v>
      </c>
      <c r="AG59" s="105">
        <v>0</v>
      </c>
      <c r="AH59" s="105">
        <v>0</v>
      </c>
      <c r="AI59" s="105">
        <v>0</v>
      </c>
      <c r="AJ59" s="105">
        <v>0</v>
      </c>
      <c r="AK59" s="105">
        <v>0</v>
      </c>
      <c r="AL59" s="105">
        <v>0</v>
      </c>
      <c r="AM59" s="105">
        <v>0</v>
      </c>
      <c r="AN59" s="105">
        <v>0</v>
      </c>
      <c r="AO59" s="331">
        <v>0.15000000000000002</v>
      </c>
      <c r="AP59" s="331">
        <v>0.15000000000000002</v>
      </c>
      <c r="AQ59" s="331">
        <v>0.15000000000000002</v>
      </c>
      <c r="AR59" s="331">
        <v>0.15000000000000002</v>
      </c>
      <c r="AS59" s="331">
        <v>0.15000000000000002</v>
      </c>
      <c r="AT59" s="331">
        <v>0.15000000000000002</v>
      </c>
      <c r="AU59" s="331">
        <v>0.15000000000000002</v>
      </c>
      <c r="AV59" s="331">
        <v>0.15000000000000002</v>
      </c>
      <c r="AW59" s="331">
        <v>0.15000000000000002</v>
      </c>
      <c r="AX59" s="331">
        <v>0.15000000000000002</v>
      </c>
      <c r="AY59" s="331">
        <v>0.15000000000000002</v>
      </c>
      <c r="AZ59" s="331">
        <v>0.15000000000000002</v>
      </c>
      <c r="BA59" s="331">
        <v>0.15000000000000002</v>
      </c>
      <c r="BB59" s="331">
        <v>0.15000000000000002</v>
      </c>
      <c r="BC59" s="331">
        <v>0.15000000000000002</v>
      </c>
      <c r="BD59" s="331">
        <v>0.15000000000000002</v>
      </c>
      <c r="BE59" s="331">
        <v>0.15000000000000002</v>
      </c>
      <c r="BF59" s="331">
        <v>0.15000000000000002</v>
      </c>
      <c r="BG59" s="331">
        <v>0.15000000000000002</v>
      </c>
      <c r="BH59" s="331">
        <v>0.15000000000000002</v>
      </c>
      <c r="BI59" s="331">
        <v>0.15000000000000002</v>
      </c>
      <c r="BJ59" s="331">
        <v>0.15000000000000002</v>
      </c>
      <c r="BK59" s="331">
        <v>0.15000000000000002</v>
      </c>
      <c r="BL59" s="331">
        <v>0.15000000000000002</v>
      </c>
      <c r="BM59" s="331">
        <v>0.15000000000000002</v>
      </c>
      <c r="BN59" s="331">
        <v>0.15000000000000002</v>
      </c>
      <c r="BO59" s="106"/>
      <c r="BP59" s="106"/>
      <c r="BQ59" s="106"/>
      <c r="BR59" s="106"/>
      <c r="BS59" s="106"/>
      <c r="BT59" s="106"/>
      <c r="BU59" s="106"/>
      <c r="BV59" s="106"/>
      <c r="BW59" s="106"/>
      <c r="BX59" s="106"/>
      <c r="BY59" s="106"/>
      <c r="BZ59" s="106"/>
      <c r="CA59" s="106"/>
      <c r="CB59" s="106"/>
      <c r="CC59" s="106"/>
      <c r="CD59" s="106"/>
      <c r="CE59" s="106"/>
      <c r="CF59" s="106"/>
      <c r="CG59" s="106"/>
      <c r="CH59" s="106"/>
      <c r="CI59" s="106"/>
      <c r="CJ59" s="106"/>
      <c r="CK59" s="106"/>
      <c r="CL59" s="106"/>
      <c r="CM59" s="106"/>
      <c r="CN59" s="106"/>
      <c r="CO59" s="71"/>
    </row>
    <row r="60" spans="1:113">
      <c r="A60" s="97"/>
      <c r="B60" s="97"/>
      <c r="C60" s="97"/>
      <c r="J60" s="69" t="s">
        <v>1379</v>
      </c>
      <c r="K60" s="57" t="s">
        <v>1287</v>
      </c>
      <c r="L60" s="64" t="b">
        <v>1</v>
      </c>
      <c r="M60" s="64" t="b">
        <v>0</v>
      </c>
      <c r="N60" s="64" t="b">
        <v>1</v>
      </c>
      <c r="O60" s="105">
        <v>5</v>
      </c>
      <c r="P60" s="105">
        <v>5</v>
      </c>
      <c r="Q60" s="105">
        <v>5</v>
      </c>
      <c r="R60" s="105">
        <v>5</v>
      </c>
      <c r="S60" s="105">
        <v>5</v>
      </c>
      <c r="T60" s="105">
        <v>5</v>
      </c>
      <c r="U60" s="105">
        <v>5</v>
      </c>
      <c r="V60" s="105">
        <v>5</v>
      </c>
      <c r="W60" s="105">
        <v>5</v>
      </c>
      <c r="X60" s="105">
        <v>5</v>
      </c>
      <c r="Y60" s="105">
        <v>5</v>
      </c>
      <c r="Z60" s="105">
        <v>5</v>
      </c>
      <c r="AA60" s="105">
        <v>5</v>
      </c>
      <c r="AB60" s="105">
        <v>5</v>
      </c>
      <c r="AC60" s="105">
        <v>5</v>
      </c>
      <c r="AD60" s="105">
        <v>5</v>
      </c>
      <c r="AE60" s="105">
        <v>5</v>
      </c>
      <c r="AF60" s="105">
        <v>5</v>
      </c>
      <c r="AG60" s="105">
        <v>5</v>
      </c>
      <c r="AH60" s="105">
        <v>5</v>
      </c>
      <c r="AI60" s="105">
        <v>5</v>
      </c>
      <c r="AJ60" s="105">
        <v>5</v>
      </c>
      <c r="AK60" s="105">
        <v>5</v>
      </c>
      <c r="AL60" s="105">
        <v>5</v>
      </c>
      <c r="AM60" s="105">
        <v>5</v>
      </c>
      <c r="AN60" s="105">
        <v>5</v>
      </c>
      <c r="AO60" s="331">
        <v>0.25</v>
      </c>
      <c r="AP60" s="331">
        <v>0.25</v>
      </c>
      <c r="AQ60" s="331">
        <v>0.25</v>
      </c>
      <c r="AR60" s="331">
        <v>0.25</v>
      </c>
      <c r="AS60" s="331">
        <v>0.25</v>
      </c>
      <c r="AT60" s="331">
        <v>0.25</v>
      </c>
      <c r="AU60" s="331">
        <v>0.25</v>
      </c>
      <c r="AV60" s="331">
        <v>0.25</v>
      </c>
      <c r="AW60" s="331">
        <v>0.25</v>
      </c>
      <c r="AX60" s="331">
        <v>0.25</v>
      </c>
      <c r="AY60" s="331">
        <v>0.25</v>
      </c>
      <c r="AZ60" s="331">
        <v>0.25</v>
      </c>
      <c r="BA60" s="331">
        <v>0.25</v>
      </c>
      <c r="BB60" s="331">
        <v>0.25</v>
      </c>
      <c r="BC60" s="331">
        <v>0.25</v>
      </c>
      <c r="BD60" s="331">
        <v>0.25</v>
      </c>
      <c r="BE60" s="331">
        <v>0.25</v>
      </c>
      <c r="BF60" s="331">
        <v>0.25</v>
      </c>
      <c r="BG60" s="331">
        <v>0.25</v>
      </c>
      <c r="BH60" s="331">
        <v>0.25</v>
      </c>
      <c r="BI60" s="331">
        <v>0.25</v>
      </c>
      <c r="BJ60" s="331">
        <v>0.25</v>
      </c>
      <c r="BK60" s="331">
        <v>0.25</v>
      </c>
      <c r="BL60" s="331">
        <v>0.25</v>
      </c>
      <c r="BM60" s="331">
        <v>0.25</v>
      </c>
      <c r="BN60" s="331">
        <v>0.25</v>
      </c>
      <c r="BO60" s="106"/>
      <c r="BP60" s="106"/>
      <c r="BQ60" s="106"/>
      <c r="BR60" s="106"/>
      <c r="BS60" s="106"/>
      <c r="BT60" s="106"/>
      <c r="BU60" s="106"/>
      <c r="BV60" s="106"/>
      <c r="BW60" s="106"/>
      <c r="BX60" s="106"/>
      <c r="BY60" s="106"/>
      <c r="BZ60" s="106"/>
      <c r="CA60" s="106"/>
      <c r="CB60" s="106"/>
      <c r="CC60" s="106"/>
      <c r="CD60" s="106"/>
      <c r="CE60" s="106"/>
      <c r="CF60" s="106"/>
      <c r="CG60" s="106"/>
      <c r="CH60" s="106"/>
      <c r="CI60" s="106"/>
      <c r="CJ60" s="106"/>
      <c r="CK60" s="106"/>
      <c r="CL60" s="106"/>
      <c r="CM60" s="106"/>
      <c r="CN60" s="106"/>
      <c r="CO60" s="71"/>
    </row>
    <row r="61" spans="1:113">
      <c r="A61" s="97"/>
      <c r="B61" s="97"/>
      <c r="C61" s="97"/>
      <c r="J61" s="69" t="s">
        <v>1381</v>
      </c>
      <c r="K61" s="57" t="s">
        <v>1287</v>
      </c>
      <c r="L61" s="64" t="b">
        <v>1</v>
      </c>
      <c r="M61" s="64" t="b">
        <v>0</v>
      </c>
      <c r="N61" s="64" t="b">
        <v>1</v>
      </c>
      <c r="O61" s="105">
        <v>10</v>
      </c>
      <c r="P61" s="105">
        <v>10</v>
      </c>
      <c r="Q61" s="105">
        <v>10</v>
      </c>
      <c r="R61" s="105">
        <v>10</v>
      </c>
      <c r="S61" s="105">
        <v>10</v>
      </c>
      <c r="T61" s="105">
        <v>10</v>
      </c>
      <c r="U61" s="105">
        <v>10</v>
      </c>
      <c r="V61" s="105">
        <v>10</v>
      </c>
      <c r="W61" s="105">
        <v>10</v>
      </c>
      <c r="X61" s="105">
        <v>10</v>
      </c>
      <c r="Y61" s="105">
        <v>10</v>
      </c>
      <c r="Z61" s="105">
        <v>10</v>
      </c>
      <c r="AA61" s="105">
        <v>10</v>
      </c>
      <c r="AB61" s="105">
        <v>10</v>
      </c>
      <c r="AC61" s="105">
        <v>10</v>
      </c>
      <c r="AD61" s="105">
        <v>10</v>
      </c>
      <c r="AE61" s="105">
        <v>10</v>
      </c>
      <c r="AF61" s="105">
        <v>10</v>
      </c>
      <c r="AG61" s="105">
        <v>10</v>
      </c>
      <c r="AH61" s="105">
        <v>10</v>
      </c>
      <c r="AI61" s="105">
        <v>10</v>
      </c>
      <c r="AJ61" s="105">
        <v>10</v>
      </c>
      <c r="AK61" s="105">
        <v>10</v>
      </c>
      <c r="AL61" s="105">
        <v>10</v>
      </c>
      <c r="AM61" s="105">
        <v>10</v>
      </c>
      <c r="AN61" s="105">
        <v>10</v>
      </c>
      <c r="AO61" s="331">
        <v>0.3</v>
      </c>
      <c r="AP61" s="331">
        <v>0.3</v>
      </c>
      <c r="AQ61" s="331">
        <v>0.3</v>
      </c>
      <c r="AR61" s="331">
        <v>0.3</v>
      </c>
      <c r="AS61" s="331">
        <v>0.3</v>
      </c>
      <c r="AT61" s="331">
        <v>0.3</v>
      </c>
      <c r="AU61" s="331">
        <v>0.3</v>
      </c>
      <c r="AV61" s="331">
        <v>0.3</v>
      </c>
      <c r="AW61" s="331">
        <v>0.3</v>
      </c>
      <c r="AX61" s="331">
        <v>0.3</v>
      </c>
      <c r="AY61" s="331">
        <v>0.3</v>
      </c>
      <c r="AZ61" s="331">
        <v>0.3</v>
      </c>
      <c r="BA61" s="331">
        <v>0.3</v>
      </c>
      <c r="BB61" s="331">
        <v>0.3</v>
      </c>
      <c r="BC61" s="331">
        <v>0.3</v>
      </c>
      <c r="BD61" s="331">
        <v>0.3</v>
      </c>
      <c r="BE61" s="331">
        <v>0.3</v>
      </c>
      <c r="BF61" s="331">
        <v>0.3</v>
      </c>
      <c r="BG61" s="331">
        <v>0.3</v>
      </c>
      <c r="BH61" s="331">
        <v>0.3</v>
      </c>
      <c r="BI61" s="331">
        <v>0.3</v>
      </c>
      <c r="BJ61" s="331">
        <v>0.3</v>
      </c>
      <c r="BK61" s="331">
        <v>0.3</v>
      </c>
      <c r="BL61" s="331">
        <v>0.3</v>
      </c>
      <c r="BM61" s="331">
        <v>0.3</v>
      </c>
      <c r="BN61" s="331">
        <v>0.3</v>
      </c>
      <c r="BO61" s="106"/>
      <c r="BP61" s="106"/>
      <c r="BQ61" s="106"/>
      <c r="BR61" s="106"/>
      <c r="BS61" s="106"/>
      <c r="BT61" s="106"/>
      <c r="BU61" s="106"/>
      <c r="BV61" s="106"/>
      <c r="BW61" s="106"/>
      <c r="BX61" s="106"/>
      <c r="BY61" s="106"/>
      <c r="BZ61" s="106"/>
      <c r="CA61" s="106"/>
      <c r="CB61" s="106"/>
      <c r="CC61" s="106"/>
      <c r="CD61" s="106"/>
      <c r="CE61" s="106"/>
      <c r="CF61" s="106"/>
      <c r="CG61" s="106"/>
      <c r="CH61" s="106"/>
      <c r="CI61" s="106"/>
      <c r="CJ61" s="106"/>
      <c r="CK61" s="106"/>
      <c r="CL61" s="106"/>
      <c r="CM61" s="106"/>
      <c r="CN61" s="106"/>
      <c r="CO61" s="71"/>
    </row>
    <row r="62" spans="1:113">
      <c r="A62" s="97"/>
      <c r="B62" s="97"/>
      <c r="C62" s="97"/>
      <c r="J62" s="69" t="s">
        <v>1383</v>
      </c>
      <c r="K62" s="57" t="s">
        <v>1287</v>
      </c>
      <c r="L62" s="64" t="b">
        <v>1</v>
      </c>
      <c r="M62" s="64" t="b">
        <v>0</v>
      </c>
      <c r="N62" s="64" t="b">
        <v>1</v>
      </c>
      <c r="O62" s="105">
        <v>15</v>
      </c>
      <c r="P62" s="105">
        <v>15</v>
      </c>
      <c r="Q62" s="105">
        <v>15</v>
      </c>
      <c r="R62" s="105">
        <v>15</v>
      </c>
      <c r="S62" s="105">
        <v>15</v>
      </c>
      <c r="T62" s="105">
        <v>15</v>
      </c>
      <c r="U62" s="105">
        <v>15</v>
      </c>
      <c r="V62" s="105">
        <v>15</v>
      </c>
      <c r="W62" s="105">
        <v>15</v>
      </c>
      <c r="X62" s="105">
        <v>15</v>
      </c>
      <c r="Y62" s="105">
        <v>15</v>
      </c>
      <c r="Z62" s="105">
        <v>15</v>
      </c>
      <c r="AA62" s="105">
        <v>15</v>
      </c>
      <c r="AB62" s="105">
        <v>15</v>
      </c>
      <c r="AC62" s="105">
        <v>15</v>
      </c>
      <c r="AD62" s="105">
        <v>15</v>
      </c>
      <c r="AE62" s="105">
        <v>15</v>
      </c>
      <c r="AF62" s="105">
        <v>15</v>
      </c>
      <c r="AG62" s="105">
        <v>15</v>
      </c>
      <c r="AH62" s="105">
        <v>15</v>
      </c>
      <c r="AI62" s="105">
        <v>15</v>
      </c>
      <c r="AJ62" s="105">
        <v>15</v>
      </c>
      <c r="AK62" s="105">
        <v>15</v>
      </c>
      <c r="AL62" s="105">
        <v>15</v>
      </c>
      <c r="AM62" s="105">
        <v>15</v>
      </c>
      <c r="AN62" s="105">
        <v>15</v>
      </c>
      <c r="AO62" s="331">
        <v>0.45</v>
      </c>
      <c r="AP62" s="331">
        <v>0.45</v>
      </c>
      <c r="AQ62" s="331">
        <v>0.45</v>
      </c>
      <c r="AR62" s="331">
        <v>0.45</v>
      </c>
      <c r="AS62" s="331">
        <v>0.45</v>
      </c>
      <c r="AT62" s="331">
        <v>0.45</v>
      </c>
      <c r="AU62" s="331">
        <v>0.45</v>
      </c>
      <c r="AV62" s="331">
        <v>0.45</v>
      </c>
      <c r="AW62" s="331">
        <v>0.45</v>
      </c>
      <c r="AX62" s="331">
        <v>0.45</v>
      </c>
      <c r="AY62" s="331">
        <v>0.45</v>
      </c>
      <c r="AZ62" s="331">
        <v>0.45</v>
      </c>
      <c r="BA62" s="331">
        <v>0.45</v>
      </c>
      <c r="BB62" s="331">
        <v>0.45</v>
      </c>
      <c r="BC62" s="331">
        <v>0.45</v>
      </c>
      <c r="BD62" s="331">
        <v>0.45</v>
      </c>
      <c r="BE62" s="331">
        <v>0.45</v>
      </c>
      <c r="BF62" s="331">
        <v>0.45</v>
      </c>
      <c r="BG62" s="331">
        <v>0.45</v>
      </c>
      <c r="BH62" s="331">
        <v>0.45</v>
      </c>
      <c r="BI62" s="331">
        <v>0.45</v>
      </c>
      <c r="BJ62" s="331">
        <v>0.45</v>
      </c>
      <c r="BK62" s="331">
        <v>0.45</v>
      </c>
      <c r="BL62" s="331">
        <v>0.45</v>
      </c>
      <c r="BM62" s="331">
        <v>0.45</v>
      </c>
      <c r="BN62" s="331">
        <v>0.45</v>
      </c>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71"/>
    </row>
    <row r="63" spans="1:113">
      <c r="A63" s="97"/>
      <c r="B63" s="97"/>
      <c r="C63" s="97"/>
      <c r="J63" s="69" t="s">
        <v>1385</v>
      </c>
      <c r="K63" s="57" t="s">
        <v>1287</v>
      </c>
      <c r="L63" s="64" t="b">
        <v>1</v>
      </c>
      <c r="M63" s="64" t="b">
        <v>0</v>
      </c>
      <c r="N63" s="64" t="b">
        <v>1</v>
      </c>
      <c r="O63" s="105">
        <v>20</v>
      </c>
      <c r="P63" s="105">
        <v>20</v>
      </c>
      <c r="Q63" s="105">
        <v>20</v>
      </c>
      <c r="R63" s="105">
        <v>20</v>
      </c>
      <c r="S63" s="105">
        <v>20</v>
      </c>
      <c r="T63" s="105">
        <v>20</v>
      </c>
      <c r="U63" s="105">
        <v>20</v>
      </c>
      <c r="V63" s="105">
        <v>20</v>
      </c>
      <c r="W63" s="105">
        <v>20</v>
      </c>
      <c r="X63" s="105">
        <v>20</v>
      </c>
      <c r="Y63" s="105">
        <v>20</v>
      </c>
      <c r="Z63" s="105">
        <v>20</v>
      </c>
      <c r="AA63" s="105">
        <v>20</v>
      </c>
      <c r="AB63" s="105">
        <v>20</v>
      </c>
      <c r="AC63" s="105">
        <v>20</v>
      </c>
      <c r="AD63" s="105">
        <v>20</v>
      </c>
      <c r="AE63" s="105">
        <v>20</v>
      </c>
      <c r="AF63" s="105">
        <v>20</v>
      </c>
      <c r="AG63" s="105">
        <v>20</v>
      </c>
      <c r="AH63" s="105">
        <v>20</v>
      </c>
      <c r="AI63" s="105">
        <v>20</v>
      </c>
      <c r="AJ63" s="105">
        <v>20</v>
      </c>
      <c r="AK63" s="105">
        <v>20</v>
      </c>
      <c r="AL63" s="105">
        <v>20</v>
      </c>
      <c r="AM63" s="105">
        <v>20</v>
      </c>
      <c r="AN63" s="105">
        <v>20</v>
      </c>
      <c r="AO63" s="331">
        <v>0.5</v>
      </c>
      <c r="AP63" s="331">
        <v>0.5</v>
      </c>
      <c r="AQ63" s="331">
        <v>0.5</v>
      </c>
      <c r="AR63" s="331">
        <v>0.5</v>
      </c>
      <c r="AS63" s="331">
        <v>0.5</v>
      </c>
      <c r="AT63" s="331">
        <v>0.5</v>
      </c>
      <c r="AU63" s="331">
        <v>0.5</v>
      </c>
      <c r="AV63" s="331">
        <v>0.5</v>
      </c>
      <c r="AW63" s="331">
        <v>0.5</v>
      </c>
      <c r="AX63" s="331">
        <v>0.5</v>
      </c>
      <c r="AY63" s="331">
        <v>0.5</v>
      </c>
      <c r="AZ63" s="331">
        <v>0.5</v>
      </c>
      <c r="BA63" s="331">
        <v>0.5</v>
      </c>
      <c r="BB63" s="331">
        <v>0.5</v>
      </c>
      <c r="BC63" s="331">
        <v>0.5</v>
      </c>
      <c r="BD63" s="331">
        <v>0.5</v>
      </c>
      <c r="BE63" s="331">
        <v>0.5</v>
      </c>
      <c r="BF63" s="331">
        <v>0.5</v>
      </c>
      <c r="BG63" s="331">
        <v>0.5</v>
      </c>
      <c r="BH63" s="331">
        <v>0.5</v>
      </c>
      <c r="BI63" s="331">
        <v>0.5</v>
      </c>
      <c r="BJ63" s="331">
        <v>0.5</v>
      </c>
      <c r="BK63" s="331">
        <v>0.5</v>
      </c>
      <c r="BL63" s="331">
        <v>0.5</v>
      </c>
      <c r="BM63" s="331">
        <v>0.5</v>
      </c>
      <c r="BN63" s="331">
        <v>0.5</v>
      </c>
      <c r="BO63" s="106"/>
      <c r="BP63" s="106"/>
      <c r="BQ63" s="106"/>
      <c r="BR63" s="106"/>
      <c r="BS63" s="106"/>
      <c r="BT63" s="106"/>
      <c r="BU63" s="106"/>
      <c r="BV63" s="106"/>
      <c r="BW63" s="106"/>
      <c r="BX63" s="106"/>
      <c r="BY63" s="106"/>
      <c r="BZ63" s="106"/>
      <c r="CA63" s="106"/>
      <c r="CB63" s="106"/>
      <c r="CC63" s="106"/>
      <c r="CD63" s="106"/>
      <c r="CE63" s="106"/>
      <c r="CF63" s="106"/>
      <c r="CG63" s="106"/>
      <c r="CH63" s="106"/>
      <c r="CI63" s="106"/>
      <c r="CJ63" s="106"/>
      <c r="CK63" s="106"/>
      <c r="CL63" s="106"/>
      <c r="CM63" s="106"/>
      <c r="CN63" s="106"/>
      <c r="CO63" s="71"/>
    </row>
    <row r="64" spans="1:113">
      <c r="A64" s="97"/>
      <c r="B64" s="97"/>
      <c r="C64" s="97"/>
    </row>
    <row r="65" spans="1:40">
      <c r="A65" s="97"/>
      <c r="B65" s="97"/>
      <c r="C65" s="97"/>
    </row>
    <row r="66" spans="1:40">
      <c r="A66" s="97"/>
      <c r="B66" s="97"/>
      <c r="C66" s="97"/>
    </row>
    <row r="67" spans="1:40">
      <c r="A67" s="97"/>
      <c r="B67" s="97"/>
      <c r="C67" s="97"/>
      <c r="O67" s="429"/>
      <c r="P67" s="429"/>
      <c r="Q67" s="429"/>
      <c r="R67" s="429"/>
      <c r="S67" s="429"/>
      <c r="T67" s="429"/>
      <c r="U67" s="429"/>
      <c r="V67" s="429"/>
      <c r="W67" s="429"/>
      <c r="X67" s="429"/>
      <c r="Y67" s="429"/>
      <c r="Z67" s="429"/>
      <c r="AA67" s="429"/>
      <c r="AB67" s="429"/>
      <c r="AC67" s="429"/>
      <c r="AD67" s="429"/>
      <c r="AE67" s="429"/>
      <c r="AF67" s="429"/>
      <c r="AG67" s="429"/>
      <c r="AH67" s="429"/>
      <c r="AI67" s="429"/>
      <c r="AJ67" s="429"/>
      <c r="AK67" s="429"/>
      <c r="AL67" s="429"/>
      <c r="AM67" s="429"/>
      <c r="AN67" s="429"/>
    </row>
    <row r="68" spans="1:40">
      <c r="A68" s="97"/>
      <c r="B68" s="97"/>
      <c r="C68" s="97"/>
      <c r="O68" s="429"/>
      <c r="P68" s="429"/>
      <c r="Q68" s="429"/>
      <c r="R68" s="429"/>
      <c r="S68" s="429"/>
      <c r="T68" s="429"/>
      <c r="U68" s="429"/>
      <c r="V68" s="429"/>
      <c r="W68" s="429"/>
      <c r="X68" s="429"/>
      <c r="Y68" s="429"/>
      <c r="Z68" s="429"/>
      <c r="AA68" s="429"/>
      <c r="AB68" s="429"/>
      <c r="AC68" s="429"/>
      <c r="AD68" s="429"/>
      <c r="AE68" s="429"/>
      <c r="AF68" s="429"/>
      <c r="AG68" s="429"/>
      <c r="AH68" s="429"/>
      <c r="AI68" s="429"/>
      <c r="AJ68" s="429"/>
      <c r="AK68" s="429"/>
      <c r="AL68" s="429"/>
      <c r="AM68" s="429"/>
      <c r="AN68" s="429"/>
    </row>
    <row r="69" spans="1:40">
      <c r="A69" s="97"/>
      <c r="B69" s="97"/>
      <c r="C69" s="97"/>
      <c r="O69" s="429"/>
      <c r="P69" s="429"/>
      <c r="Q69" s="429"/>
      <c r="R69" s="429"/>
      <c r="S69" s="429"/>
      <c r="T69" s="429"/>
      <c r="U69" s="429"/>
      <c r="V69" s="429"/>
      <c r="W69" s="429"/>
      <c r="X69" s="429"/>
      <c r="Y69" s="429"/>
      <c r="Z69" s="429"/>
      <c r="AA69" s="429"/>
      <c r="AB69" s="429"/>
      <c r="AC69" s="429"/>
      <c r="AD69" s="429"/>
      <c r="AE69" s="429"/>
      <c r="AF69" s="429"/>
      <c r="AG69" s="429"/>
      <c r="AH69" s="429"/>
      <c r="AI69" s="429"/>
      <c r="AJ69" s="429"/>
      <c r="AK69" s="429"/>
      <c r="AL69" s="429"/>
      <c r="AM69" s="429"/>
      <c r="AN69" s="429"/>
    </row>
    <row r="70" spans="1:40">
      <c r="A70" s="97"/>
      <c r="B70" s="97"/>
      <c r="C70" s="97"/>
      <c r="O70" s="429"/>
      <c r="P70" s="429"/>
      <c r="Q70" s="429"/>
      <c r="R70" s="429"/>
      <c r="S70" s="429"/>
      <c r="T70" s="429"/>
      <c r="U70" s="429"/>
      <c r="V70" s="429"/>
      <c r="W70" s="429"/>
      <c r="X70" s="429"/>
      <c r="Y70" s="429"/>
      <c r="Z70" s="429"/>
      <c r="AA70" s="429"/>
      <c r="AB70" s="429"/>
      <c r="AC70" s="429"/>
      <c r="AD70" s="429"/>
      <c r="AE70" s="429"/>
      <c r="AF70" s="429"/>
      <c r="AG70" s="429"/>
      <c r="AH70" s="429"/>
      <c r="AI70" s="429"/>
      <c r="AJ70" s="429"/>
      <c r="AK70" s="429"/>
      <c r="AL70" s="429"/>
      <c r="AM70" s="429"/>
      <c r="AN70" s="429"/>
    </row>
    <row r="71" spans="1:40">
      <c r="A71" s="97"/>
      <c r="B71" s="97"/>
      <c r="C71" s="97"/>
      <c r="O71" s="429"/>
      <c r="P71" s="429"/>
      <c r="Q71" s="429"/>
      <c r="R71" s="429"/>
      <c r="S71" s="429"/>
      <c r="T71" s="429"/>
      <c r="U71" s="429"/>
      <c r="V71" s="429"/>
      <c r="W71" s="429"/>
      <c r="X71" s="429"/>
      <c r="Y71" s="429"/>
      <c r="Z71" s="429"/>
      <c r="AA71" s="429"/>
      <c r="AB71" s="429"/>
      <c r="AC71" s="429"/>
      <c r="AD71" s="429"/>
      <c r="AE71" s="429"/>
      <c r="AF71" s="429"/>
      <c r="AG71" s="429"/>
      <c r="AH71" s="429"/>
      <c r="AI71" s="429"/>
      <c r="AJ71" s="429"/>
      <c r="AK71" s="429"/>
      <c r="AL71" s="429"/>
      <c r="AM71" s="429"/>
      <c r="AN71" s="429"/>
    </row>
    <row r="72" spans="1:40">
      <c r="A72" s="97"/>
      <c r="B72" s="97"/>
      <c r="C72" s="97"/>
      <c r="O72" s="429"/>
      <c r="P72" s="429"/>
      <c r="Q72" s="429"/>
      <c r="R72" s="429"/>
      <c r="S72" s="429"/>
      <c r="T72" s="429"/>
      <c r="U72" s="429"/>
      <c r="V72" s="429"/>
      <c r="W72" s="429"/>
      <c r="X72" s="429"/>
      <c r="Y72" s="429"/>
      <c r="Z72" s="429"/>
      <c r="AA72" s="429"/>
      <c r="AB72" s="429"/>
      <c r="AC72" s="429"/>
      <c r="AD72" s="429"/>
      <c r="AE72" s="429"/>
      <c r="AF72" s="429"/>
      <c r="AG72" s="429"/>
      <c r="AH72" s="429"/>
      <c r="AI72" s="429"/>
      <c r="AJ72" s="429"/>
      <c r="AK72" s="429"/>
      <c r="AL72" s="429"/>
      <c r="AM72" s="429"/>
      <c r="AN72" s="429"/>
    </row>
    <row r="73" spans="1:40">
      <c r="A73" s="97"/>
      <c r="B73" s="97"/>
      <c r="C73" s="97"/>
      <c r="O73" s="429"/>
      <c r="P73" s="429"/>
      <c r="Q73" s="429"/>
      <c r="R73" s="429"/>
      <c r="S73" s="429"/>
      <c r="T73" s="429"/>
      <c r="U73" s="429"/>
      <c r="V73" s="429"/>
      <c r="W73" s="429"/>
      <c r="X73" s="429"/>
      <c r="Y73" s="429"/>
      <c r="Z73" s="429"/>
      <c r="AA73" s="429"/>
      <c r="AB73" s="429"/>
      <c r="AC73" s="429"/>
      <c r="AD73" s="429"/>
      <c r="AE73" s="429"/>
      <c r="AF73" s="429"/>
      <c r="AG73" s="429"/>
      <c r="AH73" s="429"/>
      <c r="AI73" s="429"/>
      <c r="AJ73" s="429"/>
      <c r="AK73" s="429"/>
      <c r="AL73" s="429"/>
      <c r="AM73" s="429"/>
      <c r="AN73" s="429"/>
    </row>
    <row r="74" spans="1:40">
      <c r="A74" s="97"/>
      <c r="B74" s="97"/>
      <c r="C74" s="97"/>
      <c r="O74" s="429"/>
      <c r="P74" s="429"/>
      <c r="Q74" s="429"/>
      <c r="R74" s="429"/>
      <c r="S74" s="429"/>
      <c r="T74" s="429"/>
      <c r="U74" s="429"/>
      <c r="V74" s="429"/>
      <c r="W74" s="429"/>
      <c r="X74" s="429"/>
      <c r="Y74" s="429"/>
      <c r="Z74" s="429"/>
      <c r="AA74" s="429"/>
      <c r="AB74" s="429"/>
      <c r="AC74" s="429"/>
      <c r="AD74" s="429"/>
      <c r="AE74" s="429"/>
      <c r="AF74" s="429"/>
      <c r="AG74" s="429"/>
      <c r="AH74" s="429"/>
      <c r="AI74" s="429"/>
      <c r="AJ74" s="429"/>
      <c r="AK74" s="429"/>
      <c r="AL74" s="429"/>
      <c r="AM74" s="429"/>
      <c r="AN74" s="429"/>
    </row>
    <row r="75" spans="1:40">
      <c r="A75" s="97"/>
      <c r="B75" s="97"/>
      <c r="C75" s="97"/>
      <c r="O75" s="429"/>
      <c r="P75" s="429"/>
      <c r="Q75" s="429"/>
      <c r="R75" s="429"/>
      <c r="S75" s="429"/>
      <c r="T75" s="429"/>
      <c r="U75" s="429"/>
      <c r="V75" s="429"/>
      <c r="W75" s="429"/>
      <c r="X75" s="429"/>
      <c r="Y75" s="429"/>
      <c r="Z75" s="429"/>
      <c r="AA75" s="429"/>
      <c r="AB75" s="429"/>
      <c r="AC75" s="429"/>
      <c r="AD75" s="429"/>
      <c r="AE75" s="429"/>
      <c r="AF75" s="429"/>
      <c r="AG75" s="429"/>
      <c r="AH75" s="429"/>
      <c r="AI75" s="429"/>
      <c r="AJ75" s="429"/>
      <c r="AK75" s="429"/>
      <c r="AL75" s="429"/>
      <c r="AM75" s="429"/>
      <c r="AN75" s="429"/>
    </row>
    <row r="76" spans="1:40">
      <c r="A76" s="97"/>
      <c r="B76" s="97"/>
      <c r="C76" s="97"/>
      <c r="O76" s="429"/>
      <c r="P76" s="429"/>
      <c r="Q76" s="429"/>
      <c r="R76" s="429"/>
      <c r="S76" s="429"/>
      <c r="T76" s="429"/>
      <c r="U76" s="429"/>
      <c r="V76" s="429"/>
      <c r="W76" s="429"/>
      <c r="X76" s="429"/>
      <c r="Y76" s="429"/>
      <c r="Z76" s="429"/>
      <c r="AA76" s="429"/>
      <c r="AB76" s="429"/>
      <c r="AC76" s="429"/>
      <c r="AD76" s="429"/>
      <c r="AE76" s="429"/>
      <c r="AF76" s="429"/>
      <c r="AG76" s="429"/>
      <c r="AH76" s="429"/>
      <c r="AI76" s="429"/>
      <c r="AJ76" s="429"/>
      <c r="AK76" s="429"/>
      <c r="AL76" s="429"/>
      <c r="AM76" s="429"/>
      <c r="AN76" s="429"/>
    </row>
    <row r="77" spans="1:40">
      <c r="A77" s="97"/>
      <c r="B77" s="97"/>
      <c r="C77" s="97"/>
      <c r="O77" s="429"/>
      <c r="P77" s="429"/>
      <c r="Q77" s="429"/>
      <c r="R77" s="429"/>
      <c r="S77" s="429"/>
      <c r="T77" s="429"/>
      <c r="U77" s="429"/>
      <c r="V77" s="429"/>
      <c r="W77" s="429"/>
      <c r="X77" s="429"/>
      <c r="Y77" s="429"/>
      <c r="Z77" s="429"/>
      <c r="AA77" s="429"/>
      <c r="AB77" s="429"/>
      <c r="AC77" s="429"/>
      <c r="AD77" s="429"/>
      <c r="AE77" s="429"/>
      <c r="AF77" s="429"/>
      <c r="AG77" s="429"/>
      <c r="AH77" s="429"/>
      <c r="AI77" s="429"/>
      <c r="AJ77" s="429"/>
      <c r="AK77" s="429"/>
      <c r="AL77" s="429"/>
      <c r="AM77" s="429"/>
      <c r="AN77" s="429"/>
    </row>
    <row r="78" spans="1:40">
      <c r="A78" s="97"/>
      <c r="B78" s="97"/>
      <c r="C78" s="97"/>
      <c r="O78" s="429"/>
      <c r="P78" s="429"/>
      <c r="Q78" s="429"/>
      <c r="R78" s="429"/>
      <c r="S78" s="429"/>
      <c r="T78" s="429"/>
      <c r="U78" s="429"/>
      <c r="V78" s="429"/>
      <c r="W78" s="429"/>
      <c r="X78" s="429"/>
      <c r="Y78" s="429"/>
      <c r="Z78" s="429"/>
      <c r="AA78" s="429"/>
      <c r="AB78" s="429"/>
      <c r="AC78" s="429"/>
      <c r="AD78" s="429"/>
      <c r="AE78" s="429"/>
      <c r="AF78" s="429"/>
      <c r="AG78" s="429"/>
      <c r="AH78" s="429"/>
      <c r="AI78" s="429"/>
      <c r="AJ78" s="429"/>
      <c r="AK78" s="429"/>
      <c r="AL78" s="429"/>
      <c r="AM78" s="429"/>
      <c r="AN78" s="429"/>
    </row>
    <row r="79" spans="1:40">
      <c r="A79" s="97"/>
      <c r="B79" s="97"/>
      <c r="C79" s="97"/>
      <c r="O79" s="429"/>
      <c r="P79" s="429"/>
      <c r="Q79" s="429"/>
      <c r="R79" s="429"/>
      <c r="S79" s="429"/>
      <c r="T79" s="429"/>
      <c r="U79" s="429"/>
      <c r="V79" s="429"/>
      <c r="W79" s="429"/>
      <c r="X79" s="429"/>
      <c r="Y79" s="429"/>
      <c r="Z79" s="429"/>
      <c r="AA79" s="429"/>
      <c r="AB79" s="429"/>
      <c r="AC79" s="429"/>
      <c r="AD79" s="429"/>
      <c r="AE79" s="429"/>
      <c r="AF79" s="429"/>
      <c r="AG79" s="429"/>
      <c r="AH79" s="429"/>
      <c r="AI79" s="429"/>
      <c r="AJ79" s="429"/>
      <c r="AK79" s="429"/>
      <c r="AL79" s="429"/>
      <c r="AM79" s="429"/>
      <c r="AN79" s="429"/>
    </row>
    <row r="80" spans="1:40">
      <c r="A80" s="97"/>
      <c r="B80" s="97"/>
      <c r="C80" s="97"/>
      <c r="O80" s="429"/>
      <c r="P80" s="429"/>
      <c r="Q80" s="429"/>
      <c r="R80" s="429"/>
      <c r="S80" s="429"/>
      <c r="T80" s="429"/>
      <c r="U80" s="429"/>
      <c r="V80" s="429"/>
      <c r="W80" s="429"/>
      <c r="X80" s="429"/>
      <c r="Y80" s="429"/>
      <c r="Z80" s="429"/>
      <c r="AA80" s="429"/>
      <c r="AB80" s="429"/>
      <c r="AC80" s="429"/>
      <c r="AD80" s="429"/>
      <c r="AE80" s="429"/>
      <c r="AF80" s="429"/>
      <c r="AG80" s="429"/>
      <c r="AH80" s="429"/>
      <c r="AI80" s="429"/>
      <c r="AJ80" s="429"/>
      <c r="AK80" s="429"/>
      <c r="AL80" s="429"/>
      <c r="AM80" s="429"/>
      <c r="AN80" s="429"/>
    </row>
    <row r="81" spans="1:40">
      <c r="A81" s="97"/>
      <c r="B81" s="97"/>
      <c r="C81" s="97"/>
      <c r="O81" s="429"/>
      <c r="P81" s="429"/>
      <c r="Q81" s="429"/>
      <c r="R81" s="429"/>
      <c r="S81" s="429"/>
      <c r="T81" s="429"/>
      <c r="U81" s="429"/>
      <c r="V81" s="429"/>
      <c r="W81" s="429"/>
      <c r="X81" s="429"/>
      <c r="Y81" s="429"/>
      <c r="Z81" s="429"/>
      <c r="AA81" s="429"/>
      <c r="AB81" s="429"/>
      <c r="AC81" s="429"/>
      <c r="AD81" s="429"/>
      <c r="AE81" s="429"/>
      <c r="AF81" s="429"/>
      <c r="AG81" s="429"/>
      <c r="AH81" s="429"/>
      <c r="AI81" s="429"/>
      <c r="AJ81" s="429"/>
      <c r="AK81" s="429"/>
      <c r="AL81" s="429"/>
      <c r="AM81" s="429"/>
      <c r="AN81" s="429"/>
    </row>
    <row r="82" spans="1:40">
      <c r="A82" s="97"/>
      <c r="B82" s="97"/>
      <c r="C82" s="97"/>
      <c r="O82" s="429"/>
      <c r="P82" s="429"/>
      <c r="Q82" s="429"/>
      <c r="R82" s="429"/>
      <c r="S82" s="429"/>
      <c r="T82" s="429"/>
      <c r="U82" s="429"/>
      <c r="V82" s="429"/>
      <c r="W82" s="429"/>
      <c r="X82" s="429"/>
      <c r="Y82" s="429"/>
      <c r="Z82" s="429"/>
      <c r="AA82" s="429"/>
      <c r="AB82" s="429"/>
      <c r="AC82" s="429"/>
      <c r="AD82" s="429"/>
      <c r="AE82" s="429"/>
      <c r="AF82" s="429"/>
      <c r="AG82" s="429"/>
      <c r="AH82" s="429"/>
      <c r="AI82" s="429"/>
      <c r="AJ82" s="429"/>
      <c r="AK82" s="429"/>
      <c r="AL82" s="429"/>
      <c r="AM82" s="429"/>
      <c r="AN82" s="429"/>
    </row>
    <row r="83" spans="1:40">
      <c r="A83" s="97"/>
      <c r="B83" s="97"/>
      <c r="C83" s="97"/>
      <c r="O83" s="429"/>
      <c r="P83" s="429"/>
      <c r="Q83" s="429"/>
      <c r="R83" s="429"/>
      <c r="S83" s="429"/>
      <c r="T83" s="429"/>
      <c r="U83" s="429"/>
      <c r="V83" s="429"/>
      <c r="W83" s="429"/>
      <c r="X83" s="429"/>
      <c r="Y83" s="429"/>
      <c r="Z83" s="429"/>
      <c r="AA83" s="429"/>
      <c r="AB83" s="429"/>
      <c r="AC83" s="429"/>
      <c r="AD83" s="429"/>
      <c r="AE83" s="429"/>
      <c r="AF83" s="429"/>
      <c r="AG83" s="429"/>
      <c r="AH83" s="429"/>
      <c r="AI83" s="429"/>
      <c r="AJ83" s="429"/>
      <c r="AK83" s="429"/>
      <c r="AL83" s="429"/>
      <c r="AM83" s="429"/>
      <c r="AN83" s="429"/>
    </row>
    <row r="84" spans="1:40">
      <c r="A84" s="97"/>
      <c r="B84" s="97"/>
      <c r="C84" s="97"/>
      <c r="O84" s="429"/>
      <c r="P84" s="429"/>
      <c r="Q84" s="429"/>
      <c r="R84" s="429"/>
      <c r="S84" s="429"/>
      <c r="T84" s="429"/>
      <c r="U84" s="429"/>
      <c r="V84" s="429"/>
      <c r="W84" s="429"/>
      <c r="X84" s="429"/>
      <c r="Y84" s="429"/>
      <c r="Z84" s="429"/>
      <c r="AA84" s="429"/>
      <c r="AB84" s="429"/>
      <c r="AC84" s="429"/>
      <c r="AD84" s="429"/>
      <c r="AE84" s="429"/>
      <c r="AF84" s="429"/>
      <c r="AG84" s="429"/>
      <c r="AH84" s="429"/>
      <c r="AI84" s="429"/>
      <c r="AJ84" s="429"/>
      <c r="AK84" s="429"/>
      <c r="AL84" s="429"/>
      <c r="AM84" s="429"/>
      <c r="AN84" s="429"/>
    </row>
    <row r="85" spans="1:40">
      <c r="A85" s="97"/>
      <c r="B85" s="97"/>
      <c r="C85" s="97"/>
      <c r="O85" s="429"/>
      <c r="P85" s="429"/>
      <c r="Q85" s="429"/>
      <c r="R85" s="429"/>
      <c r="S85" s="429"/>
      <c r="T85" s="429"/>
      <c r="U85" s="429"/>
      <c r="V85" s="429"/>
      <c r="W85" s="429"/>
      <c r="X85" s="429"/>
      <c r="Y85" s="429"/>
      <c r="Z85" s="429"/>
      <c r="AA85" s="429"/>
      <c r="AB85" s="429"/>
      <c r="AC85" s="429"/>
      <c r="AD85" s="429"/>
      <c r="AE85" s="429"/>
      <c r="AF85" s="429"/>
      <c r="AG85" s="429"/>
      <c r="AH85" s="429"/>
      <c r="AI85" s="429"/>
      <c r="AJ85" s="429"/>
      <c r="AK85" s="429"/>
      <c r="AL85" s="429"/>
      <c r="AM85" s="429"/>
      <c r="AN85" s="429"/>
    </row>
    <row r="86" spans="1:40">
      <c r="A86" s="97"/>
      <c r="B86" s="97"/>
      <c r="C86" s="97"/>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row>
    <row r="87" spans="1:40">
      <c r="A87" s="97"/>
      <c r="B87" s="97"/>
      <c r="C87" s="97"/>
      <c r="O87" s="429"/>
      <c r="P87" s="429"/>
      <c r="Q87" s="429"/>
      <c r="R87" s="429"/>
      <c r="S87" s="429"/>
      <c r="T87" s="429"/>
      <c r="U87" s="429"/>
      <c r="V87" s="429"/>
      <c r="W87" s="429"/>
      <c r="X87" s="429"/>
      <c r="Y87" s="429"/>
      <c r="Z87" s="429"/>
      <c r="AA87" s="429"/>
      <c r="AB87" s="429"/>
      <c r="AC87" s="429"/>
      <c r="AD87" s="429"/>
      <c r="AE87" s="429"/>
      <c r="AF87" s="429"/>
      <c r="AG87" s="429"/>
      <c r="AH87" s="429"/>
      <c r="AI87" s="429"/>
      <c r="AJ87" s="429"/>
      <c r="AK87" s="429"/>
      <c r="AL87" s="429"/>
      <c r="AM87" s="429"/>
      <c r="AN87" s="429"/>
    </row>
    <row r="88" spans="1:40">
      <c r="A88" s="97"/>
      <c r="B88" s="97"/>
      <c r="C88" s="97"/>
      <c r="O88" s="429"/>
      <c r="P88" s="429"/>
      <c r="Q88" s="429"/>
      <c r="R88" s="429"/>
      <c r="S88" s="429"/>
      <c r="T88" s="429"/>
      <c r="U88" s="429"/>
      <c r="V88" s="429"/>
      <c r="W88" s="429"/>
      <c r="X88" s="429"/>
      <c r="Y88" s="429"/>
      <c r="Z88" s="429"/>
      <c r="AA88" s="429"/>
      <c r="AB88" s="429"/>
      <c r="AC88" s="429"/>
      <c r="AD88" s="429"/>
      <c r="AE88" s="429"/>
      <c r="AF88" s="429"/>
      <c r="AG88" s="429"/>
      <c r="AH88" s="429"/>
      <c r="AI88" s="429"/>
      <c r="AJ88" s="429"/>
      <c r="AK88" s="429"/>
      <c r="AL88" s="429"/>
      <c r="AM88" s="429"/>
      <c r="AN88" s="429"/>
    </row>
    <row r="89" spans="1:40">
      <c r="A89" s="97"/>
      <c r="B89" s="97"/>
      <c r="C89" s="97"/>
      <c r="O89" s="429"/>
      <c r="P89" s="429"/>
      <c r="Q89" s="429"/>
      <c r="R89" s="429"/>
      <c r="S89" s="429"/>
      <c r="T89" s="429"/>
      <c r="U89" s="429"/>
      <c r="V89" s="429"/>
      <c r="W89" s="429"/>
      <c r="X89" s="429"/>
      <c r="Y89" s="429"/>
      <c r="Z89" s="429"/>
      <c r="AA89" s="429"/>
      <c r="AB89" s="429"/>
      <c r="AC89" s="429"/>
      <c r="AD89" s="429"/>
      <c r="AE89" s="429"/>
      <c r="AF89" s="429"/>
      <c r="AG89" s="429"/>
      <c r="AH89" s="429"/>
      <c r="AI89" s="429"/>
      <c r="AJ89" s="429"/>
      <c r="AK89" s="429"/>
      <c r="AL89" s="429"/>
      <c r="AM89" s="429"/>
      <c r="AN89" s="429"/>
    </row>
    <row r="90" spans="1:40">
      <c r="A90" s="97"/>
      <c r="B90" s="97"/>
      <c r="C90" s="97"/>
      <c r="O90" s="429"/>
      <c r="P90" s="429"/>
      <c r="Q90" s="429"/>
      <c r="R90" s="429"/>
      <c r="S90" s="429"/>
      <c r="T90" s="429"/>
      <c r="U90" s="429"/>
      <c r="V90" s="429"/>
      <c r="W90" s="429"/>
      <c r="X90" s="429"/>
      <c r="Y90" s="429"/>
      <c r="Z90" s="429"/>
      <c r="AA90" s="429"/>
      <c r="AB90" s="429"/>
      <c r="AC90" s="429"/>
      <c r="AD90" s="429"/>
      <c r="AE90" s="429"/>
      <c r="AF90" s="429"/>
      <c r="AG90" s="429"/>
      <c r="AH90" s="429"/>
      <c r="AI90" s="429"/>
      <c r="AJ90" s="429"/>
      <c r="AK90" s="429"/>
      <c r="AL90" s="429"/>
      <c r="AM90" s="429"/>
      <c r="AN90" s="429"/>
    </row>
    <row r="91" spans="1:40">
      <c r="A91" s="97"/>
      <c r="B91" s="97"/>
      <c r="C91" s="97"/>
      <c r="O91" s="429"/>
      <c r="P91" s="429"/>
      <c r="Q91" s="429"/>
      <c r="R91" s="429"/>
      <c r="S91" s="429"/>
      <c r="T91" s="429"/>
      <c r="U91" s="429"/>
      <c r="V91" s="429"/>
      <c r="W91" s="429"/>
      <c r="X91" s="429"/>
      <c r="Y91" s="429"/>
      <c r="Z91" s="429"/>
      <c r="AA91" s="429"/>
      <c r="AB91" s="429"/>
      <c r="AC91" s="429"/>
      <c r="AD91" s="429"/>
      <c r="AE91" s="429"/>
      <c r="AF91" s="429"/>
      <c r="AG91" s="429"/>
      <c r="AH91" s="429"/>
      <c r="AI91" s="429"/>
      <c r="AJ91" s="429"/>
      <c r="AK91" s="429"/>
      <c r="AL91" s="429"/>
      <c r="AM91" s="429"/>
      <c r="AN91" s="429"/>
    </row>
    <row r="92" spans="1:40">
      <c r="A92" s="97"/>
      <c r="B92" s="97"/>
      <c r="C92" s="97"/>
      <c r="O92" s="429"/>
      <c r="P92" s="429"/>
      <c r="Q92" s="429"/>
      <c r="R92" s="429"/>
      <c r="S92" s="429"/>
      <c r="T92" s="429"/>
      <c r="U92" s="429"/>
      <c r="V92" s="429"/>
      <c r="W92" s="429"/>
      <c r="X92" s="429"/>
      <c r="Y92" s="429"/>
      <c r="Z92" s="429"/>
      <c r="AA92" s="429"/>
      <c r="AB92" s="429"/>
      <c r="AC92" s="429"/>
      <c r="AD92" s="429"/>
      <c r="AE92" s="429"/>
      <c r="AF92" s="429"/>
      <c r="AG92" s="429"/>
      <c r="AH92" s="429"/>
      <c r="AI92" s="429"/>
      <c r="AJ92" s="429"/>
      <c r="AK92" s="429"/>
      <c r="AL92" s="429"/>
      <c r="AM92" s="429"/>
      <c r="AN92" s="429"/>
    </row>
    <row r="93" spans="1:40">
      <c r="A93" s="97"/>
      <c r="B93" s="97"/>
      <c r="C93" s="97"/>
      <c r="O93" s="429"/>
      <c r="P93" s="429"/>
      <c r="Q93" s="429"/>
      <c r="R93" s="429"/>
      <c r="S93" s="429"/>
      <c r="T93" s="429"/>
      <c r="U93" s="429"/>
      <c r="V93" s="429"/>
      <c r="W93" s="429"/>
      <c r="X93" s="429"/>
      <c r="Y93" s="429"/>
      <c r="Z93" s="429"/>
      <c r="AA93" s="429"/>
      <c r="AB93" s="429"/>
      <c r="AC93" s="429"/>
      <c r="AD93" s="429"/>
      <c r="AE93" s="429"/>
      <c r="AF93" s="429"/>
      <c r="AG93" s="429"/>
      <c r="AH93" s="429"/>
      <c r="AI93" s="429"/>
      <c r="AJ93" s="429"/>
      <c r="AK93" s="429"/>
      <c r="AL93" s="429"/>
      <c r="AM93" s="429"/>
      <c r="AN93" s="429"/>
    </row>
    <row r="94" spans="1:40">
      <c r="A94" s="97"/>
      <c r="B94" s="97"/>
      <c r="C94" s="97"/>
      <c r="O94" s="429"/>
      <c r="P94" s="429"/>
      <c r="Q94" s="429"/>
      <c r="R94" s="429"/>
      <c r="S94" s="429"/>
      <c r="T94" s="429"/>
      <c r="U94" s="429"/>
      <c r="V94" s="429"/>
      <c r="W94" s="429"/>
      <c r="X94" s="429"/>
      <c r="Y94" s="429"/>
      <c r="Z94" s="429"/>
      <c r="AA94" s="429"/>
      <c r="AB94" s="429"/>
      <c r="AC94" s="429"/>
      <c r="AD94" s="429"/>
      <c r="AE94" s="429"/>
      <c r="AF94" s="429"/>
      <c r="AG94" s="429"/>
      <c r="AH94" s="429"/>
      <c r="AI94" s="429"/>
      <c r="AJ94" s="429"/>
      <c r="AK94" s="429"/>
      <c r="AL94" s="429"/>
      <c r="AM94" s="429"/>
      <c r="AN94" s="429"/>
    </row>
    <row r="95" spans="1:40">
      <c r="A95" s="97"/>
      <c r="B95" s="97"/>
      <c r="C95" s="97"/>
      <c r="O95" s="429"/>
      <c r="P95" s="429"/>
      <c r="Q95" s="429"/>
      <c r="R95" s="429"/>
      <c r="S95" s="429"/>
      <c r="T95" s="429"/>
      <c r="U95" s="429"/>
      <c r="V95" s="429"/>
      <c r="W95" s="429"/>
      <c r="X95" s="429"/>
      <c r="Y95" s="429"/>
      <c r="Z95" s="429"/>
      <c r="AA95" s="429"/>
      <c r="AB95" s="429"/>
      <c r="AC95" s="429"/>
      <c r="AD95" s="429"/>
      <c r="AE95" s="429"/>
      <c r="AF95" s="429"/>
      <c r="AG95" s="429"/>
      <c r="AH95" s="429"/>
      <c r="AI95" s="429"/>
      <c r="AJ95" s="429"/>
      <c r="AK95" s="429"/>
      <c r="AL95" s="429"/>
      <c r="AM95" s="429"/>
      <c r="AN95" s="429"/>
    </row>
    <row r="96" spans="1:40">
      <c r="A96" s="97"/>
      <c r="B96" s="97"/>
      <c r="C96" s="97"/>
      <c r="O96" s="429"/>
      <c r="P96" s="429"/>
      <c r="Q96" s="429"/>
      <c r="R96" s="429"/>
      <c r="S96" s="429"/>
      <c r="T96" s="429"/>
      <c r="U96" s="429"/>
      <c r="V96" s="429"/>
      <c r="W96" s="429"/>
      <c r="X96" s="429"/>
      <c r="Y96" s="429"/>
      <c r="Z96" s="429"/>
      <c r="AA96" s="429"/>
      <c r="AB96" s="429"/>
      <c r="AC96" s="429"/>
      <c r="AD96" s="429"/>
      <c r="AE96" s="429"/>
      <c r="AF96" s="429"/>
      <c r="AG96" s="429"/>
      <c r="AH96" s="429"/>
      <c r="AI96" s="429"/>
      <c r="AJ96" s="429"/>
      <c r="AK96" s="429"/>
      <c r="AL96" s="429"/>
      <c r="AM96" s="429"/>
      <c r="AN96" s="429"/>
    </row>
    <row r="97" spans="1:40">
      <c r="A97" s="97"/>
      <c r="B97" s="97"/>
      <c r="C97" s="97"/>
      <c r="O97" s="429"/>
      <c r="P97" s="429"/>
      <c r="Q97" s="429"/>
      <c r="R97" s="429"/>
      <c r="S97" s="429"/>
      <c r="T97" s="429"/>
      <c r="U97" s="429"/>
      <c r="V97" s="429"/>
      <c r="W97" s="429"/>
      <c r="X97" s="429"/>
      <c r="Y97" s="429"/>
      <c r="Z97" s="429"/>
      <c r="AA97" s="429"/>
      <c r="AB97" s="429"/>
      <c r="AC97" s="429"/>
      <c r="AD97" s="429"/>
      <c r="AE97" s="429"/>
      <c r="AF97" s="429"/>
      <c r="AG97" s="429"/>
      <c r="AH97" s="429"/>
      <c r="AI97" s="429"/>
      <c r="AJ97" s="429"/>
      <c r="AK97" s="429"/>
      <c r="AL97" s="429"/>
      <c r="AM97" s="429"/>
      <c r="AN97" s="429"/>
    </row>
    <row r="98" spans="1:40">
      <c r="A98" s="97"/>
      <c r="B98" s="97"/>
      <c r="C98" s="97"/>
      <c r="O98" s="429"/>
      <c r="P98" s="429"/>
      <c r="Q98" s="429"/>
      <c r="R98" s="429"/>
      <c r="S98" s="429"/>
      <c r="T98" s="429"/>
      <c r="U98" s="429"/>
      <c r="V98" s="429"/>
      <c r="W98" s="429"/>
      <c r="X98" s="429"/>
      <c r="Y98" s="429"/>
      <c r="Z98" s="429"/>
      <c r="AA98" s="429"/>
      <c r="AB98" s="429"/>
      <c r="AC98" s="429"/>
      <c r="AD98" s="429"/>
      <c r="AE98" s="429"/>
      <c r="AF98" s="429"/>
      <c r="AG98" s="429"/>
      <c r="AH98" s="429"/>
      <c r="AI98" s="429"/>
      <c r="AJ98" s="429"/>
      <c r="AK98" s="429"/>
      <c r="AL98" s="429"/>
      <c r="AM98" s="429"/>
      <c r="AN98" s="429"/>
    </row>
    <row r="99" spans="1:40">
      <c r="A99" s="97"/>
      <c r="B99" s="97"/>
      <c r="C99" s="97"/>
      <c r="O99" s="429"/>
      <c r="P99" s="429"/>
      <c r="Q99" s="429"/>
      <c r="R99" s="429"/>
      <c r="S99" s="429"/>
      <c r="T99" s="429"/>
      <c r="U99" s="429"/>
      <c r="V99" s="429"/>
      <c r="W99" s="429"/>
      <c r="X99" s="429"/>
      <c r="Y99" s="429"/>
      <c r="Z99" s="429"/>
      <c r="AA99" s="429"/>
      <c r="AB99" s="429"/>
      <c r="AC99" s="429"/>
      <c r="AD99" s="429"/>
      <c r="AE99" s="429"/>
      <c r="AF99" s="429"/>
      <c r="AG99" s="429"/>
      <c r="AH99" s="429"/>
      <c r="AI99" s="429"/>
      <c r="AJ99" s="429"/>
      <c r="AK99" s="429"/>
      <c r="AL99" s="429"/>
      <c r="AM99" s="429"/>
      <c r="AN99" s="429"/>
    </row>
    <row r="100" spans="1:40">
      <c r="A100" s="97"/>
      <c r="B100" s="97"/>
      <c r="C100" s="97"/>
      <c r="O100" s="429"/>
      <c r="P100" s="429"/>
      <c r="Q100" s="429"/>
      <c r="R100" s="429"/>
      <c r="S100" s="429"/>
      <c r="T100" s="429"/>
      <c r="U100" s="429"/>
      <c r="V100" s="429"/>
      <c r="W100" s="429"/>
      <c r="X100" s="429"/>
      <c r="Y100" s="429"/>
      <c r="Z100" s="429"/>
      <c r="AA100" s="429"/>
      <c r="AB100" s="429"/>
      <c r="AC100" s="429"/>
      <c r="AD100" s="429"/>
      <c r="AE100" s="429"/>
      <c r="AF100" s="429"/>
      <c r="AG100" s="429"/>
      <c r="AH100" s="429"/>
      <c r="AI100" s="429"/>
      <c r="AJ100" s="429"/>
      <c r="AK100" s="429"/>
      <c r="AL100" s="429"/>
      <c r="AM100" s="429"/>
      <c r="AN100" s="429"/>
    </row>
    <row r="101" spans="1:40">
      <c r="A101" s="97"/>
      <c r="B101" s="97"/>
      <c r="C101" s="97"/>
      <c r="O101" s="429"/>
      <c r="P101" s="429"/>
      <c r="Q101" s="429"/>
      <c r="R101" s="429"/>
      <c r="S101" s="429"/>
      <c r="T101" s="429"/>
      <c r="U101" s="429"/>
      <c r="V101" s="429"/>
      <c r="W101" s="429"/>
      <c r="X101" s="429"/>
      <c r="Y101" s="429"/>
      <c r="Z101" s="429"/>
      <c r="AA101" s="429"/>
      <c r="AB101" s="429"/>
      <c r="AC101" s="429"/>
      <c r="AD101" s="429"/>
      <c r="AE101" s="429"/>
      <c r="AF101" s="429"/>
      <c r="AG101" s="429"/>
      <c r="AH101" s="429"/>
      <c r="AI101" s="429"/>
      <c r="AJ101" s="429"/>
      <c r="AK101" s="429"/>
      <c r="AL101" s="429"/>
      <c r="AM101" s="429"/>
      <c r="AN101" s="429"/>
    </row>
    <row r="102" spans="1:40">
      <c r="A102" s="97"/>
      <c r="B102" s="97"/>
      <c r="C102" s="97"/>
      <c r="O102" s="429"/>
      <c r="P102" s="429"/>
      <c r="Q102" s="429"/>
      <c r="R102" s="429"/>
      <c r="S102" s="429"/>
      <c r="T102" s="429"/>
      <c r="U102" s="429"/>
      <c r="V102" s="429"/>
      <c r="W102" s="429"/>
      <c r="X102" s="429"/>
      <c r="Y102" s="429"/>
      <c r="Z102" s="429"/>
      <c r="AA102" s="429"/>
      <c r="AB102" s="429"/>
      <c r="AC102" s="429"/>
      <c r="AD102" s="429"/>
      <c r="AE102" s="429"/>
      <c r="AF102" s="429"/>
      <c r="AG102" s="429"/>
      <c r="AH102" s="429"/>
      <c r="AI102" s="429"/>
      <c r="AJ102" s="429"/>
      <c r="AK102" s="429"/>
      <c r="AL102" s="429"/>
      <c r="AM102" s="429"/>
      <c r="AN102" s="429"/>
    </row>
    <row r="103" spans="1:40">
      <c r="A103" s="97"/>
      <c r="B103" s="97"/>
      <c r="C103" s="97"/>
      <c r="O103" s="429"/>
      <c r="P103" s="429"/>
      <c r="Q103" s="429"/>
      <c r="R103" s="429"/>
      <c r="S103" s="429"/>
      <c r="T103" s="429"/>
      <c r="U103" s="429"/>
      <c r="V103" s="429"/>
      <c r="W103" s="429"/>
      <c r="X103" s="429"/>
      <c r="Y103" s="429"/>
      <c r="Z103" s="429"/>
      <c r="AA103" s="429"/>
      <c r="AB103" s="429"/>
      <c r="AC103" s="429"/>
      <c r="AD103" s="429"/>
      <c r="AE103" s="429"/>
      <c r="AF103" s="429"/>
      <c r="AG103" s="429"/>
      <c r="AH103" s="429"/>
      <c r="AI103" s="429"/>
      <c r="AJ103" s="429"/>
      <c r="AK103" s="429"/>
      <c r="AL103" s="429"/>
      <c r="AM103" s="429"/>
      <c r="AN103" s="429"/>
    </row>
    <row r="104" spans="1:40">
      <c r="A104" s="97"/>
      <c r="B104" s="97"/>
      <c r="C104" s="97"/>
      <c r="O104" s="429"/>
      <c r="P104" s="429"/>
      <c r="Q104" s="429"/>
      <c r="R104" s="429"/>
      <c r="S104" s="429"/>
      <c r="T104" s="429"/>
      <c r="U104" s="429"/>
      <c r="V104" s="429"/>
      <c r="W104" s="429"/>
      <c r="X104" s="429"/>
      <c r="Y104" s="429"/>
      <c r="Z104" s="429"/>
      <c r="AA104" s="429"/>
      <c r="AB104" s="429"/>
      <c r="AC104" s="429"/>
      <c r="AD104" s="429"/>
      <c r="AE104" s="429"/>
      <c r="AF104" s="429"/>
      <c r="AG104" s="429"/>
      <c r="AH104" s="429"/>
      <c r="AI104" s="429"/>
      <c r="AJ104" s="429"/>
      <c r="AK104" s="429"/>
      <c r="AL104" s="429"/>
      <c r="AM104" s="429"/>
      <c r="AN104" s="429"/>
    </row>
    <row r="105" spans="1:40">
      <c r="A105" s="97"/>
      <c r="B105" s="97"/>
      <c r="C105" s="97"/>
      <c r="O105" s="429"/>
      <c r="P105" s="429"/>
      <c r="Q105" s="429"/>
      <c r="R105" s="429"/>
      <c r="S105" s="429"/>
      <c r="T105" s="429"/>
      <c r="U105" s="429"/>
      <c r="V105" s="429"/>
      <c r="W105" s="429"/>
      <c r="X105" s="429"/>
      <c r="Y105" s="429"/>
      <c r="Z105" s="429"/>
      <c r="AA105" s="429"/>
      <c r="AB105" s="429"/>
      <c r="AC105" s="429"/>
      <c r="AD105" s="429"/>
      <c r="AE105" s="429"/>
      <c r="AF105" s="429"/>
      <c r="AG105" s="429"/>
      <c r="AH105" s="429"/>
      <c r="AI105" s="429"/>
      <c r="AJ105" s="429"/>
      <c r="AK105" s="429"/>
      <c r="AL105" s="429"/>
      <c r="AM105" s="429"/>
      <c r="AN105" s="429"/>
    </row>
    <row r="106" spans="1:40">
      <c r="A106" s="97"/>
      <c r="B106" s="97"/>
      <c r="C106" s="97"/>
      <c r="O106" s="429"/>
      <c r="P106" s="429"/>
      <c r="Q106" s="429"/>
      <c r="R106" s="429"/>
      <c r="S106" s="429"/>
      <c r="T106" s="429"/>
      <c r="U106" s="429"/>
      <c r="V106" s="429"/>
      <c r="W106" s="429"/>
      <c r="X106" s="429"/>
      <c r="Y106" s="429"/>
      <c r="Z106" s="429"/>
      <c r="AA106" s="429"/>
      <c r="AB106" s="429"/>
      <c r="AC106" s="429"/>
      <c r="AD106" s="429"/>
      <c r="AE106" s="429"/>
      <c r="AF106" s="429"/>
      <c r="AG106" s="429"/>
      <c r="AH106" s="429"/>
      <c r="AI106" s="429"/>
      <c r="AJ106" s="429"/>
      <c r="AK106" s="429"/>
      <c r="AL106" s="429"/>
      <c r="AM106" s="429"/>
      <c r="AN106" s="429"/>
    </row>
    <row r="107" spans="1:40">
      <c r="A107" s="97"/>
      <c r="B107" s="97"/>
      <c r="C107" s="97"/>
      <c r="O107" s="429"/>
      <c r="P107" s="429"/>
      <c r="Q107" s="429"/>
      <c r="R107" s="429"/>
      <c r="S107" s="429"/>
      <c r="T107" s="429"/>
      <c r="U107" s="429"/>
      <c r="V107" s="429"/>
      <c r="W107" s="429"/>
      <c r="X107" s="429"/>
      <c r="Y107" s="429"/>
      <c r="Z107" s="429"/>
      <c r="AA107" s="429"/>
      <c r="AB107" s="429"/>
      <c r="AC107" s="429"/>
      <c r="AD107" s="429"/>
      <c r="AE107" s="429"/>
      <c r="AF107" s="429"/>
      <c r="AG107" s="429"/>
      <c r="AH107" s="429"/>
      <c r="AI107" s="429"/>
      <c r="AJ107" s="429"/>
      <c r="AK107" s="429"/>
      <c r="AL107" s="429"/>
      <c r="AM107" s="429"/>
      <c r="AN107" s="429"/>
    </row>
    <row r="108" spans="1:40">
      <c r="A108" s="97"/>
      <c r="B108" s="97"/>
      <c r="C108" s="97"/>
      <c r="O108" s="429"/>
      <c r="P108" s="429"/>
      <c r="Q108" s="429"/>
      <c r="R108" s="429"/>
      <c r="S108" s="429"/>
      <c r="T108" s="429"/>
      <c r="U108" s="429"/>
      <c r="V108" s="429"/>
      <c r="W108" s="429"/>
      <c r="X108" s="429"/>
      <c r="Y108" s="429"/>
      <c r="Z108" s="429"/>
      <c r="AA108" s="429"/>
      <c r="AB108" s="429"/>
      <c r="AC108" s="429"/>
      <c r="AD108" s="429"/>
      <c r="AE108" s="429"/>
      <c r="AF108" s="429"/>
      <c r="AG108" s="429"/>
      <c r="AH108" s="429"/>
      <c r="AI108" s="429"/>
      <c r="AJ108" s="429"/>
      <c r="AK108" s="429"/>
      <c r="AL108" s="429"/>
      <c r="AM108" s="429"/>
      <c r="AN108" s="429"/>
    </row>
    <row r="109" spans="1:40">
      <c r="A109" s="97"/>
      <c r="B109" s="97"/>
      <c r="C109" s="97"/>
      <c r="O109" s="429"/>
      <c r="P109" s="429"/>
      <c r="Q109" s="429"/>
      <c r="R109" s="429"/>
      <c r="S109" s="429"/>
      <c r="T109" s="429"/>
      <c r="U109" s="429"/>
      <c r="V109" s="429"/>
      <c r="W109" s="429"/>
      <c r="X109" s="429"/>
      <c r="Y109" s="429"/>
      <c r="Z109" s="429"/>
      <c r="AA109" s="429"/>
      <c r="AB109" s="429"/>
      <c r="AC109" s="429"/>
      <c r="AD109" s="429"/>
      <c r="AE109" s="429"/>
      <c r="AF109" s="429"/>
      <c r="AG109" s="429"/>
      <c r="AH109" s="429"/>
      <c r="AI109" s="429"/>
      <c r="AJ109" s="429"/>
      <c r="AK109" s="429"/>
      <c r="AL109" s="429"/>
      <c r="AM109" s="429"/>
      <c r="AN109" s="429"/>
    </row>
    <row r="110" spans="1:40">
      <c r="A110" s="97"/>
      <c r="B110" s="97"/>
      <c r="C110" s="97"/>
      <c r="O110" s="429"/>
      <c r="P110" s="429"/>
      <c r="Q110" s="429"/>
      <c r="R110" s="429"/>
      <c r="S110" s="429"/>
      <c r="T110" s="429"/>
      <c r="U110" s="429"/>
      <c r="V110" s="429"/>
      <c r="W110" s="429"/>
      <c r="X110" s="429"/>
      <c r="Y110" s="429"/>
      <c r="Z110" s="429"/>
      <c r="AA110" s="429"/>
      <c r="AB110" s="429"/>
      <c r="AC110" s="429"/>
      <c r="AD110" s="429"/>
      <c r="AE110" s="429"/>
      <c r="AF110" s="429"/>
      <c r="AG110" s="429"/>
      <c r="AH110" s="429"/>
      <c r="AI110" s="429"/>
      <c r="AJ110" s="429"/>
      <c r="AK110" s="429"/>
      <c r="AL110" s="429"/>
      <c r="AM110" s="429"/>
      <c r="AN110" s="429"/>
    </row>
    <row r="111" spans="1:40">
      <c r="A111" s="97"/>
      <c r="B111" s="97"/>
      <c r="C111" s="97"/>
      <c r="O111" s="429"/>
      <c r="P111" s="429"/>
      <c r="Q111" s="429"/>
      <c r="R111" s="429"/>
      <c r="S111" s="429"/>
      <c r="T111" s="429"/>
      <c r="U111" s="429"/>
      <c r="V111" s="429"/>
      <c r="W111" s="429"/>
      <c r="X111" s="429"/>
      <c r="Y111" s="429"/>
      <c r="Z111" s="429"/>
      <c r="AA111" s="429"/>
      <c r="AB111" s="429"/>
      <c r="AC111" s="429"/>
      <c r="AD111" s="429"/>
      <c r="AE111" s="429"/>
      <c r="AF111" s="429"/>
      <c r="AG111" s="429"/>
      <c r="AH111" s="429"/>
      <c r="AI111" s="429"/>
      <c r="AJ111" s="429"/>
      <c r="AK111" s="429"/>
      <c r="AL111" s="429"/>
      <c r="AM111" s="429"/>
      <c r="AN111" s="429"/>
    </row>
    <row r="112" spans="1:40">
      <c r="A112" s="97"/>
      <c r="B112" s="97"/>
      <c r="C112" s="97"/>
      <c r="O112" s="429"/>
      <c r="P112" s="429"/>
      <c r="Q112" s="429"/>
      <c r="R112" s="429"/>
      <c r="S112" s="429"/>
      <c r="T112" s="429"/>
      <c r="U112" s="429"/>
      <c r="V112" s="429"/>
      <c r="W112" s="429"/>
      <c r="X112" s="429"/>
      <c r="Y112" s="429"/>
      <c r="Z112" s="429"/>
      <c r="AA112" s="429"/>
      <c r="AB112" s="429"/>
      <c r="AC112" s="429"/>
      <c r="AD112" s="429"/>
      <c r="AE112" s="429"/>
      <c r="AF112" s="429"/>
      <c r="AG112" s="429"/>
      <c r="AH112" s="429"/>
      <c r="AI112" s="429"/>
      <c r="AJ112" s="429"/>
      <c r="AK112" s="429"/>
      <c r="AL112" s="429"/>
      <c r="AM112" s="429"/>
      <c r="AN112" s="429"/>
    </row>
    <row r="113" spans="1:40">
      <c r="A113" s="97"/>
      <c r="B113" s="97"/>
      <c r="C113" s="97"/>
      <c r="O113" s="429"/>
      <c r="P113" s="429"/>
      <c r="Q113" s="429"/>
      <c r="R113" s="429"/>
      <c r="S113" s="429"/>
      <c r="T113" s="429"/>
      <c r="U113" s="429"/>
      <c r="V113" s="429"/>
      <c r="W113" s="429"/>
      <c r="X113" s="429"/>
      <c r="Y113" s="429"/>
      <c r="Z113" s="429"/>
      <c r="AA113" s="429"/>
      <c r="AB113" s="429"/>
      <c r="AC113" s="429"/>
      <c r="AD113" s="429"/>
      <c r="AE113" s="429"/>
      <c r="AF113" s="429"/>
      <c r="AG113" s="429"/>
      <c r="AH113" s="429"/>
      <c r="AI113" s="429"/>
      <c r="AJ113" s="429"/>
      <c r="AK113" s="429"/>
      <c r="AL113" s="429"/>
      <c r="AM113" s="429"/>
      <c r="AN113" s="429"/>
    </row>
    <row r="114" spans="1:40">
      <c r="A114" s="97"/>
      <c r="B114" s="97"/>
      <c r="C114" s="97"/>
      <c r="O114" s="429"/>
      <c r="P114" s="429"/>
      <c r="Q114" s="429"/>
      <c r="R114" s="429"/>
      <c r="S114" s="429"/>
      <c r="T114" s="429"/>
      <c r="U114" s="429"/>
      <c r="V114" s="429"/>
      <c r="W114" s="429"/>
      <c r="X114" s="429"/>
      <c r="Y114" s="429"/>
      <c r="Z114" s="429"/>
      <c r="AA114" s="429"/>
      <c r="AB114" s="429"/>
      <c r="AC114" s="429"/>
      <c r="AD114" s="429"/>
      <c r="AE114" s="429"/>
      <c r="AF114" s="429"/>
      <c r="AG114" s="429"/>
      <c r="AH114" s="429"/>
      <c r="AI114" s="429"/>
      <c r="AJ114" s="429"/>
      <c r="AK114" s="429"/>
      <c r="AL114" s="429"/>
      <c r="AM114" s="429"/>
      <c r="AN114" s="429"/>
    </row>
    <row r="115" spans="1:40">
      <c r="A115" s="97"/>
      <c r="B115" s="97"/>
      <c r="C115" s="97"/>
      <c r="O115" s="429"/>
      <c r="P115" s="429"/>
      <c r="Q115" s="429"/>
      <c r="R115" s="429"/>
      <c r="S115" s="429"/>
      <c r="T115" s="429"/>
      <c r="U115" s="429"/>
      <c r="V115" s="429"/>
      <c r="W115" s="429"/>
      <c r="X115" s="429"/>
      <c r="Y115" s="429"/>
      <c r="Z115" s="429"/>
      <c r="AA115" s="429"/>
      <c r="AB115" s="429"/>
      <c r="AC115" s="429"/>
      <c r="AD115" s="429"/>
      <c r="AE115" s="429"/>
      <c r="AF115" s="429"/>
      <c r="AG115" s="429"/>
      <c r="AH115" s="429"/>
      <c r="AI115" s="429"/>
      <c r="AJ115" s="429"/>
      <c r="AK115" s="429"/>
      <c r="AL115" s="429"/>
      <c r="AM115" s="429"/>
      <c r="AN115" s="429"/>
    </row>
    <row r="116" spans="1:40">
      <c r="A116" s="97"/>
      <c r="B116" s="97"/>
      <c r="C116" s="97"/>
      <c r="O116" s="429"/>
      <c r="P116" s="429"/>
      <c r="Q116" s="429"/>
      <c r="R116" s="429"/>
      <c r="S116" s="429"/>
      <c r="T116" s="429"/>
      <c r="U116" s="429"/>
      <c r="V116" s="429"/>
      <c r="W116" s="429"/>
      <c r="X116" s="429"/>
      <c r="Y116" s="429"/>
      <c r="Z116" s="429"/>
      <c r="AA116" s="429"/>
      <c r="AB116" s="429"/>
      <c r="AC116" s="429"/>
      <c r="AD116" s="429"/>
      <c r="AE116" s="429"/>
      <c r="AF116" s="429"/>
      <c r="AG116" s="429"/>
      <c r="AH116" s="429"/>
      <c r="AI116" s="429"/>
      <c r="AJ116" s="429"/>
      <c r="AK116" s="429"/>
      <c r="AL116" s="429"/>
      <c r="AM116" s="429"/>
      <c r="AN116" s="429"/>
    </row>
    <row r="117" spans="1:40">
      <c r="A117" s="97"/>
      <c r="B117" s="97"/>
      <c r="C117" s="97"/>
      <c r="O117" s="429"/>
      <c r="P117" s="429"/>
      <c r="Q117" s="429"/>
      <c r="R117" s="429"/>
      <c r="S117" s="429"/>
      <c r="T117" s="429"/>
      <c r="U117" s="429"/>
      <c r="V117" s="429"/>
      <c r="W117" s="429"/>
      <c r="X117" s="429"/>
      <c r="Y117" s="429"/>
      <c r="Z117" s="429"/>
      <c r="AA117" s="429"/>
      <c r="AB117" s="429"/>
      <c r="AC117" s="429"/>
      <c r="AD117" s="429"/>
      <c r="AE117" s="429"/>
      <c r="AF117" s="429"/>
      <c r="AG117" s="429"/>
      <c r="AH117" s="429"/>
      <c r="AI117" s="429"/>
      <c r="AJ117" s="429"/>
      <c r="AK117" s="429"/>
      <c r="AL117" s="429"/>
      <c r="AM117" s="429"/>
      <c r="AN117" s="429"/>
    </row>
    <row r="118" spans="1:40">
      <c r="A118" s="97"/>
      <c r="B118" s="97"/>
      <c r="C118" s="97"/>
      <c r="O118" s="429"/>
      <c r="P118" s="429"/>
      <c r="Q118" s="429"/>
      <c r="R118" s="429"/>
      <c r="S118" s="429"/>
      <c r="T118" s="429"/>
      <c r="U118" s="429"/>
      <c r="V118" s="429"/>
      <c r="W118" s="429"/>
      <c r="X118" s="429"/>
      <c r="Y118" s="429"/>
      <c r="Z118" s="429"/>
      <c r="AA118" s="429"/>
      <c r="AB118" s="429"/>
      <c r="AC118" s="429"/>
      <c r="AD118" s="429"/>
      <c r="AE118" s="429"/>
      <c r="AF118" s="429"/>
      <c r="AG118" s="429"/>
      <c r="AH118" s="429"/>
      <c r="AI118" s="429"/>
      <c r="AJ118" s="429"/>
      <c r="AK118" s="429"/>
      <c r="AL118" s="429"/>
      <c r="AM118" s="429"/>
      <c r="AN118" s="429"/>
    </row>
    <row r="119" spans="1:40">
      <c r="A119" s="97"/>
      <c r="B119" s="97"/>
      <c r="C119" s="97"/>
      <c r="O119" s="429"/>
      <c r="P119" s="429"/>
      <c r="Q119" s="429"/>
      <c r="R119" s="429"/>
      <c r="S119" s="429"/>
      <c r="T119" s="429"/>
      <c r="U119" s="429"/>
      <c r="V119" s="429"/>
      <c r="W119" s="429"/>
      <c r="X119" s="429"/>
      <c r="Y119" s="429"/>
      <c r="Z119" s="429"/>
      <c r="AA119" s="429"/>
      <c r="AB119" s="429"/>
      <c r="AC119" s="429"/>
      <c r="AD119" s="429"/>
      <c r="AE119" s="429"/>
      <c r="AF119" s="429"/>
      <c r="AG119" s="429"/>
      <c r="AH119" s="429"/>
      <c r="AI119" s="429"/>
      <c r="AJ119" s="429"/>
      <c r="AK119" s="429"/>
      <c r="AL119" s="429"/>
      <c r="AM119" s="429"/>
      <c r="AN119" s="429"/>
    </row>
    <row r="120" spans="1:40">
      <c r="A120" s="97"/>
      <c r="B120" s="97"/>
      <c r="C120" s="97"/>
      <c r="O120" s="429"/>
      <c r="P120" s="429"/>
      <c r="Q120" s="429"/>
      <c r="R120" s="429"/>
      <c r="S120" s="429"/>
      <c r="T120" s="429"/>
      <c r="U120" s="429"/>
      <c r="V120" s="429"/>
      <c r="W120" s="429"/>
      <c r="X120" s="429"/>
      <c r="Y120" s="429"/>
      <c r="Z120" s="429"/>
      <c r="AA120" s="429"/>
      <c r="AB120" s="429"/>
      <c r="AC120" s="429"/>
      <c r="AD120" s="429"/>
      <c r="AE120" s="429"/>
      <c r="AF120" s="429"/>
      <c r="AG120" s="429"/>
      <c r="AH120" s="429"/>
      <c r="AI120" s="429"/>
      <c r="AJ120" s="429"/>
      <c r="AK120" s="429"/>
      <c r="AL120" s="429"/>
      <c r="AM120" s="429"/>
      <c r="AN120" s="429"/>
    </row>
    <row r="121" spans="1:40">
      <c r="A121" s="97"/>
      <c r="B121" s="97"/>
      <c r="C121" s="97"/>
      <c r="O121" s="429"/>
      <c r="P121" s="429"/>
      <c r="Q121" s="429"/>
      <c r="R121" s="429"/>
      <c r="S121" s="429"/>
      <c r="T121" s="429"/>
      <c r="U121" s="429"/>
      <c r="V121" s="429"/>
      <c r="W121" s="429"/>
      <c r="X121" s="429"/>
      <c r="Y121" s="429"/>
      <c r="Z121" s="429"/>
      <c r="AA121" s="429"/>
      <c r="AB121" s="429"/>
      <c r="AC121" s="429"/>
      <c r="AD121" s="429"/>
      <c r="AE121" s="429"/>
      <c r="AF121" s="429"/>
      <c r="AG121" s="429"/>
      <c r="AH121" s="429"/>
      <c r="AI121" s="429"/>
      <c r="AJ121" s="429"/>
      <c r="AK121" s="429"/>
      <c r="AL121" s="429"/>
      <c r="AM121" s="429"/>
      <c r="AN121" s="429"/>
    </row>
    <row r="122" spans="1:40">
      <c r="A122" s="97"/>
      <c r="B122" s="97"/>
      <c r="C122" s="97"/>
      <c r="O122" s="429"/>
      <c r="P122" s="429"/>
      <c r="Q122" s="429"/>
      <c r="R122" s="429"/>
      <c r="S122" s="429"/>
      <c r="T122" s="429"/>
      <c r="U122" s="429"/>
      <c r="V122" s="429"/>
      <c r="W122" s="429"/>
      <c r="X122" s="429"/>
      <c r="Y122" s="429"/>
      <c r="Z122" s="429"/>
      <c r="AA122" s="429"/>
      <c r="AB122" s="429"/>
      <c r="AC122" s="429"/>
      <c r="AD122" s="429"/>
      <c r="AE122" s="429"/>
      <c r="AF122" s="429"/>
      <c r="AG122" s="429"/>
      <c r="AH122" s="429"/>
      <c r="AI122" s="429"/>
      <c r="AJ122" s="429"/>
      <c r="AK122" s="429"/>
      <c r="AL122" s="429"/>
      <c r="AM122" s="429"/>
      <c r="AN122" s="429"/>
    </row>
    <row r="123" spans="1:40">
      <c r="A123" s="97"/>
      <c r="B123" s="97"/>
      <c r="C123" s="97"/>
      <c r="O123" s="429"/>
      <c r="P123" s="429"/>
      <c r="Q123" s="429"/>
      <c r="R123" s="429"/>
      <c r="S123" s="429"/>
      <c r="T123" s="429"/>
      <c r="U123" s="429"/>
      <c r="V123" s="429"/>
      <c r="W123" s="429"/>
      <c r="X123" s="429"/>
      <c r="Y123" s="429"/>
      <c r="Z123" s="429"/>
      <c r="AA123" s="429"/>
      <c r="AB123" s="429"/>
      <c r="AC123" s="429"/>
      <c r="AD123" s="429"/>
      <c r="AE123" s="429"/>
      <c r="AF123" s="429"/>
      <c r="AG123" s="429"/>
      <c r="AH123" s="429"/>
      <c r="AI123" s="429"/>
      <c r="AJ123" s="429"/>
      <c r="AK123" s="429"/>
      <c r="AL123" s="429"/>
      <c r="AM123" s="429"/>
      <c r="AN123" s="429"/>
    </row>
    <row r="124" spans="1:40">
      <c r="A124" s="97"/>
      <c r="B124" s="97"/>
      <c r="C124" s="97"/>
      <c r="O124" s="429"/>
      <c r="P124" s="429"/>
      <c r="Q124" s="429"/>
      <c r="R124" s="429"/>
      <c r="S124" s="429"/>
      <c r="T124" s="429"/>
      <c r="U124" s="429"/>
      <c r="V124" s="429"/>
      <c r="W124" s="429"/>
      <c r="X124" s="429"/>
      <c r="Y124" s="429"/>
      <c r="Z124" s="429"/>
      <c r="AA124" s="429"/>
      <c r="AB124" s="429"/>
      <c r="AC124" s="429"/>
      <c r="AD124" s="429"/>
      <c r="AE124" s="429"/>
      <c r="AF124" s="429"/>
      <c r="AG124" s="429"/>
      <c r="AH124" s="429"/>
      <c r="AI124" s="429"/>
      <c r="AJ124" s="429"/>
      <c r="AK124" s="429"/>
      <c r="AL124" s="429"/>
      <c r="AM124" s="429"/>
      <c r="AN124" s="429"/>
    </row>
    <row r="125" spans="1:40">
      <c r="A125" s="97"/>
      <c r="B125" s="97"/>
      <c r="C125" s="97"/>
      <c r="O125" s="429"/>
      <c r="P125" s="429"/>
      <c r="Q125" s="429"/>
      <c r="R125" s="429"/>
      <c r="S125" s="429"/>
      <c r="T125" s="429"/>
      <c r="U125" s="429"/>
      <c r="V125" s="429"/>
      <c r="W125" s="429"/>
      <c r="X125" s="429"/>
      <c r="Y125" s="429"/>
      <c r="Z125" s="429"/>
      <c r="AA125" s="429"/>
      <c r="AB125" s="429"/>
      <c r="AC125" s="429"/>
      <c r="AD125" s="429"/>
      <c r="AE125" s="429"/>
      <c r="AF125" s="429"/>
      <c r="AG125" s="429"/>
      <c r="AH125" s="429"/>
      <c r="AI125" s="429"/>
      <c r="AJ125" s="429"/>
      <c r="AK125" s="429"/>
      <c r="AL125" s="429"/>
      <c r="AM125" s="429"/>
      <c r="AN125" s="429"/>
    </row>
    <row r="126" spans="1:40">
      <c r="A126" s="97"/>
      <c r="B126" s="97"/>
      <c r="C126" s="97"/>
      <c r="O126" s="429"/>
      <c r="P126" s="429"/>
      <c r="Q126" s="429"/>
      <c r="R126" s="429"/>
      <c r="S126" s="429"/>
      <c r="T126" s="429"/>
      <c r="U126" s="429"/>
      <c r="V126" s="429"/>
      <c r="W126" s="429"/>
      <c r="X126" s="429"/>
      <c r="Y126" s="429"/>
      <c r="Z126" s="429"/>
      <c r="AA126" s="429"/>
      <c r="AB126" s="429"/>
      <c r="AC126" s="429"/>
      <c r="AD126" s="429"/>
      <c r="AE126" s="429"/>
      <c r="AF126" s="429"/>
      <c r="AG126" s="429"/>
      <c r="AH126" s="429"/>
      <c r="AI126" s="429"/>
      <c r="AJ126" s="429"/>
      <c r="AK126" s="429"/>
      <c r="AL126" s="429"/>
      <c r="AM126" s="429"/>
      <c r="AN126" s="429"/>
    </row>
    <row r="127" spans="1:40">
      <c r="A127" s="97"/>
      <c r="B127" s="97"/>
      <c r="C127" s="97"/>
      <c r="O127" s="429"/>
      <c r="P127" s="429"/>
      <c r="Q127" s="429"/>
      <c r="R127" s="429"/>
      <c r="S127" s="429"/>
      <c r="T127" s="429"/>
      <c r="U127" s="429"/>
      <c r="V127" s="429"/>
      <c r="W127" s="429"/>
      <c r="X127" s="429"/>
      <c r="Y127" s="429"/>
      <c r="Z127" s="429"/>
      <c r="AA127" s="429"/>
      <c r="AB127" s="429"/>
      <c r="AC127" s="429"/>
      <c r="AD127" s="429"/>
      <c r="AE127" s="429"/>
      <c r="AF127" s="429"/>
      <c r="AG127" s="429"/>
      <c r="AH127" s="429"/>
      <c r="AI127" s="429"/>
      <c r="AJ127" s="429"/>
      <c r="AK127" s="429"/>
      <c r="AL127" s="429"/>
      <c r="AM127" s="429"/>
      <c r="AN127" s="429"/>
    </row>
    <row r="128" spans="1:40">
      <c r="A128" s="97"/>
      <c r="B128" s="97"/>
      <c r="C128" s="97"/>
      <c r="O128" s="429"/>
      <c r="P128" s="429"/>
      <c r="Q128" s="429"/>
      <c r="R128" s="429"/>
      <c r="S128" s="429"/>
      <c r="T128" s="429"/>
      <c r="U128" s="429"/>
      <c r="V128" s="429"/>
      <c r="W128" s="429"/>
      <c r="X128" s="429"/>
      <c r="Y128" s="429"/>
      <c r="Z128" s="429"/>
      <c r="AA128" s="429"/>
      <c r="AB128" s="429"/>
      <c r="AC128" s="429"/>
      <c r="AD128" s="429"/>
      <c r="AE128" s="429"/>
      <c r="AF128" s="429"/>
      <c r="AG128" s="429"/>
      <c r="AH128" s="429"/>
      <c r="AI128" s="429"/>
      <c r="AJ128" s="429"/>
      <c r="AK128" s="429"/>
      <c r="AL128" s="429"/>
      <c r="AM128" s="429"/>
      <c r="AN128" s="429"/>
    </row>
    <row r="129" spans="1:40">
      <c r="A129" s="97"/>
      <c r="B129" s="97"/>
      <c r="C129" s="97"/>
      <c r="O129" s="429"/>
      <c r="P129" s="429"/>
      <c r="Q129" s="429"/>
      <c r="R129" s="429"/>
      <c r="S129" s="429"/>
      <c r="T129" s="429"/>
      <c r="U129" s="429"/>
      <c r="V129" s="429"/>
      <c r="W129" s="429"/>
      <c r="X129" s="429"/>
      <c r="Y129" s="429"/>
      <c r="Z129" s="429"/>
      <c r="AA129" s="429"/>
      <c r="AB129" s="429"/>
      <c r="AC129" s="429"/>
      <c r="AD129" s="429"/>
      <c r="AE129" s="429"/>
      <c r="AF129" s="429"/>
      <c r="AG129" s="429"/>
      <c r="AH129" s="429"/>
      <c r="AI129" s="429"/>
      <c r="AJ129" s="429"/>
      <c r="AK129" s="429"/>
      <c r="AL129" s="429"/>
      <c r="AM129" s="429"/>
      <c r="AN129" s="429"/>
    </row>
    <row r="130" spans="1:40">
      <c r="A130" s="97"/>
      <c r="B130" s="97"/>
      <c r="C130" s="97"/>
      <c r="O130" s="429"/>
      <c r="P130" s="429"/>
      <c r="Q130" s="429"/>
      <c r="R130" s="429"/>
      <c r="S130" s="429"/>
      <c r="T130" s="429"/>
      <c r="U130" s="429"/>
      <c r="V130" s="429"/>
      <c r="W130" s="429"/>
      <c r="X130" s="429"/>
      <c r="Y130" s="429"/>
      <c r="Z130" s="429"/>
      <c r="AA130" s="429"/>
      <c r="AB130" s="429"/>
      <c r="AC130" s="429"/>
      <c r="AD130" s="429"/>
      <c r="AE130" s="429"/>
      <c r="AF130" s="429"/>
      <c r="AG130" s="429"/>
      <c r="AH130" s="429"/>
      <c r="AI130" s="429"/>
      <c r="AJ130" s="429"/>
      <c r="AK130" s="429"/>
      <c r="AL130" s="429"/>
      <c r="AM130" s="429"/>
      <c r="AN130" s="429"/>
    </row>
    <row r="131" spans="1:40">
      <c r="A131" s="97"/>
      <c r="B131" s="97"/>
      <c r="C131" s="97"/>
      <c r="O131" s="429"/>
      <c r="P131" s="429"/>
      <c r="Q131" s="429"/>
      <c r="R131" s="429"/>
      <c r="S131" s="429"/>
      <c r="T131" s="429"/>
      <c r="U131" s="429"/>
      <c r="V131" s="429"/>
      <c r="W131" s="429"/>
      <c r="X131" s="429"/>
      <c r="Y131" s="429"/>
      <c r="Z131" s="429"/>
      <c r="AA131" s="429"/>
      <c r="AB131" s="429"/>
      <c r="AC131" s="429"/>
      <c r="AD131" s="429"/>
      <c r="AE131" s="429"/>
      <c r="AF131" s="429"/>
      <c r="AG131" s="429"/>
      <c r="AH131" s="429"/>
      <c r="AI131" s="429"/>
      <c r="AJ131" s="429"/>
      <c r="AK131" s="429"/>
      <c r="AL131" s="429"/>
      <c r="AM131" s="429"/>
      <c r="AN131" s="429"/>
    </row>
    <row r="132" spans="1:40">
      <c r="A132" s="97"/>
      <c r="B132" s="97"/>
      <c r="C132" s="97"/>
      <c r="O132" s="429"/>
      <c r="P132" s="429"/>
      <c r="Q132" s="429"/>
      <c r="R132" s="429"/>
      <c r="S132" s="429"/>
      <c r="T132" s="429"/>
      <c r="U132" s="429"/>
      <c r="V132" s="429"/>
      <c r="W132" s="429"/>
      <c r="X132" s="429"/>
      <c r="Y132" s="429"/>
      <c r="Z132" s="429"/>
      <c r="AA132" s="429"/>
      <c r="AB132" s="429"/>
      <c r="AC132" s="429"/>
      <c r="AD132" s="429"/>
      <c r="AE132" s="429"/>
      <c r="AF132" s="429"/>
      <c r="AG132" s="429"/>
      <c r="AH132" s="429"/>
      <c r="AI132" s="429"/>
      <c r="AJ132" s="429"/>
      <c r="AK132" s="429"/>
      <c r="AL132" s="429"/>
      <c r="AM132" s="429"/>
      <c r="AN132" s="429"/>
    </row>
    <row r="133" spans="1:40">
      <c r="A133" s="97"/>
      <c r="B133" s="97"/>
      <c r="C133" s="97"/>
      <c r="O133" s="429"/>
      <c r="P133" s="429"/>
      <c r="Q133" s="429"/>
      <c r="R133" s="429"/>
      <c r="S133" s="429"/>
      <c r="T133" s="429"/>
      <c r="U133" s="429"/>
      <c r="V133" s="429"/>
      <c r="W133" s="429"/>
      <c r="X133" s="429"/>
      <c r="Y133" s="429"/>
      <c r="Z133" s="429"/>
      <c r="AA133" s="429"/>
      <c r="AB133" s="429"/>
      <c r="AC133" s="429"/>
      <c r="AD133" s="429"/>
      <c r="AE133" s="429"/>
      <c r="AF133" s="429"/>
      <c r="AG133" s="429"/>
      <c r="AH133" s="429"/>
      <c r="AI133" s="429"/>
      <c r="AJ133" s="429"/>
      <c r="AK133" s="429"/>
      <c r="AL133" s="429"/>
      <c r="AM133" s="429"/>
      <c r="AN133" s="429"/>
    </row>
    <row r="134" spans="1:40">
      <c r="A134" s="97"/>
      <c r="B134" s="97"/>
      <c r="C134" s="97"/>
      <c r="O134" s="429"/>
      <c r="P134" s="429"/>
      <c r="Q134" s="429"/>
      <c r="R134" s="429"/>
      <c r="S134" s="429"/>
      <c r="T134" s="429"/>
      <c r="U134" s="429"/>
      <c r="V134" s="429"/>
      <c r="W134" s="429"/>
      <c r="X134" s="429"/>
      <c r="Y134" s="429"/>
      <c r="Z134" s="429"/>
      <c r="AA134" s="429"/>
      <c r="AB134" s="429"/>
      <c r="AC134" s="429"/>
      <c r="AD134" s="429"/>
      <c r="AE134" s="429"/>
      <c r="AF134" s="429"/>
      <c r="AG134" s="429"/>
      <c r="AH134" s="429"/>
      <c r="AI134" s="429"/>
      <c r="AJ134" s="429"/>
      <c r="AK134" s="429"/>
      <c r="AL134" s="429"/>
      <c r="AM134" s="429"/>
      <c r="AN134" s="429"/>
    </row>
    <row r="135" spans="1:40">
      <c r="A135" s="97"/>
      <c r="B135" s="97"/>
      <c r="C135" s="97"/>
      <c r="O135" s="429"/>
      <c r="P135" s="429"/>
      <c r="Q135" s="429"/>
      <c r="R135" s="429"/>
      <c r="S135" s="429"/>
      <c r="T135" s="429"/>
      <c r="U135" s="429"/>
      <c r="V135" s="429"/>
      <c r="W135" s="429"/>
      <c r="X135" s="429"/>
      <c r="Y135" s="429"/>
      <c r="Z135" s="429"/>
      <c r="AA135" s="429"/>
      <c r="AB135" s="429"/>
      <c r="AC135" s="429"/>
      <c r="AD135" s="429"/>
      <c r="AE135" s="429"/>
      <c r="AF135" s="429"/>
      <c r="AG135" s="429"/>
      <c r="AH135" s="429"/>
      <c r="AI135" s="429"/>
      <c r="AJ135" s="429"/>
      <c r="AK135" s="429"/>
      <c r="AL135" s="429"/>
      <c r="AM135" s="429"/>
      <c r="AN135" s="429"/>
    </row>
    <row r="136" spans="1:40">
      <c r="A136" s="97"/>
      <c r="B136" s="97"/>
      <c r="C136" s="97"/>
      <c r="O136" s="429"/>
      <c r="P136" s="429"/>
      <c r="Q136" s="429"/>
      <c r="R136" s="429"/>
      <c r="S136" s="429"/>
      <c r="T136" s="429"/>
      <c r="U136" s="429"/>
      <c r="V136" s="429"/>
      <c r="W136" s="429"/>
      <c r="X136" s="429"/>
      <c r="Y136" s="429"/>
      <c r="Z136" s="429"/>
      <c r="AA136" s="429"/>
      <c r="AB136" s="429"/>
      <c r="AC136" s="429"/>
      <c r="AD136" s="429"/>
      <c r="AE136" s="429"/>
      <c r="AF136" s="429"/>
      <c r="AG136" s="429"/>
      <c r="AH136" s="429"/>
      <c r="AI136" s="429"/>
      <c r="AJ136" s="429"/>
      <c r="AK136" s="429"/>
      <c r="AL136" s="429"/>
      <c r="AM136" s="429"/>
      <c r="AN136" s="429"/>
    </row>
    <row r="137" spans="1:40">
      <c r="A137" s="97"/>
      <c r="B137" s="97"/>
      <c r="C137" s="97"/>
      <c r="O137" s="429"/>
      <c r="P137" s="429"/>
      <c r="Q137" s="429"/>
      <c r="R137" s="429"/>
      <c r="S137" s="429"/>
      <c r="T137" s="429"/>
      <c r="U137" s="429"/>
      <c r="V137" s="429"/>
      <c r="W137" s="429"/>
      <c r="X137" s="429"/>
      <c r="Y137" s="429"/>
      <c r="Z137" s="429"/>
      <c r="AA137" s="429"/>
      <c r="AB137" s="429"/>
      <c r="AC137" s="429"/>
      <c r="AD137" s="429"/>
      <c r="AE137" s="429"/>
      <c r="AF137" s="429"/>
      <c r="AG137" s="429"/>
      <c r="AH137" s="429"/>
      <c r="AI137" s="429"/>
      <c r="AJ137" s="429"/>
      <c r="AK137" s="429"/>
      <c r="AL137" s="429"/>
      <c r="AM137" s="429"/>
      <c r="AN137" s="429"/>
    </row>
    <row r="138" spans="1:40">
      <c r="A138" s="97"/>
      <c r="B138" s="97"/>
      <c r="C138" s="97"/>
      <c r="O138" s="429"/>
      <c r="P138" s="429"/>
      <c r="Q138" s="429"/>
      <c r="R138" s="429"/>
      <c r="S138" s="429"/>
      <c r="T138" s="429"/>
      <c r="U138" s="429"/>
      <c r="V138" s="429"/>
      <c r="W138" s="429"/>
      <c r="X138" s="429"/>
      <c r="Y138" s="429"/>
      <c r="Z138" s="429"/>
      <c r="AA138" s="429"/>
      <c r="AB138" s="429"/>
      <c r="AC138" s="429"/>
      <c r="AD138" s="429"/>
      <c r="AE138" s="429"/>
      <c r="AF138" s="429"/>
      <c r="AG138" s="429"/>
      <c r="AH138" s="429"/>
      <c r="AI138" s="429"/>
      <c r="AJ138" s="429"/>
      <c r="AK138" s="429"/>
      <c r="AL138" s="429"/>
      <c r="AM138" s="429"/>
      <c r="AN138" s="429"/>
    </row>
    <row r="139" spans="1:40">
      <c r="A139" s="97"/>
      <c r="B139" s="97"/>
      <c r="C139" s="97"/>
      <c r="O139" s="429"/>
      <c r="P139" s="429"/>
      <c r="Q139" s="429"/>
      <c r="R139" s="429"/>
      <c r="S139" s="429"/>
      <c r="T139" s="429"/>
      <c r="U139" s="429"/>
      <c r="V139" s="429"/>
      <c r="W139" s="429"/>
      <c r="X139" s="429"/>
      <c r="Y139" s="429"/>
      <c r="Z139" s="429"/>
      <c r="AA139" s="429"/>
      <c r="AB139" s="429"/>
      <c r="AC139" s="429"/>
      <c r="AD139" s="429"/>
      <c r="AE139" s="429"/>
      <c r="AF139" s="429"/>
      <c r="AG139" s="429"/>
      <c r="AH139" s="429"/>
      <c r="AI139" s="429"/>
      <c r="AJ139" s="429"/>
      <c r="AK139" s="429"/>
      <c r="AL139" s="429"/>
      <c r="AM139" s="429"/>
      <c r="AN139" s="429"/>
    </row>
    <row r="140" spans="1:40">
      <c r="A140" s="97"/>
      <c r="B140" s="97"/>
      <c r="C140" s="97"/>
      <c r="O140" s="429"/>
      <c r="P140" s="429"/>
      <c r="Q140" s="429"/>
      <c r="R140" s="429"/>
      <c r="S140" s="429"/>
      <c r="T140" s="429"/>
      <c r="U140" s="429"/>
      <c r="V140" s="429"/>
      <c r="W140" s="429"/>
      <c r="X140" s="429"/>
      <c r="Y140" s="429"/>
      <c r="Z140" s="429"/>
      <c r="AA140" s="429"/>
      <c r="AB140" s="429"/>
      <c r="AC140" s="429"/>
      <c r="AD140" s="429"/>
      <c r="AE140" s="429"/>
      <c r="AF140" s="429"/>
      <c r="AG140" s="429"/>
      <c r="AH140" s="429"/>
      <c r="AI140" s="429"/>
      <c r="AJ140" s="429"/>
      <c r="AK140" s="429"/>
      <c r="AL140" s="429"/>
      <c r="AM140" s="429"/>
      <c r="AN140" s="429"/>
    </row>
    <row r="141" spans="1:40">
      <c r="A141" s="97"/>
      <c r="B141" s="97"/>
      <c r="C141" s="97"/>
      <c r="O141" s="429"/>
      <c r="P141" s="429"/>
      <c r="Q141" s="429"/>
      <c r="R141" s="429"/>
      <c r="S141" s="429"/>
      <c r="T141" s="429"/>
      <c r="U141" s="429"/>
      <c r="V141" s="429"/>
      <c r="W141" s="429"/>
      <c r="X141" s="429"/>
      <c r="Y141" s="429"/>
      <c r="Z141" s="429"/>
      <c r="AA141" s="429"/>
      <c r="AB141" s="429"/>
      <c r="AC141" s="429"/>
      <c r="AD141" s="429"/>
      <c r="AE141" s="429"/>
      <c r="AF141" s="429"/>
      <c r="AG141" s="429"/>
      <c r="AH141" s="429"/>
      <c r="AI141" s="429"/>
      <c r="AJ141" s="429"/>
      <c r="AK141" s="429"/>
      <c r="AL141" s="429"/>
      <c r="AM141" s="429"/>
      <c r="AN141" s="429"/>
    </row>
    <row r="142" spans="1:40">
      <c r="A142" s="97"/>
      <c r="B142" s="97"/>
      <c r="C142" s="97"/>
      <c r="O142" s="429"/>
      <c r="P142" s="429"/>
      <c r="Q142" s="429"/>
      <c r="R142" s="429"/>
      <c r="S142" s="429"/>
      <c r="T142" s="429"/>
      <c r="U142" s="429"/>
      <c r="V142" s="429"/>
      <c r="W142" s="429"/>
      <c r="X142" s="429"/>
      <c r="Y142" s="429"/>
      <c r="Z142" s="429"/>
      <c r="AA142" s="429"/>
      <c r="AB142" s="429"/>
      <c r="AC142" s="429"/>
      <c r="AD142" s="429"/>
      <c r="AE142" s="429"/>
      <c r="AF142" s="429"/>
      <c r="AG142" s="429"/>
      <c r="AH142" s="429"/>
      <c r="AI142" s="429"/>
      <c r="AJ142" s="429"/>
      <c r="AK142" s="429"/>
      <c r="AL142" s="429"/>
      <c r="AM142" s="429"/>
      <c r="AN142" s="429"/>
    </row>
    <row r="143" spans="1:40">
      <c r="A143" s="97"/>
      <c r="B143" s="97"/>
      <c r="C143" s="97"/>
      <c r="O143" s="429"/>
      <c r="P143" s="429"/>
      <c r="Q143" s="429"/>
      <c r="R143" s="429"/>
      <c r="S143" s="429"/>
      <c r="T143" s="429"/>
      <c r="U143" s="429"/>
      <c r="V143" s="429"/>
      <c r="W143" s="429"/>
      <c r="X143" s="429"/>
      <c r="Y143" s="429"/>
      <c r="Z143" s="429"/>
      <c r="AA143" s="429"/>
      <c r="AB143" s="429"/>
      <c r="AC143" s="429"/>
      <c r="AD143" s="429"/>
      <c r="AE143" s="429"/>
      <c r="AF143" s="429"/>
      <c r="AG143" s="429"/>
      <c r="AH143" s="429"/>
      <c r="AI143" s="429"/>
      <c r="AJ143" s="429"/>
      <c r="AK143" s="429"/>
      <c r="AL143" s="429"/>
      <c r="AM143" s="429"/>
      <c r="AN143" s="429"/>
    </row>
    <row r="144" spans="1:40">
      <c r="A144" s="97"/>
      <c r="B144" s="97"/>
      <c r="C144" s="97"/>
      <c r="O144" s="429"/>
      <c r="P144" s="429"/>
      <c r="Q144" s="429"/>
      <c r="R144" s="429"/>
      <c r="S144" s="429"/>
      <c r="T144" s="429"/>
      <c r="U144" s="429"/>
      <c r="V144" s="429"/>
      <c r="W144" s="429"/>
      <c r="X144" s="429"/>
      <c r="Y144" s="429"/>
      <c r="Z144" s="429"/>
      <c r="AA144" s="429"/>
      <c r="AB144" s="429"/>
      <c r="AC144" s="429"/>
      <c r="AD144" s="429"/>
      <c r="AE144" s="429"/>
      <c r="AF144" s="429"/>
      <c r="AG144" s="429"/>
      <c r="AH144" s="429"/>
      <c r="AI144" s="429"/>
      <c r="AJ144" s="429"/>
      <c r="AK144" s="429"/>
      <c r="AL144" s="429"/>
      <c r="AM144" s="429"/>
      <c r="AN144" s="429"/>
    </row>
    <row r="145" spans="1:40">
      <c r="A145" s="97"/>
      <c r="B145" s="97"/>
      <c r="C145" s="97"/>
      <c r="O145" s="429"/>
      <c r="P145" s="429"/>
      <c r="Q145" s="429"/>
      <c r="R145" s="429"/>
      <c r="S145" s="429"/>
      <c r="T145" s="429"/>
      <c r="U145" s="429"/>
      <c r="V145" s="429"/>
      <c r="W145" s="429"/>
      <c r="X145" s="429"/>
      <c r="Y145" s="429"/>
      <c r="Z145" s="429"/>
      <c r="AA145" s="429"/>
      <c r="AB145" s="429"/>
      <c r="AC145" s="429"/>
      <c r="AD145" s="429"/>
      <c r="AE145" s="429"/>
      <c r="AF145" s="429"/>
      <c r="AG145" s="429"/>
      <c r="AH145" s="429"/>
      <c r="AI145" s="429"/>
      <c r="AJ145" s="429"/>
      <c r="AK145" s="429"/>
      <c r="AL145" s="429"/>
      <c r="AM145" s="429"/>
      <c r="AN145" s="429"/>
    </row>
    <row r="146" spans="1:40">
      <c r="A146" s="97"/>
      <c r="B146" s="97"/>
      <c r="C146" s="97"/>
      <c r="O146" s="429"/>
      <c r="P146" s="429"/>
      <c r="Q146" s="429"/>
      <c r="R146" s="429"/>
      <c r="S146" s="429"/>
      <c r="T146" s="429"/>
      <c r="U146" s="429"/>
      <c r="V146" s="429"/>
      <c r="W146" s="429"/>
      <c r="X146" s="429"/>
      <c r="Y146" s="429"/>
      <c r="Z146" s="429"/>
      <c r="AA146" s="429"/>
      <c r="AB146" s="429"/>
      <c r="AC146" s="429"/>
      <c r="AD146" s="429"/>
      <c r="AE146" s="429"/>
      <c r="AF146" s="429"/>
      <c r="AG146" s="429"/>
      <c r="AH146" s="429"/>
      <c r="AI146" s="429"/>
      <c r="AJ146" s="429"/>
      <c r="AK146" s="429"/>
      <c r="AL146" s="429"/>
      <c r="AM146" s="429"/>
      <c r="AN146" s="429"/>
    </row>
    <row r="147" spans="1:40">
      <c r="A147" s="97"/>
      <c r="B147" s="97"/>
      <c r="C147" s="97"/>
      <c r="O147" s="429"/>
      <c r="P147" s="429"/>
      <c r="Q147" s="429"/>
      <c r="R147" s="429"/>
      <c r="S147" s="429"/>
      <c r="T147" s="429"/>
      <c r="U147" s="429"/>
      <c r="V147" s="429"/>
      <c r="W147" s="429"/>
      <c r="X147" s="429"/>
      <c r="Y147" s="429"/>
      <c r="Z147" s="429"/>
      <c r="AA147" s="429"/>
      <c r="AB147" s="429"/>
      <c r="AC147" s="429"/>
      <c r="AD147" s="429"/>
      <c r="AE147" s="429"/>
      <c r="AF147" s="429"/>
      <c r="AG147" s="429"/>
      <c r="AH147" s="429"/>
      <c r="AI147" s="429"/>
      <c r="AJ147" s="429"/>
      <c r="AK147" s="429"/>
      <c r="AL147" s="429"/>
      <c r="AM147" s="429"/>
      <c r="AN147" s="429"/>
    </row>
    <row r="148" spans="1:40">
      <c r="A148" s="97"/>
      <c r="B148" s="97"/>
      <c r="C148" s="97"/>
      <c r="O148" s="429"/>
      <c r="P148" s="429"/>
      <c r="Q148" s="429"/>
      <c r="R148" s="429"/>
      <c r="S148" s="429"/>
      <c r="T148" s="429"/>
      <c r="U148" s="429"/>
      <c r="V148" s="429"/>
      <c r="W148" s="429"/>
      <c r="X148" s="429"/>
      <c r="Y148" s="429"/>
      <c r="Z148" s="429"/>
      <c r="AA148" s="429"/>
      <c r="AB148" s="429"/>
      <c r="AC148" s="429"/>
      <c r="AD148" s="429"/>
      <c r="AE148" s="429"/>
      <c r="AF148" s="429"/>
      <c r="AG148" s="429"/>
      <c r="AH148" s="429"/>
      <c r="AI148" s="429"/>
      <c r="AJ148" s="429"/>
      <c r="AK148" s="429"/>
      <c r="AL148" s="429"/>
      <c r="AM148" s="429"/>
      <c r="AN148" s="429"/>
    </row>
    <row r="149" spans="1:40">
      <c r="A149" s="97"/>
      <c r="B149" s="97"/>
      <c r="C149" s="97"/>
      <c r="O149" s="429"/>
      <c r="P149" s="429"/>
      <c r="Q149" s="429"/>
      <c r="R149" s="429"/>
      <c r="S149" s="429"/>
      <c r="T149" s="429"/>
      <c r="U149" s="429"/>
      <c r="V149" s="429"/>
      <c r="W149" s="429"/>
      <c r="X149" s="429"/>
      <c r="Y149" s="429"/>
      <c r="Z149" s="429"/>
      <c r="AA149" s="429"/>
      <c r="AB149" s="429"/>
      <c r="AC149" s="429"/>
      <c r="AD149" s="429"/>
      <c r="AE149" s="429"/>
      <c r="AF149" s="429"/>
      <c r="AG149" s="429"/>
      <c r="AH149" s="429"/>
      <c r="AI149" s="429"/>
      <c r="AJ149" s="429"/>
      <c r="AK149" s="429"/>
      <c r="AL149" s="429"/>
      <c r="AM149" s="429"/>
      <c r="AN149" s="429"/>
    </row>
    <row r="150" spans="1:40">
      <c r="A150" s="97"/>
      <c r="B150" s="97"/>
      <c r="C150" s="97"/>
      <c r="O150" s="429"/>
      <c r="P150" s="429"/>
      <c r="Q150" s="429"/>
      <c r="R150" s="429"/>
      <c r="S150" s="429"/>
      <c r="T150" s="429"/>
      <c r="U150" s="429"/>
      <c r="V150" s="429"/>
      <c r="W150" s="429"/>
      <c r="X150" s="429"/>
      <c r="Y150" s="429"/>
      <c r="Z150" s="429"/>
      <c r="AA150" s="429"/>
      <c r="AB150" s="429"/>
      <c r="AC150" s="429"/>
      <c r="AD150" s="429"/>
      <c r="AE150" s="429"/>
      <c r="AF150" s="429"/>
      <c r="AG150" s="429"/>
      <c r="AH150" s="429"/>
      <c r="AI150" s="429"/>
      <c r="AJ150" s="429"/>
      <c r="AK150" s="429"/>
      <c r="AL150" s="429"/>
      <c r="AM150" s="429"/>
      <c r="AN150" s="429"/>
    </row>
    <row r="151" spans="1:40">
      <c r="A151" s="97"/>
      <c r="B151" s="97"/>
      <c r="C151" s="97"/>
      <c r="O151" s="429"/>
      <c r="P151" s="429"/>
      <c r="Q151" s="429"/>
      <c r="R151" s="429"/>
      <c r="S151" s="429"/>
      <c r="T151" s="429"/>
      <c r="U151" s="429"/>
      <c r="V151" s="429"/>
      <c r="W151" s="429"/>
      <c r="X151" s="429"/>
      <c r="Y151" s="429"/>
      <c r="Z151" s="429"/>
      <c r="AA151" s="429"/>
      <c r="AB151" s="429"/>
      <c r="AC151" s="429"/>
      <c r="AD151" s="429"/>
      <c r="AE151" s="429"/>
      <c r="AF151" s="429"/>
      <c r="AG151" s="429"/>
      <c r="AH151" s="429"/>
      <c r="AI151" s="429"/>
      <c r="AJ151" s="429"/>
      <c r="AK151" s="429"/>
      <c r="AL151" s="429"/>
      <c r="AM151" s="429"/>
      <c r="AN151" s="429"/>
    </row>
    <row r="152" spans="1:40">
      <c r="A152" s="97"/>
      <c r="B152" s="97"/>
      <c r="C152" s="97"/>
      <c r="O152" s="429"/>
      <c r="P152" s="429"/>
      <c r="Q152" s="429"/>
      <c r="R152" s="429"/>
      <c r="S152" s="429"/>
      <c r="T152" s="429"/>
      <c r="U152" s="429"/>
      <c r="V152" s="429"/>
      <c r="W152" s="429"/>
      <c r="X152" s="429"/>
      <c r="Y152" s="429"/>
      <c r="Z152" s="429"/>
      <c r="AA152" s="429"/>
      <c r="AB152" s="429"/>
      <c r="AC152" s="429"/>
      <c r="AD152" s="429"/>
      <c r="AE152" s="429"/>
      <c r="AF152" s="429"/>
      <c r="AG152" s="429"/>
      <c r="AH152" s="429"/>
      <c r="AI152" s="429"/>
      <c r="AJ152" s="429"/>
      <c r="AK152" s="429"/>
      <c r="AL152" s="429"/>
      <c r="AM152" s="429"/>
      <c r="AN152" s="429"/>
    </row>
    <row r="153" spans="1:40">
      <c r="A153" s="97"/>
      <c r="B153" s="97"/>
      <c r="C153" s="97"/>
      <c r="O153" s="429"/>
      <c r="P153" s="429"/>
      <c r="Q153" s="429"/>
      <c r="R153" s="429"/>
      <c r="S153" s="429"/>
      <c r="T153" s="429"/>
      <c r="U153" s="429"/>
      <c r="V153" s="429"/>
      <c r="W153" s="429"/>
      <c r="X153" s="429"/>
      <c r="Y153" s="429"/>
      <c r="Z153" s="429"/>
      <c r="AA153" s="429"/>
      <c r="AB153" s="429"/>
      <c r="AC153" s="429"/>
      <c r="AD153" s="429"/>
      <c r="AE153" s="429"/>
      <c r="AF153" s="429"/>
      <c r="AG153" s="429"/>
      <c r="AH153" s="429"/>
      <c r="AI153" s="429"/>
      <c r="AJ153" s="429"/>
      <c r="AK153" s="429"/>
      <c r="AL153" s="429"/>
      <c r="AM153" s="429"/>
      <c r="AN153" s="429"/>
    </row>
    <row r="154" spans="1:40">
      <c r="B154" s="97"/>
      <c r="O154" s="429"/>
      <c r="P154" s="429"/>
      <c r="Q154" s="429"/>
      <c r="R154" s="429"/>
      <c r="S154" s="429"/>
      <c r="T154" s="429"/>
      <c r="U154" s="429"/>
      <c r="V154" s="429"/>
      <c r="W154" s="429"/>
      <c r="X154" s="429"/>
      <c r="Y154" s="429"/>
      <c r="Z154" s="429"/>
      <c r="AA154" s="429"/>
      <c r="AB154" s="429"/>
      <c r="AC154" s="429"/>
      <c r="AD154" s="429"/>
      <c r="AE154" s="429"/>
      <c r="AF154" s="429"/>
      <c r="AG154" s="429"/>
      <c r="AH154" s="429"/>
      <c r="AI154" s="429"/>
      <c r="AJ154" s="429"/>
      <c r="AK154" s="429"/>
      <c r="AL154" s="429"/>
      <c r="AM154" s="429"/>
      <c r="AN154" s="429"/>
    </row>
    <row r="155" spans="1:40">
      <c r="B155" s="97"/>
      <c r="O155" s="429"/>
      <c r="P155" s="429"/>
      <c r="Q155" s="429"/>
      <c r="R155" s="429"/>
      <c r="S155" s="429"/>
      <c r="T155" s="429"/>
      <c r="U155" s="429"/>
      <c r="V155" s="429"/>
      <c r="W155" s="429"/>
      <c r="X155" s="429"/>
      <c r="Y155" s="429"/>
      <c r="Z155" s="429"/>
      <c r="AA155" s="429"/>
      <c r="AB155" s="429"/>
      <c r="AC155" s="429"/>
      <c r="AD155" s="429"/>
      <c r="AE155" s="429"/>
      <c r="AF155" s="429"/>
      <c r="AG155" s="429"/>
      <c r="AH155" s="429"/>
      <c r="AI155" s="429"/>
      <c r="AJ155" s="429"/>
      <c r="AK155" s="429"/>
      <c r="AL155" s="429"/>
      <c r="AM155" s="429"/>
      <c r="AN155" s="429"/>
    </row>
    <row r="156" spans="1:40">
      <c r="B156" s="97"/>
      <c r="O156" s="429"/>
      <c r="P156" s="429"/>
      <c r="Q156" s="429"/>
      <c r="R156" s="429"/>
      <c r="S156" s="429"/>
      <c r="T156" s="429"/>
      <c r="U156" s="429"/>
      <c r="V156" s="429"/>
      <c r="W156" s="429"/>
      <c r="X156" s="429"/>
      <c r="Y156" s="429"/>
      <c r="Z156" s="429"/>
      <c r="AA156" s="429"/>
      <c r="AB156" s="429"/>
      <c r="AC156" s="429"/>
      <c r="AD156" s="429"/>
      <c r="AE156" s="429"/>
      <c r="AF156" s="429"/>
      <c r="AG156" s="429"/>
      <c r="AH156" s="429"/>
      <c r="AI156" s="429"/>
      <c r="AJ156" s="429"/>
      <c r="AK156" s="429"/>
      <c r="AL156" s="429"/>
      <c r="AM156" s="429"/>
      <c r="AN156" s="429"/>
    </row>
    <row r="157" spans="1:40">
      <c r="B157" s="97"/>
      <c r="O157" s="429"/>
      <c r="P157" s="429"/>
      <c r="Q157" s="429"/>
      <c r="R157" s="429"/>
      <c r="S157" s="429"/>
      <c r="T157" s="429"/>
      <c r="U157" s="429"/>
      <c r="V157" s="429"/>
      <c r="W157" s="429"/>
      <c r="X157" s="429"/>
      <c r="Y157" s="429"/>
      <c r="Z157" s="429"/>
      <c r="AA157" s="429"/>
      <c r="AB157" s="429"/>
      <c r="AC157" s="429"/>
      <c r="AD157" s="429"/>
      <c r="AE157" s="429"/>
      <c r="AF157" s="429"/>
      <c r="AG157" s="429"/>
      <c r="AH157" s="429"/>
      <c r="AI157" s="429"/>
      <c r="AJ157" s="429"/>
      <c r="AK157" s="429"/>
      <c r="AL157" s="429"/>
      <c r="AM157" s="429"/>
      <c r="AN157" s="429"/>
    </row>
    <row r="158" spans="1:40">
      <c r="B158" s="97"/>
      <c r="O158" s="429"/>
      <c r="P158" s="429"/>
      <c r="Q158" s="429"/>
      <c r="R158" s="429"/>
      <c r="S158" s="429"/>
      <c r="T158" s="429"/>
      <c r="U158" s="429"/>
      <c r="V158" s="429"/>
      <c r="W158" s="429"/>
      <c r="X158" s="429"/>
      <c r="Y158" s="429"/>
      <c r="Z158" s="429"/>
      <c r="AA158" s="429"/>
      <c r="AB158" s="429"/>
      <c r="AC158" s="429"/>
      <c r="AD158" s="429"/>
      <c r="AE158" s="429"/>
      <c r="AF158" s="429"/>
      <c r="AG158" s="429"/>
      <c r="AH158" s="429"/>
      <c r="AI158" s="429"/>
      <c r="AJ158" s="429"/>
      <c r="AK158" s="429"/>
      <c r="AL158" s="429"/>
      <c r="AM158" s="429"/>
      <c r="AN158" s="429"/>
    </row>
    <row r="159" spans="1:40">
      <c r="B159" s="97"/>
      <c r="O159" s="429"/>
      <c r="P159" s="429"/>
      <c r="Q159" s="429"/>
      <c r="R159" s="429"/>
      <c r="S159" s="429"/>
      <c r="T159" s="429"/>
      <c r="U159" s="429"/>
      <c r="V159" s="429"/>
      <c r="W159" s="429"/>
      <c r="X159" s="429"/>
      <c r="Y159" s="429"/>
      <c r="Z159" s="429"/>
      <c r="AA159" s="429"/>
      <c r="AB159" s="429"/>
      <c r="AC159" s="429"/>
      <c r="AD159" s="429"/>
      <c r="AE159" s="429"/>
      <c r="AF159" s="429"/>
      <c r="AG159" s="429"/>
      <c r="AH159" s="429"/>
      <c r="AI159" s="429"/>
      <c r="AJ159" s="429"/>
      <c r="AK159" s="429"/>
      <c r="AL159" s="429"/>
      <c r="AM159" s="429"/>
      <c r="AN159" s="429"/>
    </row>
    <row r="160" spans="1:40">
      <c r="O160" s="429"/>
      <c r="P160" s="429"/>
      <c r="Q160" s="429"/>
      <c r="R160" s="429"/>
      <c r="S160" s="429"/>
      <c r="T160" s="429"/>
      <c r="U160" s="429"/>
      <c r="V160" s="429"/>
      <c r="W160" s="429"/>
      <c r="X160" s="429"/>
      <c r="Y160" s="429"/>
      <c r="Z160" s="429"/>
      <c r="AA160" s="429"/>
      <c r="AB160" s="429"/>
      <c r="AC160" s="429"/>
      <c r="AD160" s="429"/>
      <c r="AE160" s="429"/>
      <c r="AF160" s="429"/>
      <c r="AG160" s="429"/>
      <c r="AH160" s="429"/>
      <c r="AI160" s="429"/>
      <c r="AJ160" s="429"/>
      <c r="AK160" s="429"/>
      <c r="AL160" s="429"/>
      <c r="AM160" s="429"/>
      <c r="AN160" s="429"/>
    </row>
    <row r="161" spans="15:40">
      <c r="O161" s="429"/>
      <c r="P161" s="429"/>
      <c r="Q161" s="429"/>
      <c r="R161" s="429"/>
      <c r="S161" s="429"/>
      <c r="T161" s="429"/>
      <c r="U161" s="429"/>
      <c r="V161" s="429"/>
      <c r="W161" s="429"/>
      <c r="X161" s="429"/>
      <c r="Y161" s="429"/>
      <c r="Z161" s="429"/>
      <c r="AA161" s="429"/>
      <c r="AB161" s="429"/>
      <c r="AC161" s="429"/>
      <c r="AD161" s="429"/>
      <c r="AE161" s="429"/>
      <c r="AF161" s="429"/>
      <c r="AG161" s="429"/>
      <c r="AH161" s="429"/>
      <c r="AI161" s="429"/>
      <c r="AJ161" s="429"/>
      <c r="AK161" s="429"/>
      <c r="AL161" s="429"/>
      <c r="AM161" s="429"/>
      <c r="AN161" s="429"/>
    </row>
    <row r="162" spans="15:40">
      <c r="O162" s="429"/>
      <c r="P162" s="429"/>
      <c r="Q162" s="429"/>
      <c r="R162" s="429"/>
      <c r="S162" s="429"/>
      <c r="T162" s="429"/>
      <c r="U162" s="429"/>
      <c r="V162" s="429"/>
      <c r="W162" s="429"/>
      <c r="X162" s="429"/>
      <c r="Y162" s="429"/>
      <c r="Z162" s="429"/>
      <c r="AA162" s="429"/>
      <c r="AB162" s="429"/>
      <c r="AC162" s="429"/>
      <c r="AD162" s="429"/>
      <c r="AE162" s="429"/>
      <c r="AF162" s="429"/>
      <c r="AG162" s="429"/>
      <c r="AH162" s="429"/>
      <c r="AI162" s="429"/>
      <c r="AJ162" s="429"/>
      <c r="AK162" s="429"/>
      <c r="AL162" s="429"/>
      <c r="AM162" s="429"/>
      <c r="AN162" s="429"/>
    </row>
    <row r="163" spans="15:40">
      <c r="O163" s="429"/>
      <c r="P163" s="429"/>
      <c r="Q163" s="429"/>
      <c r="R163" s="429"/>
      <c r="S163" s="429"/>
      <c r="T163" s="429"/>
      <c r="U163" s="429"/>
      <c r="V163" s="429"/>
      <c r="W163" s="429"/>
      <c r="X163" s="429"/>
      <c r="Y163" s="429"/>
      <c r="Z163" s="429"/>
      <c r="AA163" s="429"/>
      <c r="AB163" s="429"/>
      <c r="AC163" s="429"/>
      <c r="AD163" s="429"/>
      <c r="AE163" s="429"/>
      <c r="AF163" s="429"/>
      <c r="AG163" s="429"/>
      <c r="AH163" s="429"/>
      <c r="AI163" s="429"/>
      <c r="AJ163" s="429"/>
      <c r="AK163" s="429"/>
      <c r="AL163" s="429"/>
      <c r="AM163" s="429"/>
      <c r="AN163" s="429"/>
    </row>
    <row r="164" spans="15:40">
      <c r="O164" s="429"/>
      <c r="P164" s="429"/>
      <c r="Q164" s="429"/>
      <c r="R164" s="429"/>
      <c r="S164" s="429"/>
      <c r="T164" s="429"/>
      <c r="U164" s="429"/>
      <c r="V164" s="429"/>
      <c r="W164" s="429"/>
      <c r="X164" s="429"/>
      <c r="Y164" s="429"/>
      <c r="Z164" s="429"/>
      <c r="AA164" s="429"/>
      <c r="AB164" s="429"/>
      <c r="AC164" s="429"/>
      <c r="AD164" s="429"/>
      <c r="AE164" s="429"/>
      <c r="AF164" s="429"/>
      <c r="AG164" s="429"/>
      <c r="AH164" s="429"/>
      <c r="AI164" s="429"/>
      <c r="AJ164" s="429"/>
      <c r="AK164" s="429"/>
      <c r="AL164" s="429"/>
      <c r="AM164" s="429"/>
      <c r="AN164" s="429"/>
    </row>
    <row r="165" spans="15:40">
      <c r="O165" s="429"/>
      <c r="P165" s="429"/>
      <c r="Q165" s="429"/>
      <c r="R165" s="429"/>
      <c r="S165" s="429"/>
      <c r="T165" s="429"/>
      <c r="U165" s="429"/>
      <c r="V165" s="429"/>
      <c r="W165" s="429"/>
      <c r="X165" s="429"/>
      <c r="Y165" s="429"/>
      <c r="Z165" s="429"/>
      <c r="AA165" s="429"/>
      <c r="AB165" s="429"/>
      <c r="AC165" s="429"/>
      <c r="AD165" s="429"/>
      <c r="AE165" s="429"/>
      <c r="AF165" s="429"/>
      <c r="AG165" s="429"/>
      <c r="AH165" s="429"/>
      <c r="AI165" s="429"/>
      <c r="AJ165" s="429"/>
      <c r="AK165" s="429"/>
      <c r="AL165" s="429"/>
      <c r="AM165" s="429"/>
      <c r="AN165" s="429"/>
    </row>
    <row r="166" spans="15:40">
      <c r="O166" s="429"/>
      <c r="P166" s="429"/>
      <c r="Q166" s="429"/>
      <c r="R166" s="429"/>
      <c r="S166" s="429"/>
      <c r="T166" s="429"/>
      <c r="U166" s="429"/>
      <c r="V166" s="429"/>
      <c r="W166" s="429"/>
      <c r="X166" s="429"/>
      <c r="Y166" s="429"/>
      <c r="Z166" s="429"/>
      <c r="AA166" s="429"/>
      <c r="AB166" s="429"/>
      <c r="AC166" s="429"/>
      <c r="AD166" s="429"/>
      <c r="AE166" s="429"/>
      <c r="AF166" s="429"/>
      <c r="AG166" s="429"/>
      <c r="AH166" s="429"/>
      <c r="AI166" s="429"/>
      <c r="AJ166" s="429"/>
      <c r="AK166" s="429"/>
      <c r="AL166" s="429"/>
      <c r="AM166" s="429"/>
      <c r="AN166" s="429"/>
    </row>
    <row r="167" spans="15:40">
      <c r="O167" s="429"/>
      <c r="P167" s="429"/>
      <c r="Q167" s="429"/>
      <c r="R167" s="429"/>
      <c r="S167" s="429"/>
      <c r="T167" s="429"/>
      <c r="U167" s="429"/>
      <c r="V167" s="429"/>
      <c r="W167" s="429"/>
      <c r="X167" s="429"/>
      <c r="Y167" s="429"/>
      <c r="Z167" s="429"/>
      <c r="AA167" s="429"/>
      <c r="AB167" s="429"/>
      <c r="AC167" s="429"/>
      <c r="AD167" s="429"/>
      <c r="AE167" s="429"/>
      <c r="AF167" s="429"/>
      <c r="AG167" s="429"/>
      <c r="AH167" s="429"/>
      <c r="AI167" s="429"/>
      <c r="AJ167" s="429"/>
      <c r="AK167" s="429"/>
      <c r="AL167" s="429"/>
      <c r="AM167" s="429"/>
      <c r="AN167" s="429"/>
    </row>
    <row r="168" spans="15:40">
      <c r="O168" s="429"/>
      <c r="P168" s="429"/>
      <c r="Q168" s="429"/>
      <c r="R168" s="429"/>
      <c r="S168" s="429"/>
      <c r="T168" s="429"/>
      <c r="U168" s="429"/>
      <c r="V168" s="429"/>
      <c r="W168" s="429"/>
      <c r="X168" s="429"/>
      <c r="Y168" s="429"/>
      <c r="Z168" s="429"/>
      <c r="AA168" s="429"/>
      <c r="AB168" s="429"/>
      <c r="AC168" s="429"/>
      <c r="AD168" s="429"/>
      <c r="AE168" s="429"/>
      <c r="AF168" s="429"/>
      <c r="AG168" s="429"/>
      <c r="AH168" s="429"/>
      <c r="AI168" s="429"/>
      <c r="AJ168" s="429"/>
      <c r="AK168" s="429"/>
      <c r="AL168" s="429"/>
      <c r="AM168" s="429"/>
      <c r="AN168" s="429"/>
    </row>
    <row r="169" spans="15:40">
      <c r="O169" s="429"/>
      <c r="P169" s="429"/>
      <c r="Q169" s="429"/>
      <c r="R169" s="429"/>
      <c r="S169" s="429"/>
      <c r="T169" s="429"/>
      <c r="U169" s="429"/>
      <c r="V169" s="429"/>
      <c r="W169" s="429"/>
      <c r="X169" s="429"/>
      <c r="Y169" s="429"/>
      <c r="Z169" s="429"/>
      <c r="AA169" s="429"/>
      <c r="AB169" s="429"/>
      <c r="AC169" s="429"/>
      <c r="AD169" s="429"/>
      <c r="AE169" s="429"/>
      <c r="AF169" s="429"/>
      <c r="AG169" s="429"/>
      <c r="AH169" s="429"/>
      <c r="AI169" s="429"/>
      <c r="AJ169" s="429"/>
      <c r="AK169" s="429"/>
      <c r="AL169" s="429"/>
      <c r="AM169" s="429"/>
      <c r="AN169" s="429"/>
    </row>
    <row r="170" spans="15:40">
      <c r="O170" s="429"/>
      <c r="P170" s="429"/>
      <c r="Q170" s="429"/>
      <c r="R170" s="429"/>
      <c r="S170" s="429"/>
      <c r="T170" s="429"/>
      <c r="U170" s="429"/>
      <c r="V170" s="429"/>
      <c r="W170" s="429"/>
      <c r="X170" s="429"/>
      <c r="Y170" s="429"/>
      <c r="Z170" s="429"/>
      <c r="AA170" s="429"/>
      <c r="AB170" s="429"/>
      <c r="AC170" s="429"/>
      <c r="AD170" s="429"/>
      <c r="AE170" s="429"/>
      <c r="AF170" s="429"/>
      <c r="AG170" s="429"/>
      <c r="AH170" s="429"/>
      <c r="AI170" s="429"/>
      <c r="AJ170" s="429"/>
      <c r="AK170" s="429"/>
      <c r="AL170" s="429"/>
      <c r="AM170" s="429"/>
      <c r="AN170" s="429"/>
    </row>
    <row r="171" spans="15:40">
      <c r="O171" s="429"/>
      <c r="P171" s="429"/>
      <c r="Q171" s="429"/>
      <c r="R171" s="429"/>
      <c r="S171" s="429"/>
      <c r="T171" s="429"/>
      <c r="U171" s="429"/>
      <c r="V171" s="429"/>
      <c r="W171" s="429"/>
      <c r="X171" s="429"/>
      <c r="Y171" s="429"/>
      <c r="Z171" s="429"/>
      <c r="AA171" s="429"/>
      <c r="AB171" s="429"/>
      <c r="AC171" s="429"/>
      <c r="AD171" s="429"/>
      <c r="AE171" s="429"/>
      <c r="AF171" s="429"/>
      <c r="AG171" s="429"/>
      <c r="AH171" s="429"/>
      <c r="AI171" s="429"/>
      <c r="AJ171" s="429"/>
      <c r="AK171" s="429"/>
      <c r="AL171" s="429"/>
      <c r="AM171" s="429"/>
      <c r="AN171" s="429"/>
    </row>
    <row r="172" spans="15:40">
      <c r="O172" s="429"/>
      <c r="P172" s="429"/>
      <c r="Q172" s="429"/>
      <c r="R172" s="429"/>
      <c r="S172" s="429"/>
      <c r="T172" s="429"/>
      <c r="U172" s="429"/>
      <c r="V172" s="429"/>
      <c r="W172" s="429"/>
      <c r="X172" s="429"/>
      <c r="Y172" s="429"/>
      <c r="Z172" s="429"/>
      <c r="AA172" s="429"/>
      <c r="AB172" s="429"/>
      <c r="AC172" s="429"/>
      <c r="AD172" s="429"/>
      <c r="AE172" s="429"/>
      <c r="AF172" s="429"/>
      <c r="AG172" s="429"/>
      <c r="AH172" s="429"/>
      <c r="AI172" s="429"/>
      <c r="AJ172" s="429"/>
      <c r="AK172" s="429"/>
      <c r="AL172" s="429"/>
      <c r="AM172" s="429"/>
      <c r="AN172" s="429"/>
    </row>
    <row r="173" spans="15:40">
      <c r="O173" s="429"/>
      <c r="P173" s="429"/>
      <c r="Q173" s="429"/>
      <c r="R173" s="429"/>
      <c r="S173" s="429"/>
      <c r="T173" s="429"/>
      <c r="U173" s="429"/>
      <c r="V173" s="429"/>
      <c r="W173" s="429"/>
      <c r="X173" s="429"/>
      <c r="Y173" s="429"/>
      <c r="Z173" s="429"/>
      <c r="AA173" s="429"/>
      <c r="AB173" s="429"/>
      <c r="AC173" s="429"/>
      <c r="AD173" s="429"/>
      <c r="AE173" s="429"/>
      <c r="AF173" s="429"/>
      <c r="AG173" s="429"/>
      <c r="AH173" s="429"/>
      <c r="AI173" s="429"/>
      <c r="AJ173" s="429"/>
      <c r="AK173" s="429"/>
      <c r="AL173" s="429"/>
      <c r="AM173" s="429"/>
      <c r="AN173" s="429"/>
    </row>
    <row r="174" spans="15:40">
      <c r="O174" s="429"/>
      <c r="P174" s="429"/>
      <c r="Q174" s="429"/>
      <c r="R174" s="429"/>
      <c r="S174" s="429"/>
      <c r="T174" s="429"/>
      <c r="U174" s="429"/>
      <c r="V174" s="429"/>
      <c r="W174" s="429"/>
      <c r="X174" s="429"/>
      <c r="Y174" s="429"/>
      <c r="Z174" s="429"/>
      <c r="AA174" s="429"/>
      <c r="AB174" s="429"/>
      <c r="AC174" s="429"/>
      <c r="AD174" s="429"/>
      <c r="AE174" s="429"/>
      <c r="AF174" s="429"/>
      <c r="AG174" s="429"/>
      <c r="AH174" s="429"/>
      <c r="AI174" s="429"/>
      <c r="AJ174" s="429"/>
      <c r="AK174" s="429"/>
      <c r="AL174" s="429"/>
      <c r="AM174" s="429"/>
      <c r="AN174" s="429"/>
    </row>
    <row r="175" spans="15:40">
      <c r="O175" s="429"/>
      <c r="P175" s="429"/>
      <c r="Q175" s="429"/>
      <c r="R175" s="429"/>
      <c r="S175" s="429"/>
      <c r="T175" s="429"/>
      <c r="U175" s="429"/>
      <c r="V175" s="429"/>
      <c r="W175" s="429"/>
      <c r="X175" s="429"/>
      <c r="Y175" s="429"/>
      <c r="Z175" s="429"/>
      <c r="AA175" s="429"/>
      <c r="AB175" s="429"/>
      <c r="AC175" s="429"/>
      <c r="AD175" s="429"/>
      <c r="AE175" s="429"/>
      <c r="AF175" s="429"/>
      <c r="AG175" s="429"/>
      <c r="AH175" s="429"/>
      <c r="AI175" s="429"/>
      <c r="AJ175" s="429"/>
      <c r="AK175" s="429"/>
      <c r="AL175" s="429"/>
      <c r="AM175" s="429"/>
      <c r="AN175" s="429"/>
    </row>
    <row r="176" spans="15:40">
      <c r="O176" s="429"/>
      <c r="P176" s="429"/>
      <c r="Q176" s="429"/>
      <c r="R176" s="429"/>
      <c r="S176" s="429"/>
      <c r="T176" s="429"/>
      <c r="U176" s="429"/>
      <c r="V176" s="429"/>
      <c r="W176" s="429"/>
      <c r="X176" s="429"/>
      <c r="Y176" s="429"/>
      <c r="Z176" s="429"/>
      <c r="AA176" s="429"/>
      <c r="AB176" s="429"/>
      <c r="AC176" s="429"/>
      <c r="AD176" s="429"/>
      <c r="AE176" s="429"/>
      <c r="AF176" s="429"/>
      <c r="AG176" s="429"/>
      <c r="AH176" s="429"/>
      <c r="AI176" s="429"/>
      <c r="AJ176" s="429"/>
      <c r="AK176" s="429"/>
      <c r="AL176" s="429"/>
      <c r="AM176" s="429"/>
      <c r="AN176" s="429"/>
    </row>
    <row r="177" spans="15:40">
      <c r="O177" s="429"/>
      <c r="P177" s="429"/>
      <c r="Q177" s="429"/>
      <c r="R177" s="429"/>
      <c r="S177" s="429"/>
      <c r="T177" s="429"/>
      <c r="U177" s="429"/>
      <c r="V177" s="429"/>
      <c r="W177" s="429"/>
      <c r="X177" s="429"/>
      <c r="Y177" s="429"/>
      <c r="Z177" s="429"/>
      <c r="AA177" s="429"/>
      <c r="AB177" s="429"/>
      <c r="AC177" s="429"/>
      <c r="AD177" s="429"/>
      <c r="AE177" s="429"/>
      <c r="AF177" s="429"/>
      <c r="AG177" s="429"/>
      <c r="AH177" s="429"/>
      <c r="AI177" s="429"/>
      <c r="AJ177" s="429"/>
      <c r="AK177" s="429"/>
      <c r="AL177" s="429"/>
      <c r="AM177" s="429"/>
      <c r="AN177" s="429"/>
    </row>
    <row r="178" spans="15:40">
      <c r="O178" s="429"/>
      <c r="P178" s="429"/>
      <c r="Q178" s="429"/>
      <c r="R178" s="429"/>
      <c r="S178" s="429"/>
      <c r="T178" s="429"/>
      <c r="U178" s="429"/>
      <c r="V178" s="429"/>
      <c r="W178" s="429"/>
      <c r="X178" s="429"/>
      <c r="Y178" s="429"/>
      <c r="Z178" s="429"/>
      <c r="AA178" s="429"/>
      <c r="AB178" s="429"/>
      <c r="AC178" s="429"/>
      <c r="AD178" s="429"/>
      <c r="AE178" s="429"/>
      <c r="AF178" s="429"/>
      <c r="AG178" s="429"/>
      <c r="AH178" s="429"/>
      <c r="AI178" s="429"/>
      <c r="AJ178" s="429"/>
      <c r="AK178" s="429"/>
      <c r="AL178" s="429"/>
      <c r="AM178" s="429"/>
      <c r="AN178" s="429"/>
    </row>
    <row r="179" spans="15:40">
      <c r="O179" s="429"/>
      <c r="P179" s="429"/>
      <c r="Q179" s="429"/>
      <c r="R179" s="429"/>
      <c r="S179" s="429"/>
      <c r="T179" s="429"/>
      <c r="U179" s="429"/>
      <c r="V179" s="429"/>
      <c r="W179" s="429"/>
      <c r="X179" s="429"/>
      <c r="Y179" s="429"/>
      <c r="Z179" s="429"/>
      <c r="AA179" s="429"/>
      <c r="AB179" s="429"/>
      <c r="AC179" s="429"/>
      <c r="AD179" s="429"/>
      <c r="AE179" s="429"/>
      <c r="AF179" s="429"/>
      <c r="AG179" s="429"/>
      <c r="AH179" s="429"/>
      <c r="AI179" s="429"/>
      <c r="AJ179" s="429"/>
      <c r="AK179" s="429"/>
      <c r="AL179" s="429"/>
      <c r="AM179" s="429"/>
      <c r="AN179" s="429"/>
    </row>
    <row r="180" spans="15:40">
      <c r="O180" s="429"/>
      <c r="P180" s="429"/>
      <c r="Q180" s="429"/>
      <c r="R180" s="429"/>
      <c r="S180" s="429"/>
      <c r="T180" s="429"/>
      <c r="U180" s="429"/>
      <c r="V180" s="429"/>
      <c r="W180" s="429"/>
      <c r="X180" s="429"/>
      <c r="Y180" s="429"/>
      <c r="Z180" s="429"/>
      <c r="AA180" s="429"/>
      <c r="AB180" s="429"/>
      <c r="AC180" s="429"/>
      <c r="AD180" s="429"/>
      <c r="AE180" s="429"/>
      <c r="AF180" s="429"/>
      <c r="AG180" s="429"/>
      <c r="AH180" s="429"/>
      <c r="AI180" s="429"/>
      <c r="AJ180" s="429"/>
      <c r="AK180" s="429"/>
      <c r="AL180" s="429"/>
      <c r="AM180" s="429"/>
      <c r="AN180" s="429"/>
    </row>
    <row r="181" spans="15:40">
      <c r="O181" s="429"/>
      <c r="P181" s="429"/>
      <c r="Q181" s="429"/>
      <c r="R181" s="429"/>
      <c r="S181" s="429"/>
      <c r="T181" s="429"/>
      <c r="U181" s="429"/>
      <c r="V181" s="429"/>
      <c r="W181" s="429"/>
      <c r="X181" s="429"/>
      <c r="Y181" s="429"/>
      <c r="Z181" s="429"/>
      <c r="AA181" s="429"/>
      <c r="AB181" s="429"/>
      <c r="AC181" s="429"/>
      <c r="AD181" s="429"/>
      <c r="AE181" s="429"/>
      <c r="AF181" s="429"/>
      <c r="AG181" s="429"/>
      <c r="AH181" s="429"/>
      <c r="AI181" s="429"/>
      <c r="AJ181" s="429"/>
      <c r="AK181" s="429"/>
      <c r="AL181" s="429"/>
      <c r="AM181" s="429"/>
      <c r="AN181" s="429"/>
    </row>
    <row r="182" spans="15:40">
      <c r="O182" s="429"/>
      <c r="P182" s="429"/>
      <c r="Q182" s="429"/>
      <c r="R182" s="429"/>
      <c r="S182" s="429"/>
      <c r="T182" s="429"/>
      <c r="U182" s="429"/>
      <c r="V182" s="429"/>
      <c r="W182" s="429"/>
      <c r="X182" s="429"/>
      <c r="Y182" s="429"/>
      <c r="Z182" s="429"/>
      <c r="AA182" s="429"/>
      <c r="AB182" s="429"/>
      <c r="AC182" s="429"/>
      <c r="AD182" s="429"/>
      <c r="AE182" s="429"/>
      <c r="AF182" s="429"/>
      <c r="AG182" s="429"/>
      <c r="AH182" s="429"/>
      <c r="AI182" s="429"/>
      <c r="AJ182" s="429"/>
      <c r="AK182" s="429"/>
      <c r="AL182" s="429"/>
      <c r="AM182" s="429"/>
      <c r="AN182" s="429"/>
    </row>
    <row r="183" spans="15:40">
      <c r="O183" s="429"/>
      <c r="P183" s="429"/>
      <c r="Q183" s="429"/>
      <c r="R183" s="429"/>
      <c r="S183" s="429"/>
      <c r="T183" s="429"/>
      <c r="U183" s="429"/>
      <c r="V183" s="429"/>
      <c r="W183" s="429"/>
      <c r="X183" s="429"/>
      <c r="Y183" s="429"/>
      <c r="Z183" s="429"/>
      <c r="AA183" s="429"/>
      <c r="AB183" s="429"/>
      <c r="AC183" s="429"/>
      <c r="AD183" s="429"/>
      <c r="AE183" s="429"/>
      <c r="AF183" s="429"/>
      <c r="AG183" s="429"/>
      <c r="AH183" s="429"/>
      <c r="AI183" s="429"/>
      <c r="AJ183" s="429"/>
      <c r="AK183" s="429"/>
      <c r="AL183" s="429"/>
      <c r="AM183" s="429"/>
      <c r="AN183" s="429"/>
    </row>
    <row r="184" spans="15:40">
      <c r="O184" s="429"/>
      <c r="P184" s="429"/>
      <c r="Q184" s="429"/>
      <c r="R184" s="429"/>
      <c r="S184" s="429"/>
      <c r="T184" s="429"/>
      <c r="U184" s="429"/>
      <c r="V184" s="429"/>
      <c r="W184" s="429"/>
      <c r="X184" s="429"/>
      <c r="Y184" s="429"/>
      <c r="Z184" s="429"/>
      <c r="AA184" s="429"/>
      <c r="AB184" s="429"/>
      <c r="AC184" s="429"/>
      <c r="AD184" s="429"/>
      <c r="AE184" s="429"/>
      <c r="AF184" s="429"/>
      <c r="AG184" s="429"/>
      <c r="AH184" s="429"/>
      <c r="AI184" s="429"/>
      <c r="AJ184" s="429"/>
      <c r="AK184" s="429"/>
      <c r="AL184" s="429"/>
      <c r="AM184" s="429"/>
      <c r="AN184" s="429"/>
    </row>
    <row r="185" spans="15:40">
      <c r="O185" s="429"/>
      <c r="P185" s="429"/>
      <c r="Q185" s="429"/>
      <c r="R185" s="429"/>
      <c r="S185" s="429"/>
      <c r="T185" s="429"/>
      <c r="U185" s="429"/>
      <c r="V185" s="429"/>
      <c r="W185" s="429"/>
      <c r="X185" s="429"/>
      <c r="Y185" s="429"/>
      <c r="Z185" s="429"/>
      <c r="AA185" s="429"/>
      <c r="AB185" s="429"/>
      <c r="AC185" s="429"/>
      <c r="AD185" s="429"/>
      <c r="AE185" s="429"/>
      <c r="AF185" s="429"/>
      <c r="AG185" s="429"/>
      <c r="AH185" s="429"/>
      <c r="AI185" s="429"/>
      <c r="AJ185" s="429"/>
      <c r="AK185" s="429"/>
      <c r="AL185" s="429"/>
      <c r="AM185" s="429"/>
      <c r="AN185" s="429"/>
    </row>
    <row r="186" spans="15:40">
      <c r="O186" s="429"/>
      <c r="P186" s="429"/>
      <c r="Q186" s="429"/>
      <c r="R186" s="429"/>
      <c r="S186" s="429"/>
      <c r="T186" s="429"/>
      <c r="U186" s="429"/>
      <c r="V186" s="429"/>
      <c r="W186" s="429"/>
      <c r="X186" s="429"/>
      <c r="Y186" s="429"/>
      <c r="Z186" s="429"/>
      <c r="AA186" s="429"/>
      <c r="AB186" s="429"/>
      <c r="AC186" s="429"/>
      <c r="AD186" s="429"/>
      <c r="AE186" s="429"/>
      <c r="AF186" s="429"/>
      <c r="AG186" s="429"/>
      <c r="AH186" s="429"/>
      <c r="AI186" s="429"/>
      <c r="AJ186" s="429"/>
      <c r="AK186" s="429"/>
      <c r="AL186" s="429"/>
      <c r="AM186" s="429"/>
      <c r="AN186" s="429"/>
    </row>
    <row r="187" spans="15:40">
      <c r="O187" s="429"/>
      <c r="P187" s="429"/>
      <c r="Q187" s="429"/>
      <c r="R187" s="429"/>
      <c r="S187" s="429"/>
      <c r="T187" s="429"/>
      <c r="U187" s="429"/>
      <c r="V187" s="429"/>
      <c r="W187" s="429"/>
      <c r="X187" s="429"/>
      <c r="Y187" s="429"/>
      <c r="Z187" s="429"/>
      <c r="AA187" s="429"/>
      <c r="AB187" s="429"/>
      <c r="AC187" s="429"/>
      <c r="AD187" s="429"/>
      <c r="AE187" s="429"/>
      <c r="AF187" s="429"/>
      <c r="AG187" s="429"/>
      <c r="AH187" s="429"/>
      <c r="AI187" s="429"/>
      <c r="AJ187" s="429"/>
      <c r="AK187" s="429"/>
      <c r="AL187" s="429"/>
      <c r="AM187" s="429"/>
      <c r="AN187" s="429"/>
    </row>
    <row r="188" spans="15:40">
      <c r="O188" s="429"/>
      <c r="P188" s="429"/>
      <c r="Q188" s="429"/>
      <c r="R188" s="429"/>
      <c r="S188" s="429"/>
      <c r="T188" s="429"/>
      <c r="U188" s="429"/>
      <c r="V188" s="429"/>
      <c r="W188" s="429"/>
      <c r="X188" s="429"/>
      <c r="Y188" s="429"/>
      <c r="Z188" s="429"/>
      <c r="AA188" s="429"/>
      <c r="AB188" s="429"/>
      <c r="AC188" s="429"/>
      <c r="AD188" s="429"/>
      <c r="AE188" s="429"/>
      <c r="AF188" s="429"/>
      <c r="AG188" s="429"/>
      <c r="AH188" s="429"/>
      <c r="AI188" s="429"/>
      <c r="AJ188" s="429"/>
      <c r="AK188" s="429"/>
      <c r="AL188" s="429"/>
      <c r="AM188" s="429"/>
      <c r="AN188" s="429"/>
    </row>
    <row r="189" spans="15:40">
      <c r="O189" s="429"/>
      <c r="P189" s="429"/>
      <c r="Q189" s="429"/>
      <c r="R189" s="429"/>
      <c r="S189" s="429"/>
      <c r="T189" s="429"/>
      <c r="U189" s="429"/>
      <c r="V189" s="429"/>
      <c r="W189" s="429"/>
      <c r="X189" s="429"/>
      <c r="Y189" s="429"/>
      <c r="Z189" s="429"/>
      <c r="AA189" s="429"/>
      <c r="AB189" s="429"/>
      <c r="AC189" s="429"/>
      <c r="AD189" s="429"/>
      <c r="AE189" s="429"/>
      <c r="AF189" s="429"/>
      <c r="AG189" s="429"/>
      <c r="AH189" s="429"/>
      <c r="AI189" s="429"/>
      <c r="AJ189" s="429"/>
      <c r="AK189" s="429"/>
      <c r="AL189" s="429"/>
      <c r="AM189" s="429"/>
      <c r="AN189" s="429"/>
    </row>
    <row r="190" spans="15:40">
      <c r="O190" s="429"/>
      <c r="P190" s="429"/>
      <c r="Q190" s="429"/>
      <c r="R190" s="429"/>
      <c r="S190" s="429"/>
      <c r="T190" s="429"/>
      <c r="U190" s="429"/>
      <c r="V190" s="429"/>
      <c r="W190" s="429"/>
      <c r="X190" s="429"/>
      <c r="Y190" s="429"/>
      <c r="Z190" s="429"/>
      <c r="AA190" s="429"/>
      <c r="AB190" s="429"/>
      <c r="AC190" s="429"/>
      <c r="AD190" s="429"/>
      <c r="AE190" s="429"/>
      <c r="AF190" s="429"/>
      <c r="AG190" s="429"/>
      <c r="AH190" s="429"/>
      <c r="AI190" s="429"/>
      <c r="AJ190" s="429"/>
      <c r="AK190" s="429"/>
      <c r="AL190" s="429"/>
      <c r="AM190" s="429"/>
      <c r="AN190" s="429"/>
    </row>
    <row r="191" spans="15:40">
      <c r="O191" s="429"/>
      <c r="P191" s="429"/>
      <c r="Q191" s="429"/>
      <c r="R191" s="429"/>
      <c r="S191" s="429"/>
      <c r="T191" s="429"/>
      <c r="U191" s="429"/>
      <c r="V191" s="429"/>
      <c r="W191" s="429"/>
      <c r="X191" s="429"/>
      <c r="Y191" s="429"/>
      <c r="Z191" s="429"/>
      <c r="AA191" s="429"/>
      <c r="AB191" s="429"/>
      <c r="AC191" s="429"/>
      <c r="AD191" s="429"/>
      <c r="AE191" s="429"/>
      <c r="AF191" s="429"/>
      <c r="AG191" s="429"/>
      <c r="AH191" s="429"/>
      <c r="AI191" s="429"/>
      <c r="AJ191" s="429"/>
      <c r="AK191" s="429"/>
      <c r="AL191" s="429"/>
      <c r="AM191" s="429"/>
      <c r="AN191" s="429"/>
    </row>
    <row r="192" spans="15:40">
      <c r="O192" s="429"/>
      <c r="P192" s="429"/>
      <c r="Q192" s="429"/>
      <c r="R192" s="429"/>
      <c r="S192" s="429"/>
      <c r="T192" s="429"/>
      <c r="U192" s="429"/>
      <c r="V192" s="429"/>
      <c r="W192" s="429"/>
      <c r="X192" s="429"/>
      <c r="Y192" s="429"/>
      <c r="Z192" s="429"/>
      <c r="AA192" s="429"/>
      <c r="AB192" s="429"/>
      <c r="AC192" s="429"/>
      <c r="AD192" s="429"/>
      <c r="AE192" s="429"/>
      <c r="AF192" s="429"/>
      <c r="AG192" s="429"/>
      <c r="AH192" s="429"/>
      <c r="AI192" s="429"/>
      <c r="AJ192" s="429"/>
      <c r="AK192" s="429"/>
      <c r="AL192" s="429"/>
      <c r="AM192" s="429"/>
      <c r="AN192" s="429"/>
    </row>
    <row r="193" spans="15:40">
      <c r="O193" s="429"/>
      <c r="P193" s="429"/>
      <c r="Q193" s="429"/>
      <c r="R193" s="429"/>
      <c r="S193" s="429"/>
      <c r="T193" s="429"/>
      <c r="U193" s="429"/>
      <c r="V193" s="429"/>
      <c r="W193" s="429"/>
      <c r="X193" s="429"/>
      <c r="Y193" s="429"/>
      <c r="Z193" s="429"/>
      <c r="AA193" s="429"/>
      <c r="AB193" s="429"/>
      <c r="AC193" s="429"/>
      <c r="AD193" s="429"/>
      <c r="AE193" s="429"/>
      <c r="AF193" s="429"/>
      <c r="AG193" s="429"/>
      <c r="AH193" s="429"/>
      <c r="AI193" s="429"/>
      <c r="AJ193" s="429"/>
      <c r="AK193" s="429"/>
      <c r="AL193" s="429"/>
      <c r="AM193" s="429"/>
      <c r="AN193" s="429"/>
    </row>
    <row r="194" spans="15:40">
      <c r="O194" s="429"/>
      <c r="P194" s="429"/>
      <c r="Q194" s="429"/>
      <c r="R194" s="429"/>
      <c r="S194" s="429"/>
      <c r="T194" s="429"/>
      <c r="U194" s="429"/>
      <c r="V194" s="429"/>
      <c r="W194" s="429"/>
      <c r="X194" s="429"/>
      <c r="Y194" s="429"/>
      <c r="Z194" s="429"/>
      <c r="AA194" s="429"/>
      <c r="AB194" s="429"/>
      <c r="AC194" s="429"/>
      <c r="AD194" s="429"/>
      <c r="AE194" s="429"/>
      <c r="AF194" s="429"/>
      <c r="AG194" s="429"/>
      <c r="AH194" s="429"/>
      <c r="AI194" s="429"/>
      <c r="AJ194" s="429"/>
      <c r="AK194" s="429"/>
      <c r="AL194" s="429"/>
      <c r="AM194" s="429"/>
      <c r="AN194" s="429"/>
    </row>
    <row r="195" spans="15:40">
      <c r="O195" s="429"/>
      <c r="P195" s="429"/>
      <c r="Q195" s="429"/>
      <c r="R195" s="429"/>
      <c r="S195" s="429"/>
      <c r="T195" s="429"/>
      <c r="U195" s="429"/>
      <c r="V195" s="429"/>
      <c r="W195" s="429"/>
      <c r="X195" s="429"/>
      <c r="Y195" s="429"/>
      <c r="Z195" s="429"/>
      <c r="AA195" s="429"/>
      <c r="AB195" s="429"/>
      <c r="AC195" s="429"/>
      <c r="AD195" s="429"/>
      <c r="AE195" s="429"/>
      <c r="AF195" s="429"/>
      <c r="AG195" s="429"/>
      <c r="AH195" s="429"/>
      <c r="AI195" s="429"/>
      <c r="AJ195" s="429"/>
      <c r="AK195" s="429"/>
      <c r="AL195" s="429"/>
      <c r="AM195" s="429"/>
      <c r="AN195" s="429"/>
    </row>
    <row r="196" spans="15:40">
      <c r="O196" s="429"/>
      <c r="P196" s="429"/>
      <c r="Q196" s="429"/>
      <c r="R196" s="429"/>
      <c r="S196" s="429"/>
      <c r="T196" s="429"/>
      <c r="U196" s="429"/>
      <c r="V196" s="429"/>
      <c r="W196" s="429"/>
      <c r="X196" s="429"/>
      <c r="Y196" s="429"/>
      <c r="Z196" s="429"/>
      <c r="AA196" s="429"/>
      <c r="AB196" s="429"/>
      <c r="AC196" s="429"/>
      <c r="AD196" s="429"/>
      <c r="AE196" s="429"/>
      <c r="AF196" s="429"/>
      <c r="AG196" s="429"/>
      <c r="AH196" s="429"/>
      <c r="AI196" s="429"/>
      <c r="AJ196" s="429"/>
      <c r="AK196" s="429"/>
      <c r="AL196" s="429"/>
      <c r="AM196" s="429"/>
      <c r="AN196" s="429"/>
    </row>
    <row r="197" spans="15:40">
      <c r="O197" s="429"/>
      <c r="P197" s="429"/>
      <c r="Q197" s="429"/>
      <c r="R197" s="429"/>
      <c r="S197" s="429"/>
      <c r="T197" s="429"/>
      <c r="U197" s="429"/>
      <c r="V197" s="429"/>
      <c r="W197" s="429"/>
      <c r="X197" s="429"/>
      <c r="Y197" s="429"/>
      <c r="Z197" s="429"/>
      <c r="AA197" s="429"/>
      <c r="AB197" s="429"/>
      <c r="AC197" s="429"/>
      <c r="AD197" s="429"/>
      <c r="AE197" s="429"/>
      <c r="AF197" s="429"/>
      <c r="AG197" s="429"/>
      <c r="AH197" s="429"/>
      <c r="AI197" s="429"/>
      <c r="AJ197" s="429"/>
      <c r="AK197" s="429"/>
      <c r="AL197" s="429"/>
      <c r="AM197" s="429"/>
      <c r="AN197" s="429"/>
    </row>
    <row r="198" spans="15:40">
      <c r="O198" s="429"/>
      <c r="P198" s="429"/>
      <c r="Q198" s="429"/>
      <c r="R198" s="429"/>
      <c r="S198" s="429"/>
      <c r="T198" s="429"/>
      <c r="U198" s="429"/>
      <c r="V198" s="429"/>
      <c r="W198" s="429"/>
      <c r="X198" s="429"/>
      <c r="Y198" s="429"/>
      <c r="Z198" s="429"/>
      <c r="AA198" s="429"/>
      <c r="AB198" s="429"/>
      <c r="AC198" s="429"/>
      <c r="AD198" s="429"/>
      <c r="AE198" s="429"/>
      <c r="AF198" s="429"/>
      <c r="AG198" s="429"/>
      <c r="AH198" s="429"/>
      <c r="AI198" s="429"/>
      <c r="AJ198" s="429"/>
      <c r="AK198" s="429"/>
      <c r="AL198" s="429"/>
      <c r="AM198" s="429"/>
      <c r="AN198" s="429"/>
    </row>
    <row r="199" spans="15:40">
      <c r="O199" s="429"/>
      <c r="P199" s="429"/>
      <c r="Q199" s="429"/>
      <c r="R199" s="429"/>
      <c r="S199" s="429"/>
      <c r="T199" s="429"/>
      <c r="U199" s="429"/>
      <c r="V199" s="429"/>
      <c r="W199" s="429"/>
      <c r="X199" s="429"/>
      <c r="Y199" s="429"/>
      <c r="Z199" s="429"/>
      <c r="AA199" s="429"/>
      <c r="AB199" s="429"/>
      <c r="AC199" s="429"/>
      <c r="AD199" s="429"/>
      <c r="AE199" s="429"/>
      <c r="AF199" s="429"/>
      <c r="AG199" s="429"/>
      <c r="AH199" s="429"/>
      <c r="AI199" s="429"/>
      <c r="AJ199" s="429"/>
      <c r="AK199" s="429"/>
      <c r="AL199" s="429"/>
      <c r="AM199" s="429"/>
      <c r="AN199" s="429"/>
    </row>
    <row r="200" spans="15:40">
      <c r="O200" s="429"/>
      <c r="P200" s="429"/>
      <c r="Q200" s="429"/>
      <c r="R200" s="429"/>
      <c r="S200" s="429"/>
      <c r="T200" s="429"/>
      <c r="U200" s="429"/>
      <c r="V200" s="429"/>
      <c r="W200" s="429"/>
      <c r="X200" s="429"/>
      <c r="Y200" s="429"/>
      <c r="Z200" s="429"/>
      <c r="AA200" s="429"/>
      <c r="AB200" s="429"/>
      <c r="AC200" s="429"/>
      <c r="AD200" s="429"/>
      <c r="AE200" s="429"/>
      <c r="AF200" s="429"/>
      <c r="AG200" s="429"/>
      <c r="AH200" s="429"/>
      <c r="AI200" s="429"/>
      <c r="AJ200" s="429"/>
      <c r="AK200" s="429"/>
      <c r="AL200" s="429"/>
      <c r="AM200" s="429"/>
      <c r="AN200" s="429"/>
    </row>
    <row r="201" spans="15:40">
      <c r="O201" s="429"/>
      <c r="P201" s="429"/>
      <c r="Q201" s="429"/>
      <c r="R201" s="429"/>
      <c r="S201" s="429"/>
      <c r="T201" s="429"/>
      <c r="U201" s="429"/>
      <c r="V201" s="429"/>
      <c r="W201" s="429"/>
      <c r="X201" s="429"/>
      <c r="Y201" s="429"/>
      <c r="Z201" s="429"/>
      <c r="AA201" s="429"/>
      <c r="AB201" s="429"/>
      <c r="AC201" s="429"/>
      <c r="AD201" s="429"/>
      <c r="AE201" s="429"/>
      <c r="AF201" s="429"/>
      <c r="AG201" s="429"/>
      <c r="AH201" s="429"/>
      <c r="AI201" s="429"/>
      <c r="AJ201" s="429"/>
      <c r="AK201" s="429"/>
      <c r="AL201" s="429"/>
      <c r="AM201" s="429"/>
      <c r="AN201" s="429"/>
    </row>
    <row r="202" spans="15:40">
      <c r="O202" s="429"/>
      <c r="P202" s="429"/>
      <c r="Q202" s="429"/>
      <c r="R202" s="429"/>
      <c r="S202" s="429"/>
      <c r="T202" s="429"/>
      <c r="U202" s="429"/>
      <c r="V202" s="429"/>
      <c r="W202" s="429"/>
      <c r="X202" s="429"/>
      <c r="Y202" s="429"/>
      <c r="Z202" s="429"/>
      <c r="AA202" s="429"/>
      <c r="AB202" s="429"/>
      <c r="AC202" s="429"/>
      <c r="AD202" s="429"/>
      <c r="AE202" s="429"/>
      <c r="AF202" s="429"/>
      <c r="AG202" s="429"/>
      <c r="AH202" s="429"/>
      <c r="AI202" s="429"/>
      <c r="AJ202" s="429"/>
      <c r="AK202" s="429"/>
      <c r="AL202" s="429"/>
      <c r="AM202" s="429"/>
      <c r="AN202" s="429"/>
    </row>
    <row r="203" spans="15:40">
      <c r="O203" s="429"/>
      <c r="P203" s="429"/>
      <c r="Q203" s="429"/>
      <c r="R203" s="429"/>
      <c r="S203" s="429"/>
      <c r="T203" s="429"/>
      <c r="U203" s="429"/>
      <c r="V203" s="429"/>
      <c r="W203" s="429"/>
      <c r="X203" s="429"/>
      <c r="Y203" s="429"/>
      <c r="Z203" s="429"/>
      <c r="AA203" s="429"/>
      <c r="AB203" s="429"/>
      <c r="AC203" s="429"/>
      <c r="AD203" s="429"/>
      <c r="AE203" s="429"/>
      <c r="AF203" s="429"/>
      <c r="AG203" s="429"/>
      <c r="AH203" s="429"/>
      <c r="AI203" s="429"/>
      <c r="AJ203" s="429"/>
      <c r="AK203" s="429"/>
      <c r="AL203" s="429"/>
      <c r="AM203" s="429"/>
      <c r="AN203" s="429"/>
    </row>
    <row r="204" spans="15:40">
      <c r="O204" s="429"/>
      <c r="P204" s="429"/>
      <c r="Q204" s="429"/>
      <c r="R204" s="429"/>
      <c r="S204" s="429"/>
      <c r="T204" s="429"/>
      <c r="U204" s="429"/>
      <c r="V204" s="429"/>
      <c r="W204" s="429"/>
      <c r="X204" s="429"/>
      <c r="Y204" s="429"/>
      <c r="Z204" s="429"/>
      <c r="AA204" s="429"/>
      <c r="AB204" s="429"/>
      <c r="AC204" s="429"/>
      <c r="AD204" s="429"/>
      <c r="AE204" s="429"/>
      <c r="AF204" s="429"/>
      <c r="AG204" s="429"/>
      <c r="AH204" s="429"/>
      <c r="AI204" s="429"/>
      <c r="AJ204" s="429"/>
      <c r="AK204" s="429"/>
      <c r="AL204" s="429"/>
      <c r="AM204" s="429"/>
      <c r="AN204" s="429"/>
    </row>
    <row r="205" spans="15:40">
      <c r="O205" s="429"/>
      <c r="P205" s="429"/>
      <c r="Q205" s="429"/>
      <c r="R205" s="429"/>
      <c r="S205" s="429"/>
      <c r="T205" s="429"/>
      <c r="U205" s="429"/>
      <c r="V205" s="429"/>
      <c r="W205" s="429"/>
      <c r="X205" s="429"/>
      <c r="Y205" s="429"/>
      <c r="Z205" s="429"/>
      <c r="AA205" s="429"/>
      <c r="AB205" s="429"/>
      <c r="AC205" s="429"/>
      <c r="AD205" s="429"/>
      <c r="AE205" s="429"/>
      <c r="AF205" s="429"/>
      <c r="AG205" s="429"/>
      <c r="AH205" s="429"/>
      <c r="AI205" s="429"/>
      <c r="AJ205" s="429"/>
      <c r="AK205" s="429"/>
      <c r="AL205" s="429"/>
      <c r="AM205" s="429"/>
      <c r="AN205" s="429"/>
    </row>
    <row r="206" spans="15:40">
      <c r="O206" s="429"/>
      <c r="P206" s="429"/>
      <c r="Q206" s="429"/>
      <c r="R206" s="429"/>
      <c r="S206" s="429"/>
      <c r="T206" s="429"/>
      <c r="U206" s="429"/>
      <c r="V206" s="429"/>
      <c r="W206" s="429"/>
      <c r="X206" s="429"/>
      <c r="Y206" s="429"/>
      <c r="Z206" s="429"/>
      <c r="AA206" s="429"/>
      <c r="AB206" s="429"/>
      <c r="AC206" s="429"/>
      <c r="AD206" s="429"/>
      <c r="AE206" s="429"/>
      <c r="AF206" s="429"/>
      <c r="AG206" s="429"/>
      <c r="AH206" s="429"/>
      <c r="AI206" s="429"/>
      <c r="AJ206" s="429"/>
      <c r="AK206" s="429"/>
      <c r="AL206" s="429"/>
      <c r="AM206" s="429"/>
      <c r="AN206" s="429"/>
    </row>
    <row r="207" spans="15:40">
      <c r="O207" s="429"/>
      <c r="P207" s="429"/>
      <c r="Q207" s="429"/>
      <c r="R207" s="429"/>
      <c r="S207" s="429"/>
      <c r="T207" s="429"/>
      <c r="U207" s="429"/>
      <c r="V207" s="429"/>
      <c r="W207" s="429"/>
      <c r="X207" s="429"/>
      <c r="Y207" s="429"/>
      <c r="Z207" s="429"/>
      <c r="AA207" s="429"/>
      <c r="AB207" s="429"/>
      <c r="AC207" s="429"/>
      <c r="AD207" s="429"/>
      <c r="AE207" s="429"/>
      <c r="AF207" s="429"/>
      <c r="AG207" s="429"/>
      <c r="AH207" s="429"/>
      <c r="AI207" s="429"/>
      <c r="AJ207" s="429"/>
      <c r="AK207" s="429"/>
      <c r="AL207" s="429"/>
      <c r="AM207" s="429"/>
      <c r="AN207" s="429"/>
    </row>
    <row r="208" spans="15:40">
      <c r="O208" s="429"/>
      <c r="P208" s="429"/>
      <c r="Q208" s="429"/>
      <c r="R208" s="429"/>
      <c r="S208" s="429"/>
      <c r="T208" s="429"/>
      <c r="U208" s="429"/>
      <c r="V208" s="429"/>
      <c r="W208" s="429"/>
      <c r="X208" s="429"/>
      <c r="Y208" s="429"/>
      <c r="Z208" s="429"/>
      <c r="AA208" s="429"/>
      <c r="AB208" s="429"/>
      <c r="AC208" s="429"/>
      <c r="AD208" s="429"/>
      <c r="AE208" s="429"/>
      <c r="AF208" s="429"/>
      <c r="AG208" s="429"/>
      <c r="AH208" s="429"/>
      <c r="AI208" s="429"/>
      <c r="AJ208" s="429"/>
      <c r="AK208" s="429"/>
      <c r="AL208" s="429"/>
      <c r="AM208" s="429"/>
      <c r="AN208" s="429"/>
    </row>
    <row r="209" spans="15:40">
      <c r="O209" s="429"/>
      <c r="P209" s="429"/>
      <c r="Q209" s="429"/>
      <c r="R209" s="429"/>
      <c r="S209" s="429"/>
      <c r="T209" s="429"/>
      <c r="U209" s="429"/>
      <c r="V209" s="429"/>
      <c r="W209" s="429"/>
      <c r="X209" s="429"/>
      <c r="Y209" s="429"/>
      <c r="Z209" s="429"/>
      <c r="AA209" s="429"/>
      <c r="AB209" s="429"/>
      <c r="AC209" s="429"/>
      <c r="AD209" s="429"/>
      <c r="AE209" s="429"/>
      <c r="AF209" s="429"/>
      <c r="AG209" s="429"/>
      <c r="AH209" s="429"/>
      <c r="AI209" s="429"/>
      <c r="AJ209" s="429"/>
      <c r="AK209" s="429"/>
      <c r="AL209" s="429"/>
      <c r="AM209" s="429"/>
      <c r="AN209" s="429"/>
    </row>
    <row r="210" spans="15:40">
      <c r="O210" s="429"/>
      <c r="P210" s="429"/>
      <c r="Q210" s="429"/>
      <c r="R210" s="429"/>
      <c r="S210" s="429"/>
      <c r="T210" s="429"/>
      <c r="U210" s="429"/>
      <c r="V210" s="429"/>
      <c r="W210" s="429"/>
      <c r="X210" s="429"/>
      <c r="Y210" s="429"/>
      <c r="Z210" s="429"/>
      <c r="AA210" s="429"/>
      <c r="AB210" s="429"/>
      <c r="AC210" s="429"/>
      <c r="AD210" s="429"/>
      <c r="AE210" s="429"/>
      <c r="AF210" s="429"/>
      <c r="AG210" s="429"/>
      <c r="AH210" s="429"/>
      <c r="AI210" s="429"/>
      <c r="AJ210" s="429"/>
      <c r="AK210" s="429"/>
      <c r="AL210" s="429"/>
      <c r="AM210" s="429"/>
      <c r="AN210" s="429"/>
    </row>
    <row r="211" spans="15:40">
      <c r="O211" s="429"/>
      <c r="P211" s="429"/>
      <c r="Q211" s="429"/>
      <c r="R211" s="429"/>
      <c r="S211" s="429"/>
      <c r="T211" s="429"/>
      <c r="U211" s="429"/>
      <c r="V211" s="429"/>
      <c r="W211" s="429"/>
      <c r="X211" s="429"/>
      <c r="Y211" s="429"/>
      <c r="Z211" s="429"/>
      <c r="AA211" s="429"/>
      <c r="AB211" s="429"/>
      <c r="AC211" s="429"/>
      <c r="AD211" s="429"/>
      <c r="AE211" s="429"/>
      <c r="AF211" s="429"/>
      <c r="AG211" s="429"/>
      <c r="AH211" s="429"/>
      <c r="AI211" s="429"/>
      <c r="AJ211" s="429"/>
      <c r="AK211" s="429"/>
      <c r="AL211" s="429"/>
      <c r="AM211" s="429"/>
      <c r="AN211" s="429"/>
    </row>
    <row r="212" spans="15:40">
      <c r="O212" s="429"/>
      <c r="P212" s="429"/>
      <c r="Q212" s="429"/>
      <c r="R212" s="429"/>
      <c r="S212" s="429"/>
      <c r="T212" s="429"/>
      <c r="U212" s="429"/>
      <c r="V212" s="429"/>
      <c r="W212" s="429"/>
      <c r="X212" s="429"/>
      <c r="Y212" s="429"/>
      <c r="Z212" s="429"/>
      <c r="AA212" s="429"/>
      <c r="AB212" s="429"/>
      <c r="AC212" s="429"/>
      <c r="AD212" s="429"/>
      <c r="AE212" s="429"/>
      <c r="AF212" s="429"/>
      <c r="AG212" s="429"/>
      <c r="AH212" s="429"/>
      <c r="AI212" s="429"/>
      <c r="AJ212" s="429"/>
      <c r="AK212" s="429"/>
      <c r="AL212" s="429"/>
      <c r="AM212" s="429"/>
      <c r="AN212" s="429"/>
    </row>
    <row r="213" spans="15:40">
      <c r="O213" s="429"/>
      <c r="P213" s="429"/>
      <c r="Q213" s="429"/>
      <c r="R213" s="429"/>
      <c r="S213" s="429"/>
      <c r="T213" s="429"/>
      <c r="U213" s="429"/>
      <c r="V213" s="429"/>
      <c r="W213" s="429"/>
      <c r="X213" s="429"/>
      <c r="Y213" s="429"/>
      <c r="Z213" s="429"/>
      <c r="AA213" s="429"/>
      <c r="AB213" s="429"/>
      <c r="AC213" s="429"/>
      <c r="AD213" s="429"/>
      <c r="AE213" s="429"/>
      <c r="AF213" s="429"/>
      <c r="AG213" s="429"/>
      <c r="AH213" s="429"/>
      <c r="AI213" s="429"/>
      <c r="AJ213" s="429"/>
      <c r="AK213" s="429"/>
      <c r="AL213" s="429"/>
      <c r="AM213" s="429"/>
      <c r="AN213" s="429"/>
    </row>
    <row r="214" spans="15:40">
      <c r="O214" s="429"/>
      <c r="P214" s="429"/>
      <c r="Q214" s="429"/>
      <c r="R214" s="429"/>
      <c r="S214" s="429"/>
      <c r="T214" s="429"/>
      <c r="U214" s="429"/>
      <c r="V214" s="429"/>
      <c r="W214" s="429"/>
      <c r="X214" s="429"/>
      <c r="Y214" s="429"/>
      <c r="Z214" s="429"/>
      <c r="AA214" s="429"/>
      <c r="AB214" s="429"/>
      <c r="AC214" s="429"/>
      <c r="AD214" s="429"/>
      <c r="AE214" s="429"/>
      <c r="AF214" s="429"/>
      <c r="AG214" s="429"/>
      <c r="AH214" s="429"/>
      <c r="AI214" s="429"/>
      <c r="AJ214" s="429"/>
      <c r="AK214" s="429"/>
      <c r="AL214" s="429"/>
      <c r="AM214" s="429"/>
      <c r="AN214" s="429"/>
    </row>
    <row r="215" spans="15:40">
      <c r="O215" s="429"/>
      <c r="P215" s="429"/>
      <c r="Q215" s="429"/>
      <c r="R215" s="429"/>
      <c r="S215" s="429"/>
      <c r="T215" s="429"/>
      <c r="U215" s="429"/>
      <c r="V215" s="429"/>
      <c r="W215" s="429"/>
      <c r="X215" s="429"/>
      <c r="Y215" s="429"/>
      <c r="Z215" s="429"/>
      <c r="AA215" s="429"/>
      <c r="AB215" s="429"/>
      <c r="AC215" s="429"/>
      <c r="AD215" s="429"/>
      <c r="AE215" s="429"/>
      <c r="AF215" s="429"/>
      <c r="AG215" s="429"/>
      <c r="AH215" s="429"/>
      <c r="AI215" s="429"/>
      <c r="AJ215" s="429"/>
      <c r="AK215" s="429"/>
      <c r="AL215" s="429"/>
      <c r="AM215" s="429"/>
      <c r="AN215" s="429"/>
    </row>
    <row r="216" spans="15:40">
      <c r="O216" s="429"/>
      <c r="P216" s="429"/>
      <c r="Q216" s="429"/>
      <c r="R216" s="429"/>
      <c r="S216" s="429"/>
      <c r="T216" s="429"/>
      <c r="U216" s="429"/>
      <c r="V216" s="429"/>
      <c r="W216" s="429"/>
      <c r="X216" s="429"/>
      <c r="Y216" s="429"/>
      <c r="Z216" s="429"/>
      <c r="AA216" s="429"/>
      <c r="AB216" s="429"/>
      <c r="AC216" s="429"/>
      <c r="AD216" s="429"/>
      <c r="AE216" s="429"/>
      <c r="AF216" s="429"/>
      <c r="AG216" s="429"/>
      <c r="AH216" s="429"/>
      <c r="AI216" s="429"/>
      <c r="AJ216" s="429"/>
      <c r="AK216" s="429"/>
      <c r="AL216" s="429"/>
      <c r="AM216" s="429"/>
      <c r="AN216" s="429"/>
    </row>
    <row r="217" spans="15:40">
      <c r="O217" s="429"/>
      <c r="P217" s="429"/>
      <c r="Q217" s="429"/>
      <c r="R217" s="429"/>
      <c r="S217" s="429"/>
      <c r="T217" s="429"/>
      <c r="U217" s="429"/>
      <c r="V217" s="429"/>
      <c r="W217" s="429"/>
      <c r="X217" s="429"/>
      <c r="Y217" s="429"/>
      <c r="Z217" s="429"/>
      <c r="AA217" s="429"/>
      <c r="AB217" s="429"/>
      <c r="AC217" s="429"/>
      <c r="AD217" s="429"/>
      <c r="AE217" s="429"/>
      <c r="AF217" s="429"/>
      <c r="AG217" s="429"/>
      <c r="AH217" s="429"/>
      <c r="AI217" s="429"/>
      <c r="AJ217" s="429"/>
      <c r="AK217" s="429"/>
      <c r="AL217" s="429"/>
      <c r="AM217" s="429"/>
      <c r="AN217" s="429"/>
    </row>
    <row r="218" spans="15:40">
      <c r="O218" s="429"/>
      <c r="P218" s="429"/>
      <c r="Q218" s="429"/>
      <c r="R218" s="429"/>
      <c r="S218" s="429"/>
      <c r="T218" s="429"/>
      <c r="U218" s="429"/>
      <c r="V218" s="429"/>
      <c r="W218" s="429"/>
      <c r="X218" s="429"/>
      <c r="Y218" s="429"/>
      <c r="Z218" s="429"/>
      <c r="AA218" s="429"/>
      <c r="AB218" s="429"/>
      <c r="AC218" s="429"/>
      <c r="AD218" s="429"/>
      <c r="AE218" s="429"/>
      <c r="AF218" s="429"/>
      <c r="AG218" s="429"/>
      <c r="AH218" s="429"/>
      <c r="AI218" s="429"/>
      <c r="AJ218" s="429"/>
      <c r="AK218" s="429"/>
      <c r="AL218" s="429"/>
      <c r="AM218" s="429"/>
      <c r="AN218" s="429"/>
    </row>
    <row r="219" spans="15:40">
      <c r="O219" s="429"/>
      <c r="P219" s="429"/>
      <c r="Q219" s="429"/>
      <c r="R219" s="429"/>
      <c r="S219" s="429"/>
      <c r="T219" s="429"/>
      <c r="U219" s="429"/>
      <c r="V219" s="429"/>
      <c r="W219" s="429"/>
      <c r="X219" s="429"/>
      <c r="Y219" s="429"/>
      <c r="Z219" s="429"/>
      <c r="AA219" s="429"/>
      <c r="AB219" s="429"/>
      <c r="AC219" s="429"/>
      <c r="AD219" s="429"/>
      <c r="AE219" s="429"/>
      <c r="AF219" s="429"/>
      <c r="AG219" s="429"/>
      <c r="AH219" s="429"/>
      <c r="AI219" s="429"/>
      <c r="AJ219" s="429"/>
      <c r="AK219" s="429"/>
      <c r="AL219" s="429"/>
      <c r="AM219" s="429"/>
      <c r="AN219" s="429"/>
    </row>
    <row r="220" spans="15:40">
      <c r="O220" s="429"/>
      <c r="P220" s="429"/>
      <c r="Q220" s="429"/>
      <c r="R220" s="429"/>
      <c r="S220" s="429"/>
      <c r="T220" s="429"/>
      <c r="U220" s="429"/>
      <c r="V220" s="429"/>
      <c r="W220" s="429"/>
      <c r="X220" s="429"/>
      <c r="Y220" s="429"/>
      <c r="Z220" s="429"/>
      <c r="AA220" s="429"/>
      <c r="AB220" s="429"/>
      <c r="AC220" s="429"/>
      <c r="AD220" s="429"/>
      <c r="AE220" s="429"/>
      <c r="AF220" s="429"/>
      <c r="AG220" s="429"/>
      <c r="AH220" s="429"/>
      <c r="AI220" s="429"/>
      <c r="AJ220" s="429"/>
      <c r="AK220" s="429"/>
      <c r="AL220" s="429"/>
      <c r="AM220" s="429"/>
      <c r="AN220" s="429"/>
    </row>
    <row r="221" spans="15:40">
      <c r="O221" s="429"/>
      <c r="P221" s="429"/>
      <c r="Q221" s="429"/>
      <c r="R221" s="429"/>
      <c r="S221" s="429"/>
      <c r="T221" s="429"/>
      <c r="U221" s="429"/>
      <c r="V221" s="429"/>
      <c r="W221" s="429"/>
      <c r="X221" s="429"/>
      <c r="Y221" s="429"/>
      <c r="Z221" s="429"/>
      <c r="AA221" s="429"/>
      <c r="AB221" s="429"/>
      <c r="AC221" s="429"/>
      <c r="AD221" s="429"/>
      <c r="AE221" s="429"/>
      <c r="AF221" s="429"/>
      <c r="AG221" s="429"/>
      <c r="AH221" s="429"/>
      <c r="AI221" s="429"/>
      <c r="AJ221" s="429"/>
      <c r="AK221" s="429"/>
      <c r="AL221" s="429"/>
      <c r="AM221" s="429"/>
      <c r="AN221" s="429"/>
    </row>
    <row r="222" spans="15:40">
      <c r="O222" s="429"/>
      <c r="P222" s="429"/>
      <c r="Q222" s="429"/>
      <c r="R222" s="429"/>
      <c r="S222" s="429"/>
      <c r="T222" s="429"/>
      <c r="U222" s="429"/>
      <c r="V222" s="429"/>
      <c r="W222" s="429"/>
      <c r="X222" s="429"/>
      <c r="Y222" s="429"/>
      <c r="Z222" s="429"/>
      <c r="AA222" s="429"/>
      <c r="AB222" s="429"/>
      <c r="AC222" s="429"/>
      <c r="AD222" s="429"/>
      <c r="AE222" s="429"/>
      <c r="AF222" s="429"/>
      <c r="AG222" s="429"/>
      <c r="AH222" s="429"/>
      <c r="AI222" s="429"/>
      <c r="AJ222" s="429"/>
      <c r="AK222" s="429"/>
      <c r="AL222" s="429"/>
      <c r="AM222" s="429"/>
      <c r="AN222" s="429"/>
    </row>
    <row r="223" spans="15:40">
      <c r="O223" s="429"/>
      <c r="P223" s="429"/>
      <c r="Q223" s="429"/>
      <c r="R223" s="429"/>
      <c r="S223" s="429"/>
      <c r="T223" s="429"/>
      <c r="U223" s="429"/>
      <c r="V223" s="429"/>
      <c r="W223" s="429"/>
      <c r="X223" s="429"/>
      <c r="Y223" s="429"/>
      <c r="Z223" s="429"/>
      <c r="AA223" s="429"/>
      <c r="AB223" s="429"/>
      <c r="AC223" s="429"/>
      <c r="AD223" s="429"/>
      <c r="AE223" s="429"/>
      <c r="AF223" s="429"/>
      <c r="AG223" s="429"/>
      <c r="AH223" s="429"/>
      <c r="AI223" s="429"/>
      <c r="AJ223" s="429"/>
      <c r="AK223" s="429"/>
      <c r="AL223" s="429"/>
      <c r="AM223" s="429"/>
      <c r="AN223" s="429"/>
    </row>
    <row r="224" spans="15:40">
      <c r="O224" s="429"/>
      <c r="P224" s="429"/>
      <c r="Q224" s="429"/>
      <c r="R224" s="429"/>
      <c r="S224" s="429"/>
      <c r="T224" s="429"/>
      <c r="U224" s="429"/>
      <c r="V224" s="429"/>
      <c r="W224" s="429"/>
      <c r="X224" s="429"/>
      <c r="Y224" s="429"/>
      <c r="Z224" s="429"/>
      <c r="AA224" s="429"/>
      <c r="AB224" s="429"/>
      <c r="AC224" s="429"/>
      <c r="AD224" s="429"/>
      <c r="AE224" s="429"/>
      <c r="AF224" s="429"/>
      <c r="AG224" s="429"/>
      <c r="AH224" s="429"/>
      <c r="AI224" s="429"/>
      <c r="AJ224" s="429"/>
      <c r="AK224" s="429"/>
      <c r="AL224" s="429"/>
      <c r="AM224" s="429"/>
      <c r="AN224" s="429"/>
    </row>
    <row r="225" spans="15:40">
      <c r="O225" s="429"/>
      <c r="P225" s="429"/>
      <c r="Q225" s="429"/>
      <c r="R225" s="429"/>
      <c r="S225" s="429"/>
      <c r="T225" s="429"/>
      <c r="U225" s="429"/>
      <c r="V225" s="429"/>
      <c r="W225" s="429"/>
      <c r="X225" s="429"/>
      <c r="Y225" s="429"/>
      <c r="Z225" s="429"/>
      <c r="AA225" s="429"/>
      <c r="AB225" s="429"/>
      <c r="AC225" s="429"/>
      <c r="AD225" s="429"/>
      <c r="AE225" s="429"/>
      <c r="AF225" s="429"/>
      <c r="AG225" s="429"/>
      <c r="AH225" s="429"/>
      <c r="AI225" s="429"/>
      <c r="AJ225" s="429"/>
      <c r="AK225" s="429"/>
      <c r="AL225" s="429"/>
      <c r="AM225" s="429"/>
      <c r="AN225" s="429"/>
    </row>
    <row r="226" spans="15:40">
      <c r="O226" s="429"/>
      <c r="P226" s="429"/>
      <c r="Q226" s="429"/>
      <c r="R226" s="429"/>
      <c r="S226" s="429"/>
      <c r="T226" s="429"/>
      <c r="U226" s="429"/>
      <c r="V226" s="429"/>
      <c r="W226" s="429"/>
      <c r="X226" s="429"/>
      <c r="Y226" s="429"/>
      <c r="Z226" s="429"/>
      <c r="AA226" s="429"/>
      <c r="AB226" s="429"/>
      <c r="AC226" s="429"/>
      <c r="AD226" s="429"/>
      <c r="AE226" s="429"/>
      <c r="AF226" s="429"/>
      <c r="AG226" s="429"/>
      <c r="AH226" s="429"/>
      <c r="AI226" s="429"/>
      <c r="AJ226" s="429"/>
      <c r="AK226" s="429"/>
      <c r="AL226" s="429"/>
      <c r="AM226" s="429"/>
      <c r="AN226" s="429"/>
    </row>
    <row r="227" spans="15:40">
      <c r="O227" s="429"/>
      <c r="P227" s="429"/>
      <c r="Q227" s="429"/>
      <c r="R227" s="429"/>
      <c r="S227" s="429"/>
      <c r="T227" s="429"/>
      <c r="U227" s="429"/>
      <c r="V227" s="429"/>
      <c r="W227" s="429"/>
      <c r="X227" s="429"/>
      <c r="Y227" s="429"/>
      <c r="Z227" s="429"/>
      <c r="AA227" s="429"/>
      <c r="AB227" s="429"/>
      <c r="AC227" s="429"/>
      <c r="AD227" s="429"/>
      <c r="AE227" s="429"/>
      <c r="AF227" s="429"/>
      <c r="AG227" s="429"/>
      <c r="AH227" s="429"/>
      <c r="AI227" s="429"/>
      <c r="AJ227" s="429"/>
      <c r="AK227" s="429"/>
      <c r="AL227" s="429"/>
      <c r="AM227" s="429"/>
      <c r="AN227" s="429"/>
    </row>
    <row r="228" spans="15:40">
      <c r="O228" s="429"/>
      <c r="P228" s="429"/>
      <c r="Q228" s="429"/>
      <c r="R228" s="429"/>
      <c r="S228" s="429"/>
      <c r="T228" s="429"/>
      <c r="U228" s="429"/>
      <c r="V228" s="429"/>
      <c r="W228" s="429"/>
      <c r="X228" s="429"/>
      <c r="Y228" s="429"/>
      <c r="Z228" s="429"/>
      <c r="AA228" s="429"/>
      <c r="AB228" s="429"/>
      <c r="AC228" s="429"/>
      <c r="AD228" s="429"/>
      <c r="AE228" s="429"/>
      <c r="AF228" s="429"/>
      <c r="AG228" s="429"/>
      <c r="AH228" s="429"/>
      <c r="AI228" s="429"/>
      <c r="AJ228" s="429"/>
      <c r="AK228" s="429"/>
      <c r="AL228" s="429"/>
      <c r="AM228" s="429"/>
      <c r="AN228" s="429"/>
    </row>
    <row r="229" spans="15:40">
      <c r="O229" s="429"/>
      <c r="P229" s="429"/>
      <c r="Q229" s="429"/>
      <c r="R229" s="429"/>
      <c r="S229" s="429"/>
      <c r="T229" s="429"/>
      <c r="U229" s="429"/>
      <c r="V229" s="429"/>
      <c r="W229" s="429"/>
      <c r="X229" s="429"/>
      <c r="Y229" s="429"/>
      <c r="Z229" s="429"/>
      <c r="AA229" s="429"/>
      <c r="AB229" s="429"/>
      <c r="AC229" s="429"/>
      <c r="AD229" s="429"/>
      <c r="AE229" s="429"/>
      <c r="AF229" s="429"/>
      <c r="AG229" s="429"/>
      <c r="AH229" s="429"/>
      <c r="AI229" s="429"/>
      <c r="AJ229" s="429"/>
      <c r="AK229" s="429"/>
      <c r="AL229" s="429"/>
      <c r="AM229" s="429"/>
      <c r="AN229" s="429"/>
    </row>
    <row r="230" spans="15:40">
      <c r="O230" s="429"/>
      <c r="P230" s="429"/>
      <c r="Q230" s="429"/>
      <c r="R230" s="429"/>
      <c r="S230" s="429"/>
      <c r="T230" s="429"/>
      <c r="U230" s="429"/>
      <c r="V230" s="429"/>
      <c r="W230" s="429"/>
      <c r="X230" s="429"/>
      <c r="Y230" s="429"/>
      <c r="Z230" s="429"/>
      <c r="AA230" s="429"/>
      <c r="AB230" s="429"/>
      <c r="AC230" s="429"/>
      <c r="AD230" s="429"/>
      <c r="AE230" s="429"/>
      <c r="AF230" s="429"/>
      <c r="AG230" s="429"/>
      <c r="AH230" s="429"/>
      <c r="AI230" s="429"/>
      <c r="AJ230" s="429"/>
      <c r="AK230" s="429"/>
      <c r="AL230" s="429"/>
      <c r="AM230" s="429"/>
      <c r="AN230" s="429"/>
    </row>
    <row r="231" spans="15:40">
      <c r="O231" s="429"/>
      <c r="P231" s="429"/>
      <c r="Q231" s="429"/>
      <c r="R231" s="429"/>
      <c r="S231" s="429"/>
      <c r="T231" s="429"/>
      <c r="U231" s="429"/>
      <c r="V231" s="429"/>
      <c r="W231" s="429"/>
      <c r="X231" s="429"/>
      <c r="Y231" s="429"/>
      <c r="Z231" s="429"/>
      <c r="AA231" s="429"/>
      <c r="AB231" s="429"/>
      <c r="AC231" s="429"/>
      <c r="AD231" s="429"/>
      <c r="AE231" s="429"/>
      <c r="AF231" s="429"/>
      <c r="AG231" s="429"/>
      <c r="AH231" s="429"/>
      <c r="AI231" s="429"/>
      <c r="AJ231" s="429"/>
      <c r="AK231" s="429"/>
      <c r="AL231" s="429"/>
      <c r="AM231" s="429"/>
      <c r="AN231" s="429"/>
    </row>
    <row r="232" spans="15:40">
      <c r="O232" s="429"/>
      <c r="P232" s="429"/>
      <c r="Q232" s="429"/>
      <c r="R232" s="429"/>
      <c r="S232" s="429"/>
      <c r="T232" s="429"/>
      <c r="U232" s="429"/>
      <c r="V232" s="429"/>
      <c r="W232" s="429"/>
      <c r="X232" s="429"/>
      <c r="Y232" s="429"/>
      <c r="Z232" s="429"/>
      <c r="AA232" s="429"/>
      <c r="AB232" s="429"/>
      <c r="AC232" s="429"/>
      <c r="AD232" s="429"/>
      <c r="AE232" s="429"/>
      <c r="AF232" s="429"/>
      <c r="AG232" s="429"/>
      <c r="AH232" s="429"/>
      <c r="AI232" s="429"/>
      <c r="AJ232" s="429"/>
      <c r="AK232" s="429"/>
      <c r="AL232" s="429"/>
      <c r="AM232" s="429"/>
      <c r="AN232" s="429"/>
    </row>
    <row r="233" spans="15:40">
      <c r="O233" s="429"/>
      <c r="P233" s="429"/>
      <c r="Q233" s="429"/>
      <c r="R233" s="429"/>
      <c r="S233" s="429"/>
      <c r="T233" s="429"/>
      <c r="U233" s="429"/>
      <c r="V233" s="429"/>
      <c r="W233" s="429"/>
      <c r="X233" s="429"/>
      <c r="Y233" s="429"/>
      <c r="Z233" s="429"/>
      <c r="AA233" s="429"/>
      <c r="AB233" s="429"/>
      <c r="AC233" s="429"/>
      <c r="AD233" s="429"/>
      <c r="AE233" s="429"/>
      <c r="AF233" s="429"/>
      <c r="AG233" s="429"/>
      <c r="AH233" s="429"/>
      <c r="AI233" s="429"/>
      <c r="AJ233" s="429"/>
      <c r="AK233" s="429"/>
      <c r="AL233" s="429"/>
      <c r="AM233" s="429"/>
      <c r="AN233" s="429"/>
    </row>
    <row r="234" spans="15:40">
      <c r="O234" s="429"/>
      <c r="P234" s="429"/>
      <c r="Q234" s="429"/>
      <c r="R234" s="429"/>
      <c r="S234" s="429"/>
      <c r="T234" s="429"/>
      <c r="U234" s="429"/>
      <c r="V234" s="429"/>
      <c r="W234" s="429"/>
      <c r="X234" s="429"/>
      <c r="Y234" s="429"/>
      <c r="Z234" s="429"/>
      <c r="AA234" s="429"/>
      <c r="AB234" s="429"/>
      <c r="AC234" s="429"/>
      <c r="AD234" s="429"/>
      <c r="AE234" s="429"/>
      <c r="AF234" s="429"/>
      <c r="AG234" s="429"/>
      <c r="AH234" s="429"/>
      <c r="AI234" s="429"/>
      <c r="AJ234" s="429"/>
      <c r="AK234" s="429"/>
      <c r="AL234" s="429"/>
      <c r="AM234" s="429"/>
      <c r="AN234" s="429"/>
    </row>
    <row r="235" spans="15:40">
      <c r="O235" s="429"/>
      <c r="P235" s="429"/>
      <c r="Q235" s="429"/>
      <c r="R235" s="429"/>
      <c r="S235" s="429"/>
      <c r="T235" s="429"/>
      <c r="U235" s="429"/>
      <c r="V235" s="429"/>
      <c r="W235" s="429"/>
      <c r="X235" s="429"/>
      <c r="Y235" s="429"/>
      <c r="Z235" s="429"/>
      <c r="AA235" s="429"/>
      <c r="AB235" s="429"/>
      <c r="AC235" s="429"/>
      <c r="AD235" s="429"/>
      <c r="AE235" s="429"/>
      <c r="AF235" s="429"/>
      <c r="AG235" s="429"/>
      <c r="AH235" s="429"/>
      <c r="AI235" s="429"/>
      <c r="AJ235" s="429"/>
      <c r="AK235" s="429"/>
      <c r="AL235" s="429"/>
      <c r="AM235" s="429"/>
      <c r="AN235" s="429"/>
    </row>
    <row r="236" spans="15:40">
      <c r="O236" s="429"/>
      <c r="P236" s="429"/>
      <c r="Q236" s="429"/>
      <c r="R236" s="429"/>
      <c r="S236" s="429"/>
      <c r="T236" s="429"/>
      <c r="U236" s="429"/>
      <c r="V236" s="429"/>
      <c r="W236" s="429"/>
      <c r="X236" s="429"/>
      <c r="Y236" s="429"/>
      <c r="Z236" s="429"/>
      <c r="AA236" s="429"/>
      <c r="AB236" s="429"/>
      <c r="AC236" s="429"/>
      <c r="AD236" s="429"/>
      <c r="AE236" s="429"/>
      <c r="AF236" s="429"/>
      <c r="AG236" s="429"/>
      <c r="AH236" s="429"/>
      <c r="AI236" s="429"/>
      <c r="AJ236" s="429"/>
      <c r="AK236" s="429"/>
      <c r="AL236" s="429"/>
      <c r="AM236" s="429"/>
      <c r="AN236" s="429"/>
    </row>
    <row r="237" spans="15:40">
      <c r="O237" s="429"/>
      <c r="P237" s="429"/>
      <c r="Q237" s="429"/>
      <c r="R237" s="429"/>
      <c r="S237" s="429"/>
      <c r="T237" s="429"/>
      <c r="U237" s="429"/>
      <c r="V237" s="429"/>
      <c r="W237" s="429"/>
      <c r="X237" s="429"/>
      <c r="Y237" s="429"/>
      <c r="Z237" s="429"/>
      <c r="AA237" s="429"/>
      <c r="AB237" s="429"/>
      <c r="AC237" s="429"/>
      <c r="AD237" s="429"/>
      <c r="AE237" s="429"/>
      <c r="AF237" s="429"/>
      <c r="AG237" s="429"/>
      <c r="AH237" s="429"/>
      <c r="AI237" s="429"/>
      <c r="AJ237" s="429"/>
      <c r="AK237" s="429"/>
      <c r="AL237" s="429"/>
      <c r="AM237" s="429"/>
      <c r="AN237" s="429"/>
    </row>
    <row r="238" spans="15:40">
      <c r="O238" s="429"/>
      <c r="P238" s="429"/>
      <c r="Q238" s="429"/>
      <c r="R238" s="429"/>
      <c r="S238" s="429"/>
      <c r="T238" s="429"/>
      <c r="U238" s="429"/>
      <c r="V238" s="429"/>
      <c r="W238" s="429"/>
      <c r="X238" s="429"/>
      <c r="Y238" s="429"/>
      <c r="Z238" s="429"/>
      <c r="AA238" s="429"/>
      <c r="AB238" s="429"/>
      <c r="AC238" s="429"/>
      <c r="AD238" s="429"/>
      <c r="AE238" s="429"/>
      <c r="AF238" s="429"/>
      <c r="AG238" s="429"/>
      <c r="AH238" s="429"/>
      <c r="AI238" s="429"/>
      <c r="AJ238" s="429"/>
      <c r="AK238" s="429"/>
      <c r="AL238" s="429"/>
      <c r="AM238" s="429"/>
      <c r="AN238" s="429"/>
    </row>
    <row r="239" spans="15:40">
      <c r="O239" s="429"/>
      <c r="P239" s="429"/>
      <c r="Q239" s="429"/>
      <c r="R239" s="429"/>
      <c r="S239" s="429"/>
      <c r="T239" s="429"/>
      <c r="U239" s="429"/>
      <c r="V239" s="429"/>
      <c r="W239" s="429"/>
      <c r="X239" s="429"/>
      <c r="Y239" s="429"/>
      <c r="Z239" s="429"/>
      <c r="AA239" s="429"/>
      <c r="AB239" s="429"/>
      <c r="AC239" s="429"/>
      <c r="AD239" s="429"/>
      <c r="AE239" s="429"/>
      <c r="AF239" s="429"/>
      <c r="AG239" s="429"/>
      <c r="AH239" s="429"/>
      <c r="AI239" s="429"/>
      <c r="AJ239" s="429"/>
      <c r="AK239" s="429"/>
      <c r="AL239" s="429"/>
      <c r="AM239" s="429"/>
      <c r="AN239" s="429"/>
    </row>
    <row r="240" spans="15:40">
      <c r="O240" s="429"/>
      <c r="P240" s="429"/>
      <c r="Q240" s="429"/>
      <c r="R240" s="429"/>
      <c r="S240" s="429"/>
      <c r="T240" s="429"/>
      <c r="U240" s="429"/>
      <c r="V240" s="429"/>
      <c r="W240" s="429"/>
      <c r="X240" s="429"/>
      <c r="Y240" s="429"/>
      <c r="Z240" s="429"/>
      <c r="AA240" s="429"/>
      <c r="AB240" s="429"/>
      <c r="AC240" s="429"/>
      <c r="AD240" s="429"/>
      <c r="AE240" s="429"/>
      <c r="AF240" s="429"/>
      <c r="AG240" s="429"/>
      <c r="AH240" s="429"/>
      <c r="AI240" s="429"/>
      <c r="AJ240" s="429"/>
      <c r="AK240" s="429"/>
      <c r="AL240" s="429"/>
      <c r="AM240" s="429"/>
      <c r="AN240" s="429"/>
    </row>
    <row r="241" spans="15:40">
      <c r="O241" s="429"/>
      <c r="P241" s="429"/>
      <c r="Q241" s="429"/>
      <c r="R241" s="429"/>
      <c r="S241" s="429"/>
      <c r="T241" s="429"/>
      <c r="U241" s="429"/>
      <c r="V241" s="429"/>
      <c r="W241" s="429"/>
      <c r="X241" s="429"/>
      <c r="Y241" s="429"/>
      <c r="Z241" s="429"/>
      <c r="AA241" s="429"/>
      <c r="AB241" s="429"/>
      <c r="AC241" s="429"/>
      <c r="AD241" s="429"/>
      <c r="AE241" s="429"/>
      <c r="AF241" s="429"/>
      <c r="AG241" s="429"/>
      <c r="AH241" s="429"/>
      <c r="AI241" s="429"/>
      <c r="AJ241" s="429"/>
      <c r="AK241" s="429"/>
      <c r="AL241" s="429"/>
      <c r="AM241" s="429"/>
      <c r="AN241" s="429"/>
    </row>
    <row r="242" spans="15:40">
      <c r="O242" s="429"/>
      <c r="P242" s="429"/>
      <c r="Q242" s="429"/>
      <c r="R242" s="429"/>
      <c r="S242" s="429"/>
      <c r="T242" s="429"/>
      <c r="U242" s="429"/>
      <c r="V242" s="429"/>
      <c r="W242" s="429"/>
      <c r="X242" s="429"/>
      <c r="Y242" s="429"/>
      <c r="Z242" s="429"/>
      <c r="AA242" s="429"/>
      <c r="AB242" s="429"/>
      <c r="AC242" s="429"/>
      <c r="AD242" s="429"/>
      <c r="AE242" s="429"/>
      <c r="AF242" s="429"/>
      <c r="AG242" s="429"/>
      <c r="AH242" s="429"/>
      <c r="AI242" s="429"/>
      <c r="AJ242" s="429"/>
      <c r="AK242" s="429"/>
      <c r="AL242" s="429"/>
      <c r="AM242" s="429"/>
      <c r="AN242" s="429"/>
    </row>
    <row r="243" spans="15:40">
      <c r="O243" s="429"/>
      <c r="P243" s="429"/>
      <c r="Q243" s="429"/>
      <c r="R243" s="429"/>
      <c r="S243" s="429"/>
      <c r="T243" s="429"/>
      <c r="U243" s="429"/>
      <c r="V243" s="429"/>
      <c r="W243" s="429"/>
      <c r="X243" s="429"/>
      <c r="Y243" s="429"/>
      <c r="Z243" s="429"/>
      <c r="AA243" s="429"/>
      <c r="AB243" s="429"/>
      <c r="AC243" s="429"/>
      <c r="AD243" s="429"/>
      <c r="AE243" s="429"/>
      <c r="AF243" s="429"/>
      <c r="AG243" s="429"/>
      <c r="AH243" s="429"/>
      <c r="AI243" s="429"/>
      <c r="AJ243" s="429"/>
      <c r="AK243" s="429"/>
      <c r="AL243" s="429"/>
      <c r="AM243" s="429"/>
      <c r="AN243" s="429"/>
    </row>
    <row r="244" spans="15:40">
      <c r="O244" s="429"/>
      <c r="P244" s="429"/>
      <c r="Q244" s="429"/>
      <c r="R244" s="429"/>
      <c r="S244" s="429"/>
      <c r="T244" s="429"/>
      <c r="U244" s="429"/>
      <c r="V244" s="429"/>
      <c r="W244" s="429"/>
      <c r="X244" s="429"/>
      <c r="Y244" s="429"/>
      <c r="Z244" s="429"/>
      <c r="AA244" s="429"/>
      <c r="AB244" s="429"/>
      <c r="AC244" s="429"/>
      <c r="AD244" s="429"/>
      <c r="AE244" s="429"/>
      <c r="AF244" s="429"/>
      <c r="AG244" s="429"/>
      <c r="AH244" s="429"/>
      <c r="AI244" s="429"/>
      <c r="AJ244" s="429"/>
      <c r="AK244" s="429"/>
      <c r="AL244" s="429"/>
      <c r="AM244" s="429"/>
      <c r="AN244" s="429"/>
    </row>
    <row r="245" spans="15:40">
      <c r="O245" s="429"/>
      <c r="P245" s="429"/>
      <c r="Q245" s="429"/>
      <c r="R245" s="429"/>
      <c r="S245" s="429"/>
      <c r="T245" s="429"/>
      <c r="U245" s="429"/>
      <c r="V245" s="429"/>
      <c r="W245" s="429"/>
      <c r="X245" s="429"/>
      <c r="Y245" s="429"/>
      <c r="Z245" s="429"/>
      <c r="AA245" s="429"/>
      <c r="AB245" s="429"/>
      <c r="AC245" s="429"/>
      <c r="AD245" s="429"/>
      <c r="AE245" s="429"/>
      <c r="AF245" s="429"/>
      <c r="AG245" s="429"/>
      <c r="AH245" s="429"/>
      <c r="AI245" s="429"/>
      <c r="AJ245" s="429"/>
      <c r="AK245" s="429"/>
      <c r="AL245" s="429"/>
      <c r="AM245" s="429"/>
      <c r="AN245" s="429"/>
    </row>
    <row r="246" spans="15:40">
      <c r="O246" s="429"/>
      <c r="P246" s="429"/>
      <c r="Q246" s="429"/>
      <c r="R246" s="429"/>
      <c r="S246" s="429"/>
      <c r="T246" s="429"/>
      <c r="U246" s="429"/>
      <c r="V246" s="429"/>
      <c r="W246" s="429"/>
      <c r="X246" s="429"/>
      <c r="Y246" s="429"/>
      <c r="Z246" s="429"/>
      <c r="AA246" s="429"/>
      <c r="AB246" s="429"/>
      <c r="AC246" s="429"/>
      <c r="AD246" s="429"/>
      <c r="AE246" s="429"/>
      <c r="AF246" s="429"/>
      <c r="AG246" s="429"/>
      <c r="AH246" s="429"/>
      <c r="AI246" s="429"/>
      <c r="AJ246" s="429"/>
      <c r="AK246" s="429"/>
      <c r="AL246" s="429"/>
      <c r="AM246" s="429"/>
      <c r="AN246" s="429"/>
    </row>
    <row r="247" spans="15:40">
      <c r="O247" s="429"/>
      <c r="P247" s="429"/>
      <c r="Q247" s="429"/>
      <c r="R247" s="429"/>
      <c r="S247" s="429"/>
      <c r="T247" s="429"/>
      <c r="U247" s="429"/>
      <c r="V247" s="429"/>
      <c r="W247" s="429"/>
      <c r="X247" s="429"/>
      <c r="Y247" s="429"/>
      <c r="Z247" s="429"/>
      <c r="AA247" s="429"/>
      <c r="AB247" s="429"/>
      <c r="AC247" s="429"/>
      <c r="AD247" s="429"/>
      <c r="AE247" s="429"/>
      <c r="AF247" s="429"/>
      <c r="AG247" s="429"/>
      <c r="AH247" s="429"/>
      <c r="AI247" s="429"/>
      <c r="AJ247" s="429"/>
      <c r="AK247" s="429"/>
      <c r="AL247" s="429"/>
      <c r="AM247" s="429"/>
      <c r="AN247" s="429"/>
    </row>
    <row r="248" spans="15:40">
      <c r="O248" s="429"/>
      <c r="P248" s="429"/>
      <c r="Q248" s="429"/>
      <c r="R248" s="429"/>
      <c r="S248" s="429"/>
      <c r="T248" s="429"/>
      <c r="U248" s="429"/>
      <c r="V248" s="429"/>
      <c r="W248" s="429"/>
      <c r="X248" s="429"/>
      <c r="Y248" s="429"/>
      <c r="Z248" s="429"/>
      <c r="AA248" s="429"/>
      <c r="AB248" s="429"/>
      <c r="AC248" s="429"/>
      <c r="AD248" s="429"/>
      <c r="AE248" s="429"/>
      <c r="AF248" s="429"/>
      <c r="AG248" s="429"/>
      <c r="AH248" s="429"/>
      <c r="AI248" s="429"/>
      <c r="AJ248" s="429"/>
      <c r="AK248" s="429"/>
      <c r="AL248" s="429"/>
      <c r="AM248" s="429"/>
      <c r="AN248" s="429"/>
    </row>
    <row r="249" spans="15:40">
      <c r="O249" s="429"/>
      <c r="P249" s="429"/>
      <c r="Q249" s="429"/>
      <c r="R249" s="429"/>
      <c r="S249" s="429"/>
      <c r="T249" s="429"/>
      <c r="U249" s="429"/>
      <c r="V249" s="429"/>
      <c r="W249" s="429"/>
      <c r="X249" s="429"/>
      <c r="Y249" s="429"/>
      <c r="Z249" s="429"/>
      <c r="AA249" s="429"/>
      <c r="AB249" s="429"/>
      <c r="AC249" s="429"/>
      <c r="AD249" s="429"/>
      <c r="AE249" s="429"/>
      <c r="AF249" s="429"/>
      <c r="AG249" s="429"/>
      <c r="AH249" s="429"/>
      <c r="AI249" s="429"/>
      <c r="AJ249" s="429"/>
      <c r="AK249" s="429"/>
      <c r="AL249" s="429"/>
      <c r="AM249" s="429"/>
      <c r="AN249" s="429"/>
    </row>
    <row r="250" spans="15:40">
      <c r="O250" s="429"/>
      <c r="P250" s="429"/>
      <c r="Q250" s="429"/>
      <c r="R250" s="429"/>
      <c r="S250" s="429"/>
      <c r="T250" s="429"/>
      <c r="U250" s="429"/>
      <c r="V250" s="429"/>
      <c r="W250" s="429"/>
      <c r="X250" s="429"/>
      <c r="Y250" s="429"/>
      <c r="Z250" s="429"/>
      <c r="AA250" s="429"/>
      <c r="AB250" s="429"/>
      <c r="AC250" s="429"/>
      <c r="AD250" s="429"/>
      <c r="AE250" s="429"/>
      <c r="AF250" s="429"/>
      <c r="AG250" s="429"/>
      <c r="AH250" s="429"/>
      <c r="AI250" s="429"/>
      <c r="AJ250" s="429"/>
      <c r="AK250" s="429"/>
      <c r="AL250" s="429"/>
      <c r="AM250" s="429"/>
      <c r="AN250" s="429"/>
    </row>
    <row r="251" spans="15:40">
      <c r="O251" s="429"/>
      <c r="P251" s="429"/>
      <c r="Q251" s="429"/>
      <c r="R251" s="429"/>
      <c r="S251" s="429"/>
      <c r="T251" s="429"/>
      <c r="U251" s="429"/>
      <c r="V251" s="429"/>
      <c r="W251" s="429"/>
      <c r="X251" s="429"/>
      <c r="Y251" s="429"/>
      <c r="Z251" s="429"/>
      <c r="AA251" s="429"/>
      <c r="AB251" s="429"/>
      <c r="AC251" s="429"/>
      <c r="AD251" s="429"/>
      <c r="AE251" s="429"/>
      <c r="AF251" s="429"/>
      <c r="AG251" s="429"/>
      <c r="AH251" s="429"/>
      <c r="AI251" s="429"/>
      <c r="AJ251" s="429"/>
      <c r="AK251" s="429"/>
      <c r="AL251" s="429"/>
      <c r="AM251" s="429"/>
      <c r="AN251" s="429"/>
    </row>
    <row r="252" spans="15:40">
      <c r="O252" s="429"/>
      <c r="P252" s="429"/>
      <c r="Q252" s="429"/>
      <c r="R252" s="429"/>
      <c r="S252" s="429"/>
      <c r="T252" s="429"/>
      <c r="U252" s="429"/>
      <c r="V252" s="429"/>
      <c r="W252" s="429"/>
      <c r="X252" s="429"/>
      <c r="Y252" s="429"/>
      <c r="Z252" s="429"/>
      <c r="AA252" s="429"/>
      <c r="AB252" s="429"/>
      <c r="AC252" s="429"/>
      <c r="AD252" s="429"/>
      <c r="AE252" s="429"/>
      <c r="AF252" s="429"/>
      <c r="AG252" s="429"/>
      <c r="AH252" s="429"/>
      <c r="AI252" s="429"/>
      <c r="AJ252" s="429"/>
      <c r="AK252" s="429"/>
      <c r="AL252" s="429"/>
      <c r="AM252" s="429"/>
      <c r="AN252" s="429"/>
    </row>
    <row r="253" spans="15:40">
      <c r="O253" s="429"/>
      <c r="P253" s="429"/>
      <c r="Q253" s="429"/>
      <c r="R253" s="429"/>
      <c r="S253" s="429"/>
      <c r="T253" s="429"/>
      <c r="U253" s="429"/>
      <c r="V253" s="429"/>
      <c r="W253" s="429"/>
      <c r="X253" s="429"/>
      <c r="Y253" s="429"/>
      <c r="Z253" s="429"/>
      <c r="AA253" s="429"/>
      <c r="AB253" s="429"/>
      <c r="AC253" s="429"/>
      <c r="AD253" s="429"/>
      <c r="AE253" s="429"/>
      <c r="AF253" s="429"/>
      <c r="AG253" s="429"/>
      <c r="AH253" s="429"/>
      <c r="AI253" s="429"/>
      <c r="AJ253" s="429"/>
      <c r="AK253" s="429"/>
      <c r="AL253" s="429"/>
      <c r="AM253" s="429"/>
      <c r="AN253" s="429"/>
    </row>
    <row r="254" spans="15:40">
      <c r="O254" s="429"/>
      <c r="P254" s="429"/>
      <c r="Q254" s="429"/>
      <c r="R254" s="429"/>
      <c r="S254" s="429"/>
      <c r="T254" s="429"/>
      <c r="U254" s="429"/>
      <c r="V254" s="429"/>
      <c r="W254" s="429"/>
      <c r="X254" s="429"/>
      <c r="Y254" s="429"/>
      <c r="Z254" s="429"/>
      <c r="AA254" s="429"/>
      <c r="AB254" s="429"/>
      <c r="AC254" s="429"/>
      <c r="AD254" s="429"/>
      <c r="AE254" s="429"/>
      <c r="AF254" s="429"/>
      <c r="AG254" s="429"/>
      <c r="AH254" s="429"/>
      <c r="AI254" s="429"/>
      <c r="AJ254" s="429"/>
      <c r="AK254" s="429"/>
      <c r="AL254" s="429"/>
      <c r="AM254" s="429"/>
      <c r="AN254" s="429"/>
    </row>
    <row r="255" spans="15:40">
      <c r="O255" s="429"/>
      <c r="P255" s="429"/>
      <c r="Q255" s="429"/>
      <c r="R255" s="429"/>
      <c r="S255" s="429"/>
      <c r="T255" s="429"/>
      <c r="U255" s="429"/>
      <c r="V255" s="429"/>
      <c r="W255" s="429"/>
      <c r="X255" s="429"/>
      <c r="Y255" s="429"/>
      <c r="Z255" s="429"/>
      <c r="AA255" s="429"/>
      <c r="AB255" s="429"/>
      <c r="AC255" s="429"/>
      <c r="AD255" s="429"/>
      <c r="AE255" s="429"/>
      <c r="AF255" s="429"/>
      <c r="AG255" s="429"/>
      <c r="AH255" s="429"/>
      <c r="AI255" s="429"/>
      <c r="AJ255" s="429"/>
      <c r="AK255" s="429"/>
      <c r="AL255" s="429"/>
      <c r="AM255" s="429"/>
      <c r="AN255" s="429"/>
    </row>
    <row r="256" spans="15:40">
      <c r="O256" s="429"/>
      <c r="P256" s="429"/>
      <c r="Q256" s="429"/>
      <c r="R256" s="429"/>
      <c r="S256" s="429"/>
      <c r="T256" s="429"/>
      <c r="U256" s="429"/>
      <c r="V256" s="429"/>
      <c r="W256" s="429"/>
      <c r="X256" s="429"/>
      <c r="Y256" s="429"/>
      <c r="Z256" s="429"/>
      <c r="AA256" s="429"/>
      <c r="AB256" s="429"/>
      <c r="AC256" s="429"/>
      <c r="AD256" s="429"/>
      <c r="AE256" s="429"/>
      <c r="AF256" s="429"/>
      <c r="AG256" s="429"/>
      <c r="AH256" s="429"/>
      <c r="AI256" s="429"/>
      <c r="AJ256" s="429"/>
      <c r="AK256" s="429"/>
      <c r="AL256" s="429"/>
      <c r="AM256" s="429"/>
      <c r="AN256" s="429"/>
    </row>
    <row r="257" spans="15:40">
      <c r="O257" s="429"/>
      <c r="P257" s="429"/>
      <c r="Q257" s="429"/>
      <c r="R257" s="429"/>
      <c r="S257" s="429"/>
      <c r="T257" s="429"/>
      <c r="U257" s="429"/>
      <c r="V257" s="429"/>
      <c r="W257" s="429"/>
      <c r="X257" s="429"/>
      <c r="Y257" s="429"/>
      <c r="Z257" s="429"/>
      <c r="AA257" s="429"/>
      <c r="AB257" s="429"/>
      <c r="AC257" s="429"/>
      <c r="AD257" s="429"/>
      <c r="AE257" s="429"/>
      <c r="AF257" s="429"/>
      <c r="AG257" s="429"/>
      <c r="AH257" s="429"/>
      <c r="AI257" s="429"/>
      <c r="AJ257" s="429"/>
      <c r="AK257" s="429"/>
      <c r="AL257" s="429"/>
      <c r="AM257" s="429"/>
      <c r="AN257" s="429"/>
    </row>
    <row r="258" spans="15:40">
      <c r="O258" s="429"/>
      <c r="P258" s="429"/>
      <c r="Q258" s="429"/>
      <c r="R258" s="429"/>
      <c r="S258" s="429"/>
      <c r="T258" s="429"/>
      <c r="U258" s="429"/>
      <c r="V258" s="429"/>
      <c r="W258" s="429"/>
      <c r="X258" s="429"/>
      <c r="Y258" s="429"/>
      <c r="Z258" s="429"/>
      <c r="AA258" s="429"/>
      <c r="AB258" s="429"/>
      <c r="AC258" s="429"/>
      <c r="AD258" s="429"/>
      <c r="AE258" s="429"/>
      <c r="AF258" s="429"/>
      <c r="AG258" s="429"/>
      <c r="AH258" s="429"/>
      <c r="AI258" s="429"/>
      <c r="AJ258" s="429"/>
      <c r="AK258" s="429"/>
      <c r="AL258" s="429"/>
      <c r="AM258" s="429"/>
      <c r="AN258" s="429"/>
    </row>
    <row r="259" spans="15:40">
      <c r="O259" s="429"/>
      <c r="P259" s="429"/>
      <c r="Q259" s="429"/>
      <c r="R259" s="429"/>
      <c r="S259" s="429"/>
      <c r="T259" s="429"/>
      <c r="U259" s="429"/>
      <c r="V259" s="429"/>
      <c r="W259" s="429"/>
      <c r="X259" s="429"/>
      <c r="Y259" s="429"/>
      <c r="Z259" s="429"/>
      <c r="AA259" s="429"/>
      <c r="AB259" s="429"/>
      <c r="AC259" s="429"/>
      <c r="AD259" s="429"/>
      <c r="AE259" s="429"/>
      <c r="AF259" s="429"/>
      <c r="AG259" s="429"/>
      <c r="AH259" s="429"/>
      <c r="AI259" s="429"/>
      <c r="AJ259" s="429"/>
      <c r="AK259" s="429"/>
      <c r="AL259" s="429"/>
      <c r="AM259" s="429"/>
      <c r="AN259" s="429"/>
    </row>
    <row r="260" spans="15:40">
      <c r="O260" s="429"/>
      <c r="P260" s="429"/>
      <c r="Q260" s="429"/>
      <c r="R260" s="429"/>
      <c r="S260" s="429"/>
      <c r="T260" s="429"/>
      <c r="U260" s="429"/>
      <c r="V260" s="429"/>
      <c r="W260" s="429"/>
      <c r="X260" s="429"/>
      <c r="Y260" s="429"/>
      <c r="Z260" s="429"/>
      <c r="AA260" s="429"/>
      <c r="AB260" s="429"/>
      <c r="AC260" s="429"/>
      <c r="AD260" s="429"/>
      <c r="AE260" s="429"/>
      <c r="AF260" s="429"/>
      <c r="AG260" s="429"/>
      <c r="AH260" s="429"/>
      <c r="AI260" s="429"/>
      <c r="AJ260" s="429"/>
      <c r="AK260" s="429"/>
      <c r="AL260" s="429"/>
      <c r="AM260" s="429"/>
      <c r="AN260" s="429"/>
    </row>
    <row r="261" spans="15:40">
      <c r="O261" s="429"/>
      <c r="P261" s="429"/>
      <c r="Q261" s="429"/>
      <c r="R261" s="429"/>
      <c r="S261" s="429"/>
      <c r="T261" s="429"/>
      <c r="U261" s="429"/>
      <c r="V261" s="429"/>
      <c r="W261" s="429"/>
      <c r="X261" s="429"/>
      <c r="Y261" s="429"/>
      <c r="Z261" s="429"/>
      <c r="AA261" s="429"/>
      <c r="AB261" s="429"/>
      <c r="AC261" s="429"/>
      <c r="AD261" s="429"/>
      <c r="AE261" s="429"/>
      <c r="AF261" s="429"/>
      <c r="AG261" s="429"/>
      <c r="AH261" s="429"/>
      <c r="AI261" s="429"/>
      <c r="AJ261" s="429"/>
      <c r="AK261" s="429"/>
      <c r="AL261" s="429"/>
      <c r="AM261" s="429"/>
      <c r="AN261" s="429"/>
    </row>
    <row r="262" spans="15:40">
      <c r="O262" s="429"/>
      <c r="P262" s="429"/>
      <c r="Q262" s="429"/>
      <c r="R262" s="429"/>
      <c r="S262" s="429"/>
      <c r="T262" s="429"/>
      <c r="U262" s="429"/>
      <c r="V262" s="429"/>
      <c r="W262" s="429"/>
      <c r="X262" s="429"/>
      <c r="Y262" s="429"/>
      <c r="Z262" s="429"/>
      <c r="AA262" s="429"/>
      <c r="AB262" s="429"/>
      <c r="AC262" s="429"/>
      <c r="AD262" s="429"/>
      <c r="AE262" s="429"/>
      <c r="AF262" s="429"/>
      <c r="AG262" s="429"/>
      <c r="AH262" s="429"/>
      <c r="AI262" s="429"/>
      <c r="AJ262" s="429"/>
      <c r="AK262" s="429"/>
      <c r="AL262" s="429"/>
      <c r="AM262" s="429"/>
      <c r="AN262" s="429"/>
    </row>
    <row r="263" spans="15:40">
      <c r="O263" s="429"/>
      <c r="P263" s="429"/>
      <c r="Q263" s="429"/>
      <c r="R263" s="429"/>
      <c r="S263" s="429"/>
      <c r="T263" s="429"/>
      <c r="U263" s="429"/>
      <c r="V263" s="429"/>
      <c r="W263" s="429"/>
      <c r="X263" s="429"/>
      <c r="Y263" s="429"/>
      <c r="Z263" s="429"/>
      <c r="AA263" s="429"/>
      <c r="AB263" s="429"/>
      <c r="AC263" s="429"/>
      <c r="AD263" s="429"/>
      <c r="AE263" s="429"/>
      <c r="AF263" s="429"/>
      <c r="AG263" s="429"/>
      <c r="AH263" s="429"/>
      <c r="AI263" s="429"/>
      <c r="AJ263" s="429"/>
      <c r="AK263" s="429"/>
      <c r="AL263" s="429"/>
      <c r="AM263" s="429"/>
      <c r="AN263" s="429"/>
    </row>
    <row r="264" spans="15:40">
      <c r="O264" s="429"/>
      <c r="P264" s="429"/>
      <c r="Q264" s="429"/>
      <c r="R264" s="429"/>
      <c r="S264" s="429"/>
      <c r="T264" s="429"/>
      <c r="U264" s="429"/>
      <c r="V264" s="429"/>
      <c r="W264" s="429"/>
      <c r="X264" s="429"/>
      <c r="Y264" s="429"/>
      <c r="Z264" s="429"/>
      <c r="AA264" s="429"/>
      <c r="AB264" s="429"/>
      <c r="AC264" s="429"/>
      <c r="AD264" s="429"/>
      <c r="AE264" s="429"/>
      <c r="AF264" s="429"/>
      <c r="AG264" s="429"/>
      <c r="AH264" s="429"/>
      <c r="AI264" s="429"/>
      <c r="AJ264" s="429"/>
      <c r="AK264" s="429"/>
      <c r="AL264" s="429"/>
      <c r="AM264" s="429"/>
      <c r="AN264" s="429"/>
    </row>
    <row r="265" spans="15:40">
      <c r="O265" s="429"/>
      <c r="P265" s="429"/>
      <c r="Q265" s="429"/>
      <c r="R265" s="429"/>
      <c r="S265" s="429"/>
      <c r="T265" s="429"/>
      <c r="U265" s="429"/>
      <c r="V265" s="429"/>
      <c r="W265" s="429"/>
      <c r="X265" s="429"/>
      <c r="Y265" s="429"/>
      <c r="Z265" s="429"/>
      <c r="AA265" s="429"/>
      <c r="AB265" s="429"/>
      <c r="AC265" s="429"/>
      <c r="AD265" s="429"/>
      <c r="AE265" s="429"/>
      <c r="AF265" s="429"/>
      <c r="AG265" s="429"/>
      <c r="AH265" s="429"/>
      <c r="AI265" s="429"/>
      <c r="AJ265" s="429"/>
      <c r="AK265" s="429"/>
      <c r="AL265" s="429"/>
      <c r="AM265" s="429"/>
      <c r="AN265" s="429"/>
    </row>
    <row r="266" spans="15:40">
      <c r="O266" s="429"/>
      <c r="P266" s="429"/>
      <c r="Q266" s="429"/>
      <c r="R266" s="429"/>
      <c r="S266" s="429"/>
      <c r="T266" s="429"/>
      <c r="U266" s="429"/>
      <c r="V266" s="429"/>
      <c r="W266" s="429"/>
      <c r="X266" s="429"/>
      <c r="Y266" s="429"/>
      <c r="Z266" s="429"/>
      <c r="AA266" s="429"/>
      <c r="AB266" s="429"/>
      <c r="AC266" s="429"/>
      <c r="AD266" s="429"/>
      <c r="AE266" s="429"/>
      <c r="AF266" s="429"/>
      <c r="AG266" s="429"/>
      <c r="AH266" s="429"/>
      <c r="AI266" s="429"/>
      <c r="AJ266" s="429"/>
      <c r="AK266" s="429"/>
      <c r="AL266" s="429"/>
      <c r="AM266" s="429"/>
      <c r="AN266" s="429"/>
    </row>
    <row r="267" spans="15:40">
      <c r="O267" s="429"/>
      <c r="P267" s="429"/>
      <c r="Q267" s="429"/>
      <c r="R267" s="429"/>
      <c r="S267" s="429"/>
      <c r="T267" s="429"/>
      <c r="U267" s="429"/>
      <c r="V267" s="429"/>
      <c r="W267" s="429"/>
      <c r="X267" s="429"/>
      <c r="Y267" s="429"/>
      <c r="Z267" s="429"/>
      <c r="AA267" s="429"/>
      <c r="AB267" s="429"/>
      <c r="AC267" s="429"/>
      <c r="AD267" s="429"/>
      <c r="AE267" s="429"/>
      <c r="AF267" s="429"/>
      <c r="AG267" s="429"/>
      <c r="AH267" s="429"/>
      <c r="AI267" s="429"/>
      <c r="AJ267" s="429"/>
      <c r="AK267" s="429"/>
      <c r="AL267" s="429"/>
      <c r="AM267" s="429"/>
      <c r="AN267" s="429"/>
    </row>
    <row r="268" spans="15:40">
      <c r="O268" s="429"/>
      <c r="P268" s="429"/>
      <c r="Q268" s="429"/>
      <c r="R268" s="429"/>
      <c r="S268" s="429"/>
      <c r="T268" s="429"/>
      <c r="U268" s="429"/>
      <c r="V268" s="429"/>
      <c r="W268" s="429"/>
      <c r="X268" s="429"/>
      <c r="Y268" s="429"/>
      <c r="Z268" s="429"/>
      <c r="AA268" s="429"/>
      <c r="AB268" s="429"/>
      <c r="AC268" s="429"/>
      <c r="AD268" s="429"/>
      <c r="AE268" s="429"/>
      <c r="AF268" s="429"/>
      <c r="AG268" s="429"/>
      <c r="AH268" s="429"/>
      <c r="AI268" s="429"/>
      <c r="AJ268" s="429"/>
      <c r="AK268" s="429"/>
      <c r="AL268" s="429"/>
      <c r="AM268" s="429"/>
      <c r="AN268" s="429"/>
    </row>
    <row r="269" spans="15:40">
      <c r="O269" s="429"/>
      <c r="P269" s="429"/>
      <c r="Q269" s="429"/>
      <c r="R269" s="429"/>
      <c r="S269" s="429"/>
      <c r="T269" s="429"/>
      <c r="U269" s="429"/>
      <c r="V269" s="429"/>
      <c r="W269" s="429"/>
      <c r="X269" s="429"/>
      <c r="Y269" s="429"/>
      <c r="Z269" s="429"/>
      <c r="AA269" s="429"/>
      <c r="AB269" s="429"/>
      <c r="AC269" s="429"/>
      <c r="AD269" s="429"/>
      <c r="AE269" s="429"/>
      <c r="AF269" s="429"/>
      <c r="AG269" s="429"/>
      <c r="AH269" s="429"/>
      <c r="AI269" s="429"/>
      <c r="AJ269" s="429"/>
      <c r="AK269" s="429"/>
      <c r="AL269" s="429"/>
      <c r="AM269" s="429"/>
      <c r="AN269" s="429"/>
    </row>
    <row r="270" spans="15:40">
      <c r="O270" s="429"/>
      <c r="P270" s="429"/>
      <c r="Q270" s="429"/>
      <c r="R270" s="429"/>
      <c r="S270" s="429"/>
      <c r="T270" s="429"/>
      <c r="U270" s="429"/>
      <c r="V270" s="429"/>
      <c r="W270" s="429"/>
      <c r="X270" s="429"/>
      <c r="Y270" s="429"/>
      <c r="Z270" s="429"/>
      <c r="AA270" s="429"/>
      <c r="AB270" s="429"/>
      <c r="AC270" s="429"/>
      <c r="AD270" s="429"/>
      <c r="AE270" s="429"/>
      <c r="AF270" s="429"/>
      <c r="AG270" s="429"/>
      <c r="AH270" s="429"/>
      <c r="AI270" s="429"/>
      <c r="AJ270" s="429"/>
      <c r="AK270" s="429"/>
      <c r="AL270" s="429"/>
      <c r="AM270" s="429"/>
      <c r="AN270" s="429"/>
    </row>
    <row r="271" spans="15:40">
      <c r="O271" s="429"/>
      <c r="P271" s="429"/>
      <c r="Q271" s="429"/>
      <c r="R271" s="429"/>
      <c r="S271" s="429"/>
      <c r="T271" s="429"/>
      <c r="U271" s="429"/>
      <c r="V271" s="429"/>
      <c r="W271" s="429"/>
      <c r="X271" s="429"/>
      <c r="Y271" s="429"/>
      <c r="Z271" s="429"/>
      <c r="AA271" s="429"/>
      <c r="AB271" s="429"/>
      <c r="AC271" s="429"/>
      <c r="AD271" s="429"/>
      <c r="AE271" s="429"/>
      <c r="AF271" s="429"/>
      <c r="AG271" s="429"/>
      <c r="AH271" s="429"/>
      <c r="AI271" s="429"/>
      <c r="AJ271" s="429"/>
      <c r="AK271" s="429"/>
      <c r="AL271" s="429"/>
      <c r="AM271" s="429"/>
      <c r="AN271" s="429"/>
    </row>
    <row r="272" spans="15:40">
      <c r="O272" s="429"/>
      <c r="P272" s="429"/>
      <c r="Q272" s="429"/>
      <c r="R272" s="429"/>
      <c r="S272" s="429"/>
      <c r="T272" s="429"/>
      <c r="U272" s="429"/>
      <c r="V272" s="429"/>
      <c r="W272" s="429"/>
      <c r="X272" s="429"/>
      <c r="Y272" s="429"/>
      <c r="Z272" s="429"/>
      <c r="AA272" s="429"/>
      <c r="AB272" s="429"/>
      <c r="AC272" s="429"/>
      <c r="AD272" s="429"/>
      <c r="AE272" s="429"/>
      <c r="AF272" s="429"/>
      <c r="AG272" s="429"/>
      <c r="AH272" s="429"/>
      <c r="AI272" s="429"/>
      <c r="AJ272" s="429"/>
      <c r="AK272" s="429"/>
      <c r="AL272" s="429"/>
      <c r="AM272" s="429"/>
      <c r="AN272" s="429"/>
    </row>
    <row r="273" spans="15:40">
      <c r="O273" s="429"/>
      <c r="P273" s="429"/>
      <c r="Q273" s="429"/>
      <c r="R273" s="429"/>
      <c r="S273" s="429"/>
      <c r="T273" s="429"/>
      <c r="U273" s="429"/>
      <c r="V273" s="429"/>
      <c r="W273" s="429"/>
      <c r="X273" s="429"/>
      <c r="Y273" s="429"/>
      <c r="Z273" s="429"/>
      <c r="AA273" s="429"/>
      <c r="AB273" s="429"/>
      <c r="AC273" s="429"/>
      <c r="AD273" s="429"/>
      <c r="AE273" s="429"/>
      <c r="AF273" s="429"/>
      <c r="AG273" s="429"/>
      <c r="AH273" s="429"/>
      <c r="AI273" s="429"/>
      <c r="AJ273" s="429"/>
      <c r="AK273" s="429"/>
      <c r="AL273" s="429"/>
      <c r="AM273" s="429"/>
      <c r="AN273" s="429"/>
    </row>
    <row r="274" spans="15:40">
      <c r="O274" s="429"/>
      <c r="P274" s="429"/>
      <c r="Q274" s="429"/>
      <c r="R274" s="429"/>
      <c r="S274" s="429"/>
      <c r="T274" s="429"/>
      <c r="U274" s="429"/>
      <c r="V274" s="429"/>
      <c r="W274" s="429"/>
      <c r="X274" s="429"/>
      <c r="Y274" s="429"/>
      <c r="Z274" s="429"/>
      <c r="AA274" s="429"/>
      <c r="AB274" s="429"/>
      <c r="AC274" s="429"/>
      <c r="AD274" s="429"/>
      <c r="AE274" s="429"/>
      <c r="AF274" s="429"/>
      <c r="AG274" s="429"/>
      <c r="AH274" s="429"/>
      <c r="AI274" s="429"/>
      <c r="AJ274" s="429"/>
      <c r="AK274" s="429"/>
      <c r="AL274" s="429"/>
      <c r="AM274" s="429"/>
      <c r="AN274" s="429"/>
    </row>
    <row r="275" spans="15:40">
      <c r="O275" s="429"/>
      <c r="P275" s="429"/>
      <c r="Q275" s="429"/>
      <c r="R275" s="429"/>
      <c r="S275" s="429"/>
      <c r="T275" s="429"/>
      <c r="U275" s="429"/>
      <c r="V275" s="429"/>
      <c r="W275" s="429"/>
      <c r="X275" s="429"/>
      <c r="Y275" s="429"/>
      <c r="Z275" s="429"/>
      <c r="AA275" s="429"/>
      <c r="AB275" s="429"/>
      <c r="AC275" s="429"/>
      <c r="AD275" s="429"/>
      <c r="AE275" s="429"/>
      <c r="AF275" s="429"/>
      <c r="AG275" s="429"/>
      <c r="AH275" s="429"/>
      <c r="AI275" s="429"/>
      <c r="AJ275" s="429"/>
      <c r="AK275" s="429"/>
      <c r="AL275" s="429"/>
      <c r="AM275" s="429"/>
      <c r="AN275" s="429"/>
    </row>
    <row r="276" spans="15:40">
      <c r="O276" s="429"/>
      <c r="P276" s="429"/>
      <c r="Q276" s="429"/>
      <c r="R276" s="429"/>
      <c r="S276" s="429"/>
      <c r="T276" s="429"/>
      <c r="U276" s="429"/>
      <c r="V276" s="429"/>
      <c r="W276" s="429"/>
      <c r="X276" s="429"/>
      <c r="Y276" s="429"/>
      <c r="Z276" s="429"/>
      <c r="AA276" s="429"/>
      <c r="AB276" s="429"/>
      <c r="AC276" s="429"/>
      <c r="AD276" s="429"/>
      <c r="AE276" s="429"/>
      <c r="AF276" s="429"/>
      <c r="AG276" s="429"/>
      <c r="AH276" s="429"/>
      <c r="AI276" s="429"/>
      <c r="AJ276" s="429"/>
      <c r="AK276" s="429"/>
      <c r="AL276" s="429"/>
      <c r="AM276" s="429"/>
      <c r="AN276" s="429"/>
    </row>
    <row r="277" spans="15:40">
      <c r="O277" s="429"/>
      <c r="P277" s="429"/>
      <c r="Q277" s="429"/>
      <c r="R277" s="429"/>
      <c r="S277" s="429"/>
      <c r="T277" s="429"/>
      <c r="U277" s="429"/>
      <c r="V277" s="429"/>
      <c r="W277" s="429"/>
      <c r="X277" s="429"/>
      <c r="Y277" s="429"/>
      <c r="Z277" s="429"/>
      <c r="AA277" s="429"/>
      <c r="AB277" s="429"/>
      <c r="AC277" s="429"/>
      <c r="AD277" s="429"/>
      <c r="AE277" s="429"/>
      <c r="AF277" s="429"/>
      <c r="AG277" s="429"/>
      <c r="AH277" s="429"/>
      <c r="AI277" s="429"/>
      <c r="AJ277" s="429"/>
      <c r="AK277" s="429"/>
      <c r="AL277" s="429"/>
      <c r="AM277" s="429"/>
      <c r="AN277" s="429"/>
    </row>
    <row r="278" spans="15:40">
      <c r="O278" s="429"/>
      <c r="P278" s="429"/>
      <c r="Q278" s="429"/>
      <c r="R278" s="429"/>
      <c r="S278" s="429"/>
      <c r="T278" s="429"/>
      <c r="U278" s="429"/>
      <c r="V278" s="429"/>
      <c r="W278" s="429"/>
      <c r="X278" s="429"/>
      <c r="Y278" s="429"/>
      <c r="Z278" s="429"/>
      <c r="AA278" s="429"/>
      <c r="AB278" s="429"/>
      <c r="AC278" s="429"/>
      <c r="AD278" s="429"/>
      <c r="AE278" s="429"/>
      <c r="AF278" s="429"/>
      <c r="AG278" s="429"/>
      <c r="AH278" s="429"/>
      <c r="AI278" s="429"/>
      <c r="AJ278" s="429"/>
      <c r="AK278" s="429"/>
      <c r="AL278" s="429"/>
      <c r="AM278" s="429"/>
      <c r="AN278" s="429"/>
    </row>
    <row r="279" spans="15:40">
      <c r="O279" s="429"/>
      <c r="P279" s="429"/>
      <c r="Q279" s="429"/>
      <c r="R279" s="429"/>
      <c r="S279" s="429"/>
      <c r="T279" s="429"/>
      <c r="U279" s="429"/>
      <c r="V279" s="429"/>
      <c r="W279" s="429"/>
      <c r="X279" s="429"/>
      <c r="Y279" s="429"/>
      <c r="Z279" s="429"/>
      <c r="AA279" s="429"/>
      <c r="AB279" s="429"/>
      <c r="AC279" s="429"/>
      <c r="AD279" s="429"/>
      <c r="AE279" s="429"/>
      <c r="AF279" s="429"/>
      <c r="AG279" s="429"/>
      <c r="AH279" s="429"/>
      <c r="AI279" s="429"/>
      <c r="AJ279" s="429"/>
      <c r="AK279" s="429"/>
      <c r="AL279" s="429"/>
      <c r="AM279" s="429"/>
      <c r="AN279" s="429"/>
    </row>
    <row r="280" spans="15:40">
      <c r="O280" s="429"/>
      <c r="P280" s="429"/>
      <c r="Q280" s="429"/>
      <c r="R280" s="429"/>
      <c r="S280" s="429"/>
      <c r="T280" s="429"/>
      <c r="U280" s="429"/>
      <c r="V280" s="429"/>
      <c r="W280" s="429"/>
      <c r="X280" s="429"/>
      <c r="Y280" s="429"/>
      <c r="Z280" s="429"/>
      <c r="AA280" s="429"/>
      <c r="AB280" s="429"/>
      <c r="AC280" s="429"/>
      <c r="AD280" s="429"/>
      <c r="AE280" s="429"/>
      <c r="AF280" s="429"/>
      <c r="AG280" s="429"/>
      <c r="AH280" s="429"/>
      <c r="AI280" s="429"/>
      <c r="AJ280" s="429"/>
      <c r="AK280" s="429"/>
      <c r="AL280" s="429"/>
      <c r="AM280" s="429"/>
      <c r="AN280" s="429"/>
    </row>
    <row r="281" spans="15:40">
      <c r="O281" s="429"/>
      <c r="P281" s="429"/>
      <c r="Q281" s="429"/>
      <c r="R281" s="429"/>
      <c r="S281" s="429"/>
      <c r="T281" s="429"/>
      <c r="U281" s="429"/>
      <c r="V281" s="429"/>
      <c r="W281" s="429"/>
      <c r="X281" s="429"/>
      <c r="Y281" s="429"/>
      <c r="Z281" s="429"/>
      <c r="AA281" s="429"/>
      <c r="AB281" s="429"/>
      <c r="AC281" s="429"/>
      <c r="AD281" s="429"/>
      <c r="AE281" s="429"/>
      <c r="AF281" s="429"/>
      <c r="AG281" s="429"/>
      <c r="AH281" s="429"/>
      <c r="AI281" s="429"/>
      <c r="AJ281" s="429"/>
      <c r="AK281" s="429"/>
      <c r="AL281" s="429"/>
      <c r="AM281" s="429"/>
      <c r="AN281" s="429"/>
    </row>
    <row r="282" spans="15:40">
      <c r="O282" s="429"/>
      <c r="P282" s="429"/>
      <c r="Q282" s="429"/>
      <c r="R282" s="429"/>
      <c r="S282" s="429"/>
      <c r="T282" s="429"/>
      <c r="U282" s="429"/>
      <c r="V282" s="429"/>
      <c r="W282" s="429"/>
      <c r="X282" s="429"/>
      <c r="Y282" s="429"/>
      <c r="Z282" s="429"/>
      <c r="AA282" s="429"/>
      <c r="AB282" s="429"/>
      <c r="AC282" s="429"/>
      <c r="AD282" s="429"/>
      <c r="AE282" s="429"/>
      <c r="AF282" s="429"/>
      <c r="AG282" s="429"/>
      <c r="AH282" s="429"/>
      <c r="AI282" s="429"/>
      <c r="AJ282" s="429"/>
      <c r="AK282" s="429"/>
      <c r="AL282" s="429"/>
      <c r="AM282" s="429"/>
      <c r="AN282" s="429"/>
    </row>
    <row r="283" spans="15:40">
      <c r="O283" s="429"/>
      <c r="P283" s="429"/>
      <c r="Q283" s="429"/>
      <c r="R283" s="429"/>
      <c r="S283" s="429"/>
      <c r="T283" s="429"/>
      <c r="U283" s="429"/>
      <c r="V283" s="429"/>
      <c r="W283" s="429"/>
      <c r="X283" s="429"/>
      <c r="Y283" s="429"/>
      <c r="Z283" s="429"/>
      <c r="AA283" s="429"/>
      <c r="AB283" s="429"/>
      <c r="AC283" s="429"/>
      <c r="AD283" s="429"/>
      <c r="AE283" s="429"/>
      <c r="AF283" s="429"/>
      <c r="AG283" s="429"/>
      <c r="AH283" s="429"/>
      <c r="AI283" s="429"/>
      <c r="AJ283" s="429"/>
      <c r="AK283" s="429"/>
      <c r="AL283" s="429"/>
      <c r="AM283" s="429"/>
      <c r="AN283" s="429"/>
    </row>
    <row r="284" spans="15:40">
      <c r="O284" s="429"/>
      <c r="P284" s="429"/>
      <c r="Q284" s="429"/>
      <c r="R284" s="429"/>
      <c r="S284" s="429"/>
      <c r="T284" s="429"/>
      <c r="U284" s="429"/>
      <c r="V284" s="429"/>
      <c r="W284" s="429"/>
      <c r="X284" s="429"/>
      <c r="Y284" s="429"/>
      <c r="Z284" s="429"/>
      <c r="AA284" s="429"/>
      <c r="AB284" s="429"/>
      <c r="AC284" s="429"/>
      <c r="AD284" s="429"/>
      <c r="AE284" s="429"/>
      <c r="AF284" s="429"/>
      <c r="AG284" s="429"/>
      <c r="AH284" s="429"/>
      <c r="AI284" s="429"/>
      <c r="AJ284" s="429"/>
      <c r="AK284" s="429"/>
      <c r="AL284" s="429"/>
      <c r="AM284" s="429"/>
      <c r="AN284" s="429"/>
    </row>
    <row r="285" spans="15:40">
      <c r="O285" s="429"/>
      <c r="P285" s="429"/>
      <c r="Q285" s="429"/>
      <c r="R285" s="429"/>
      <c r="S285" s="429"/>
      <c r="T285" s="429"/>
      <c r="U285" s="429"/>
      <c r="V285" s="429"/>
      <c r="W285" s="429"/>
      <c r="X285" s="429"/>
      <c r="Y285" s="429"/>
      <c r="Z285" s="429"/>
      <c r="AA285" s="429"/>
      <c r="AB285" s="429"/>
      <c r="AC285" s="429"/>
      <c r="AD285" s="429"/>
      <c r="AE285" s="429"/>
      <c r="AF285" s="429"/>
      <c r="AG285" s="429"/>
      <c r="AH285" s="429"/>
      <c r="AI285" s="429"/>
      <c r="AJ285" s="429"/>
      <c r="AK285" s="429"/>
      <c r="AL285" s="429"/>
      <c r="AM285" s="429"/>
      <c r="AN285" s="429"/>
    </row>
    <row r="286" spans="15:40">
      <c r="O286" s="429"/>
      <c r="P286" s="429"/>
      <c r="Q286" s="429"/>
      <c r="R286" s="429"/>
      <c r="S286" s="429"/>
      <c r="T286" s="429"/>
      <c r="U286" s="429"/>
      <c r="V286" s="429"/>
      <c r="W286" s="429"/>
      <c r="X286" s="429"/>
      <c r="Y286" s="429"/>
      <c r="Z286" s="429"/>
      <c r="AA286" s="429"/>
      <c r="AB286" s="429"/>
      <c r="AC286" s="429"/>
      <c r="AD286" s="429"/>
      <c r="AE286" s="429"/>
      <c r="AF286" s="429"/>
      <c r="AG286" s="429"/>
      <c r="AH286" s="429"/>
      <c r="AI286" s="429"/>
      <c r="AJ286" s="429"/>
      <c r="AK286" s="429"/>
      <c r="AL286" s="429"/>
      <c r="AM286" s="429"/>
      <c r="AN286" s="429"/>
    </row>
    <row r="287" spans="15:40">
      <c r="O287" s="429"/>
      <c r="P287" s="429"/>
      <c r="Q287" s="429"/>
      <c r="R287" s="429"/>
      <c r="S287" s="429"/>
      <c r="T287" s="429"/>
      <c r="U287" s="429"/>
      <c r="V287" s="429"/>
      <c r="W287" s="429"/>
      <c r="X287" s="429"/>
      <c r="Y287" s="429"/>
      <c r="Z287" s="429"/>
      <c r="AA287" s="429"/>
      <c r="AB287" s="429"/>
      <c r="AC287" s="429"/>
      <c r="AD287" s="429"/>
      <c r="AE287" s="429"/>
      <c r="AF287" s="429"/>
      <c r="AG287" s="429"/>
      <c r="AH287" s="429"/>
      <c r="AI287" s="429"/>
      <c r="AJ287" s="429"/>
      <c r="AK287" s="429"/>
      <c r="AL287" s="429"/>
      <c r="AM287" s="429"/>
      <c r="AN287" s="429"/>
    </row>
    <row r="288" spans="15:40">
      <c r="O288" s="429"/>
      <c r="P288" s="429"/>
      <c r="Q288" s="429"/>
      <c r="R288" s="429"/>
      <c r="S288" s="429"/>
      <c r="T288" s="429"/>
      <c r="U288" s="429"/>
      <c r="V288" s="429"/>
      <c r="W288" s="429"/>
      <c r="X288" s="429"/>
      <c r="Y288" s="429"/>
      <c r="Z288" s="429"/>
      <c r="AA288" s="429"/>
      <c r="AB288" s="429"/>
      <c r="AC288" s="429"/>
      <c r="AD288" s="429"/>
      <c r="AE288" s="429"/>
      <c r="AF288" s="429"/>
      <c r="AG288" s="429"/>
      <c r="AH288" s="429"/>
      <c r="AI288" s="429"/>
      <c r="AJ288" s="429"/>
      <c r="AK288" s="429"/>
      <c r="AL288" s="429"/>
      <c r="AM288" s="429"/>
      <c r="AN288" s="429"/>
    </row>
    <row r="289" spans="15:40">
      <c r="O289" s="429"/>
      <c r="P289" s="429"/>
      <c r="Q289" s="429"/>
      <c r="R289" s="429"/>
      <c r="S289" s="429"/>
      <c r="T289" s="429"/>
      <c r="U289" s="429"/>
      <c r="V289" s="429"/>
      <c r="W289" s="429"/>
      <c r="X289" s="429"/>
      <c r="Y289" s="429"/>
      <c r="Z289" s="429"/>
      <c r="AA289" s="429"/>
      <c r="AB289" s="429"/>
      <c r="AC289" s="429"/>
      <c r="AD289" s="429"/>
      <c r="AE289" s="429"/>
      <c r="AF289" s="429"/>
      <c r="AG289" s="429"/>
      <c r="AH289" s="429"/>
      <c r="AI289" s="429"/>
      <c r="AJ289" s="429"/>
      <c r="AK289" s="429"/>
      <c r="AL289" s="429"/>
      <c r="AM289" s="429"/>
      <c r="AN289" s="429"/>
    </row>
    <row r="290" spans="15:40">
      <c r="O290" s="429"/>
      <c r="P290" s="429"/>
      <c r="Q290" s="429"/>
      <c r="R290" s="429"/>
      <c r="S290" s="429"/>
      <c r="T290" s="429"/>
      <c r="U290" s="429"/>
      <c r="V290" s="429"/>
      <c r="W290" s="429"/>
      <c r="X290" s="429"/>
      <c r="Y290" s="429"/>
      <c r="Z290" s="429"/>
      <c r="AA290" s="429"/>
      <c r="AB290" s="429"/>
      <c r="AC290" s="429"/>
      <c r="AD290" s="429"/>
      <c r="AE290" s="429"/>
      <c r="AF290" s="429"/>
      <c r="AG290" s="429"/>
      <c r="AH290" s="429"/>
      <c r="AI290" s="429"/>
      <c r="AJ290" s="429"/>
      <c r="AK290" s="429"/>
      <c r="AL290" s="429"/>
      <c r="AM290" s="429"/>
      <c r="AN290" s="429"/>
    </row>
    <row r="291" spans="15:40">
      <c r="O291" s="429"/>
      <c r="P291" s="429"/>
      <c r="Q291" s="429"/>
      <c r="R291" s="429"/>
      <c r="S291" s="429"/>
      <c r="T291" s="429"/>
      <c r="U291" s="429"/>
      <c r="V291" s="429"/>
      <c r="W291" s="429"/>
      <c r="X291" s="429"/>
      <c r="Y291" s="429"/>
      <c r="Z291" s="429"/>
      <c r="AA291" s="429"/>
      <c r="AB291" s="429"/>
      <c r="AC291" s="429"/>
      <c r="AD291" s="429"/>
      <c r="AE291" s="429"/>
      <c r="AF291" s="429"/>
      <c r="AG291" s="429"/>
      <c r="AH291" s="429"/>
      <c r="AI291" s="429"/>
      <c r="AJ291" s="429"/>
      <c r="AK291" s="429"/>
      <c r="AL291" s="429"/>
      <c r="AM291" s="429"/>
      <c r="AN291" s="429"/>
    </row>
    <row r="292" spans="15:40">
      <c r="O292" s="429"/>
      <c r="P292" s="429"/>
      <c r="Q292" s="429"/>
      <c r="R292" s="429"/>
      <c r="S292" s="429"/>
      <c r="T292" s="429"/>
      <c r="U292" s="429"/>
      <c r="V292" s="429"/>
      <c r="W292" s="429"/>
      <c r="X292" s="429"/>
      <c r="Y292" s="429"/>
      <c r="Z292" s="429"/>
      <c r="AA292" s="429"/>
      <c r="AB292" s="429"/>
      <c r="AC292" s="429"/>
      <c r="AD292" s="429"/>
      <c r="AE292" s="429"/>
      <c r="AF292" s="429"/>
      <c r="AG292" s="429"/>
      <c r="AH292" s="429"/>
      <c r="AI292" s="429"/>
      <c r="AJ292" s="429"/>
      <c r="AK292" s="429"/>
      <c r="AL292" s="429"/>
      <c r="AM292" s="429"/>
      <c r="AN292" s="429"/>
    </row>
    <row r="293" spans="15:40">
      <c r="O293" s="429"/>
      <c r="P293" s="429"/>
      <c r="Q293" s="429"/>
      <c r="R293" s="429"/>
      <c r="S293" s="429"/>
      <c r="T293" s="429"/>
      <c r="U293" s="429"/>
      <c r="V293" s="429"/>
      <c r="W293" s="429"/>
      <c r="X293" s="429"/>
      <c r="Y293" s="429"/>
      <c r="Z293" s="429"/>
      <c r="AA293" s="429"/>
      <c r="AB293" s="429"/>
      <c r="AC293" s="429"/>
      <c r="AD293" s="429"/>
      <c r="AE293" s="429"/>
      <c r="AF293" s="429"/>
      <c r="AG293" s="429"/>
      <c r="AH293" s="429"/>
      <c r="AI293" s="429"/>
      <c r="AJ293" s="429"/>
      <c r="AK293" s="429"/>
      <c r="AL293" s="429"/>
      <c r="AM293" s="429"/>
      <c r="AN293" s="429"/>
    </row>
    <row r="294" spans="15:40">
      <c r="O294" s="429"/>
      <c r="P294" s="429"/>
      <c r="Q294" s="429"/>
      <c r="R294" s="429"/>
      <c r="S294" s="429"/>
      <c r="T294" s="429"/>
      <c r="U294" s="429"/>
      <c r="V294" s="429"/>
      <c r="W294" s="429"/>
      <c r="X294" s="429"/>
      <c r="Y294" s="429"/>
      <c r="Z294" s="429"/>
      <c r="AA294" s="429"/>
      <c r="AB294" s="429"/>
      <c r="AC294" s="429"/>
      <c r="AD294" s="429"/>
      <c r="AE294" s="429"/>
      <c r="AF294" s="429"/>
      <c r="AG294" s="429"/>
      <c r="AH294" s="429"/>
      <c r="AI294" s="429"/>
      <c r="AJ294" s="429"/>
      <c r="AK294" s="429"/>
      <c r="AL294" s="429"/>
      <c r="AM294" s="429"/>
      <c r="AN294" s="429"/>
    </row>
    <row r="295" spans="15:40">
      <c r="O295" s="429"/>
      <c r="P295" s="429"/>
      <c r="Q295" s="429"/>
      <c r="R295" s="429"/>
      <c r="S295" s="429"/>
      <c r="T295" s="429"/>
      <c r="U295" s="429"/>
      <c r="V295" s="429"/>
      <c r="W295" s="429"/>
      <c r="X295" s="429"/>
      <c r="Y295" s="429"/>
      <c r="Z295" s="429"/>
      <c r="AA295" s="429"/>
      <c r="AB295" s="429"/>
      <c r="AC295" s="429"/>
      <c r="AD295" s="429"/>
      <c r="AE295" s="429"/>
      <c r="AF295" s="429"/>
      <c r="AG295" s="429"/>
      <c r="AH295" s="429"/>
      <c r="AI295" s="429"/>
      <c r="AJ295" s="429"/>
      <c r="AK295" s="429"/>
      <c r="AL295" s="429"/>
      <c r="AM295" s="429"/>
      <c r="AN295" s="429"/>
    </row>
    <row r="296" spans="15:40">
      <c r="O296" s="429"/>
      <c r="P296" s="429"/>
      <c r="Q296" s="429"/>
      <c r="R296" s="429"/>
      <c r="S296" s="429"/>
      <c r="T296" s="429"/>
      <c r="U296" s="429"/>
      <c r="V296" s="429"/>
      <c r="W296" s="429"/>
      <c r="X296" s="429"/>
      <c r="Y296" s="429"/>
      <c r="Z296" s="429"/>
      <c r="AA296" s="429"/>
      <c r="AB296" s="429"/>
      <c r="AC296" s="429"/>
      <c r="AD296" s="429"/>
      <c r="AE296" s="429"/>
      <c r="AF296" s="429"/>
      <c r="AG296" s="429"/>
      <c r="AH296" s="429"/>
      <c r="AI296" s="429"/>
      <c r="AJ296" s="429"/>
      <c r="AK296" s="429"/>
      <c r="AL296" s="429"/>
      <c r="AM296" s="429"/>
      <c r="AN296" s="429"/>
    </row>
    <row r="297" spans="15:40">
      <c r="O297" s="429"/>
      <c r="P297" s="429"/>
      <c r="Q297" s="429"/>
      <c r="R297" s="429"/>
      <c r="S297" s="429"/>
      <c r="T297" s="429"/>
      <c r="U297" s="429"/>
      <c r="V297" s="429"/>
      <c r="W297" s="429"/>
      <c r="X297" s="429"/>
      <c r="Y297" s="429"/>
      <c r="Z297" s="429"/>
      <c r="AA297" s="429"/>
      <c r="AB297" s="429"/>
      <c r="AC297" s="429"/>
      <c r="AD297" s="429"/>
      <c r="AE297" s="429"/>
      <c r="AF297" s="429"/>
      <c r="AG297" s="429"/>
      <c r="AH297" s="429"/>
      <c r="AI297" s="429"/>
      <c r="AJ297" s="429"/>
      <c r="AK297" s="429"/>
      <c r="AL297" s="429"/>
      <c r="AM297" s="429"/>
      <c r="AN297" s="429"/>
    </row>
    <row r="298" spans="15:40">
      <c r="O298" s="429"/>
      <c r="P298" s="429"/>
      <c r="Q298" s="429"/>
      <c r="R298" s="429"/>
      <c r="S298" s="429"/>
      <c r="T298" s="429"/>
      <c r="U298" s="429"/>
      <c r="V298" s="429"/>
      <c r="W298" s="429"/>
      <c r="X298" s="429"/>
      <c r="Y298" s="429"/>
      <c r="Z298" s="429"/>
      <c r="AA298" s="429"/>
      <c r="AB298" s="429"/>
      <c r="AC298" s="429"/>
      <c r="AD298" s="429"/>
      <c r="AE298" s="429"/>
      <c r="AF298" s="429"/>
      <c r="AG298" s="429"/>
      <c r="AH298" s="429"/>
      <c r="AI298" s="429"/>
      <c r="AJ298" s="429"/>
      <c r="AK298" s="429"/>
      <c r="AL298" s="429"/>
      <c r="AM298" s="429"/>
      <c r="AN298" s="429"/>
    </row>
    <row r="299" spans="15:40">
      <c r="O299" s="429"/>
      <c r="P299" s="429"/>
      <c r="Q299" s="429"/>
      <c r="R299" s="429"/>
      <c r="S299" s="429"/>
      <c r="T299" s="429"/>
      <c r="U299" s="429"/>
      <c r="V299" s="429"/>
      <c r="W299" s="429"/>
      <c r="X299" s="429"/>
      <c r="Y299" s="429"/>
      <c r="Z299" s="429"/>
      <c r="AA299" s="429"/>
      <c r="AB299" s="429"/>
      <c r="AC299" s="429"/>
      <c r="AD299" s="429"/>
      <c r="AE299" s="429"/>
      <c r="AF299" s="429"/>
      <c r="AG299" s="429"/>
      <c r="AH299" s="429"/>
      <c r="AI299" s="429"/>
      <c r="AJ299" s="429"/>
      <c r="AK299" s="429"/>
      <c r="AL299" s="429"/>
      <c r="AM299" s="429"/>
      <c r="AN299" s="429"/>
    </row>
    <row r="300" spans="15:40">
      <c r="O300" s="429"/>
      <c r="P300" s="429"/>
      <c r="Q300" s="429"/>
      <c r="R300" s="429"/>
      <c r="S300" s="429"/>
      <c r="T300" s="429"/>
      <c r="U300" s="429"/>
      <c r="V300" s="429"/>
      <c r="W300" s="429"/>
      <c r="X300" s="429"/>
      <c r="Y300" s="429"/>
      <c r="Z300" s="429"/>
      <c r="AA300" s="429"/>
      <c r="AB300" s="429"/>
      <c r="AC300" s="429"/>
      <c r="AD300" s="429"/>
      <c r="AE300" s="429"/>
      <c r="AF300" s="429"/>
      <c r="AG300" s="429"/>
      <c r="AH300" s="429"/>
      <c r="AI300" s="429"/>
      <c r="AJ300" s="429"/>
      <c r="AK300" s="429"/>
      <c r="AL300" s="429"/>
      <c r="AM300" s="429"/>
      <c r="AN300" s="429"/>
    </row>
    <row r="301" spans="15:40">
      <c r="O301" s="429"/>
      <c r="P301" s="429"/>
      <c r="Q301" s="429"/>
      <c r="R301" s="429"/>
      <c r="S301" s="429"/>
      <c r="T301" s="429"/>
      <c r="U301" s="429"/>
      <c r="V301" s="429"/>
      <c r="W301" s="429"/>
      <c r="X301" s="429"/>
      <c r="Y301" s="429"/>
      <c r="Z301" s="429"/>
      <c r="AA301" s="429"/>
      <c r="AB301" s="429"/>
      <c r="AC301" s="429"/>
      <c r="AD301" s="429"/>
      <c r="AE301" s="429"/>
      <c r="AF301" s="429"/>
      <c r="AG301" s="429"/>
      <c r="AH301" s="429"/>
      <c r="AI301" s="429"/>
      <c r="AJ301" s="429"/>
      <c r="AK301" s="429"/>
      <c r="AL301" s="429"/>
      <c r="AM301" s="429"/>
      <c r="AN301" s="429"/>
    </row>
    <row r="302" spans="15:40">
      <c r="O302" s="429"/>
      <c r="P302" s="429"/>
      <c r="Q302" s="429"/>
      <c r="R302" s="429"/>
      <c r="S302" s="429"/>
      <c r="T302" s="429"/>
      <c r="U302" s="429"/>
      <c r="V302" s="429"/>
      <c r="W302" s="429"/>
      <c r="X302" s="429"/>
      <c r="Y302" s="429"/>
      <c r="Z302" s="429"/>
      <c r="AA302" s="429"/>
      <c r="AB302" s="429"/>
      <c r="AC302" s="429"/>
      <c r="AD302" s="429"/>
      <c r="AE302" s="429"/>
      <c r="AF302" s="429"/>
      <c r="AG302" s="429"/>
      <c r="AH302" s="429"/>
      <c r="AI302" s="429"/>
      <c r="AJ302" s="429"/>
      <c r="AK302" s="429"/>
      <c r="AL302" s="429"/>
      <c r="AM302" s="429"/>
      <c r="AN302" s="429"/>
    </row>
    <row r="303" spans="15:40">
      <c r="O303" s="429"/>
      <c r="P303" s="429"/>
      <c r="Q303" s="429"/>
      <c r="R303" s="429"/>
      <c r="S303" s="429"/>
      <c r="T303" s="429"/>
      <c r="U303" s="429"/>
      <c r="V303" s="429"/>
      <c r="W303" s="429"/>
      <c r="X303" s="429"/>
      <c r="Y303" s="429"/>
      <c r="Z303" s="429"/>
      <c r="AA303" s="429"/>
      <c r="AB303" s="429"/>
      <c r="AC303" s="429"/>
      <c r="AD303" s="429"/>
      <c r="AE303" s="429"/>
      <c r="AF303" s="429"/>
      <c r="AG303" s="429"/>
      <c r="AH303" s="429"/>
      <c r="AI303" s="429"/>
      <c r="AJ303" s="429"/>
      <c r="AK303" s="429"/>
      <c r="AL303" s="429"/>
      <c r="AM303" s="429"/>
      <c r="AN303" s="429"/>
    </row>
    <row r="304" spans="15:40">
      <c r="O304" s="429"/>
      <c r="P304" s="429"/>
      <c r="Q304" s="429"/>
      <c r="R304" s="429"/>
      <c r="S304" s="429"/>
      <c r="T304" s="429"/>
      <c r="U304" s="429"/>
      <c r="V304" s="429"/>
      <c r="W304" s="429"/>
      <c r="X304" s="429"/>
      <c r="Y304" s="429"/>
      <c r="Z304" s="429"/>
      <c r="AA304" s="429"/>
      <c r="AB304" s="429"/>
      <c r="AC304" s="429"/>
      <c r="AD304" s="429"/>
      <c r="AE304" s="429"/>
      <c r="AF304" s="429"/>
      <c r="AG304" s="429"/>
      <c r="AH304" s="429"/>
      <c r="AI304" s="429"/>
      <c r="AJ304" s="429"/>
      <c r="AK304" s="429"/>
      <c r="AL304" s="429"/>
      <c r="AM304" s="429"/>
      <c r="AN304" s="429"/>
    </row>
    <row r="305" spans="15:40">
      <c r="O305" s="429"/>
      <c r="P305" s="429"/>
      <c r="Q305" s="429"/>
      <c r="R305" s="429"/>
      <c r="S305" s="429"/>
      <c r="T305" s="429"/>
      <c r="U305" s="429"/>
      <c r="V305" s="429"/>
      <c r="W305" s="429"/>
      <c r="X305" s="429"/>
      <c r="Y305" s="429"/>
      <c r="Z305" s="429"/>
      <c r="AA305" s="429"/>
      <c r="AB305" s="429"/>
      <c r="AC305" s="429"/>
      <c r="AD305" s="429"/>
      <c r="AE305" s="429"/>
      <c r="AF305" s="429"/>
      <c r="AG305" s="429"/>
      <c r="AH305" s="429"/>
      <c r="AI305" s="429"/>
      <c r="AJ305" s="429"/>
      <c r="AK305" s="429"/>
      <c r="AL305" s="429"/>
      <c r="AM305" s="429"/>
      <c r="AN305" s="429"/>
    </row>
    <row r="306" spans="15:40">
      <c r="O306" s="429"/>
      <c r="P306" s="429"/>
      <c r="Q306" s="429"/>
      <c r="R306" s="429"/>
      <c r="S306" s="429"/>
      <c r="T306" s="429"/>
      <c r="U306" s="429"/>
      <c r="V306" s="429"/>
      <c r="W306" s="429"/>
      <c r="X306" s="429"/>
      <c r="Y306" s="429"/>
      <c r="Z306" s="429"/>
      <c r="AA306" s="429"/>
      <c r="AB306" s="429"/>
      <c r="AC306" s="429"/>
      <c r="AD306" s="429"/>
      <c r="AE306" s="429"/>
      <c r="AF306" s="429"/>
      <c r="AG306" s="429"/>
      <c r="AH306" s="429"/>
      <c r="AI306" s="429"/>
      <c r="AJ306" s="429"/>
      <c r="AK306" s="429"/>
      <c r="AL306" s="429"/>
      <c r="AM306" s="429"/>
      <c r="AN306" s="429"/>
    </row>
    <row r="307" spans="15:40">
      <c r="O307" s="429"/>
      <c r="P307" s="429"/>
      <c r="Q307" s="429"/>
      <c r="R307" s="429"/>
      <c r="S307" s="429"/>
      <c r="T307" s="429"/>
      <c r="U307" s="429"/>
      <c r="V307" s="429"/>
      <c r="W307" s="429"/>
      <c r="X307" s="429"/>
      <c r="Y307" s="429"/>
      <c r="Z307" s="429"/>
      <c r="AA307" s="429"/>
      <c r="AB307" s="429"/>
      <c r="AC307" s="429"/>
      <c r="AD307" s="429"/>
      <c r="AE307" s="429"/>
      <c r="AF307" s="429"/>
      <c r="AG307" s="429"/>
      <c r="AH307" s="429"/>
      <c r="AI307" s="429"/>
      <c r="AJ307" s="429"/>
      <c r="AK307" s="429"/>
      <c r="AL307" s="429"/>
      <c r="AM307" s="429"/>
      <c r="AN307" s="429"/>
    </row>
    <row r="308" spans="15:40">
      <c r="O308" s="429"/>
      <c r="P308" s="429"/>
      <c r="Q308" s="429"/>
      <c r="R308" s="429"/>
      <c r="S308" s="429"/>
      <c r="T308" s="429"/>
      <c r="U308" s="429"/>
      <c r="V308" s="429"/>
      <c r="W308" s="429"/>
      <c r="X308" s="429"/>
      <c r="Y308" s="429"/>
      <c r="Z308" s="429"/>
      <c r="AA308" s="429"/>
      <c r="AB308" s="429"/>
      <c r="AC308" s="429"/>
      <c r="AD308" s="429"/>
      <c r="AE308" s="429"/>
      <c r="AF308" s="429"/>
      <c r="AG308" s="429"/>
      <c r="AH308" s="429"/>
      <c r="AI308" s="429"/>
      <c r="AJ308" s="429"/>
      <c r="AK308" s="429"/>
      <c r="AL308" s="429"/>
      <c r="AM308" s="429"/>
      <c r="AN308" s="429"/>
    </row>
    <row r="309" spans="15:40">
      <c r="O309" s="429"/>
      <c r="P309" s="429"/>
      <c r="Q309" s="429"/>
      <c r="R309" s="429"/>
      <c r="S309" s="429"/>
      <c r="T309" s="429"/>
      <c r="U309" s="429"/>
      <c r="V309" s="429"/>
      <c r="W309" s="429"/>
      <c r="X309" s="429"/>
      <c r="Y309" s="429"/>
      <c r="Z309" s="429"/>
      <c r="AA309" s="429"/>
      <c r="AB309" s="429"/>
      <c r="AC309" s="429"/>
      <c r="AD309" s="429"/>
      <c r="AE309" s="429"/>
      <c r="AF309" s="429"/>
      <c r="AG309" s="429"/>
      <c r="AH309" s="429"/>
      <c r="AI309" s="429"/>
      <c r="AJ309" s="429"/>
      <c r="AK309" s="429"/>
      <c r="AL309" s="429"/>
      <c r="AM309" s="429"/>
      <c r="AN309" s="429"/>
    </row>
    <row r="310" spans="15:40">
      <c r="O310" s="429"/>
      <c r="P310" s="429"/>
      <c r="Q310" s="429"/>
      <c r="R310" s="429"/>
      <c r="S310" s="429"/>
      <c r="T310" s="429"/>
      <c r="U310" s="429"/>
      <c r="V310" s="429"/>
      <c r="W310" s="429"/>
      <c r="X310" s="429"/>
      <c r="Y310" s="429"/>
      <c r="Z310" s="429"/>
      <c r="AA310" s="429"/>
      <c r="AB310" s="429"/>
      <c r="AC310" s="429"/>
      <c r="AD310" s="429"/>
      <c r="AE310" s="429"/>
      <c r="AF310" s="429"/>
      <c r="AG310" s="429"/>
      <c r="AH310" s="429"/>
      <c r="AI310" s="429"/>
      <c r="AJ310" s="429"/>
      <c r="AK310" s="429"/>
      <c r="AL310" s="429"/>
      <c r="AM310" s="429"/>
      <c r="AN310" s="429"/>
    </row>
    <row r="311" spans="15:40">
      <c r="O311" s="429"/>
      <c r="P311" s="429"/>
      <c r="Q311" s="429"/>
      <c r="R311" s="429"/>
      <c r="S311" s="429"/>
      <c r="T311" s="429"/>
      <c r="U311" s="429"/>
      <c r="V311" s="429"/>
      <c r="W311" s="429"/>
      <c r="X311" s="429"/>
      <c r="Y311" s="429"/>
      <c r="Z311" s="429"/>
      <c r="AA311" s="429"/>
      <c r="AB311" s="429"/>
      <c r="AC311" s="429"/>
      <c r="AD311" s="429"/>
      <c r="AE311" s="429"/>
      <c r="AF311" s="429"/>
      <c r="AG311" s="429"/>
      <c r="AH311" s="429"/>
      <c r="AI311" s="429"/>
      <c r="AJ311" s="429"/>
      <c r="AK311" s="429"/>
      <c r="AL311" s="429"/>
      <c r="AM311" s="429"/>
      <c r="AN311" s="429"/>
    </row>
    <row r="312" spans="15:40">
      <c r="O312" s="429"/>
      <c r="P312" s="429"/>
      <c r="Q312" s="429"/>
      <c r="R312" s="429"/>
      <c r="S312" s="429"/>
      <c r="T312" s="429"/>
      <c r="U312" s="429"/>
      <c r="V312" s="429"/>
      <c r="W312" s="429"/>
      <c r="X312" s="429"/>
      <c r="Y312" s="429"/>
      <c r="Z312" s="429"/>
      <c r="AA312" s="429"/>
      <c r="AB312" s="429"/>
      <c r="AC312" s="429"/>
      <c r="AD312" s="429"/>
      <c r="AE312" s="429"/>
      <c r="AF312" s="429"/>
      <c r="AG312" s="429"/>
      <c r="AH312" s="429"/>
      <c r="AI312" s="429"/>
      <c r="AJ312" s="429"/>
      <c r="AK312" s="429"/>
      <c r="AL312" s="429"/>
      <c r="AM312" s="429"/>
      <c r="AN312" s="429"/>
    </row>
    <row r="313" spans="15:40">
      <c r="O313" s="429"/>
      <c r="P313" s="429"/>
      <c r="Q313" s="429"/>
      <c r="R313" s="429"/>
      <c r="S313" s="429"/>
      <c r="T313" s="429"/>
      <c r="U313" s="429"/>
      <c r="V313" s="429"/>
      <c r="W313" s="429"/>
      <c r="X313" s="429"/>
      <c r="Y313" s="429"/>
      <c r="Z313" s="429"/>
      <c r="AA313" s="429"/>
      <c r="AB313" s="429"/>
      <c r="AC313" s="429"/>
      <c r="AD313" s="429"/>
      <c r="AE313" s="429"/>
      <c r="AF313" s="429"/>
      <c r="AG313" s="429"/>
      <c r="AH313" s="429"/>
      <c r="AI313" s="429"/>
      <c r="AJ313" s="429"/>
      <c r="AK313" s="429"/>
      <c r="AL313" s="429"/>
      <c r="AM313" s="429"/>
      <c r="AN313" s="429"/>
    </row>
    <row r="314" spans="15:40">
      <c r="O314" s="429"/>
      <c r="P314" s="429"/>
      <c r="Q314" s="429"/>
      <c r="R314" s="429"/>
      <c r="S314" s="429"/>
      <c r="T314" s="429"/>
      <c r="U314" s="429"/>
      <c r="V314" s="429"/>
      <c r="W314" s="429"/>
      <c r="X314" s="429"/>
      <c r="Y314" s="429"/>
      <c r="Z314" s="429"/>
      <c r="AA314" s="429"/>
      <c r="AB314" s="429"/>
      <c r="AC314" s="429"/>
      <c r="AD314" s="429"/>
      <c r="AE314" s="429"/>
      <c r="AF314" s="429"/>
      <c r="AG314" s="429"/>
      <c r="AH314" s="429"/>
      <c r="AI314" s="429"/>
      <c r="AJ314" s="429"/>
      <c r="AK314" s="429"/>
      <c r="AL314" s="429"/>
      <c r="AM314" s="429"/>
      <c r="AN314" s="429"/>
    </row>
    <row r="315" spans="15:40">
      <c r="O315" s="429"/>
      <c r="P315" s="429"/>
      <c r="Q315" s="429"/>
      <c r="R315" s="429"/>
      <c r="S315" s="429"/>
      <c r="T315" s="429"/>
      <c r="U315" s="429"/>
      <c r="V315" s="429"/>
      <c r="W315" s="429"/>
      <c r="X315" s="429"/>
      <c r="Y315" s="429"/>
      <c r="Z315" s="429"/>
      <c r="AA315" s="429"/>
      <c r="AB315" s="429"/>
      <c r="AC315" s="429"/>
      <c r="AD315" s="429"/>
      <c r="AE315" s="429"/>
      <c r="AF315" s="429"/>
      <c r="AG315" s="429"/>
      <c r="AH315" s="429"/>
      <c r="AI315" s="429"/>
      <c r="AJ315" s="429"/>
      <c r="AK315" s="429"/>
      <c r="AL315" s="429"/>
      <c r="AM315" s="429"/>
      <c r="AN315" s="429"/>
    </row>
    <row r="316" spans="15:40">
      <c r="O316" s="429"/>
      <c r="P316" s="429"/>
      <c r="Q316" s="429"/>
      <c r="R316" s="429"/>
      <c r="S316" s="429"/>
      <c r="T316" s="429"/>
      <c r="U316" s="429"/>
      <c r="V316" s="429"/>
      <c r="W316" s="429"/>
      <c r="X316" s="429"/>
      <c r="Y316" s="429"/>
      <c r="Z316" s="429"/>
      <c r="AA316" s="429"/>
      <c r="AB316" s="429"/>
      <c r="AC316" s="429"/>
      <c r="AD316" s="429"/>
      <c r="AE316" s="429"/>
      <c r="AF316" s="429"/>
      <c r="AG316" s="429"/>
      <c r="AH316" s="429"/>
      <c r="AI316" s="429"/>
      <c r="AJ316" s="429"/>
      <c r="AK316" s="429"/>
      <c r="AL316" s="429"/>
      <c r="AM316" s="429"/>
      <c r="AN316" s="429"/>
    </row>
    <row r="317" spans="15:40">
      <c r="O317" s="429"/>
      <c r="P317" s="429"/>
      <c r="Q317" s="429"/>
      <c r="R317" s="429"/>
      <c r="S317" s="429"/>
      <c r="T317" s="429"/>
      <c r="U317" s="429"/>
      <c r="V317" s="429"/>
      <c r="W317" s="429"/>
      <c r="X317" s="429"/>
      <c r="Y317" s="429"/>
      <c r="Z317" s="429"/>
      <c r="AA317" s="429"/>
      <c r="AB317" s="429"/>
      <c r="AC317" s="429"/>
      <c r="AD317" s="429"/>
      <c r="AE317" s="429"/>
      <c r="AF317" s="429"/>
      <c r="AG317" s="429"/>
      <c r="AH317" s="429"/>
      <c r="AI317" s="429"/>
      <c r="AJ317" s="429"/>
      <c r="AK317" s="429"/>
      <c r="AL317" s="429"/>
      <c r="AM317" s="429"/>
      <c r="AN317" s="429"/>
    </row>
    <row r="318" spans="15:40">
      <c r="O318" s="429"/>
      <c r="P318" s="429"/>
      <c r="Q318" s="429"/>
      <c r="R318" s="429"/>
      <c r="S318" s="429"/>
      <c r="T318" s="429"/>
      <c r="U318" s="429"/>
      <c r="V318" s="429"/>
      <c r="W318" s="429"/>
      <c r="X318" s="429"/>
      <c r="Y318" s="429"/>
      <c r="Z318" s="429"/>
      <c r="AA318" s="429"/>
      <c r="AB318" s="429"/>
      <c r="AC318" s="429"/>
      <c r="AD318" s="429"/>
      <c r="AE318" s="429"/>
      <c r="AF318" s="429"/>
      <c r="AG318" s="429"/>
      <c r="AH318" s="429"/>
      <c r="AI318" s="429"/>
      <c r="AJ318" s="429"/>
      <c r="AK318" s="429"/>
      <c r="AL318" s="429"/>
      <c r="AM318" s="429"/>
      <c r="AN318" s="429"/>
    </row>
    <row r="319" spans="15:40">
      <c r="O319" s="429"/>
      <c r="P319" s="429"/>
      <c r="Q319" s="429"/>
      <c r="R319" s="429"/>
      <c r="S319" s="429"/>
      <c r="T319" s="429"/>
      <c r="U319" s="429"/>
      <c r="V319" s="429"/>
      <c r="W319" s="429"/>
      <c r="X319" s="429"/>
      <c r="Y319" s="429"/>
      <c r="Z319" s="429"/>
      <c r="AA319" s="429"/>
      <c r="AB319" s="429"/>
      <c r="AC319" s="429"/>
      <c r="AD319" s="429"/>
      <c r="AE319" s="429"/>
      <c r="AF319" s="429"/>
      <c r="AG319" s="429"/>
      <c r="AH319" s="429"/>
      <c r="AI319" s="429"/>
      <c r="AJ319" s="429"/>
      <c r="AK319" s="429"/>
      <c r="AL319" s="429"/>
      <c r="AM319" s="429"/>
      <c r="AN319" s="429"/>
    </row>
    <row r="320" spans="15:40">
      <c r="O320" s="429"/>
      <c r="P320" s="429"/>
      <c r="Q320" s="429"/>
      <c r="R320" s="429"/>
      <c r="S320" s="429"/>
      <c r="T320" s="429"/>
      <c r="U320" s="429"/>
      <c r="V320" s="429"/>
      <c r="W320" s="429"/>
      <c r="X320" s="429"/>
      <c r="Y320" s="429"/>
      <c r="Z320" s="429"/>
      <c r="AA320" s="429"/>
      <c r="AB320" s="429"/>
      <c r="AC320" s="429"/>
      <c r="AD320" s="429"/>
      <c r="AE320" s="429"/>
      <c r="AF320" s="429"/>
      <c r="AG320" s="429"/>
      <c r="AH320" s="429"/>
      <c r="AI320" s="429"/>
      <c r="AJ320" s="429"/>
      <c r="AK320" s="429"/>
      <c r="AL320" s="429"/>
      <c r="AM320" s="429"/>
      <c r="AN320" s="429"/>
    </row>
    <row r="321" spans="15:40">
      <c r="O321" s="429"/>
      <c r="P321" s="429"/>
      <c r="Q321" s="429"/>
      <c r="R321" s="429"/>
      <c r="S321" s="429"/>
      <c r="T321" s="429"/>
      <c r="U321" s="429"/>
      <c r="V321" s="429"/>
      <c r="W321" s="429"/>
      <c r="X321" s="429"/>
      <c r="Y321" s="429"/>
      <c r="Z321" s="429"/>
      <c r="AA321" s="429"/>
      <c r="AB321" s="429"/>
      <c r="AC321" s="429"/>
      <c r="AD321" s="429"/>
      <c r="AE321" s="429"/>
      <c r="AF321" s="429"/>
      <c r="AG321" s="429"/>
      <c r="AH321" s="429"/>
      <c r="AI321" s="429"/>
      <c r="AJ321" s="429"/>
      <c r="AK321" s="429"/>
      <c r="AL321" s="429"/>
      <c r="AM321" s="429"/>
      <c r="AN321" s="429"/>
    </row>
    <row r="322" spans="15:40">
      <c r="O322" s="429"/>
      <c r="P322" s="429"/>
      <c r="Q322" s="429"/>
      <c r="R322" s="429"/>
      <c r="S322" s="429"/>
      <c r="T322" s="429"/>
      <c r="U322" s="429"/>
      <c r="V322" s="429"/>
      <c r="W322" s="429"/>
      <c r="X322" s="429"/>
      <c r="Y322" s="429"/>
      <c r="Z322" s="429"/>
      <c r="AA322" s="429"/>
      <c r="AB322" s="429"/>
      <c r="AC322" s="429"/>
      <c r="AD322" s="429"/>
      <c r="AE322" s="429"/>
      <c r="AF322" s="429"/>
      <c r="AG322" s="429"/>
      <c r="AH322" s="429"/>
      <c r="AI322" s="429"/>
      <c r="AJ322" s="429"/>
      <c r="AK322" s="429"/>
      <c r="AL322" s="429"/>
      <c r="AM322" s="429"/>
      <c r="AN322" s="429"/>
    </row>
    <row r="323" spans="15:40">
      <c r="O323" s="429"/>
      <c r="P323" s="429"/>
      <c r="Q323" s="429"/>
      <c r="R323" s="429"/>
      <c r="S323" s="429"/>
      <c r="T323" s="429"/>
      <c r="U323" s="429"/>
      <c r="V323" s="429"/>
      <c r="W323" s="429"/>
      <c r="X323" s="429"/>
      <c r="Y323" s="429"/>
      <c r="Z323" s="429"/>
      <c r="AA323" s="429"/>
      <c r="AB323" s="429"/>
      <c r="AC323" s="429"/>
      <c r="AD323" s="429"/>
      <c r="AE323" s="429"/>
      <c r="AF323" s="429"/>
      <c r="AG323" s="429"/>
      <c r="AH323" s="429"/>
      <c r="AI323" s="429"/>
      <c r="AJ323" s="429"/>
      <c r="AK323" s="429"/>
      <c r="AL323" s="429"/>
      <c r="AM323" s="429"/>
      <c r="AN323" s="429"/>
    </row>
    <row r="324" spans="15:40">
      <c r="O324" s="429"/>
      <c r="P324" s="429"/>
      <c r="Q324" s="429"/>
      <c r="R324" s="429"/>
      <c r="S324" s="429"/>
      <c r="T324" s="429"/>
      <c r="U324" s="429"/>
      <c r="V324" s="429"/>
      <c r="W324" s="429"/>
      <c r="X324" s="429"/>
      <c r="Y324" s="429"/>
      <c r="Z324" s="429"/>
      <c r="AA324" s="429"/>
      <c r="AB324" s="429"/>
      <c r="AC324" s="429"/>
      <c r="AD324" s="429"/>
      <c r="AE324" s="429"/>
      <c r="AF324" s="429"/>
      <c r="AG324" s="429"/>
      <c r="AH324" s="429"/>
      <c r="AI324" s="429"/>
      <c r="AJ324" s="429"/>
      <c r="AK324" s="429"/>
      <c r="AL324" s="429"/>
      <c r="AM324" s="429"/>
      <c r="AN324" s="429"/>
    </row>
    <row r="325" spans="15:40">
      <c r="O325" s="429"/>
      <c r="P325" s="429"/>
      <c r="Q325" s="429"/>
      <c r="R325" s="429"/>
      <c r="S325" s="429"/>
      <c r="T325" s="429"/>
      <c r="U325" s="429"/>
      <c r="V325" s="429"/>
      <c r="W325" s="429"/>
      <c r="X325" s="429"/>
      <c r="Y325" s="429"/>
      <c r="Z325" s="429"/>
      <c r="AA325" s="429"/>
      <c r="AB325" s="429"/>
      <c r="AC325" s="429"/>
      <c r="AD325" s="429"/>
      <c r="AE325" s="429"/>
      <c r="AF325" s="429"/>
      <c r="AG325" s="429"/>
      <c r="AH325" s="429"/>
      <c r="AI325" s="429"/>
      <c r="AJ325" s="429"/>
      <c r="AK325" s="429"/>
      <c r="AL325" s="429"/>
      <c r="AM325" s="429"/>
      <c r="AN325" s="429"/>
    </row>
    <row r="326" spans="15:40">
      <c r="O326" s="429"/>
      <c r="P326" s="429"/>
      <c r="Q326" s="429"/>
      <c r="R326" s="429"/>
      <c r="S326" s="429"/>
      <c r="T326" s="429"/>
      <c r="U326" s="429"/>
      <c r="V326" s="429"/>
      <c r="W326" s="429"/>
      <c r="X326" s="429"/>
      <c r="Y326" s="429"/>
      <c r="Z326" s="429"/>
      <c r="AA326" s="429"/>
      <c r="AB326" s="429"/>
      <c r="AC326" s="429"/>
      <c r="AD326" s="429"/>
      <c r="AE326" s="429"/>
      <c r="AF326" s="429"/>
      <c r="AG326" s="429"/>
      <c r="AH326" s="429"/>
      <c r="AI326" s="429"/>
      <c r="AJ326" s="429"/>
      <c r="AK326" s="429"/>
      <c r="AL326" s="429"/>
      <c r="AM326" s="429"/>
      <c r="AN326" s="429"/>
    </row>
    <row r="327" spans="15:40">
      <c r="O327" s="429"/>
      <c r="P327" s="429"/>
      <c r="Q327" s="429"/>
      <c r="R327" s="429"/>
      <c r="S327" s="429"/>
      <c r="T327" s="429"/>
      <c r="U327" s="429"/>
      <c r="V327" s="429"/>
      <c r="W327" s="429"/>
      <c r="X327" s="429"/>
      <c r="Y327" s="429"/>
      <c r="Z327" s="429"/>
      <c r="AA327" s="429"/>
      <c r="AB327" s="429"/>
      <c r="AC327" s="429"/>
      <c r="AD327" s="429"/>
      <c r="AE327" s="429"/>
      <c r="AF327" s="429"/>
      <c r="AG327" s="429"/>
      <c r="AH327" s="429"/>
      <c r="AI327" s="429"/>
      <c r="AJ327" s="429"/>
      <c r="AK327" s="429"/>
      <c r="AL327" s="429"/>
      <c r="AM327" s="429"/>
      <c r="AN327" s="429"/>
    </row>
    <row r="328" spans="15:40">
      <c r="O328" s="429"/>
      <c r="P328" s="429"/>
      <c r="Q328" s="429"/>
      <c r="R328" s="429"/>
      <c r="S328" s="429"/>
      <c r="T328" s="429"/>
      <c r="U328" s="429"/>
      <c r="V328" s="429"/>
      <c r="W328" s="429"/>
      <c r="X328" s="429"/>
      <c r="Y328" s="429"/>
      <c r="Z328" s="429"/>
      <c r="AA328" s="429"/>
      <c r="AB328" s="429"/>
      <c r="AC328" s="429"/>
      <c r="AD328" s="429"/>
      <c r="AE328" s="429"/>
      <c r="AF328" s="429"/>
      <c r="AG328" s="429"/>
      <c r="AH328" s="429"/>
      <c r="AI328" s="429"/>
      <c r="AJ328" s="429"/>
      <c r="AK328" s="429"/>
      <c r="AL328" s="429"/>
      <c r="AM328" s="429"/>
      <c r="AN328" s="429"/>
    </row>
    <row r="329" spans="15:40">
      <c r="O329" s="429"/>
      <c r="P329" s="429"/>
      <c r="Q329" s="429"/>
      <c r="R329" s="429"/>
      <c r="S329" s="429"/>
      <c r="T329" s="429"/>
      <c r="U329" s="429"/>
      <c r="V329" s="429"/>
      <c r="W329" s="429"/>
      <c r="X329" s="429"/>
      <c r="Y329" s="429"/>
      <c r="Z329" s="429"/>
      <c r="AA329" s="429"/>
      <c r="AB329" s="429"/>
      <c r="AC329" s="429"/>
      <c r="AD329" s="429"/>
      <c r="AE329" s="429"/>
      <c r="AF329" s="429"/>
      <c r="AG329" s="429"/>
      <c r="AH329" s="429"/>
      <c r="AI329" s="429"/>
      <c r="AJ329" s="429"/>
      <c r="AK329" s="429"/>
      <c r="AL329" s="429"/>
      <c r="AM329" s="429"/>
      <c r="AN329" s="429"/>
    </row>
    <row r="330" spans="15:40">
      <c r="O330" s="429"/>
      <c r="P330" s="429"/>
      <c r="Q330" s="429"/>
      <c r="R330" s="429"/>
      <c r="S330" s="429"/>
      <c r="T330" s="429"/>
      <c r="U330" s="429"/>
      <c r="V330" s="429"/>
      <c r="W330" s="429"/>
      <c r="X330" s="429"/>
      <c r="Y330" s="429"/>
      <c r="Z330" s="429"/>
      <c r="AA330" s="429"/>
      <c r="AB330" s="429"/>
      <c r="AC330" s="429"/>
      <c r="AD330" s="429"/>
      <c r="AE330" s="429"/>
      <c r="AF330" s="429"/>
      <c r="AG330" s="429"/>
      <c r="AH330" s="429"/>
      <c r="AI330" s="429"/>
      <c r="AJ330" s="429"/>
      <c r="AK330" s="429"/>
      <c r="AL330" s="429"/>
      <c r="AM330" s="429"/>
      <c r="AN330" s="429"/>
    </row>
    <row r="331" spans="15:40">
      <c r="O331" s="429"/>
      <c r="P331" s="429"/>
      <c r="Q331" s="429"/>
      <c r="R331" s="429"/>
      <c r="S331" s="429"/>
      <c r="T331" s="429"/>
      <c r="U331" s="429"/>
      <c r="V331" s="429"/>
      <c r="W331" s="429"/>
      <c r="X331" s="429"/>
      <c r="Y331" s="429"/>
      <c r="Z331" s="429"/>
      <c r="AA331" s="429"/>
      <c r="AB331" s="429"/>
      <c r="AC331" s="429"/>
      <c r="AD331" s="429"/>
      <c r="AE331" s="429"/>
      <c r="AF331" s="429"/>
      <c r="AG331" s="429"/>
      <c r="AH331" s="429"/>
      <c r="AI331" s="429"/>
      <c r="AJ331" s="429"/>
      <c r="AK331" s="429"/>
      <c r="AL331" s="429"/>
      <c r="AM331" s="429"/>
      <c r="AN331" s="429"/>
    </row>
    <row r="332" spans="15:40">
      <c r="O332" s="429"/>
      <c r="P332" s="429"/>
      <c r="Q332" s="429"/>
      <c r="R332" s="429"/>
      <c r="S332" s="429"/>
      <c r="T332" s="429"/>
      <c r="U332" s="429"/>
      <c r="V332" s="429"/>
      <c r="W332" s="429"/>
      <c r="X332" s="429"/>
      <c r="Y332" s="429"/>
      <c r="Z332" s="429"/>
      <c r="AA332" s="429"/>
      <c r="AB332" s="429"/>
      <c r="AC332" s="429"/>
      <c r="AD332" s="429"/>
      <c r="AE332" s="429"/>
      <c r="AF332" s="429"/>
      <c r="AG332" s="429"/>
      <c r="AH332" s="429"/>
      <c r="AI332" s="429"/>
      <c r="AJ332" s="429"/>
      <c r="AK332" s="429"/>
      <c r="AL332" s="429"/>
      <c r="AM332" s="429"/>
      <c r="AN332" s="429"/>
    </row>
    <row r="333" spans="15:40">
      <c r="O333" s="429"/>
      <c r="P333" s="429"/>
      <c r="Q333" s="429"/>
      <c r="R333" s="429"/>
      <c r="S333" s="429"/>
      <c r="T333" s="429"/>
      <c r="U333" s="429"/>
      <c r="V333" s="429"/>
      <c r="W333" s="429"/>
      <c r="X333" s="429"/>
      <c r="Y333" s="429"/>
      <c r="Z333" s="429"/>
      <c r="AA333" s="429"/>
      <c r="AB333" s="429"/>
      <c r="AC333" s="429"/>
      <c r="AD333" s="429"/>
      <c r="AE333" s="429"/>
      <c r="AF333" s="429"/>
      <c r="AG333" s="429"/>
      <c r="AH333" s="429"/>
      <c r="AI333" s="429"/>
      <c r="AJ333" s="429"/>
      <c r="AK333" s="429"/>
      <c r="AL333" s="429"/>
      <c r="AM333" s="429"/>
      <c r="AN333" s="429"/>
    </row>
    <row r="334" spans="15:40">
      <c r="O334" s="429"/>
      <c r="P334" s="429"/>
      <c r="Q334" s="429"/>
      <c r="R334" s="429"/>
      <c r="S334" s="429"/>
      <c r="T334" s="429"/>
      <c r="U334" s="429"/>
      <c r="V334" s="429"/>
      <c r="W334" s="429"/>
      <c r="X334" s="429"/>
      <c r="Y334" s="429"/>
      <c r="Z334" s="429"/>
      <c r="AA334" s="429"/>
      <c r="AB334" s="429"/>
      <c r="AC334" s="429"/>
      <c r="AD334" s="429"/>
      <c r="AE334" s="429"/>
      <c r="AF334" s="429"/>
      <c r="AG334" s="429"/>
      <c r="AH334" s="429"/>
      <c r="AI334" s="429"/>
      <c r="AJ334" s="429"/>
      <c r="AK334" s="429"/>
      <c r="AL334" s="429"/>
      <c r="AM334" s="429"/>
      <c r="AN334" s="429"/>
    </row>
    <row r="335" spans="15:40">
      <c r="O335" s="429"/>
      <c r="P335" s="429"/>
      <c r="Q335" s="429"/>
      <c r="R335" s="429"/>
      <c r="S335" s="429"/>
      <c r="T335" s="429"/>
      <c r="U335" s="429"/>
      <c r="V335" s="429"/>
      <c r="W335" s="429"/>
      <c r="X335" s="429"/>
      <c r="Y335" s="429"/>
      <c r="Z335" s="429"/>
      <c r="AA335" s="429"/>
      <c r="AB335" s="429"/>
      <c r="AC335" s="429"/>
      <c r="AD335" s="429"/>
      <c r="AE335" s="429"/>
      <c r="AF335" s="429"/>
      <c r="AG335" s="429"/>
      <c r="AH335" s="429"/>
      <c r="AI335" s="429"/>
      <c r="AJ335" s="429"/>
      <c r="AK335" s="429"/>
      <c r="AL335" s="429"/>
      <c r="AM335" s="429"/>
      <c r="AN335" s="429"/>
    </row>
    <row r="336" spans="15:40">
      <c r="O336" s="429"/>
      <c r="P336" s="429"/>
      <c r="Q336" s="429"/>
      <c r="R336" s="429"/>
      <c r="S336" s="429"/>
      <c r="T336" s="429"/>
      <c r="U336" s="429"/>
      <c r="V336" s="429"/>
      <c r="W336" s="429"/>
      <c r="X336" s="429"/>
      <c r="Y336" s="429"/>
      <c r="Z336" s="429"/>
      <c r="AA336" s="429"/>
      <c r="AB336" s="429"/>
      <c r="AC336" s="429"/>
      <c r="AD336" s="429"/>
      <c r="AE336" s="429"/>
      <c r="AF336" s="429"/>
      <c r="AG336" s="429"/>
      <c r="AH336" s="429"/>
      <c r="AI336" s="429"/>
      <c r="AJ336" s="429"/>
      <c r="AK336" s="429"/>
      <c r="AL336" s="429"/>
      <c r="AM336" s="429"/>
      <c r="AN336" s="429"/>
    </row>
    <row r="337" spans="15:40">
      <c r="O337" s="429"/>
      <c r="P337" s="429"/>
      <c r="Q337" s="429"/>
      <c r="R337" s="429"/>
      <c r="S337" s="429"/>
      <c r="T337" s="429"/>
      <c r="U337" s="429"/>
      <c r="V337" s="429"/>
      <c r="W337" s="429"/>
      <c r="X337" s="429"/>
      <c r="Y337" s="429"/>
      <c r="Z337" s="429"/>
      <c r="AA337" s="429"/>
      <c r="AB337" s="429"/>
      <c r="AC337" s="429"/>
      <c r="AD337" s="429"/>
      <c r="AE337" s="429"/>
      <c r="AF337" s="429"/>
      <c r="AG337" s="429"/>
      <c r="AH337" s="429"/>
      <c r="AI337" s="429"/>
      <c r="AJ337" s="429"/>
      <c r="AK337" s="429"/>
      <c r="AL337" s="429"/>
      <c r="AM337" s="429"/>
      <c r="AN337" s="429"/>
    </row>
    <row r="338" spans="15:40">
      <c r="O338" s="429"/>
      <c r="P338" s="429"/>
      <c r="Q338" s="429"/>
      <c r="R338" s="429"/>
      <c r="S338" s="429"/>
      <c r="T338" s="429"/>
      <c r="U338" s="429"/>
      <c r="V338" s="429"/>
      <c r="W338" s="429"/>
      <c r="X338" s="429"/>
      <c r="Y338" s="429"/>
      <c r="Z338" s="429"/>
      <c r="AA338" s="429"/>
      <c r="AB338" s="429"/>
      <c r="AC338" s="429"/>
      <c r="AD338" s="429"/>
      <c r="AE338" s="429"/>
      <c r="AF338" s="429"/>
      <c r="AG338" s="429"/>
      <c r="AH338" s="429"/>
      <c r="AI338" s="429"/>
      <c r="AJ338" s="429"/>
      <c r="AK338" s="429"/>
      <c r="AL338" s="429"/>
      <c r="AM338" s="429"/>
      <c r="AN338" s="429"/>
    </row>
    <row r="339" spans="15:40">
      <c r="O339" s="429"/>
      <c r="P339" s="429"/>
      <c r="Q339" s="429"/>
      <c r="R339" s="429"/>
      <c r="S339" s="429"/>
      <c r="T339" s="429"/>
      <c r="U339" s="429"/>
      <c r="V339" s="429"/>
      <c r="W339" s="429"/>
      <c r="X339" s="429"/>
      <c r="Y339" s="429"/>
      <c r="Z339" s="429"/>
      <c r="AA339" s="429"/>
      <c r="AB339" s="429"/>
      <c r="AC339" s="429"/>
      <c r="AD339" s="429"/>
      <c r="AE339" s="429"/>
      <c r="AF339" s="429"/>
      <c r="AG339" s="429"/>
      <c r="AH339" s="429"/>
      <c r="AI339" s="429"/>
      <c r="AJ339" s="429"/>
      <c r="AK339" s="429"/>
      <c r="AL339" s="429"/>
      <c r="AM339" s="429"/>
      <c r="AN339" s="429"/>
    </row>
    <row r="340" spans="15:40">
      <c r="O340" s="429"/>
      <c r="P340" s="429"/>
      <c r="Q340" s="429"/>
      <c r="R340" s="429"/>
      <c r="S340" s="429"/>
      <c r="T340" s="429"/>
      <c r="U340" s="429"/>
      <c r="V340" s="429"/>
      <c r="W340" s="429"/>
      <c r="X340" s="429"/>
      <c r="Y340" s="429"/>
      <c r="Z340" s="429"/>
      <c r="AA340" s="429"/>
      <c r="AB340" s="429"/>
      <c r="AC340" s="429"/>
      <c r="AD340" s="429"/>
      <c r="AE340" s="429"/>
      <c r="AF340" s="429"/>
      <c r="AG340" s="429"/>
      <c r="AH340" s="429"/>
      <c r="AI340" s="429"/>
      <c r="AJ340" s="429"/>
      <c r="AK340" s="429"/>
      <c r="AL340" s="429"/>
      <c r="AM340" s="429"/>
      <c r="AN340" s="429"/>
    </row>
    <row r="341" spans="15:40">
      <c r="O341" s="429"/>
      <c r="P341" s="429"/>
      <c r="Q341" s="429"/>
      <c r="R341" s="429"/>
      <c r="S341" s="429"/>
      <c r="T341" s="429"/>
      <c r="U341" s="429"/>
      <c r="V341" s="429"/>
      <c r="W341" s="429"/>
      <c r="X341" s="429"/>
      <c r="Y341" s="429"/>
      <c r="Z341" s="429"/>
      <c r="AA341" s="429"/>
      <c r="AB341" s="429"/>
      <c r="AC341" s="429"/>
      <c r="AD341" s="429"/>
      <c r="AE341" s="429"/>
      <c r="AF341" s="429"/>
      <c r="AG341" s="429"/>
      <c r="AH341" s="429"/>
      <c r="AI341" s="429"/>
      <c r="AJ341" s="429"/>
      <c r="AK341" s="429"/>
      <c r="AL341" s="429"/>
      <c r="AM341" s="429"/>
      <c r="AN341" s="429"/>
    </row>
    <row r="342" spans="15:40">
      <c r="O342" s="429"/>
      <c r="P342" s="429"/>
      <c r="Q342" s="429"/>
      <c r="R342" s="429"/>
      <c r="S342" s="429"/>
      <c r="T342" s="429"/>
      <c r="U342" s="429"/>
      <c r="V342" s="429"/>
      <c r="W342" s="429"/>
      <c r="X342" s="429"/>
      <c r="Y342" s="429"/>
      <c r="Z342" s="429"/>
      <c r="AA342" s="429"/>
      <c r="AB342" s="429"/>
      <c r="AC342" s="429"/>
      <c r="AD342" s="429"/>
      <c r="AE342" s="429"/>
      <c r="AF342" s="429"/>
      <c r="AG342" s="429"/>
      <c r="AH342" s="429"/>
      <c r="AI342" s="429"/>
      <c r="AJ342" s="429"/>
      <c r="AK342" s="429"/>
      <c r="AL342" s="429"/>
      <c r="AM342" s="429"/>
      <c r="AN342" s="429"/>
    </row>
    <row r="343" spans="15:40">
      <c r="O343" s="429"/>
      <c r="P343" s="429"/>
      <c r="Q343" s="429"/>
      <c r="R343" s="429"/>
      <c r="S343" s="429"/>
      <c r="T343" s="429"/>
      <c r="U343" s="429"/>
      <c r="V343" s="429"/>
      <c r="W343" s="429"/>
      <c r="X343" s="429"/>
      <c r="Y343" s="429"/>
      <c r="Z343" s="429"/>
      <c r="AA343" s="429"/>
      <c r="AB343" s="429"/>
      <c r="AC343" s="429"/>
      <c r="AD343" s="429"/>
      <c r="AE343" s="429"/>
      <c r="AF343" s="429"/>
      <c r="AG343" s="429"/>
      <c r="AH343" s="429"/>
      <c r="AI343" s="429"/>
      <c r="AJ343" s="429"/>
      <c r="AK343" s="429"/>
      <c r="AL343" s="429"/>
      <c r="AM343" s="429"/>
      <c r="AN343" s="429"/>
    </row>
    <row r="344" spans="15:40">
      <c r="O344" s="429"/>
      <c r="P344" s="429"/>
      <c r="Q344" s="429"/>
      <c r="R344" s="429"/>
      <c r="S344" s="429"/>
      <c r="T344" s="429"/>
      <c r="U344" s="429"/>
      <c r="V344" s="429"/>
      <c r="W344" s="429"/>
      <c r="X344" s="429"/>
      <c r="Y344" s="429"/>
      <c r="Z344" s="429"/>
      <c r="AA344" s="429"/>
      <c r="AB344" s="429"/>
      <c r="AC344" s="429"/>
      <c r="AD344" s="429"/>
      <c r="AE344" s="429"/>
      <c r="AF344" s="429"/>
      <c r="AG344" s="429"/>
      <c r="AH344" s="429"/>
      <c r="AI344" s="429"/>
      <c r="AJ344" s="429"/>
      <c r="AK344" s="429"/>
      <c r="AL344" s="429"/>
      <c r="AM344" s="429"/>
      <c r="AN344" s="429"/>
    </row>
    <row r="345" spans="15:40">
      <c r="O345" s="429"/>
      <c r="P345" s="429"/>
      <c r="Q345" s="429"/>
      <c r="R345" s="429"/>
      <c r="S345" s="429"/>
      <c r="T345" s="429"/>
      <c r="U345" s="429"/>
      <c r="V345" s="429"/>
      <c r="W345" s="429"/>
      <c r="X345" s="429"/>
      <c r="Y345" s="429"/>
      <c r="Z345" s="429"/>
      <c r="AA345" s="429"/>
      <c r="AB345" s="429"/>
      <c r="AC345" s="429"/>
      <c r="AD345" s="429"/>
      <c r="AE345" s="429"/>
      <c r="AF345" s="429"/>
      <c r="AG345" s="429"/>
      <c r="AH345" s="429"/>
      <c r="AI345" s="429"/>
      <c r="AJ345" s="429"/>
      <c r="AK345" s="429"/>
      <c r="AL345" s="429"/>
      <c r="AM345" s="429"/>
      <c r="AN345" s="429"/>
    </row>
    <row r="346" spans="15:40">
      <c r="O346" s="429"/>
      <c r="P346" s="429"/>
      <c r="Q346" s="429"/>
      <c r="R346" s="429"/>
      <c r="S346" s="429"/>
      <c r="T346" s="429"/>
      <c r="U346" s="429"/>
      <c r="V346" s="429"/>
      <c r="W346" s="429"/>
      <c r="X346" s="429"/>
      <c r="Y346" s="429"/>
      <c r="Z346" s="429"/>
      <c r="AA346" s="429"/>
      <c r="AB346" s="429"/>
      <c r="AC346" s="429"/>
      <c r="AD346" s="429"/>
      <c r="AE346" s="429"/>
      <c r="AF346" s="429"/>
      <c r="AG346" s="429"/>
      <c r="AH346" s="429"/>
      <c r="AI346" s="429"/>
      <c r="AJ346" s="429"/>
      <c r="AK346" s="429"/>
      <c r="AL346" s="429"/>
      <c r="AM346" s="429"/>
      <c r="AN346" s="429"/>
    </row>
    <row r="347" spans="15:40">
      <c r="O347" s="429"/>
      <c r="P347" s="429"/>
      <c r="Q347" s="429"/>
      <c r="R347" s="429"/>
      <c r="S347" s="429"/>
      <c r="T347" s="429"/>
      <c r="U347" s="429"/>
      <c r="V347" s="429"/>
      <c r="W347" s="429"/>
      <c r="X347" s="429"/>
      <c r="Y347" s="429"/>
      <c r="Z347" s="429"/>
      <c r="AA347" s="429"/>
      <c r="AB347" s="429"/>
      <c r="AC347" s="429"/>
      <c r="AD347" s="429"/>
      <c r="AE347" s="429"/>
      <c r="AF347" s="429"/>
      <c r="AG347" s="429"/>
      <c r="AH347" s="429"/>
      <c r="AI347" s="429"/>
      <c r="AJ347" s="429"/>
      <c r="AK347" s="429"/>
      <c r="AL347" s="429"/>
      <c r="AM347" s="429"/>
      <c r="AN347" s="429"/>
    </row>
    <row r="348" spans="15:40">
      <c r="O348" s="429"/>
      <c r="P348" s="429"/>
      <c r="Q348" s="429"/>
      <c r="R348" s="429"/>
      <c r="S348" s="429"/>
      <c r="T348" s="429"/>
      <c r="U348" s="429"/>
      <c r="V348" s="429"/>
      <c r="W348" s="429"/>
      <c r="X348" s="429"/>
      <c r="Y348" s="429"/>
      <c r="Z348" s="429"/>
      <c r="AA348" s="429"/>
      <c r="AB348" s="429"/>
      <c r="AC348" s="429"/>
      <c r="AD348" s="429"/>
      <c r="AE348" s="429"/>
      <c r="AF348" s="429"/>
      <c r="AG348" s="429"/>
      <c r="AH348" s="429"/>
      <c r="AI348" s="429"/>
      <c r="AJ348" s="429"/>
      <c r="AK348" s="429"/>
      <c r="AL348" s="429"/>
      <c r="AM348" s="429"/>
      <c r="AN348" s="429"/>
    </row>
    <row r="349" spans="15:40">
      <c r="O349" s="429"/>
      <c r="P349" s="429"/>
      <c r="Q349" s="429"/>
      <c r="R349" s="429"/>
      <c r="S349" s="429"/>
      <c r="T349" s="429"/>
      <c r="U349" s="429"/>
      <c r="V349" s="429"/>
      <c r="W349" s="429"/>
      <c r="X349" s="429"/>
      <c r="Y349" s="429"/>
      <c r="Z349" s="429"/>
      <c r="AA349" s="429"/>
      <c r="AB349" s="429"/>
      <c r="AC349" s="429"/>
      <c r="AD349" s="429"/>
      <c r="AE349" s="429"/>
      <c r="AF349" s="429"/>
      <c r="AG349" s="429"/>
      <c r="AH349" s="429"/>
      <c r="AI349" s="429"/>
      <c r="AJ349" s="429"/>
      <c r="AK349" s="429"/>
      <c r="AL349" s="429"/>
      <c r="AM349" s="429"/>
      <c r="AN349" s="429"/>
    </row>
    <row r="350" spans="15:40">
      <c r="O350" s="429"/>
      <c r="P350" s="429"/>
      <c r="Q350" s="429"/>
      <c r="R350" s="429"/>
      <c r="S350" s="429"/>
      <c r="T350" s="429"/>
      <c r="U350" s="429"/>
      <c r="V350" s="429"/>
      <c r="W350" s="429"/>
      <c r="X350" s="429"/>
      <c r="Y350" s="429"/>
      <c r="Z350" s="429"/>
      <c r="AA350" s="429"/>
      <c r="AB350" s="429"/>
      <c r="AC350" s="429"/>
      <c r="AD350" s="429"/>
      <c r="AE350" s="429"/>
      <c r="AF350" s="429"/>
      <c r="AG350" s="429"/>
      <c r="AH350" s="429"/>
      <c r="AI350" s="429"/>
      <c r="AJ350" s="429"/>
      <c r="AK350" s="429"/>
      <c r="AL350" s="429"/>
      <c r="AM350" s="429"/>
      <c r="AN350" s="429"/>
    </row>
    <row r="351" spans="15:40">
      <c r="O351" s="429"/>
      <c r="P351" s="429"/>
      <c r="Q351" s="429"/>
      <c r="R351" s="429"/>
      <c r="S351" s="429"/>
      <c r="T351" s="429"/>
      <c r="U351" s="429"/>
      <c r="V351" s="429"/>
      <c r="W351" s="429"/>
      <c r="X351" s="429"/>
      <c r="Y351" s="429"/>
      <c r="Z351" s="429"/>
      <c r="AA351" s="429"/>
      <c r="AB351" s="429"/>
      <c r="AC351" s="429"/>
      <c r="AD351" s="429"/>
      <c r="AE351" s="429"/>
      <c r="AF351" s="429"/>
      <c r="AG351" s="429"/>
      <c r="AH351" s="429"/>
      <c r="AI351" s="429"/>
      <c r="AJ351" s="429"/>
      <c r="AK351" s="429"/>
      <c r="AL351" s="429"/>
      <c r="AM351" s="429"/>
      <c r="AN351" s="429"/>
    </row>
    <row r="352" spans="15:40">
      <c r="O352" s="429"/>
      <c r="P352" s="429"/>
      <c r="Q352" s="429"/>
      <c r="R352" s="429"/>
      <c r="S352" s="429"/>
      <c r="T352" s="429"/>
      <c r="U352" s="429"/>
      <c r="V352" s="429"/>
      <c r="W352" s="429"/>
      <c r="X352" s="429"/>
      <c r="Y352" s="429"/>
      <c r="Z352" s="429"/>
      <c r="AA352" s="429"/>
      <c r="AB352" s="429"/>
      <c r="AC352" s="429"/>
      <c r="AD352" s="429"/>
      <c r="AE352" s="429"/>
      <c r="AF352" s="429"/>
      <c r="AG352" s="429"/>
      <c r="AH352" s="429"/>
      <c r="AI352" s="429"/>
      <c r="AJ352" s="429"/>
      <c r="AK352" s="429"/>
      <c r="AL352" s="429"/>
      <c r="AM352" s="429"/>
      <c r="AN352" s="429"/>
    </row>
    <row r="353" spans="15:40">
      <c r="O353" s="429"/>
      <c r="P353" s="429"/>
      <c r="Q353" s="429"/>
      <c r="R353" s="429"/>
      <c r="S353" s="429"/>
      <c r="T353" s="429"/>
      <c r="U353" s="429"/>
      <c r="V353" s="429"/>
      <c r="W353" s="429"/>
      <c r="X353" s="429"/>
      <c r="Y353" s="429"/>
      <c r="Z353" s="429"/>
      <c r="AA353" s="429"/>
      <c r="AB353" s="429"/>
      <c r="AC353" s="429"/>
      <c r="AD353" s="429"/>
      <c r="AE353" s="429"/>
      <c r="AF353" s="429"/>
      <c r="AG353" s="429"/>
      <c r="AH353" s="429"/>
      <c r="AI353" s="429"/>
      <c r="AJ353" s="429"/>
      <c r="AK353" s="429"/>
      <c r="AL353" s="429"/>
      <c r="AM353" s="429"/>
      <c r="AN353" s="429"/>
    </row>
    <row r="354" spans="15:40">
      <c r="O354" s="429"/>
      <c r="P354" s="429"/>
      <c r="Q354" s="429"/>
      <c r="R354" s="429"/>
      <c r="S354" s="429"/>
      <c r="T354" s="429"/>
      <c r="U354" s="429"/>
      <c r="V354" s="429"/>
      <c r="W354" s="429"/>
      <c r="X354" s="429"/>
      <c r="Y354" s="429"/>
      <c r="Z354" s="429"/>
      <c r="AA354" s="429"/>
      <c r="AB354" s="429"/>
      <c r="AC354" s="429"/>
      <c r="AD354" s="429"/>
      <c r="AE354" s="429"/>
      <c r="AF354" s="429"/>
      <c r="AG354" s="429"/>
      <c r="AH354" s="429"/>
      <c r="AI354" s="429"/>
      <c r="AJ354" s="429"/>
      <c r="AK354" s="429"/>
      <c r="AL354" s="429"/>
      <c r="AM354" s="429"/>
      <c r="AN354" s="429"/>
    </row>
    <row r="355" spans="15:40">
      <c r="O355" s="429"/>
      <c r="P355" s="429"/>
      <c r="Q355" s="429"/>
      <c r="R355" s="429"/>
      <c r="S355" s="429"/>
      <c r="T355" s="429"/>
      <c r="U355" s="429"/>
      <c r="V355" s="429"/>
      <c r="W355" s="429"/>
      <c r="X355" s="429"/>
      <c r="Y355" s="429"/>
      <c r="Z355" s="429"/>
      <c r="AA355" s="429"/>
      <c r="AB355" s="429"/>
      <c r="AC355" s="429"/>
      <c r="AD355" s="429"/>
      <c r="AE355" s="429"/>
      <c r="AF355" s="429"/>
      <c r="AG355" s="429"/>
      <c r="AH355" s="429"/>
      <c r="AI355" s="429"/>
      <c r="AJ355" s="429"/>
      <c r="AK355" s="429"/>
      <c r="AL355" s="429"/>
      <c r="AM355" s="429"/>
      <c r="AN355" s="429"/>
    </row>
    <row r="356" spans="15:40">
      <c r="O356" s="429"/>
      <c r="P356" s="429"/>
      <c r="Q356" s="429"/>
      <c r="R356" s="429"/>
      <c r="S356" s="429"/>
      <c r="T356" s="429"/>
      <c r="U356" s="429"/>
      <c r="V356" s="429"/>
      <c r="W356" s="429"/>
      <c r="X356" s="429"/>
      <c r="Y356" s="429"/>
      <c r="Z356" s="429"/>
      <c r="AA356" s="429"/>
      <c r="AB356" s="429"/>
      <c r="AC356" s="429"/>
      <c r="AD356" s="429"/>
      <c r="AE356" s="429"/>
      <c r="AF356" s="429"/>
      <c r="AG356" s="429"/>
      <c r="AH356" s="429"/>
      <c r="AI356" s="429"/>
      <c r="AJ356" s="429"/>
      <c r="AK356" s="429"/>
      <c r="AL356" s="429"/>
      <c r="AM356" s="429"/>
      <c r="AN356" s="429"/>
    </row>
    <row r="357" spans="15:40">
      <c r="O357" s="429"/>
      <c r="P357" s="429"/>
      <c r="Q357" s="429"/>
      <c r="R357" s="429"/>
      <c r="S357" s="429"/>
      <c r="T357" s="429"/>
      <c r="U357" s="429"/>
      <c r="V357" s="429"/>
      <c r="W357" s="429"/>
      <c r="X357" s="429"/>
      <c r="Y357" s="429"/>
      <c r="Z357" s="429"/>
      <c r="AA357" s="429"/>
      <c r="AB357" s="429"/>
      <c r="AC357" s="429"/>
      <c r="AD357" s="429"/>
      <c r="AE357" s="429"/>
      <c r="AF357" s="429"/>
      <c r="AG357" s="429"/>
      <c r="AH357" s="429"/>
      <c r="AI357" s="429"/>
      <c r="AJ357" s="429"/>
      <c r="AK357" s="429"/>
      <c r="AL357" s="429"/>
      <c r="AM357" s="429"/>
      <c r="AN357" s="429"/>
    </row>
    <row r="358" spans="15:40">
      <c r="O358" s="429"/>
      <c r="P358" s="429"/>
      <c r="Q358" s="429"/>
      <c r="R358" s="429"/>
      <c r="S358" s="429"/>
      <c r="T358" s="429"/>
      <c r="U358" s="429"/>
      <c r="V358" s="429"/>
      <c r="W358" s="429"/>
      <c r="X358" s="429"/>
      <c r="Y358" s="429"/>
      <c r="Z358" s="429"/>
      <c r="AA358" s="429"/>
      <c r="AB358" s="429"/>
      <c r="AC358" s="429"/>
      <c r="AD358" s="429"/>
      <c r="AE358" s="429"/>
      <c r="AF358" s="429"/>
      <c r="AG358" s="429"/>
      <c r="AH358" s="429"/>
      <c r="AI358" s="429"/>
      <c r="AJ358" s="429"/>
      <c r="AK358" s="429"/>
      <c r="AL358" s="429"/>
      <c r="AM358" s="429"/>
      <c r="AN358" s="429"/>
    </row>
    <row r="359" spans="15:40">
      <c r="O359" s="429"/>
      <c r="P359" s="429"/>
      <c r="Q359" s="429"/>
      <c r="R359" s="429"/>
      <c r="S359" s="429"/>
      <c r="T359" s="429"/>
      <c r="U359" s="429"/>
      <c r="V359" s="429"/>
      <c r="W359" s="429"/>
      <c r="X359" s="429"/>
      <c r="Y359" s="429"/>
      <c r="Z359" s="429"/>
      <c r="AA359" s="429"/>
      <c r="AB359" s="429"/>
      <c r="AC359" s="429"/>
      <c r="AD359" s="429"/>
      <c r="AE359" s="429"/>
      <c r="AF359" s="429"/>
      <c r="AG359" s="429"/>
      <c r="AH359" s="429"/>
      <c r="AI359" s="429"/>
      <c r="AJ359" s="429"/>
      <c r="AK359" s="429"/>
      <c r="AL359" s="429"/>
      <c r="AM359" s="429"/>
      <c r="AN359" s="429"/>
    </row>
    <row r="360" spans="15:40">
      <c r="O360" s="429"/>
      <c r="P360" s="429"/>
      <c r="Q360" s="429"/>
      <c r="R360" s="429"/>
      <c r="S360" s="429"/>
      <c r="T360" s="429"/>
      <c r="U360" s="429"/>
      <c r="V360" s="429"/>
      <c r="W360" s="429"/>
      <c r="X360" s="429"/>
      <c r="Y360" s="429"/>
      <c r="Z360" s="429"/>
      <c r="AA360" s="429"/>
      <c r="AB360" s="429"/>
      <c r="AC360" s="429"/>
      <c r="AD360" s="429"/>
      <c r="AE360" s="429"/>
      <c r="AF360" s="429"/>
      <c r="AG360" s="429"/>
      <c r="AH360" s="429"/>
      <c r="AI360" s="429"/>
      <c r="AJ360" s="429"/>
      <c r="AK360" s="429"/>
      <c r="AL360" s="429"/>
      <c r="AM360" s="429"/>
      <c r="AN360" s="429"/>
    </row>
    <row r="361" spans="15:40">
      <c r="O361" s="429"/>
      <c r="P361" s="429"/>
      <c r="Q361" s="429"/>
      <c r="R361" s="429"/>
      <c r="S361" s="429"/>
      <c r="T361" s="429"/>
      <c r="U361" s="429"/>
      <c r="V361" s="429"/>
      <c r="W361" s="429"/>
      <c r="X361" s="429"/>
      <c r="Y361" s="429"/>
      <c r="Z361" s="429"/>
      <c r="AA361" s="429"/>
      <c r="AB361" s="429"/>
      <c r="AC361" s="429"/>
      <c r="AD361" s="429"/>
      <c r="AE361" s="429"/>
      <c r="AF361" s="429"/>
      <c r="AG361" s="429"/>
      <c r="AH361" s="429"/>
      <c r="AI361" s="429"/>
      <c r="AJ361" s="429"/>
      <c r="AK361" s="429"/>
      <c r="AL361" s="429"/>
      <c r="AM361" s="429"/>
      <c r="AN361" s="429"/>
    </row>
    <row r="362" spans="15:40">
      <c r="O362" s="429"/>
      <c r="P362" s="429"/>
      <c r="Q362" s="429"/>
      <c r="R362" s="429"/>
      <c r="S362" s="429"/>
      <c r="T362" s="429"/>
      <c r="U362" s="429"/>
      <c r="V362" s="429"/>
      <c r="W362" s="429"/>
      <c r="X362" s="429"/>
      <c r="Y362" s="429"/>
      <c r="Z362" s="429"/>
      <c r="AA362" s="429"/>
      <c r="AB362" s="429"/>
      <c r="AC362" s="429"/>
      <c r="AD362" s="429"/>
      <c r="AE362" s="429"/>
      <c r="AF362" s="429"/>
      <c r="AG362" s="429"/>
      <c r="AH362" s="429"/>
      <c r="AI362" s="429"/>
      <c r="AJ362" s="429"/>
      <c r="AK362" s="429"/>
      <c r="AL362" s="429"/>
      <c r="AM362" s="429"/>
      <c r="AN362" s="429"/>
    </row>
    <row r="363" spans="15:40">
      <c r="O363" s="429"/>
      <c r="P363" s="429"/>
      <c r="Q363" s="429"/>
      <c r="R363" s="429"/>
      <c r="S363" s="429"/>
      <c r="T363" s="429"/>
      <c r="U363" s="429"/>
      <c r="V363" s="429"/>
      <c r="W363" s="429"/>
      <c r="X363" s="429"/>
      <c r="Y363" s="429"/>
      <c r="Z363" s="429"/>
      <c r="AA363" s="429"/>
      <c r="AB363" s="429"/>
      <c r="AC363" s="429"/>
      <c r="AD363" s="429"/>
      <c r="AE363" s="429"/>
      <c r="AF363" s="429"/>
      <c r="AG363" s="429"/>
      <c r="AH363" s="429"/>
      <c r="AI363" s="429"/>
      <c r="AJ363" s="429"/>
      <c r="AK363" s="429"/>
      <c r="AL363" s="429"/>
      <c r="AM363" s="429"/>
      <c r="AN363" s="429"/>
    </row>
    <row r="364" spans="15:40">
      <c r="O364" s="429"/>
      <c r="P364" s="429"/>
      <c r="Q364" s="429"/>
      <c r="R364" s="429"/>
      <c r="S364" s="429"/>
      <c r="T364" s="429"/>
      <c r="U364" s="429"/>
      <c r="V364" s="429"/>
      <c r="W364" s="429"/>
      <c r="X364" s="429"/>
      <c r="Y364" s="429"/>
      <c r="Z364" s="429"/>
      <c r="AA364" s="429"/>
      <c r="AB364" s="429"/>
      <c r="AC364" s="429"/>
      <c r="AD364" s="429"/>
      <c r="AE364" s="429"/>
      <c r="AF364" s="429"/>
      <c r="AG364" s="429"/>
      <c r="AH364" s="429"/>
      <c r="AI364" s="429"/>
      <c r="AJ364" s="429"/>
      <c r="AK364" s="429"/>
      <c r="AL364" s="429"/>
      <c r="AM364" s="429"/>
      <c r="AN364" s="429"/>
    </row>
    <row r="365" spans="15:40">
      <c r="O365" s="429"/>
      <c r="P365" s="429"/>
      <c r="Q365" s="429"/>
      <c r="R365" s="429"/>
      <c r="S365" s="429"/>
      <c r="T365" s="429"/>
      <c r="U365" s="429"/>
      <c r="V365" s="429"/>
      <c r="W365" s="429"/>
      <c r="X365" s="429"/>
      <c r="Y365" s="429"/>
      <c r="Z365" s="429"/>
      <c r="AA365" s="429"/>
      <c r="AB365" s="429"/>
      <c r="AC365" s="429"/>
      <c r="AD365" s="429"/>
      <c r="AE365" s="429"/>
      <c r="AF365" s="429"/>
      <c r="AG365" s="429"/>
      <c r="AH365" s="429"/>
      <c r="AI365" s="429"/>
      <c r="AJ365" s="429"/>
      <c r="AK365" s="429"/>
      <c r="AL365" s="429"/>
      <c r="AM365" s="429"/>
      <c r="AN365" s="429"/>
    </row>
    <row r="366" spans="15:40">
      <c r="O366" s="429"/>
      <c r="P366" s="429"/>
      <c r="Q366" s="429"/>
      <c r="R366" s="429"/>
      <c r="S366" s="429"/>
      <c r="T366" s="429"/>
      <c r="U366" s="429"/>
      <c r="V366" s="429"/>
      <c r="W366" s="429"/>
      <c r="X366" s="429"/>
      <c r="Y366" s="429"/>
      <c r="Z366" s="429"/>
      <c r="AA366" s="429"/>
      <c r="AB366" s="429"/>
      <c r="AC366" s="429"/>
      <c r="AD366" s="429"/>
      <c r="AE366" s="429"/>
      <c r="AF366" s="429"/>
      <c r="AG366" s="429"/>
      <c r="AH366" s="429"/>
      <c r="AI366" s="429"/>
      <c r="AJ366" s="429"/>
      <c r="AK366" s="429"/>
      <c r="AL366" s="429"/>
      <c r="AM366" s="429"/>
      <c r="AN366" s="429"/>
    </row>
    <row r="367" spans="15:40">
      <c r="O367" s="429"/>
      <c r="P367" s="429"/>
      <c r="Q367" s="429"/>
      <c r="R367" s="429"/>
      <c r="S367" s="429"/>
      <c r="T367" s="429"/>
      <c r="U367" s="429"/>
      <c r="V367" s="429"/>
      <c r="W367" s="429"/>
      <c r="X367" s="429"/>
      <c r="Y367" s="429"/>
      <c r="Z367" s="429"/>
      <c r="AA367" s="429"/>
      <c r="AB367" s="429"/>
      <c r="AC367" s="429"/>
      <c r="AD367" s="429"/>
      <c r="AE367" s="429"/>
      <c r="AF367" s="429"/>
      <c r="AG367" s="429"/>
      <c r="AH367" s="429"/>
      <c r="AI367" s="429"/>
      <c r="AJ367" s="429"/>
      <c r="AK367" s="429"/>
      <c r="AL367" s="429"/>
      <c r="AM367" s="429"/>
      <c r="AN367" s="429"/>
    </row>
    <row r="368" spans="15:40">
      <c r="O368" s="429"/>
      <c r="P368" s="429"/>
      <c r="Q368" s="429"/>
      <c r="R368" s="429"/>
      <c r="S368" s="429"/>
      <c r="T368" s="429"/>
      <c r="U368" s="429"/>
      <c r="V368" s="429"/>
      <c r="W368" s="429"/>
      <c r="X368" s="429"/>
      <c r="Y368" s="429"/>
      <c r="Z368" s="429"/>
      <c r="AA368" s="429"/>
      <c r="AB368" s="429"/>
      <c r="AC368" s="429"/>
      <c r="AD368" s="429"/>
      <c r="AE368" s="429"/>
      <c r="AF368" s="429"/>
      <c r="AG368" s="429"/>
      <c r="AH368" s="429"/>
      <c r="AI368" s="429"/>
      <c r="AJ368" s="429"/>
      <c r="AK368" s="429"/>
      <c r="AL368" s="429"/>
      <c r="AM368" s="429"/>
      <c r="AN368" s="429"/>
    </row>
    <row r="369" spans="15:40">
      <c r="O369" s="429"/>
      <c r="P369" s="429"/>
      <c r="Q369" s="429"/>
      <c r="R369" s="429"/>
      <c r="S369" s="429"/>
      <c r="T369" s="429"/>
      <c r="U369" s="429"/>
      <c r="V369" s="429"/>
      <c r="W369" s="429"/>
      <c r="X369" s="429"/>
      <c r="Y369" s="429"/>
      <c r="Z369" s="429"/>
      <c r="AA369" s="429"/>
      <c r="AB369" s="429"/>
      <c r="AC369" s="429"/>
      <c r="AD369" s="429"/>
      <c r="AE369" s="429"/>
      <c r="AF369" s="429"/>
      <c r="AG369" s="429"/>
      <c r="AH369" s="429"/>
      <c r="AI369" s="429"/>
      <c r="AJ369" s="429"/>
      <c r="AK369" s="429"/>
      <c r="AL369" s="429"/>
      <c r="AM369" s="429"/>
      <c r="AN369" s="429"/>
    </row>
    <row r="370" spans="15:40">
      <c r="O370" s="429"/>
      <c r="P370" s="429"/>
      <c r="Q370" s="429"/>
      <c r="R370" s="429"/>
      <c r="S370" s="429"/>
      <c r="T370" s="429"/>
      <c r="U370" s="429"/>
      <c r="V370" s="429"/>
      <c r="W370" s="429"/>
      <c r="X370" s="429"/>
      <c r="Y370" s="429"/>
      <c r="Z370" s="429"/>
      <c r="AA370" s="429"/>
      <c r="AB370" s="429"/>
      <c r="AC370" s="429"/>
      <c r="AD370" s="429"/>
      <c r="AE370" s="429"/>
      <c r="AF370" s="429"/>
      <c r="AG370" s="429"/>
      <c r="AH370" s="429"/>
      <c r="AI370" s="429"/>
      <c r="AJ370" s="429"/>
      <c r="AK370" s="429"/>
      <c r="AL370" s="429"/>
      <c r="AM370" s="429"/>
      <c r="AN370" s="429"/>
    </row>
    <row r="371" spans="15:40">
      <c r="O371" s="429"/>
      <c r="P371" s="429"/>
      <c r="Q371" s="429"/>
      <c r="R371" s="429"/>
      <c r="S371" s="429"/>
      <c r="T371" s="429"/>
      <c r="U371" s="429"/>
      <c r="V371" s="429"/>
      <c r="W371" s="429"/>
      <c r="X371" s="429"/>
      <c r="Y371" s="429"/>
      <c r="Z371" s="429"/>
      <c r="AA371" s="429"/>
      <c r="AB371" s="429"/>
      <c r="AC371" s="429"/>
      <c r="AD371" s="429"/>
      <c r="AE371" s="429"/>
      <c r="AF371" s="429"/>
      <c r="AG371" s="429"/>
      <c r="AH371" s="429"/>
      <c r="AI371" s="429"/>
      <c r="AJ371" s="429"/>
      <c r="AK371" s="429"/>
      <c r="AL371" s="429"/>
      <c r="AM371" s="429"/>
      <c r="AN371" s="429"/>
    </row>
    <row r="372" spans="15:40">
      <c r="O372" s="429"/>
      <c r="P372" s="429"/>
      <c r="Q372" s="429"/>
      <c r="R372" s="429"/>
      <c r="S372" s="429"/>
      <c r="T372" s="429"/>
      <c r="U372" s="429"/>
      <c r="V372" s="429"/>
      <c r="W372" s="429"/>
      <c r="X372" s="429"/>
      <c r="Y372" s="429"/>
      <c r="Z372" s="429"/>
      <c r="AA372" s="429"/>
      <c r="AB372" s="429"/>
      <c r="AC372" s="429"/>
      <c r="AD372" s="429"/>
      <c r="AE372" s="429"/>
      <c r="AF372" s="429"/>
      <c r="AG372" s="429"/>
      <c r="AH372" s="429"/>
      <c r="AI372" s="429"/>
      <c r="AJ372" s="429"/>
      <c r="AK372" s="429"/>
      <c r="AL372" s="429"/>
      <c r="AM372" s="429"/>
      <c r="AN372" s="429"/>
    </row>
    <row r="373" spans="15:40">
      <c r="O373" s="429"/>
      <c r="P373" s="429"/>
      <c r="Q373" s="429"/>
      <c r="R373" s="429"/>
      <c r="S373" s="429"/>
      <c r="T373" s="429"/>
      <c r="U373" s="429"/>
      <c r="V373" s="429"/>
      <c r="W373" s="429"/>
      <c r="X373" s="429"/>
      <c r="Y373" s="429"/>
      <c r="Z373" s="429"/>
      <c r="AA373" s="429"/>
      <c r="AB373" s="429"/>
      <c r="AC373" s="429"/>
      <c r="AD373" s="429"/>
      <c r="AE373" s="429"/>
      <c r="AF373" s="429"/>
      <c r="AG373" s="429"/>
      <c r="AH373" s="429"/>
      <c r="AI373" s="429"/>
      <c r="AJ373" s="429"/>
      <c r="AK373" s="429"/>
      <c r="AL373" s="429"/>
      <c r="AM373" s="429"/>
      <c r="AN373" s="429"/>
    </row>
    <row r="374" spans="15:40">
      <c r="O374" s="429"/>
      <c r="P374" s="429"/>
      <c r="Q374" s="429"/>
      <c r="R374" s="429"/>
      <c r="S374" s="429"/>
      <c r="T374" s="429"/>
      <c r="U374" s="429"/>
      <c r="V374" s="429"/>
      <c r="W374" s="429"/>
      <c r="X374" s="429"/>
      <c r="Y374" s="429"/>
      <c r="Z374" s="429"/>
      <c r="AA374" s="429"/>
      <c r="AB374" s="429"/>
      <c r="AC374" s="429"/>
      <c r="AD374" s="429"/>
      <c r="AE374" s="429"/>
      <c r="AF374" s="429"/>
      <c r="AG374" s="429"/>
      <c r="AH374" s="429"/>
      <c r="AI374" s="429"/>
      <c r="AJ374" s="429"/>
      <c r="AK374" s="429"/>
      <c r="AL374" s="429"/>
      <c r="AM374" s="429"/>
      <c r="AN374" s="429"/>
    </row>
    <row r="375" spans="15:40">
      <c r="O375" s="429"/>
      <c r="P375" s="429"/>
      <c r="Q375" s="429"/>
      <c r="R375" s="429"/>
      <c r="S375" s="429"/>
      <c r="T375" s="429"/>
      <c r="U375" s="429"/>
      <c r="V375" s="429"/>
      <c r="W375" s="429"/>
      <c r="X375" s="429"/>
      <c r="Y375" s="429"/>
      <c r="Z375" s="429"/>
      <c r="AA375" s="429"/>
      <c r="AB375" s="429"/>
      <c r="AC375" s="429"/>
      <c r="AD375" s="429"/>
      <c r="AE375" s="429"/>
      <c r="AF375" s="429"/>
      <c r="AG375" s="429"/>
      <c r="AH375" s="429"/>
      <c r="AI375" s="429"/>
      <c r="AJ375" s="429"/>
      <c r="AK375" s="429"/>
      <c r="AL375" s="429"/>
      <c r="AM375" s="429"/>
      <c r="AN375" s="429"/>
    </row>
    <row r="376" spans="15:40">
      <c r="O376" s="429"/>
      <c r="P376" s="429"/>
      <c r="Q376" s="429"/>
      <c r="R376" s="429"/>
      <c r="S376" s="429"/>
      <c r="T376" s="429"/>
      <c r="U376" s="429"/>
      <c r="V376" s="429"/>
      <c r="W376" s="429"/>
      <c r="X376" s="429"/>
      <c r="Y376" s="429"/>
      <c r="Z376" s="429"/>
      <c r="AA376" s="429"/>
      <c r="AB376" s="429"/>
      <c r="AC376" s="429"/>
      <c r="AD376" s="429"/>
      <c r="AE376" s="429"/>
      <c r="AF376" s="429"/>
      <c r="AG376" s="429"/>
      <c r="AH376" s="429"/>
      <c r="AI376" s="429"/>
      <c r="AJ376" s="429"/>
      <c r="AK376" s="429"/>
      <c r="AL376" s="429"/>
      <c r="AM376" s="429"/>
      <c r="AN376" s="429"/>
    </row>
    <row r="377" spans="15:40">
      <c r="O377" s="429"/>
      <c r="P377" s="429"/>
      <c r="Q377" s="429"/>
      <c r="R377" s="429"/>
      <c r="S377" s="429"/>
      <c r="T377" s="429"/>
      <c r="U377" s="429"/>
      <c r="V377" s="429"/>
      <c r="W377" s="429"/>
      <c r="X377" s="429"/>
      <c r="Y377" s="429"/>
      <c r="Z377" s="429"/>
      <c r="AA377" s="429"/>
      <c r="AB377" s="429"/>
      <c r="AC377" s="429"/>
      <c r="AD377" s="429"/>
      <c r="AE377" s="429"/>
      <c r="AF377" s="429"/>
      <c r="AG377" s="429"/>
      <c r="AH377" s="429"/>
      <c r="AI377" s="429"/>
      <c r="AJ377" s="429"/>
      <c r="AK377" s="429"/>
      <c r="AL377" s="429"/>
      <c r="AM377" s="429"/>
      <c r="AN377" s="429"/>
    </row>
    <row r="378" spans="15:40">
      <c r="O378" s="429"/>
      <c r="P378" s="429"/>
      <c r="Q378" s="429"/>
      <c r="R378" s="429"/>
      <c r="S378" s="429"/>
      <c r="T378" s="429"/>
      <c r="U378" s="429"/>
      <c r="V378" s="429"/>
      <c r="W378" s="429"/>
      <c r="X378" s="429"/>
      <c r="Y378" s="429"/>
      <c r="Z378" s="429"/>
      <c r="AA378" s="429"/>
      <c r="AB378" s="429"/>
      <c r="AC378" s="429"/>
      <c r="AD378" s="429"/>
      <c r="AE378" s="429"/>
      <c r="AF378" s="429"/>
      <c r="AG378" s="429"/>
      <c r="AH378" s="429"/>
      <c r="AI378" s="429"/>
      <c r="AJ378" s="429"/>
      <c r="AK378" s="429"/>
      <c r="AL378" s="429"/>
      <c r="AM378" s="429"/>
      <c r="AN378" s="429"/>
    </row>
    <row r="379" spans="15:40">
      <c r="O379" s="429"/>
      <c r="P379" s="429"/>
      <c r="Q379" s="429"/>
      <c r="R379" s="429"/>
      <c r="S379" s="429"/>
      <c r="T379" s="429"/>
      <c r="U379" s="429"/>
      <c r="V379" s="429"/>
      <c r="W379" s="429"/>
      <c r="X379" s="429"/>
      <c r="Y379" s="429"/>
      <c r="Z379" s="429"/>
      <c r="AA379" s="429"/>
      <c r="AB379" s="429"/>
      <c r="AC379" s="429"/>
      <c r="AD379" s="429"/>
      <c r="AE379" s="429"/>
      <c r="AF379" s="429"/>
      <c r="AG379" s="429"/>
      <c r="AH379" s="429"/>
      <c r="AI379" s="429"/>
      <c r="AJ379" s="429"/>
      <c r="AK379" s="429"/>
      <c r="AL379" s="429"/>
      <c r="AM379" s="429"/>
      <c r="AN379" s="429"/>
    </row>
    <row r="380" spans="15:40">
      <c r="O380" s="429"/>
      <c r="P380" s="429"/>
      <c r="Q380" s="429"/>
      <c r="R380" s="429"/>
      <c r="S380" s="429"/>
      <c r="T380" s="429"/>
      <c r="U380" s="429"/>
      <c r="V380" s="429"/>
      <c r="W380" s="429"/>
      <c r="X380" s="429"/>
      <c r="Y380" s="429"/>
      <c r="Z380" s="429"/>
      <c r="AA380" s="429"/>
      <c r="AB380" s="429"/>
      <c r="AC380" s="429"/>
      <c r="AD380" s="429"/>
      <c r="AE380" s="429"/>
      <c r="AF380" s="429"/>
      <c r="AG380" s="429"/>
      <c r="AH380" s="429"/>
      <c r="AI380" s="429"/>
      <c r="AJ380" s="429"/>
      <c r="AK380" s="429"/>
      <c r="AL380" s="429"/>
      <c r="AM380" s="429"/>
      <c r="AN380" s="429"/>
    </row>
    <row r="381" spans="15:40">
      <c r="O381" s="429"/>
      <c r="P381" s="429"/>
      <c r="Q381" s="429"/>
      <c r="R381" s="429"/>
      <c r="S381" s="429"/>
      <c r="T381" s="429"/>
      <c r="U381" s="429"/>
      <c r="V381" s="429"/>
      <c r="W381" s="429"/>
      <c r="X381" s="429"/>
      <c r="Y381" s="429"/>
      <c r="Z381" s="429"/>
      <c r="AA381" s="429"/>
      <c r="AB381" s="429"/>
      <c r="AC381" s="429"/>
      <c r="AD381" s="429"/>
      <c r="AE381" s="429"/>
      <c r="AF381" s="429"/>
      <c r="AG381" s="429"/>
      <c r="AH381" s="429"/>
      <c r="AI381" s="429"/>
      <c r="AJ381" s="429"/>
      <c r="AK381" s="429"/>
      <c r="AL381" s="429"/>
      <c r="AM381" s="429"/>
      <c r="AN381" s="429"/>
    </row>
    <row r="382" spans="15:40">
      <c r="O382" s="429"/>
      <c r="P382" s="429"/>
      <c r="Q382" s="429"/>
      <c r="R382" s="429"/>
      <c r="S382" s="429"/>
      <c r="T382" s="429"/>
      <c r="U382" s="429"/>
      <c r="V382" s="429"/>
      <c r="W382" s="429"/>
      <c r="X382" s="429"/>
      <c r="Y382" s="429"/>
      <c r="Z382" s="429"/>
      <c r="AA382" s="429"/>
      <c r="AB382" s="429"/>
      <c r="AC382" s="429"/>
      <c r="AD382" s="429"/>
      <c r="AE382" s="429"/>
      <c r="AF382" s="429"/>
      <c r="AG382" s="429"/>
      <c r="AH382" s="429"/>
      <c r="AI382" s="429"/>
      <c r="AJ382" s="429"/>
      <c r="AK382" s="429"/>
      <c r="AL382" s="429"/>
      <c r="AM382" s="429"/>
      <c r="AN382" s="429"/>
    </row>
    <row r="383" spans="15:40">
      <c r="O383" s="429"/>
      <c r="P383" s="429"/>
      <c r="Q383" s="429"/>
      <c r="R383" s="429"/>
      <c r="S383" s="429"/>
      <c r="T383" s="429"/>
      <c r="U383" s="429"/>
      <c r="V383" s="429"/>
      <c r="W383" s="429"/>
      <c r="X383" s="429"/>
      <c r="Y383" s="429"/>
      <c r="Z383" s="429"/>
      <c r="AA383" s="429"/>
      <c r="AB383" s="429"/>
      <c r="AC383" s="429"/>
      <c r="AD383" s="429"/>
      <c r="AE383" s="429"/>
      <c r="AF383" s="429"/>
      <c r="AG383" s="429"/>
      <c r="AH383" s="429"/>
      <c r="AI383" s="429"/>
      <c r="AJ383" s="429"/>
      <c r="AK383" s="429"/>
      <c r="AL383" s="429"/>
      <c r="AM383" s="429"/>
      <c r="AN383" s="429"/>
    </row>
    <row r="384" spans="15:40">
      <c r="O384" s="429"/>
      <c r="P384" s="429"/>
      <c r="Q384" s="429"/>
      <c r="R384" s="429"/>
      <c r="S384" s="429"/>
      <c r="T384" s="429"/>
      <c r="U384" s="429"/>
      <c r="V384" s="429"/>
      <c r="W384" s="429"/>
      <c r="X384" s="429"/>
      <c r="Y384" s="429"/>
      <c r="Z384" s="429"/>
      <c r="AA384" s="429"/>
      <c r="AB384" s="429"/>
      <c r="AC384" s="429"/>
      <c r="AD384" s="429"/>
      <c r="AE384" s="429"/>
      <c r="AF384" s="429"/>
      <c r="AG384" s="429"/>
      <c r="AH384" s="429"/>
      <c r="AI384" s="429"/>
      <c r="AJ384" s="429"/>
      <c r="AK384" s="429"/>
      <c r="AL384" s="429"/>
      <c r="AM384" s="429"/>
      <c r="AN384" s="429"/>
    </row>
    <row r="385" spans="15:40">
      <c r="O385" s="429"/>
      <c r="P385" s="429"/>
      <c r="Q385" s="429"/>
      <c r="R385" s="429"/>
      <c r="S385" s="429"/>
      <c r="T385" s="429"/>
      <c r="U385" s="429"/>
      <c r="V385" s="429"/>
      <c r="W385" s="429"/>
      <c r="X385" s="429"/>
      <c r="Y385" s="429"/>
      <c r="Z385" s="429"/>
      <c r="AA385" s="429"/>
      <c r="AB385" s="429"/>
      <c r="AC385" s="429"/>
      <c r="AD385" s="429"/>
      <c r="AE385" s="429"/>
      <c r="AF385" s="429"/>
      <c r="AG385" s="429"/>
      <c r="AH385" s="429"/>
      <c r="AI385" s="429"/>
      <c r="AJ385" s="429"/>
      <c r="AK385" s="429"/>
      <c r="AL385" s="429"/>
      <c r="AM385" s="429"/>
      <c r="AN385" s="429"/>
    </row>
    <row r="386" spans="15:40">
      <c r="O386" s="429"/>
      <c r="P386" s="429"/>
      <c r="Q386" s="429"/>
      <c r="R386" s="429"/>
      <c r="S386" s="429"/>
      <c r="T386" s="429"/>
      <c r="U386" s="429"/>
      <c r="V386" s="429"/>
      <c r="W386" s="429"/>
      <c r="X386" s="429"/>
      <c r="Y386" s="429"/>
      <c r="Z386" s="429"/>
      <c r="AA386" s="429"/>
      <c r="AB386" s="429"/>
      <c r="AC386" s="429"/>
      <c r="AD386" s="429"/>
      <c r="AE386" s="429"/>
      <c r="AF386" s="429"/>
      <c r="AG386" s="429"/>
      <c r="AH386" s="429"/>
      <c r="AI386" s="429"/>
      <c r="AJ386" s="429"/>
      <c r="AK386" s="429"/>
      <c r="AL386" s="429"/>
      <c r="AM386" s="429"/>
      <c r="AN386" s="429"/>
    </row>
    <row r="387" spans="15:40">
      <c r="O387" s="429"/>
      <c r="P387" s="429"/>
      <c r="Q387" s="429"/>
      <c r="R387" s="429"/>
      <c r="S387" s="429"/>
      <c r="T387" s="429"/>
      <c r="U387" s="429"/>
      <c r="V387" s="429"/>
      <c r="W387" s="429"/>
      <c r="X387" s="429"/>
      <c r="Y387" s="429"/>
      <c r="Z387" s="429"/>
      <c r="AA387" s="429"/>
      <c r="AB387" s="429"/>
      <c r="AC387" s="429"/>
      <c r="AD387" s="429"/>
      <c r="AE387" s="429"/>
      <c r="AF387" s="429"/>
      <c r="AG387" s="429"/>
      <c r="AH387" s="429"/>
      <c r="AI387" s="429"/>
      <c r="AJ387" s="429"/>
      <c r="AK387" s="429"/>
      <c r="AL387" s="429"/>
      <c r="AM387" s="429"/>
      <c r="AN387" s="429"/>
    </row>
    <row r="388" spans="15:40">
      <c r="O388" s="429"/>
      <c r="P388" s="429"/>
      <c r="Q388" s="429"/>
      <c r="R388" s="429"/>
      <c r="S388" s="429"/>
      <c r="T388" s="429"/>
      <c r="U388" s="429"/>
      <c r="V388" s="429"/>
      <c r="W388" s="429"/>
      <c r="X388" s="429"/>
      <c r="Y388" s="429"/>
      <c r="Z388" s="429"/>
      <c r="AA388" s="429"/>
      <c r="AB388" s="429"/>
      <c r="AC388" s="429"/>
      <c r="AD388" s="429"/>
      <c r="AE388" s="429"/>
      <c r="AF388" s="429"/>
      <c r="AG388" s="429"/>
      <c r="AH388" s="429"/>
      <c r="AI388" s="429"/>
      <c r="AJ388" s="429"/>
      <c r="AK388" s="429"/>
      <c r="AL388" s="429"/>
      <c r="AM388" s="429"/>
      <c r="AN388" s="429"/>
    </row>
    <row r="389" spans="15:40">
      <c r="O389" s="429"/>
      <c r="P389" s="429"/>
      <c r="Q389" s="429"/>
      <c r="R389" s="429"/>
      <c r="S389" s="429"/>
      <c r="T389" s="429"/>
      <c r="U389" s="429"/>
      <c r="V389" s="429"/>
      <c r="W389" s="429"/>
      <c r="X389" s="429"/>
      <c r="Y389" s="429"/>
      <c r="Z389" s="429"/>
      <c r="AA389" s="429"/>
      <c r="AB389" s="429"/>
      <c r="AC389" s="429"/>
      <c r="AD389" s="429"/>
      <c r="AE389" s="429"/>
      <c r="AF389" s="429"/>
      <c r="AG389" s="429"/>
      <c r="AH389" s="429"/>
      <c r="AI389" s="429"/>
      <c r="AJ389" s="429"/>
      <c r="AK389" s="429"/>
      <c r="AL389" s="429"/>
      <c r="AM389" s="429"/>
      <c r="AN389" s="429"/>
    </row>
    <row r="390" spans="15:40">
      <c r="O390" s="429"/>
      <c r="P390" s="429"/>
      <c r="Q390" s="429"/>
      <c r="R390" s="429"/>
      <c r="S390" s="429"/>
      <c r="T390" s="429"/>
      <c r="U390" s="429"/>
      <c r="V390" s="429"/>
      <c r="W390" s="429"/>
      <c r="X390" s="429"/>
      <c r="Y390" s="429"/>
      <c r="Z390" s="429"/>
      <c r="AA390" s="429"/>
      <c r="AB390" s="429"/>
      <c r="AC390" s="429"/>
      <c r="AD390" s="429"/>
      <c r="AE390" s="429"/>
      <c r="AF390" s="429"/>
      <c r="AG390" s="429"/>
      <c r="AH390" s="429"/>
      <c r="AI390" s="429"/>
      <c r="AJ390" s="429"/>
      <c r="AK390" s="429"/>
      <c r="AL390" s="429"/>
      <c r="AM390" s="429"/>
      <c r="AN390" s="429"/>
    </row>
    <row r="391" spans="15:40">
      <c r="O391" s="429"/>
      <c r="P391" s="429"/>
      <c r="Q391" s="429"/>
      <c r="R391" s="429"/>
      <c r="S391" s="429"/>
      <c r="T391" s="429"/>
      <c r="U391" s="429"/>
      <c r="V391" s="429"/>
      <c r="W391" s="429"/>
      <c r="X391" s="429"/>
      <c r="Y391" s="429"/>
      <c r="Z391" s="429"/>
      <c r="AA391" s="429"/>
      <c r="AB391" s="429"/>
      <c r="AC391" s="429"/>
      <c r="AD391" s="429"/>
      <c r="AE391" s="429"/>
      <c r="AF391" s="429"/>
      <c r="AG391" s="429"/>
      <c r="AH391" s="429"/>
      <c r="AI391" s="429"/>
      <c r="AJ391" s="429"/>
      <c r="AK391" s="429"/>
      <c r="AL391" s="429"/>
      <c r="AM391" s="429"/>
      <c r="AN391" s="429"/>
    </row>
    <row r="392" spans="15:40">
      <c r="O392" s="429"/>
      <c r="P392" s="429"/>
      <c r="Q392" s="429"/>
      <c r="R392" s="429"/>
      <c r="S392" s="429"/>
      <c r="T392" s="429"/>
      <c r="U392" s="429"/>
      <c r="V392" s="429"/>
      <c r="W392" s="429"/>
      <c r="X392" s="429"/>
      <c r="Y392" s="429"/>
      <c r="Z392" s="429"/>
      <c r="AA392" s="429"/>
      <c r="AB392" s="429"/>
      <c r="AC392" s="429"/>
      <c r="AD392" s="429"/>
      <c r="AE392" s="429"/>
      <c r="AF392" s="429"/>
      <c r="AG392" s="429"/>
      <c r="AH392" s="429"/>
      <c r="AI392" s="429"/>
      <c r="AJ392" s="429"/>
      <c r="AK392" s="429"/>
      <c r="AL392" s="429"/>
      <c r="AM392" s="429"/>
      <c r="AN392" s="429"/>
    </row>
    <row r="393" spans="15:40">
      <c r="O393" s="429"/>
      <c r="P393" s="429"/>
      <c r="Q393" s="429"/>
      <c r="R393" s="429"/>
      <c r="S393" s="429"/>
      <c r="T393" s="429"/>
      <c r="U393" s="429"/>
      <c r="V393" s="429"/>
      <c r="W393" s="429"/>
      <c r="X393" s="429"/>
      <c r="Y393" s="429"/>
      <c r="Z393" s="429"/>
      <c r="AA393" s="429"/>
      <c r="AB393" s="429"/>
      <c r="AC393" s="429"/>
      <c r="AD393" s="429"/>
      <c r="AE393" s="429"/>
      <c r="AF393" s="429"/>
      <c r="AG393" s="429"/>
      <c r="AH393" s="429"/>
      <c r="AI393" s="429"/>
      <c r="AJ393" s="429"/>
      <c r="AK393" s="429"/>
      <c r="AL393" s="429"/>
      <c r="AM393" s="429"/>
      <c r="AN393" s="429"/>
    </row>
    <row r="394" spans="15:40">
      <c r="O394" s="429"/>
      <c r="P394" s="429"/>
      <c r="Q394" s="429"/>
      <c r="R394" s="429"/>
      <c r="S394" s="429"/>
      <c r="T394" s="429"/>
      <c r="U394" s="429"/>
      <c r="V394" s="429"/>
      <c r="W394" s="429"/>
      <c r="X394" s="429"/>
      <c r="Y394" s="429"/>
      <c r="Z394" s="429"/>
      <c r="AA394" s="429"/>
      <c r="AB394" s="429"/>
      <c r="AC394" s="429"/>
      <c r="AD394" s="429"/>
      <c r="AE394" s="429"/>
      <c r="AF394" s="429"/>
      <c r="AG394" s="429"/>
      <c r="AH394" s="429"/>
      <c r="AI394" s="429"/>
      <c r="AJ394" s="429"/>
      <c r="AK394" s="429"/>
      <c r="AL394" s="429"/>
      <c r="AM394" s="429"/>
      <c r="AN394" s="429"/>
    </row>
    <row r="395" spans="15:40">
      <c r="O395" s="429"/>
      <c r="P395" s="429"/>
      <c r="Q395" s="429"/>
      <c r="R395" s="429"/>
      <c r="S395" s="429"/>
      <c r="T395" s="429"/>
      <c r="U395" s="429"/>
      <c r="V395" s="429"/>
      <c r="W395" s="429"/>
      <c r="X395" s="429"/>
      <c r="Y395" s="429"/>
      <c r="Z395" s="429"/>
      <c r="AA395" s="429"/>
      <c r="AB395" s="429"/>
      <c r="AC395" s="429"/>
      <c r="AD395" s="429"/>
      <c r="AE395" s="429"/>
      <c r="AF395" s="429"/>
      <c r="AG395" s="429"/>
      <c r="AH395" s="429"/>
      <c r="AI395" s="429"/>
      <c r="AJ395" s="429"/>
      <c r="AK395" s="429"/>
      <c r="AL395" s="429"/>
      <c r="AM395" s="429"/>
      <c r="AN395" s="429"/>
    </row>
    <row r="396" spans="15:40">
      <c r="O396" s="429"/>
      <c r="P396" s="429"/>
      <c r="Q396" s="429"/>
      <c r="R396" s="429"/>
      <c r="S396" s="429"/>
      <c r="T396" s="429"/>
      <c r="U396" s="429"/>
      <c r="V396" s="429"/>
      <c r="W396" s="429"/>
      <c r="X396" s="429"/>
      <c r="Y396" s="429"/>
      <c r="Z396" s="429"/>
      <c r="AA396" s="429"/>
      <c r="AB396" s="429"/>
      <c r="AC396" s="429"/>
      <c r="AD396" s="429"/>
      <c r="AE396" s="429"/>
      <c r="AF396" s="429"/>
      <c r="AG396" s="429"/>
      <c r="AH396" s="429"/>
      <c r="AI396" s="429"/>
      <c r="AJ396" s="429"/>
      <c r="AK396" s="429"/>
      <c r="AL396" s="429"/>
      <c r="AM396" s="429"/>
      <c r="AN396" s="429"/>
    </row>
    <row r="397" spans="15:40">
      <c r="O397" s="429"/>
      <c r="P397" s="429"/>
      <c r="Q397" s="429"/>
      <c r="R397" s="429"/>
      <c r="S397" s="429"/>
      <c r="T397" s="429"/>
      <c r="U397" s="429"/>
      <c r="V397" s="429"/>
      <c r="W397" s="429"/>
      <c r="X397" s="429"/>
      <c r="Y397" s="429"/>
      <c r="Z397" s="429"/>
      <c r="AA397" s="429"/>
      <c r="AB397" s="429"/>
      <c r="AC397" s="429"/>
      <c r="AD397" s="429"/>
      <c r="AE397" s="429"/>
      <c r="AF397" s="429"/>
      <c r="AG397" s="429"/>
      <c r="AH397" s="429"/>
      <c r="AI397" s="429"/>
      <c r="AJ397" s="429"/>
      <c r="AK397" s="429"/>
      <c r="AL397" s="429"/>
      <c r="AM397" s="429"/>
      <c r="AN397" s="429"/>
    </row>
    <row r="398" spans="15:40">
      <c r="O398" s="429"/>
      <c r="P398" s="429"/>
      <c r="Q398" s="429"/>
      <c r="R398" s="429"/>
      <c r="S398" s="429"/>
      <c r="T398" s="429"/>
      <c r="U398" s="429"/>
      <c r="V398" s="429"/>
      <c r="W398" s="429"/>
      <c r="X398" s="429"/>
      <c r="Y398" s="429"/>
      <c r="Z398" s="429"/>
      <c r="AA398" s="429"/>
      <c r="AB398" s="429"/>
      <c r="AC398" s="429"/>
      <c r="AD398" s="429"/>
      <c r="AE398" s="429"/>
      <c r="AF398" s="429"/>
      <c r="AG398" s="429"/>
      <c r="AH398" s="429"/>
      <c r="AI398" s="429"/>
      <c r="AJ398" s="429"/>
      <c r="AK398" s="429"/>
      <c r="AL398" s="429"/>
      <c r="AM398" s="429"/>
      <c r="AN398" s="429"/>
    </row>
    <row r="399" spans="15:40">
      <c r="O399" s="429"/>
      <c r="P399" s="429"/>
      <c r="Q399" s="429"/>
      <c r="R399" s="429"/>
      <c r="S399" s="429"/>
      <c r="T399" s="429"/>
      <c r="U399" s="429"/>
      <c r="V399" s="429"/>
      <c r="W399" s="429"/>
      <c r="X399" s="429"/>
      <c r="Y399" s="429"/>
      <c r="Z399" s="429"/>
      <c r="AA399" s="429"/>
      <c r="AB399" s="429"/>
      <c r="AC399" s="429"/>
      <c r="AD399" s="429"/>
      <c r="AE399" s="429"/>
      <c r="AF399" s="429"/>
      <c r="AG399" s="429"/>
      <c r="AH399" s="429"/>
      <c r="AI399" s="429"/>
      <c r="AJ399" s="429"/>
      <c r="AK399" s="429"/>
      <c r="AL399" s="429"/>
      <c r="AM399" s="429"/>
      <c r="AN399" s="429"/>
    </row>
    <row r="400" spans="15:40">
      <c r="O400" s="429"/>
      <c r="P400" s="429"/>
      <c r="Q400" s="429"/>
      <c r="R400" s="429"/>
      <c r="S400" s="429"/>
      <c r="T400" s="429"/>
      <c r="U400" s="429"/>
      <c r="V400" s="429"/>
      <c r="W400" s="429"/>
      <c r="X400" s="429"/>
      <c r="Y400" s="429"/>
      <c r="Z400" s="429"/>
      <c r="AA400" s="429"/>
      <c r="AB400" s="429"/>
      <c r="AC400" s="429"/>
      <c r="AD400" s="429"/>
      <c r="AE400" s="429"/>
      <c r="AF400" s="429"/>
      <c r="AG400" s="429"/>
      <c r="AH400" s="429"/>
      <c r="AI400" s="429"/>
      <c r="AJ400" s="429"/>
      <c r="AK400" s="429"/>
      <c r="AL400" s="429"/>
      <c r="AM400" s="429"/>
      <c r="AN400" s="429"/>
    </row>
    <row r="401" spans="15:40">
      <c r="O401" s="429"/>
      <c r="P401" s="429"/>
      <c r="Q401" s="429"/>
      <c r="R401" s="429"/>
      <c r="S401" s="429"/>
      <c r="T401" s="429"/>
      <c r="U401" s="429"/>
      <c r="V401" s="429"/>
      <c r="W401" s="429"/>
      <c r="X401" s="429"/>
      <c r="Y401" s="429"/>
      <c r="Z401" s="429"/>
      <c r="AA401" s="429"/>
      <c r="AB401" s="429"/>
      <c r="AC401" s="429"/>
      <c r="AD401" s="429"/>
      <c r="AE401" s="429"/>
      <c r="AF401" s="429"/>
      <c r="AG401" s="429"/>
      <c r="AH401" s="429"/>
      <c r="AI401" s="429"/>
      <c r="AJ401" s="429"/>
      <c r="AK401" s="429"/>
      <c r="AL401" s="429"/>
      <c r="AM401" s="429"/>
      <c r="AN401" s="429"/>
    </row>
    <row r="402" spans="15:40">
      <c r="O402" s="429"/>
      <c r="P402" s="429"/>
      <c r="Q402" s="429"/>
      <c r="R402" s="429"/>
      <c r="S402" s="429"/>
      <c r="T402" s="429"/>
      <c r="U402" s="429"/>
      <c r="V402" s="429"/>
      <c r="W402" s="429"/>
      <c r="X402" s="429"/>
      <c r="Y402" s="429"/>
      <c r="Z402" s="429"/>
      <c r="AA402" s="429"/>
      <c r="AB402" s="429"/>
      <c r="AC402" s="429"/>
      <c r="AD402" s="429"/>
      <c r="AE402" s="429"/>
      <c r="AF402" s="429"/>
      <c r="AG402" s="429"/>
      <c r="AH402" s="429"/>
      <c r="AI402" s="429"/>
      <c r="AJ402" s="429"/>
      <c r="AK402" s="429"/>
      <c r="AL402" s="429"/>
      <c r="AM402" s="429"/>
      <c r="AN402" s="429"/>
    </row>
    <row r="403" spans="15:40">
      <c r="O403" s="429"/>
      <c r="P403" s="429"/>
      <c r="Q403" s="429"/>
      <c r="R403" s="429"/>
      <c r="S403" s="429"/>
      <c r="T403" s="429"/>
      <c r="U403" s="429"/>
      <c r="V403" s="429"/>
      <c r="W403" s="429"/>
      <c r="X403" s="429"/>
      <c r="Y403" s="429"/>
      <c r="Z403" s="429"/>
      <c r="AA403" s="429"/>
      <c r="AB403" s="429"/>
      <c r="AC403" s="429"/>
      <c r="AD403" s="429"/>
      <c r="AE403" s="429"/>
      <c r="AF403" s="429"/>
      <c r="AG403" s="429"/>
      <c r="AH403" s="429"/>
      <c r="AI403" s="429"/>
      <c r="AJ403" s="429"/>
      <c r="AK403" s="429"/>
      <c r="AL403" s="429"/>
      <c r="AM403" s="429"/>
      <c r="AN403" s="429"/>
    </row>
    <row r="404" spans="15:40">
      <c r="O404" s="429"/>
      <c r="P404" s="429"/>
      <c r="Q404" s="429"/>
      <c r="R404" s="429"/>
      <c r="S404" s="429"/>
      <c r="T404" s="429"/>
      <c r="U404" s="429"/>
      <c r="V404" s="429"/>
      <c r="W404" s="429"/>
      <c r="X404" s="429"/>
      <c r="Y404" s="429"/>
      <c r="Z404" s="429"/>
      <c r="AA404" s="429"/>
      <c r="AB404" s="429"/>
      <c r="AC404" s="429"/>
      <c r="AD404" s="429"/>
      <c r="AE404" s="429"/>
      <c r="AF404" s="429"/>
      <c r="AG404" s="429"/>
      <c r="AH404" s="429"/>
      <c r="AI404" s="429"/>
      <c r="AJ404" s="429"/>
      <c r="AK404" s="429"/>
      <c r="AL404" s="429"/>
      <c r="AM404" s="429"/>
      <c r="AN404" s="429"/>
    </row>
    <row r="405" spans="15:40">
      <c r="O405" s="429"/>
      <c r="P405" s="429"/>
      <c r="Q405" s="429"/>
      <c r="R405" s="429"/>
      <c r="S405" s="429"/>
      <c r="T405" s="429"/>
      <c r="U405" s="429"/>
      <c r="V405" s="429"/>
      <c r="W405" s="429"/>
      <c r="X405" s="429"/>
      <c r="Y405" s="429"/>
      <c r="Z405" s="429"/>
      <c r="AA405" s="429"/>
      <c r="AB405" s="429"/>
      <c r="AC405" s="429"/>
      <c r="AD405" s="429"/>
      <c r="AE405" s="429"/>
      <c r="AF405" s="429"/>
      <c r="AG405" s="429"/>
      <c r="AH405" s="429"/>
      <c r="AI405" s="429"/>
      <c r="AJ405" s="429"/>
      <c r="AK405" s="429"/>
      <c r="AL405" s="429"/>
      <c r="AM405" s="429"/>
      <c r="AN405" s="429"/>
    </row>
    <row r="406" spans="15:40">
      <c r="O406" s="429"/>
      <c r="P406" s="429"/>
      <c r="Q406" s="429"/>
      <c r="R406" s="429"/>
      <c r="S406" s="429"/>
      <c r="T406" s="429"/>
      <c r="U406" s="429"/>
      <c r="V406" s="429"/>
      <c r="W406" s="429"/>
      <c r="X406" s="429"/>
      <c r="Y406" s="429"/>
      <c r="Z406" s="429"/>
      <c r="AA406" s="429"/>
      <c r="AB406" s="429"/>
      <c r="AC406" s="429"/>
      <c r="AD406" s="429"/>
      <c r="AE406" s="429"/>
      <c r="AF406" s="429"/>
      <c r="AG406" s="429"/>
      <c r="AH406" s="429"/>
      <c r="AI406" s="429"/>
      <c r="AJ406" s="429"/>
      <c r="AK406" s="429"/>
      <c r="AL406" s="429"/>
      <c r="AM406" s="429"/>
      <c r="AN406" s="429"/>
    </row>
    <row r="407" spans="15:40">
      <c r="O407" s="429"/>
      <c r="P407" s="429"/>
      <c r="Q407" s="429"/>
      <c r="R407" s="429"/>
      <c r="S407" s="429"/>
      <c r="T407" s="429"/>
      <c r="U407" s="429"/>
      <c r="V407" s="429"/>
      <c r="W407" s="429"/>
      <c r="X407" s="429"/>
      <c r="Y407" s="429"/>
      <c r="Z407" s="429"/>
      <c r="AA407" s="429"/>
      <c r="AB407" s="429"/>
      <c r="AC407" s="429"/>
      <c r="AD407" s="429"/>
      <c r="AE407" s="429"/>
      <c r="AF407" s="429"/>
      <c r="AG407" s="429"/>
      <c r="AH407" s="429"/>
      <c r="AI407" s="429"/>
      <c r="AJ407" s="429"/>
      <c r="AK407" s="429"/>
      <c r="AL407" s="429"/>
      <c r="AM407" s="429"/>
      <c r="AN407" s="429"/>
    </row>
    <row r="408" spans="15:40">
      <c r="O408" s="429"/>
      <c r="P408" s="429"/>
      <c r="Q408" s="429"/>
      <c r="R408" s="429"/>
      <c r="S408" s="429"/>
      <c r="T408" s="429"/>
      <c r="U408" s="429"/>
      <c r="V408" s="429"/>
      <c r="W408" s="429"/>
      <c r="X408" s="429"/>
      <c r="Y408" s="429"/>
      <c r="Z408" s="429"/>
      <c r="AA408" s="429"/>
      <c r="AB408" s="429"/>
      <c r="AC408" s="429"/>
      <c r="AD408" s="429"/>
      <c r="AE408" s="429"/>
      <c r="AF408" s="429"/>
      <c r="AG408" s="429"/>
      <c r="AH408" s="429"/>
      <c r="AI408" s="429"/>
      <c r="AJ408" s="429"/>
      <c r="AK408" s="429"/>
      <c r="AL408" s="429"/>
      <c r="AM408" s="429"/>
      <c r="AN408" s="429"/>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24"/>
  <sheetViews>
    <sheetView showGridLines="0" zoomScale="172" zoomScaleNormal="140" workbookViewId="0">
      <selection activeCell="H43" sqref="H43"/>
    </sheetView>
  </sheetViews>
  <sheetFormatPr defaultColWidth="12" defaultRowHeight="12" outlineLevelRow="1"/>
  <cols>
    <col min="1" max="1" width="17.1640625" customWidth="1"/>
    <col min="2" max="2" width="2.83203125" customWidth="1"/>
    <col min="3" max="3" width="15.83203125" bestFit="1" customWidth="1"/>
    <col min="4" max="4" width="20.83203125" bestFit="1" customWidth="1"/>
    <col min="5" max="6" width="5.83203125" customWidth="1"/>
    <col min="7" max="7" width="20.33203125" bestFit="1" customWidth="1"/>
    <col min="8" max="8" width="3" customWidth="1"/>
    <col min="9" max="9" width="29.33203125" customWidth="1"/>
    <col min="10" max="10" width="22.83203125" bestFit="1" customWidth="1"/>
    <col min="11" max="11" width="10.1640625" bestFit="1" customWidth="1"/>
    <col min="12" max="12" width="14.1640625" customWidth="1"/>
    <col min="13" max="13" width="25.33203125" customWidth="1"/>
    <col min="14" max="14" width="31.6640625" customWidth="1"/>
    <col min="15" max="15" width="32" customWidth="1"/>
  </cols>
  <sheetData>
    <row r="1" spans="1:15" ht="29.25" thickBot="1">
      <c r="A1" s="1" t="s">
        <v>1386</v>
      </c>
      <c r="B1" s="1"/>
      <c r="C1" s="1"/>
      <c r="D1" s="1"/>
      <c r="E1" s="1"/>
      <c r="F1" s="1"/>
      <c r="G1" s="1"/>
      <c r="H1" s="1"/>
      <c r="I1" s="1"/>
      <c r="J1" s="1"/>
      <c r="K1" s="1"/>
      <c r="L1" s="1"/>
      <c r="M1" s="1"/>
      <c r="N1" s="1"/>
      <c r="O1" s="1"/>
    </row>
    <row r="4" spans="1:15" ht="19.5" thickBot="1">
      <c r="I4" s="2" t="s">
        <v>1387</v>
      </c>
      <c r="J4" s="2"/>
      <c r="K4" s="2"/>
      <c r="L4" s="2"/>
      <c r="M4" s="2"/>
      <c r="N4" s="2"/>
      <c r="O4" s="2"/>
    </row>
    <row r="6" spans="1:15" hidden="1" outlineLevel="1">
      <c r="G6" s="118" t="s">
        <v>119</v>
      </c>
      <c r="H6" s="120" t="s">
        <v>120</v>
      </c>
      <c r="I6" s="124" t="s">
        <v>121</v>
      </c>
      <c r="J6" s="124" t="s">
        <v>122</v>
      </c>
      <c r="K6" s="124" t="s">
        <v>114</v>
      </c>
      <c r="L6" s="124" t="s">
        <v>1216</v>
      </c>
      <c r="M6" s="124" t="s">
        <v>1218</v>
      </c>
      <c r="N6" s="124" t="s">
        <v>1219</v>
      </c>
    </row>
    <row r="7" spans="1:15" collapsed="1">
      <c r="G7" s="118" t="s">
        <v>125</v>
      </c>
      <c r="H7" s="120" t="s">
        <v>120</v>
      </c>
      <c r="I7" s="124"/>
      <c r="J7" s="124"/>
      <c r="K7" s="124" t="s">
        <v>126</v>
      </c>
      <c r="L7" s="124" t="s">
        <v>154</v>
      </c>
      <c r="M7" s="124" t="s">
        <v>155</v>
      </c>
      <c r="N7" s="124" t="s">
        <v>155</v>
      </c>
    </row>
    <row r="8" spans="1:15">
      <c r="G8" s="118" t="s">
        <v>128</v>
      </c>
      <c r="H8" s="120" t="s">
        <v>120</v>
      </c>
      <c r="I8" s="124"/>
      <c r="J8" s="124"/>
      <c r="K8" s="124" t="b">
        <v>0</v>
      </c>
      <c r="L8" s="124" t="s">
        <v>1222</v>
      </c>
      <c r="M8" s="124"/>
      <c r="N8" s="124">
        <v>0</v>
      </c>
    </row>
    <row r="9" spans="1:15">
      <c r="G9" s="118" t="s">
        <v>129</v>
      </c>
      <c r="H9" s="120" t="s">
        <v>120</v>
      </c>
      <c r="I9" s="124"/>
      <c r="J9" s="124"/>
      <c r="K9" s="124"/>
      <c r="L9" s="124"/>
      <c r="M9" s="124"/>
      <c r="N9" s="124"/>
    </row>
    <row r="10" spans="1:15">
      <c r="G10" s="118" t="s">
        <v>130</v>
      </c>
      <c r="H10" s="120" t="s">
        <v>120</v>
      </c>
      <c r="I10" s="124"/>
      <c r="J10" s="124"/>
      <c r="K10" s="124"/>
      <c r="L10" s="124"/>
      <c r="M10" s="124"/>
      <c r="N10" s="124"/>
    </row>
    <row r="11" spans="1:15">
      <c r="I11" s="7"/>
      <c r="J11" s="7"/>
      <c r="K11" s="24"/>
      <c r="L11" s="24"/>
      <c r="M11" s="24"/>
      <c r="N11" s="24"/>
    </row>
    <row r="12" spans="1:15" ht="24">
      <c r="J12" s="25"/>
      <c r="K12" s="244" t="s">
        <v>131</v>
      </c>
      <c r="L12" s="184" t="s">
        <v>1388</v>
      </c>
      <c r="M12" s="483" t="s">
        <v>1389</v>
      </c>
      <c r="N12" s="485"/>
    </row>
    <row r="13" spans="1:15" ht="13.5">
      <c r="A13" s="21" t="s">
        <v>133</v>
      </c>
      <c r="C13" s="21" t="s">
        <v>134</v>
      </c>
      <c r="D13" s="21" t="s">
        <v>135</v>
      </c>
      <c r="I13" s="61" t="s">
        <v>136</v>
      </c>
      <c r="J13" s="278" t="s">
        <v>137</v>
      </c>
      <c r="K13" s="278" t="s">
        <v>138</v>
      </c>
      <c r="L13" s="291" t="s">
        <v>1223</v>
      </c>
      <c r="M13" s="279" t="s">
        <v>1390</v>
      </c>
      <c r="N13" s="279" t="s">
        <v>1391</v>
      </c>
      <c r="O13" s="100" t="s">
        <v>141</v>
      </c>
    </row>
    <row r="14" spans="1:15">
      <c r="A14" s="5" t="str" cm="1">
        <f t="array" ref="A14">_xlfn.UNIQUE(system.policy.EnergyReserveMargin.__145[Data Scenario Tag])</f>
        <v>ERM_Reliability</v>
      </c>
      <c r="C14" s="5" t="str" cm="1">
        <f t="array" ref="C14:C16">TRANSPOSE(_xlfn._xlws.FILTER(I12:O12,I12:O12&lt;&gt;""))</f>
        <v>Include in System</v>
      </c>
      <c r="D14" s="53" t="str" cm="1">
        <f t="array" aca="1" ref="D14" ca="1">IFERROR(HYPERLINK("#"&amp;CELL("address", INDEX(J$12:ZN$12,,MATCH(C14,J$12:ZN$12,0))),$C14),"")</f>
        <v>Include in System</v>
      </c>
      <c r="I14" s="58" t="s">
        <v>1212</v>
      </c>
      <c r="J14" s="57" t="s">
        <v>51</v>
      </c>
      <c r="K14" s="64" t="b">
        <v>1</v>
      </c>
      <c r="L14" s="9" t="s">
        <v>1222</v>
      </c>
      <c r="M14" s="66" t="s">
        <v>1392</v>
      </c>
      <c r="N14" s="66"/>
      <c r="O14" s="59"/>
    </row>
    <row r="15" spans="1:15">
      <c r="A15" s="5"/>
      <c r="C15" s="5" t="str">
        <v>Target Type</v>
      </c>
      <c r="D15" s="53" t="str" cm="1">
        <f t="array" aca="1" ref="D15" ca="1">IFERROR(HYPERLINK("#"&amp;CELL("address", INDEX(J$12:ZN$12,,MATCH(C15,J$12:ZN$12,0))),$C15),"")</f>
        <v>Target Type</v>
      </c>
    </row>
    <row r="16" spans="1:15">
      <c r="A16" s="5"/>
      <c r="C16" s="5" t="str">
        <v>Hourly Policy Target</v>
      </c>
      <c r="D16" s="53"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row r="18" spans="1:4">
      <c r="A18" s="5"/>
      <c r="C18" s="5"/>
      <c r="D18" s="18" t="str" cm="1">
        <f t="array" aca="1" ref="D18" ca="1">IFERROR(HYPERLINK("#"&amp;CELL("address",INDEX(I$12:O$12,,MATCH(C18,I$12:O$12,0))),$C18),IFERROR(HYPERLINK("#"&amp;CELL("address",INDEX(#REF!,,MATCH(C18,#REF!,0))),$C18),IFERROR(HYPERLINK("#"&amp;CELL("address",INDEX(#REF!,,MATCH(C18,#REF!,0))),$C18),"")))</f>
        <v/>
      </c>
    </row>
    <row r="19" spans="1:4">
      <c r="A19" s="5"/>
      <c r="C19" s="5"/>
      <c r="D19" s="18" t="str" cm="1">
        <f t="array" aca="1" ref="D19" ca="1">IFERROR(HYPERLINK("#"&amp;CELL("address",INDEX(I$12:O$12,,MATCH(C19,I$12:O$12,0))),$C19),IFERROR(HYPERLINK("#"&amp;CELL("address",INDEX(#REF!,,MATCH(C19,#REF!,0))),$C19),IFERROR(HYPERLINK("#"&amp;CELL("address",INDEX(#REF!,,MATCH(C19,#REF!,0))),$C19),"")))</f>
        <v/>
      </c>
    </row>
    <row r="20" spans="1:4">
      <c r="A20" s="5"/>
      <c r="C20" s="5"/>
      <c r="D20" s="18" t="str" cm="1">
        <f t="array" aca="1" ref="D20" ca="1">IFERROR(HYPERLINK("#"&amp;CELL("address",INDEX(I$12:O$12,,MATCH(C20,I$12:O$12,0))),$C20),IFERROR(HYPERLINK("#"&amp;CELL("address",INDEX(#REF!,,MATCH(C20,#REF!,0))),$C20),IFERROR(HYPERLINK("#"&amp;CELL("address",INDEX(#REF!,,MATCH(C20,#REF!,0))),$C20),"")))</f>
        <v/>
      </c>
    </row>
    <row r="21" spans="1:4">
      <c r="A21" s="5"/>
      <c r="C21" s="5"/>
      <c r="D21" s="18" t="str" cm="1">
        <f t="array" aca="1" ref="D21" ca="1">IFERROR(HYPERLINK("#"&amp;CELL("address",INDEX(I$12:O$12,,MATCH(C21,I$12:O$12,0))),$C21),IFERROR(HYPERLINK("#"&amp;CELL("address",INDEX(#REF!,,MATCH(C21,#REF!,0))),$C21),IFERROR(HYPERLINK("#"&amp;CELL("address",INDEX(#REF!,,MATCH(C21,#REF!,0))),$C21),"")))</f>
        <v/>
      </c>
    </row>
    <row r="22" spans="1:4">
      <c r="A22" s="5"/>
      <c r="C22" s="5"/>
      <c r="D22" s="18" t="str" cm="1">
        <f t="array" aca="1" ref="D22" ca="1">IFERROR(HYPERLINK("#"&amp;CELL("address",INDEX(I$12:O$12,,MATCH(C22,I$12:O$12,0))),$C22),IFERROR(HYPERLINK("#"&amp;CELL("address",INDEX(#REF!,,MATCH(C22,#REF!,0))),$C22),IFERROR(HYPERLINK("#"&amp;CELL("address",INDEX(#REF!,,MATCH(C22,#REF!,0))),$C22),"")))</f>
        <v/>
      </c>
    </row>
    <row r="23" spans="1:4">
      <c r="A23" s="5"/>
      <c r="C23" s="5"/>
      <c r="D23" s="18" t="str" cm="1">
        <f t="array" aca="1" ref="D23" ca="1">IFERROR(HYPERLINK("#"&amp;CELL("address",INDEX(I$12:O$12,,MATCH(C23,I$12:O$12,0))),$C23),IFERROR(HYPERLINK("#"&amp;CELL("address",INDEX(#REF!,,MATCH(C23,#REF!,0))),$C23),IFERROR(HYPERLINK("#"&amp;CELL("address",INDEX(#REF!,,MATCH(C23,#REF!,0))),$C23),"")))</f>
        <v/>
      </c>
    </row>
    <row r="24" spans="1:4">
      <c r="A24" s="5"/>
      <c r="C24" s="5"/>
      <c r="D24" s="18" t="str" cm="1">
        <f t="array" aca="1" ref="D24" ca="1">IFERROR(HYPERLINK("#"&amp;CELL("address",INDEX(I$12:O$12,,MATCH(C24,I$12:O$12,0))),$C24),IFERROR(HYPERLINK("#"&amp;CELL("address",INDEX(#REF!,,MATCH(C24,#REF!,0))),$C24),IFERROR(HYPERLINK("#"&amp;CELL("address",INDEX(#REF!,,MATCH(C24,#REF!,0))),$C24),"")))</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2AEB1-01CA-4CE2-8467-628DE2395917}">
  <sheetPr codeName="Sheet23">
    <tabColor rgb="FF7030A0"/>
  </sheetPr>
  <dimension ref="A1:CG25"/>
  <sheetViews>
    <sheetView tabSelected="1" workbookViewId="0">
      <selection activeCell="D8" sqref="D8"/>
    </sheetView>
  </sheetViews>
  <sheetFormatPr defaultColWidth="12" defaultRowHeight="12" customHeight="1" outlineLevelRow="1" outlineLevelCol="1"/>
  <cols>
    <col min="1" max="1" width="19" style="50" customWidth="1"/>
    <col min="2" max="2" width="2.83203125" style="50" customWidth="1"/>
    <col min="3" max="3" width="16.33203125" style="50" bestFit="1" customWidth="1"/>
    <col min="4" max="4" width="28.1640625" style="50" customWidth="1"/>
    <col min="5" max="5" width="8" style="50" customWidth="1"/>
    <col min="6" max="6" width="7.6640625" style="50" customWidth="1"/>
    <col min="7" max="7" width="2.83203125" style="50" customWidth="1"/>
    <col min="8" max="8" width="25.6640625" style="50" customWidth="1"/>
    <col min="9" max="9" width="2.1640625" style="50" customWidth="1"/>
    <col min="10" max="10" width="64" style="50" bestFit="1" customWidth="1"/>
    <col min="11" max="11" width="18.1640625" style="50" customWidth="1"/>
    <col min="12" max="12" width="15.83203125" style="50" customWidth="1"/>
    <col min="13" max="15" width="21" style="50" customWidth="1"/>
    <col min="16" max="16" width="19" style="50" customWidth="1"/>
    <col min="17" max="17" width="12" style="50" customWidth="1"/>
    <col min="18" max="18" width="35.83203125" style="50" customWidth="1"/>
    <col min="19" max="19" width="18.1640625" style="50" customWidth="1"/>
    <col min="20" max="20" width="15.33203125" style="50" bestFit="1" customWidth="1"/>
    <col min="21" max="22" width="23.1640625" style="50" customWidth="1"/>
    <col min="23" max="23" width="27.1640625" style="50" customWidth="1"/>
    <col min="24" max="24" width="26.83203125" style="50" customWidth="1"/>
    <col min="25" max="25" width="13.33203125" style="50" customWidth="1"/>
    <col min="26" max="29" width="13.33203125" style="50" hidden="1" customWidth="1" outlineLevel="1"/>
    <col min="30" max="30" width="13.33203125" style="50" customWidth="1" collapsed="1"/>
    <col min="31" max="34" width="13.33203125" style="50" hidden="1" customWidth="1" outlineLevel="1"/>
    <col min="35" max="35" width="13.33203125" style="50" customWidth="1" collapsed="1"/>
    <col min="36" max="39" width="13.33203125" style="50" hidden="1" customWidth="1" outlineLevel="1"/>
    <col min="40" max="40" width="13.33203125" style="50" customWidth="1" collapsed="1"/>
    <col min="41" max="44" width="13.33203125" style="50" hidden="1" customWidth="1" outlineLevel="1"/>
    <col min="45" max="45" width="13.33203125" style="50" customWidth="1" collapsed="1"/>
    <col min="46" max="49" width="13.33203125" style="50" hidden="1" customWidth="1" outlineLevel="1"/>
    <col min="50" max="50" width="13.33203125" style="50" customWidth="1" collapsed="1"/>
    <col min="51" max="51" width="26.83203125" style="50" customWidth="1"/>
    <col min="52" max="52" width="19.83203125" style="50" customWidth="1"/>
    <col min="53" max="53" width="12" style="50"/>
    <col min="54" max="54" width="34.33203125" style="50" customWidth="1"/>
    <col min="55" max="55" width="16.1640625" style="50" customWidth="1"/>
    <col min="56" max="56" width="15" style="50" customWidth="1"/>
    <col min="57" max="57" width="22.1640625" style="50" customWidth="1"/>
    <col min="58" max="58" width="20.83203125" style="50" customWidth="1"/>
    <col min="59" max="59" width="14" style="50" customWidth="1"/>
    <col min="60" max="63" width="14" style="50" hidden="1" customWidth="1" outlineLevel="1"/>
    <col min="64" max="64" width="14" style="50" customWidth="1" collapsed="1"/>
    <col min="65" max="68" width="14" style="50" hidden="1" customWidth="1" outlineLevel="1"/>
    <col min="69" max="69" width="14" style="50" customWidth="1" collapsed="1"/>
    <col min="70" max="73" width="14" style="50" hidden="1" customWidth="1" outlineLevel="1"/>
    <col min="74" max="74" width="14" style="50" customWidth="1" collapsed="1"/>
    <col min="75" max="78" width="14" style="50" hidden="1" customWidth="1" outlineLevel="1"/>
    <col min="79" max="79" width="14" style="50" customWidth="1" collapsed="1"/>
    <col min="80" max="83" width="14" style="50" hidden="1" customWidth="1" outlineLevel="1"/>
    <col min="84" max="84" width="14" style="50" customWidth="1" collapsed="1"/>
    <col min="85" max="85" width="14" style="50" customWidth="1"/>
    <col min="86" max="16384" width="12" style="50"/>
  </cols>
  <sheetData>
    <row r="1" spans="1:85" s="1" customFormat="1" ht="29.25" thickBot="1">
      <c r="A1" s="1" t="s">
        <v>1393</v>
      </c>
    </row>
    <row r="3" spans="1:85" s="2" customFormat="1" ht="19.5" thickBot="1">
      <c r="A3" s="50"/>
      <c r="B3" s="50"/>
      <c r="C3" s="50"/>
      <c r="D3" s="50"/>
      <c r="E3" s="50"/>
      <c r="F3" s="50"/>
      <c r="G3" s="50"/>
      <c r="H3" s="50"/>
      <c r="I3" s="50"/>
      <c r="J3" s="2" t="s">
        <v>1394</v>
      </c>
      <c r="R3" s="2" t="s">
        <v>1395</v>
      </c>
      <c r="BA3" s="2" t="s">
        <v>1396</v>
      </c>
    </row>
    <row r="5" spans="1:85"/>
    <row r="6" spans="1:85" s="7" customFormat="1" outlineLevel="1">
      <c r="H6" s="118" t="s">
        <v>119</v>
      </c>
      <c r="I6" s="118" t="s">
        <v>120</v>
      </c>
      <c r="J6" s="276" t="s">
        <v>121</v>
      </c>
      <c r="K6" s="276" t="s">
        <v>122</v>
      </c>
      <c r="L6" s="124" t="s">
        <v>114</v>
      </c>
      <c r="M6" s="124" t="s">
        <v>1397</v>
      </c>
      <c r="N6" s="124" t="s">
        <v>1398</v>
      </c>
      <c r="O6" s="124" t="s">
        <v>1399</v>
      </c>
      <c r="P6" s="24"/>
      <c r="Q6" s="24"/>
      <c r="R6" s="124" t="s">
        <v>121</v>
      </c>
      <c r="S6" s="124" t="s">
        <v>122</v>
      </c>
      <c r="T6" s="124" t="s">
        <v>114</v>
      </c>
      <c r="U6" s="124" t="s">
        <v>1400</v>
      </c>
      <c r="V6" s="124" t="s">
        <v>1489</v>
      </c>
      <c r="W6" s="124" t="s">
        <v>1402</v>
      </c>
      <c r="X6" s="124" t="s">
        <v>1554</v>
      </c>
      <c r="Y6" s="124" t="s">
        <v>1401</v>
      </c>
      <c r="Z6" s="124" t="s">
        <v>1401</v>
      </c>
      <c r="AA6" s="124" t="s">
        <v>1401</v>
      </c>
      <c r="AB6" s="124" t="s">
        <v>1401</v>
      </c>
      <c r="AC6" s="124" t="s">
        <v>1401</v>
      </c>
      <c r="AD6" s="124" t="s">
        <v>1401</v>
      </c>
      <c r="AE6" s="124" t="s">
        <v>1401</v>
      </c>
      <c r="AF6" s="124" t="s">
        <v>1401</v>
      </c>
      <c r="AG6" s="124" t="s">
        <v>1401</v>
      </c>
      <c r="AH6" s="124" t="s">
        <v>1401</v>
      </c>
      <c r="AI6" s="124" t="s">
        <v>1401</v>
      </c>
      <c r="AJ6" s="124" t="s">
        <v>1401</v>
      </c>
      <c r="AK6" s="124" t="s">
        <v>1401</v>
      </c>
      <c r="AL6" s="124" t="s">
        <v>1401</v>
      </c>
      <c r="AM6" s="124" t="s">
        <v>1401</v>
      </c>
      <c r="AN6" s="124" t="s">
        <v>1401</v>
      </c>
      <c r="AO6" s="124" t="s">
        <v>1401</v>
      </c>
      <c r="AP6" s="124" t="s">
        <v>1401</v>
      </c>
      <c r="AQ6" s="124" t="s">
        <v>1401</v>
      </c>
      <c r="AR6" s="124" t="s">
        <v>1401</v>
      </c>
      <c r="AS6" s="124" t="s">
        <v>1401</v>
      </c>
      <c r="AT6" s="124" t="s">
        <v>1401</v>
      </c>
      <c r="AU6" s="124" t="s">
        <v>1401</v>
      </c>
      <c r="AV6" s="124" t="s">
        <v>1401</v>
      </c>
      <c r="AW6" s="124" t="s">
        <v>1401</v>
      </c>
      <c r="AX6" s="124" t="s">
        <v>1401</v>
      </c>
      <c r="AY6" s="24"/>
      <c r="AZ6" s="24"/>
      <c r="BA6" s="124" t="s">
        <v>121</v>
      </c>
      <c r="BB6" s="124" t="s">
        <v>122</v>
      </c>
      <c r="BC6" s="124" t="s">
        <v>114</v>
      </c>
      <c r="BD6" s="124" t="s">
        <v>1403</v>
      </c>
      <c r="BE6" s="124" t="s">
        <v>1404</v>
      </c>
      <c r="BF6" s="124" t="s">
        <v>1556</v>
      </c>
      <c r="BG6" s="124" t="s">
        <v>1405</v>
      </c>
      <c r="BH6" s="124" t="s">
        <v>1405</v>
      </c>
      <c r="BI6" s="124" t="s">
        <v>1405</v>
      </c>
      <c r="BJ6" s="124" t="s">
        <v>1405</v>
      </c>
      <c r="BK6" s="124" t="s">
        <v>1405</v>
      </c>
      <c r="BL6" s="124" t="s">
        <v>1405</v>
      </c>
      <c r="BM6" s="124" t="s">
        <v>1405</v>
      </c>
      <c r="BN6" s="124" t="s">
        <v>1405</v>
      </c>
      <c r="BO6" s="124" t="s">
        <v>1405</v>
      </c>
      <c r="BP6" s="124" t="s">
        <v>1405</v>
      </c>
      <c r="BQ6" s="124" t="s">
        <v>1405</v>
      </c>
      <c r="BR6" s="124" t="s">
        <v>1405</v>
      </c>
      <c r="BS6" s="124" t="s">
        <v>1405</v>
      </c>
      <c r="BT6" s="124" t="s">
        <v>1405</v>
      </c>
      <c r="BU6" s="124" t="s">
        <v>1405</v>
      </c>
      <c r="BV6" s="124" t="s">
        <v>1405</v>
      </c>
      <c r="BW6" s="124" t="s">
        <v>1405</v>
      </c>
      <c r="BX6" s="124" t="s">
        <v>1405</v>
      </c>
      <c r="BY6" s="124" t="s">
        <v>1405</v>
      </c>
      <c r="BZ6" s="124" t="s">
        <v>1405</v>
      </c>
      <c r="CA6" s="124" t="s">
        <v>1405</v>
      </c>
      <c r="CB6" s="124" t="s">
        <v>1405</v>
      </c>
      <c r="CC6" s="124" t="s">
        <v>1405</v>
      </c>
      <c r="CD6" s="124" t="s">
        <v>1405</v>
      </c>
      <c r="CE6" s="124" t="s">
        <v>1405</v>
      </c>
      <c r="CF6" s="124" t="s">
        <v>1405</v>
      </c>
    </row>
    <row r="7" spans="1:85" s="7" customFormat="1">
      <c r="H7" s="118" t="s">
        <v>125</v>
      </c>
      <c r="I7" s="118" t="s">
        <v>120</v>
      </c>
      <c r="J7" s="276"/>
      <c r="K7" s="276"/>
      <c r="L7" s="124" t="s">
        <v>126</v>
      </c>
      <c r="M7" s="124" t="s">
        <v>154</v>
      </c>
      <c r="N7" s="124" t="s">
        <v>154</v>
      </c>
      <c r="O7" s="124" t="s">
        <v>154</v>
      </c>
      <c r="P7" s="24"/>
      <c r="Q7" s="24"/>
      <c r="R7" s="124"/>
      <c r="S7" s="124"/>
      <c r="T7" s="124" t="s">
        <v>126</v>
      </c>
      <c r="U7" s="124" t="s">
        <v>154</v>
      </c>
      <c r="V7" s="124" t="s">
        <v>154</v>
      </c>
      <c r="W7" s="124" t="s">
        <v>154</v>
      </c>
      <c r="X7" s="124" t="s">
        <v>154</v>
      </c>
      <c r="Y7" s="124" t="s">
        <v>154</v>
      </c>
      <c r="Z7" s="124" t="s">
        <v>154</v>
      </c>
      <c r="AA7" s="124" t="s">
        <v>154</v>
      </c>
      <c r="AB7" s="124" t="s">
        <v>154</v>
      </c>
      <c r="AC7" s="124" t="s">
        <v>154</v>
      </c>
      <c r="AD7" s="124" t="s">
        <v>154</v>
      </c>
      <c r="AE7" s="124" t="s">
        <v>154</v>
      </c>
      <c r="AF7" s="124" t="s">
        <v>154</v>
      </c>
      <c r="AG7" s="124" t="s">
        <v>154</v>
      </c>
      <c r="AH7" s="124" t="s">
        <v>154</v>
      </c>
      <c r="AI7" s="124" t="s">
        <v>154</v>
      </c>
      <c r="AJ7" s="124" t="s">
        <v>154</v>
      </c>
      <c r="AK7" s="124" t="s">
        <v>154</v>
      </c>
      <c r="AL7" s="124" t="s">
        <v>154</v>
      </c>
      <c r="AM7" s="124" t="s">
        <v>154</v>
      </c>
      <c r="AN7" s="124" t="s">
        <v>154</v>
      </c>
      <c r="AO7" s="124" t="s">
        <v>154</v>
      </c>
      <c r="AP7" s="124" t="s">
        <v>154</v>
      </c>
      <c r="AQ7" s="124" t="s">
        <v>154</v>
      </c>
      <c r="AR7" s="124" t="s">
        <v>154</v>
      </c>
      <c r="AS7" s="124" t="s">
        <v>154</v>
      </c>
      <c r="AT7" s="124" t="s">
        <v>154</v>
      </c>
      <c r="AU7" s="124" t="s">
        <v>154</v>
      </c>
      <c r="AV7" s="124" t="s">
        <v>154</v>
      </c>
      <c r="AW7" s="124" t="s">
        <v>154</v>
      </c>
      <c r="AX7" s="124" t="s">
        <v>154</v>
      </c>
      <c r="AY7" s="24"/>
      <c r="AZ7" s="24"/>
      <c r="BA7" s="124"/>
      <c r="BB7" s="124" t="s">
        <v>125</v>
      </c>
      <c r="BC7" s="124" t="s">
        <v>126</v>
      </c>
      <c r="BD7" s="124" t="s">
        <v>154</v>
      </c>
      <c r="BE7" s="124" t="s">
        <v>1406</v>
      </c>
      <c r="BF7" s="124" t="s">
        <v>1406</v>
      </c>
      <c r="BG7" s="124" t="s">
        <v>1406</v>
      </c>
      <c r="BH7" s="124" t="s">
        <v>1406</v>
      </c>
      <c r="BI7" s="124" t="s">
        <v>1406</v>
      </c>
      <c r="BJ7" s="124" t="s">
        <v>1406</v>
      </c>
      <c r="BK7" s="124" t="s">
        <v>1406</v>
      </c>
      <c r="BL7" s="124" t="s">
        <v>1406</v>
      </c>
      <c r="BM7" s="124" t="s">
        <v>1406</v>
      </c>
      <c r="BN7" s="124" t="s">
        <v>1406</v>
      </c>
      <c r="BO7" s="124" t="s">
        <v>1406</v>
      </c>
      <c r="BP7" s="124" t="s">
        <v>1406</v>
      </c>
      <c r="BQ7" s="124" t="s">
        <v>1406</v>
      </c>
      <c r="BR7" s="124" t="s">
        <v>1406</v>
      </c>
      <c r="BS7" s="124" t="s">
        <v>1406</v>
      </c>
      <c r="BT7" s="124" t="s">
        <v>1406</v>
      </c>
      <c r="BU7" s="124" t="s">
        <v>1406</v>
      </c>
      <c r="BV7" s="124" t="s">
        <v>1406</v>
      </c>
      <c r="BW7" s="124" t="s">
        <v>1406</v>
      </c>
      <c r="BX7" s="124" t="s">
        <v>1406</v>
      </c>
      <c r="BY7" s="124" t="s">
        <v>1406</v>
      </c>
      <c r="BZ7" s="124" t="s">
        <v>1406</v>
      </c>
      <c r="CA7" s="124" t="s">
        <v>1406</v>
      </c>
      <c r="CB7" s="124" t="s">
        <v>1406</v>
      </c>
      <c r="CC7" s="124" t="s">
        <v>1406</v>
      </c>
      <c r="CD7" s="124" t="s">
        <v>1406</v>
      </c>
      <c r="CE7" s="124" t="s">
        <v>1406</v>
      </c>
      <c r="CF7" s="124" t="s">
        <v>1406</v>
      </c>
    </row>
    <row r="8" spans="1:85" s="7" customFormat="1">
      <c r="H8" s="118" t="s">
        <v>128</v>
      </c>
      <c r="I8" s="118" t="s">
        <v>120</v>
      </c>
      <c r="J8" s="276"/>
      <c r="K8" s="276"/>
      <c r="L8" s="124" t="b">
        <v>0</v>
      </c>
      <c r="M8" s="124"/>
      <c r="N8" s="124"/>
      <c r="O8" s="124"/>
      <c r="P8" s="24"/>
      <c r="Q8" s="24"/>
      <c r="R8" s="124"/>
      <c r="S8" s="124"/>
      <c r="T8" s="124" t="b">
        <v>0</v>
      </c>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24"/>
      <c r="AZ8" s="24"/>
      <c r="BA8" s="124"/>
      <c r="BB8" s="124"/>
      <c r="BC8" s="124" t="b">
        <v>0</v>
      </c>
      <c r="BD8" s="124"/>
      <c r="BE8" s="124"/>
      <c r="BF8" s="124"/>
      <c r="BG8" s="124"/>
      <c r="BH8" s="124"/>
      <c r="BI8" s="124"/>
      <c r="BJ8" s="124"/>
      <c r="BK8" s="124"/>
      <c r="BL8" s="124"/>
      <c r="BM8" s="124"/>
      <c r="BN8" s="124"/>
      <c r="BO8" s="124"/>
      <c r="BP8" s="124"/>
      <c r="BQ8" s="124"/>
      <c r="BR8" s="124"/>
      <c r="BS8" s="124"/>
      <c r="BT8" s="124"/>
      <c r="BU8" s="124"/>
      <c r="BV8" s="124"/>
      <c r="BW8" s="124"/>
      <c r="BX8" s="124"/>
      <c r="BY8" s="124"/>
      <c r="BZ8" s="124"/>
      <c r="CA8" s="124"/>
      <c r="CB8" s="124"/>
      <c r="CC8" s="124"/>
      <c r="CD8" s="124"/>
      <c r="CE8" s="124"/>
      <c r="CF8" s="124"/>
    </row>
    <row r="9" spans="1:85" s="7" customFormat="1">
      <c r="H9" s="118" t="s">
        <v>129</v>
      </c>
      <c r="I9" s="118" t="s">
        <v>120</v>
      </c>
      <c r="J9" s="276"/>
      <c r="K9" s="276"/>
      <c r="L9" s="124"/>
      <c r="M9" s="124"/>
      <c r="N9" s="124"/>
      <c r="O9" s="124"/>
      <c r="P9" s="24"/>
      <c r="Q9" s="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24"/>
      <c r="AZ9" s="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row>
    <row r="10" spans="1:85" s="7" customFormat="1">
      <c r="H10" s="118" t="s">
        <v>130</v>
      </c>
      <c r="I10" s="118" t="s">
        <v>120</v>
      </c>
      <c r="J10" s="276"/>
      <c r="K10" s="276"/>
      <c r="L10" s="124"/>
      <c r="M10" s="124"/>
      <c r="N10" s="124"/>
      <c r="O10" s="124"/>
      <c r="P10" s="24"/>
      <c r="Q10" s="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24"/>
      <c r="AZ10" s="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row>
    <row r="11" spans="1:85" s="7" customFormat="1"/>
    <row r="12" spans="1:85">
      <c r="L12" s="125" t="s">
        <v>131</v>
      </c>
      <c r="M12" s="483" t="s">
        <v>1407</v>
      </c>
      <c r="N12" s="484"/>
      <c r="O12" s="485"/>
      <c r="S12" s="145"/>
      <c r="T12" s="125" t="s">
        <v>131</v>
      </c>
      <c r="U12" s="454" t="s">
        <v>1408</v>
      </c>
      <c r="V12" s="455" t="s">
        <v>1490</v>
      </c>
      <c r="W12" s="528" t="s">
        <v>1568</v>
      </c>
      <c r="X12" s="529"/>
      <c r="Y12" s="530" t="s">
        <v>1569</v>
      </c>
      <c r="Z12" s="531"/>
      <c r="AA12" s="531"/>
      <c r="AB12" s="531"/>
      <c r="AC12" s="531"/>
      <c r="AD12" s="531"/>
      <c r="AE12" s="531"/>
      <c r="AF12" s="531"/>
      <c r="AG12" s="531"/>
      <c r="AH12" s="531"/>
      <c r="AI12" s="531"/>
      <c r="AJ12" s="531"/>
      <c r="AK12" s="531"/>
      <c r="AL12" s="531"/>
      <c r="AM12" s="531"/>
      <c r="AN12" s="531"/>
      <c r="AO12" s="531"/>
      <c r="AP12" s="531"/>
      <c r="AQ12" s="531"/>
      <c r="AR12" s="531"/>
      <c r="AS12" s="531"/>
      <c r="AT12" s="531"/>
      <c r="AU12" s="531"/>
      <c r="AV12" s="531"/>
      <c r="AW12" s="531"/>
      <c r="AX12" s="532"/>
      <c r="AY12" s="145"/>
      <c r="BA12" s="7"/>
      <c r="BB12" s="24"/>
      <c r="BC12" s="142" t="s">
        <v>131</v>
      </c>
      <c r="BD12" s="454" t="s">
        <v>1409</v>
      </c>
      <c r="BE12" s="528" t="s">
        <v>1410</v>
      </c>
      <c r="BF12" s="529"/>
      <c r="BG12" s="528" t="s">
        <v>1411</v>
      </c>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29"/>
    </row>
    <row r="13" spans="1:85" ht="13.5">
      <c r="A13" s="21" t="s">
        <v>133</v>
      </c>
      <c r="C13" s="21" t="s">
        <v>134</v>
      </c>
      <c r="D13" s="21" t="s">
        <v>135</v>
      </c>
      <c r="E13" s="153" t="s">
        <v>165</v>
      </c>
      <c r="F13" s="149" t="s">
        <v>166</v>
      </c>
      <c r="J13" s="456" t="s">
        <v>136</v>
      </c>
      <c r="K13" s="454" t="s">
        <v>137</v>
      </c>
      <c r="L13" s="457" t="s">
        <v>138</v>
      </c>
      <c r="M13" s="458" t="s">
        <v>1412</v>
      </c>
      <c r="N13" s="459" t="s">
        <v>1413</v>
      </c>
      <c r="O13" s="460" t="s">
        <v>1414</v>
      </c>
      <c r="P13" s="461" t="s">
        <v>141</v>
      </c>
      <c r="R13" s="462" t="s">
        <v>136</v>
      </c>
      <c r="S13" s="454" t="s">
        <v>137</v>
      </c>
      <c r="T13" s="457" t="s">
        <v>138</v>
      </c>
      <c r="U13" s="457" t="s">
        <v>1408</v>
      </c>
      <c r="V13" s="458" t="s">
        <v>1490</v>
      </c>
      <c r="W13" s="463" t="s">
        <v>1415</v>
      </c>
      <c r="X13" s="464" t="s">
        <v>1555</v>
      </c>
      <c r="Y13" s="465" t="s">
        <v>1570</v>
      </c>
      <c r="Z13" s="465" t="s">
        <v>1571</v>
      </c>
      <c r="AA13" s="465" t="s">
        <v>1572</v>
      </c>
      <c r="AB13" s="465" t="s">
        <v>1573</v>
      </c>
      <c r="AC13" s="465" t="s">
        <v>1574</v>
      </c>
      <c r="AD13" s="465" t="s">
        <v>1575</v>
      </c>
      <c r="AE13" s="465" t="s">
        <v>1576</v>
      </c>
      <c r="AF13" s="465" t="s">
        <v>1577</v>
      </c>
      <c r="AG13" s="465" t="s">
        <v>1578</v>
      </c>
      <c r="AH13" s="465" t="s">
        <v>1579</v>
      </c>
      <c r="AI13" s="465" t="s">
        <v>1580</v>
      </c>
      <c r="AJ13" s="465" t="s">
        <v>1581</v>
      </c>
      <c r="AK13" s="465" t="s">
        <v>1582</v>
      </c>
      <c r="AL13" s="465" t="s">
        <v>1583</v>
      </c>
      <c r="AM13" s="465" t="s">
        <v>1584</v>
      </c>
      <c r="AN13" s="465" t="s">
        <v>1585</v>
      </c>
      <c r="AO13" s="465" t="s">
        <v>1586</v>
      </c>
      <c r="AP13" s="465" t="s">
        <v>1587</v>
      </c>
      <c r="AQ13" s="465" t="s">
        <v>1588</v>
      </c>
      <c r="AR13" s="465" t="s">
        <v>1589</v>
      </c>
      <c r="AS13" s="465" t="s">
        <v>1590</v>
      </c>
      <c r="AT13" s="465" t="s">
        <v>1591</v>
      </c>
      <c r="AU13" s="465" t="s">
        <v>1592</v>
      </c>
      <c r="AV13" s="465" t="s">
        <v>1593</v>
      </c>
      <c r="AW13" s="465" t="s">
        <v>1594</v>
      </c>
      <c r="AX13" s="466" t="s">
        <v>1595</v>
      </c>
      <c r="AY13" s="467" t="s">
        <v>141</v>
      </c>
      <c r="BA13" s="468" t="s">
        <v>136</v>
      </c>
      <c r="BB13" s="469" t="s">
        <v>137</v>
      </c>
      <c r="BC13" s="470" t="s">
        <v>138</v>
      </c>
      <c r="BD13" s="471" t="s">
        <v>1409</v>
      </c>
      <c r="BE13" s="472" t="s">
        <v>1557</v>
      </c>
      <c r="BF13" s="455" t="s">
        <v>1558</v>
      </c>
      <c r="BG13" s="473" t="s">
        <v>1227</v>
      </c>
      <c r="BH13" s="473" t="s">
        <v>1228</v>
      </c>
      <c r="BI13" s="473" t="s">
        <v>1229</v>
      </c>
      <c r="BJ13" s="473" t="s">
        <v>1230</v>
      </c>
      <c r="BK13" s="473" t="s">
        <v>1231</v>
      </c>
      <c r="BL13" s="473" t="s">
        <v>1232</v>
      </c>
      <c r="BM13" s="473" t="s">
        <v>1233</v>
      </c>
      <c r="BN13" s="473" t="s">
        <v>1234</v>
      </c>
      <c r="BO13" s="473" t="s">
        <v>1235</v>
      </c>
      <c r="BP13" s="473" t="s">
        <v>1236</v>
      </c>
      <c r="BQ13" s="473" t="s">
        <v>1237</v>
      </c>
      <c r="BR13" s="473" t="s">
        <v>1238</v>
      </c>
      <c r="BS13" s="473" t="s">
        <v>1239</v>
      </c>
      <c r="BT13" s="473" t="s">
        <v>1240</v>
      </c>
      <c r="BU13" s="473" t="s">
        <v>1241</v>
      </c>
      <c r="BV13" s="473" t="s">
        <v>1242</v>
      </c>
      <c r="BW13" s="473" t="s">
        <v>1243</v>
      </c>
      <c r="BX13" s="473" t="s">
        <v>1244</v>
      </c>
      <c r="BY13" s="473" t="s">
        <v>1245</v>
      </c>
      <c r="BZ13" s="473" t="s">
        <v>1246</v>
      </c>
      <c r="CA13" s="473" t="s">
        <v>1247</v>
      </c>
      <c r="CB13" s="473" t="s">
        <v>1248</v>
      </c>
      <c r="CC13" s="473" t="s">
        <v>1249</v>
      </c>
      <c r="CD13" s="473" t="s">
        <v>1250</v>
      </c>
      <c r="CE13" s="473" t="s">
        <v>1251</v>
      </c>
      <c r="CF13" s="473" t="s">
        <v>1252</v>
      </c>
      <c r="CG13" s="474" t="s">
        <v>141</v>
      </c>
    </row>
    <row r="14" spans="1:85">
      <c r="A14" s="5" cm="1">
        <f t="array" ref="A14">_xlfn.UNIQUE(_xlfn.VSTACK(core.three_way_linkage.CustomConstraintLinkage.__135[Data Scenario Tag],core.custom_constraint.CustomConstraintLHS.__13618[Data Scenario Tag]))</f>
        <v>0</v>
      </c>
      <c r="C14" s="5" t="str" cm="1">
        <f t="array" ref="C14:C24">TRANSPOSE(_xlfn._xlws.FILTER($J$12:$AAS$12,$J$12:$AAS$12&lt;&gt;""))</f>
        <v>Include in System</v>
      </c>
      <c r="D14" s="53" t="str" cm="1">
        <f t="array" aca="1" ref="D14" ca="1">IFERROR(HYPERLINK("#"&amp;CELL("address", INDEX(K$12:AAG$12,,MATCH(C14,K$12:AAG$12,0))),$C14),"")</f>
        <v>Include in System</v>
      </c>
      <c r="E14" s="155"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475" t="b">
        <v>1</v>
      </c>
      <c r="J14" s="29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294" t="b">
        <v>0</v>
      </c>
      <c r="M14" s="292"/>
      <c r="N14" s="292"/>
      <c r="O14" s="293"/>
      <c r="P14" s="249"/>
      <c r="R14" s="400"/>
      <c r="T14" s="297" t="b">
        <v>0</v>
      </c>
      <c r="U14" s="296"/>
      <c r="V14" s="451"/>
      <c r="W14" s="304"/>
      <c r="X14" s="304"/>
      <c r="Y14" s="295"/>
      <c r="Z14" s="295"/>
      <c r="AA14" s="295"/>
      <c r="AB14" s="295"/>
      <c r="AC14" s="295"/>
      <c r="AD14" s="295"/>
      <c r="AE14" s="295"/>
      <c r="AF14" s="295"/>
      <c r="AG14" s="295"/>
      <c r="AH14" s="295"/>
      <c r="AI14" s="295"/>
      <c r="AJ14" s="295"/>
      <c r="AK14" s="295"/>
      <c r="AL14" s="295"/>
      <c r="AM14" s="295"/>
      <c r="AN14" s="295"/>
      <c r="AO14" s="295"/>
      <c r="AP14" s="295"/>
      <c r="AQ14" s="295"/>
      <c r="AR14" s="295"/>
      <c r="AS14" s="295"/>
      <c r="AT14" s="295"/>
      <c r="AU14" s="295"/>
      <c r="AV14" s="295"/>
      <c r="AW14" s="295"/>
      <c r="AX14" s="295"/>
      <c r="AY14" s="295"/>
      <c r="BA14" s="263"/>
      <c r="BB14" s="192"/>
      <c r="BC14" s="261" t="b">
        <v>0</v>
      </c>
      <c r="BD14" s="9"/>
      <c r="BE14" s="304"/>
      <c r="BF14" s="304"/>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299"/>
    </row>
    <row r="15" spans="1:85">
      <c r="A15" s="5"/>
      <c r="C15" s="5" t="str">
        <v>Constraint Components</v>
      </c>
      <c r="D15" s="53" t="str" cm="1">
        <f t="array" aca="1" ref="D15" ca="1">IFERROR(HYPERLINK("#"&amp;CELL("address", INDEX(K$12:AAG$12,,MATCH(C15,K$12:AAG$12,0))),$C15),"")</f>
        <v>Constraint Components</v>
      </c>
      <c r="E15" s="155"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475" t="b">
        <v>1</v>
      </c>
      <c r="J15"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46" t="b">
        <v>0</v>
      </c>
      <c r="M15" s="245"/>
      <c r="N15" s="245"/>
      <c r="O15" s="245"/>
      <c r="P15" s="249"/>
      <c r="R15" s="252"/>
      <c r="T15" s="253" t="b">
        <v>0</v>
      </c>
      <c r="U15" s="143"/>
      <c r="V15" s="143"/>
      <c r="W15" s="305"/>
      <c r="X15" s="305"/>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249"/>
      <c r="AX15" s="249"/>
      <c r="AY15" s="249"/>
      <c r="BA15" s="263"/>
      <c r="BB15" s="192"/>
      <c r="BC15" s="261" t="b">
        <v>0</v>
      </c>
      <c r="BD15" s="9"/>
      <c r="BE15" s="305"/>
      <c r="BF15" s="305"/>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300"/>
    </row>
    <row r="16" spans="1:85">
      <c r="A16" s="5"/>
      <c r="C16" s="5" t="str">
        <v>Include in System</v>
      </c>
      <c r="D16" s="53" t="str" cm="1">
        <f t="array" aca="1" ref="D16" ca="1">IFERROR(HYPERLINK("#"&amp;CELL("address", INDEX(K$12:AAG$12,,MATCH(C16,K$12:AAG$12,0))),$C16),"")</f>
        <v>Include in System</v>
      </c>
      <c r="E16" s="155"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475" t="b">
        <v>1</v>
      </c>
      <c r="J16"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6" s="250" t="b">
        <v>0</v>
      </c>
      <c r="M16" s="251"/>
      <c r="N16" s="245"/>
      <c r="O16" s="248"/>
      <c r="P16" s="103"/>
      <c r="R16" s="252"/>
      <c r="T16" s="253" t="b">
        <v>0</v>
      </c>
      <c r="U16" s="143"/>
      <c r="V16" s="143"/>
      <c r="W16" s="305"/>
      <c r="X16" s="305"/>
      <c r="Y16" s="249"/>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BA16" s="263"/>
      <c r="BB16" s="192"/>
      <c r="BC16" s="261" t="b">
        <v>0</v>
      </c>
      <c r="BD16" s="9"/>
      <c r="BE16" s="305"/>
      <c r="BF16" s="305"/>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301"/>
    </row>
    <row r="17" spans="1:85">
      <c r="A17" s="5"/>
      <c r="C17" s="5" t="str">
        <v>Pyomo Component Name</v>
      </c>
      <c r="D17" s="53" t="str" cm="1">
        <f t="array" aca="1" ref="D17" ca="1">IFERROR(HYPERLINK("#"&amp;CELL("address", INDEX(K$12:AAG$12,,MATCH(C17,K$12:AAG$12,0))),$C17),"")</f>
        <v>Pyomo Component Name</v>
      </c>
      <c r="E17" s="155"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475" t="b">
        <v>1</v>
      </c>
      <c r="J17"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7" s="246" t="b">
        <v>0</v>
      </c>
      <c r="M17" s="245"/>
      <c r="N17" s="245"/>
      <c r="O17" s="248"/>
      <c r="P17" s="249"/>
      <c r="R17" s="252"/>
      <c r="T17" s="253" t="b">
        <v>0</v>
      </c>
      <c r="U17" s="143"/>
      <c r="V17" s="143"/>
      <c r="W17" s="306"/>
      <c r="X17" s="306"/>
      <c r="Y17" s="249"/>
      <c r="Z17" s="249"/>
      <c r="AA17" s="249"/>
      <c r="AB17" s="249"/>
      <c r="AC17" s="249"/>
      <c r="AD17" s="249"/>
      <c r="AE17" s="249"/>
      <c r="AF17" s="249"/>
      <c r="AG17" s="249"/>
      <c r="AH17" s="249"/>
      <c r="AI17" s="249"/>
      <c r="AJ17" s="249"/>
      <c r="AK17" s="249"/>
      <c r="AL17" s="249"/>
      <c r="AM17" s="249"/>
      <c r="AN17" s="249"/>
      <c r="AO17" s="249"/>
      <c r="AP17" s="249"/>
      <c r="AQ17" s="249"/>
      <c r="AR17" s="249"/>
      <c r="AS17" s="249"/>
      <c r="AT17" s="249"/>
      <c r="AU17" s="249"/>
      <c r="AV17" s="249"/>
      <c r="AW17" s="249"/>
      <c r="AX17" s="249"/>
      <c r="AY17" s="249"/>
      <c r="BA17" s="263"/>
      <c r="BB17" s="192"/>
      <c r="BC17" s="262" t="b">
        <v>0</v>
      </c>
      <c r="BD17" s="9"/>
      <c r="BE17" s="306"/>
      <c r="BF17" s="306"/>
      <c r="BG17" s="260"/>
      <c r="BH17" s="260"/>
      <c r="BI17" s="260"/>
      <c r="BJ17" s="260"/>
      <c r="BK17" s="260"/>
      <c r="BL17" s="260"/>
      <c r="BM17" s="260"/>
      <c r="BN17" s="260"/>
      <c r="BO17" s="260"/>
      <c r="BP17" s="260"/>
      <c r="BQ17" s="260"/>
      <c r="BR17" s="260"/>
      <c r="BS17" s="260"/>
      <c r="BT17" s="260"/>
      <c r="BU17" s="260"/>
      <c r="BV17" s="260"/>
      <c r="BW17" s="260"/>
      <c r="BX17" s="260"/>
      <c r="BY17" s="260"/>
      <c r="BZ17" s="260"/>
      <c r="CA17" s="260"/>
      <c r="CB17" s="260"/>
      <c r="CC17" s="260"/>
      <c r="CD17" s="260"/>
      <c r="CE17" s="260"/>
      <c r="CF17" s="260"/>
      <c r="CG17" s="300"/>
    </row>
    <row r="18" spans="1:85">
      <c r="A18" s="5"/>
      <c r="C18" s="5" t="str">
        <v>Additional Index</v>
      </c>
      <c r="D18" s="53" t="str" cm="1">
        <f t="array" aca="1" ref="D18" ca="1">IFERROR(HYPERLINK("#"&amp;CELL("address", INDEX(K$12:AAG$12,,MATCH(C18,K$12:AAG$12,0))),$C18),"")</f>
        <v>Additional Index</v>
      </c>
      <c r="E18" s="155"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18" s="475" t="b">
        <v>1</v>
      </c>
      <c r="J18"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476"/>
      <c r="L18" s="246" t="b">
        <v>0</v>
      </c>
      <c r="M18" s="245"/>
      <c r="N18" s="245"/>
      <c r="O18" s="248"/>
      <c r="P18" s="249"/>
      <c r="R18" s="252"/>
      <c r="T18" s="253" t="b">
        <v>0</v>
      </c>
      <c r="U18" s="143"/>
      <c r="V18" s="143"/>
      <c r="W18" s="306"/>
      <c r="X18" s="306"/>
      <c r="Y18" s="249"/>
      <c r="Z18" s="249"/>
      <c r="AA18" s="249"/>
      <c r="AB18" s="249"/>
      <c r="AC18" s="249"/>
      <c r="AD18" s="249"/>
      <c r="AE18" s="249"/>
      <c r="AF18" s="249"/>
      <c r="AG18" s="249"/>
      <c r="AH18" s="249"/>
      <c r="AI18" s="249"/>
      <c r="AJ18" s="249"/>
      <c r="AK18" s="249"/>
      <c r="AL18" s="249"/>
      <c r="AM18" s="249"/>
      <c r="AN18" s="249"/>
      <c r="AO18" s="249"/>
      <c r="AP18" s="249"/>
      <c r="AQ18" s="249"/>
      <c r="AR18" s="249"/>
      <c r="AS18" s="249"/>
      <c r="AT18" s="249"/>
      <c r="AU18" s="249"/>
      <c r="AV18" s="249"/>
      <c r="AW18" s="249"/>
      <c r="AX18" s="249"/>
      <c r="AY18" s="249"/>
      <c r="BA18" s="263"/>
      <c r="BB18" s="192"/>
      <c r="BC18" s="262" t="b">
        <v>0</v>
      </c>
      <c r="BD18" s="9"/>
      <c r="BE18" s="306"/>
      <c r="BF18" s="306"/>
      <c r="BG18" s="260"/>
      <c r="BH18" s="260"/>
      <c r="BI18" s="260"/>
      <c r="BJ18" s="260"/>
      <c r="BK18" s="260"/>
      <c r="BL18" s="260"/>
      <c r="BM18" s="260"/>
      <c r="BN18" s="260"/>
      <c r="BO18" s="260"/>
      <c r="BP18" s="260"/>
      <c r="BQ18" s="260"/>
      <c r="BR18" s="260"/>
      <c r="BS18" s="260"/>
      <c r="BT18" s="260"/>
      <c r="BU18" s="260"/>
      <c r="BV18" s="260"/>
      <c r="BW18" s="260"/>
      <c r="BX18" s="260"/>
      <c r="BY18" s="260"/>
      <c r="BZ18" s="260"/>
      <c r="CA18" s="260"/>
      <c r="CB18" s="260"/>
      <c r="CC18" s="260"/>
      <c r="CD18" s="260"/>
      <c r="CE18" s="260"/>
      <c r="CF18" s="260"/>
      <c r="CG18" s="302"/>
    </row>
    <row r="19" spans="1:85">
      <c r="A19" s="5"/>
      <c r="C19" s="5" t="str">
        <v>Hourly LHS Multipliers</v>
      </c>
      <c r="D19" s="53" t="str" cm="1">
        <f t="array" aca="1" ref="D19" ca="1">IFERROR(HYPERLINK("#"&amp;CELL("address", INDEX(K$12:AAG$12,,MATCH(C19,K$12:AAG$12,0))),$C19),"")</f>
        <v>Hourly LHS Multipliers</v>
      </c>
      <c r="E19" s="155"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W:X</v>
      </c>
      <c r="F19" s="475" t="b">
        <v>1</v>
      </c>
    </row>
    <row r="20" spans="1:85">
      <c r="A20" s="5"/>
      <c r="C20" s="5" t="str">
        <v>Modeled Year LHS Multipliers</v>
      </c>
      <c r="D20" s="53" t="str" cm="1">
        <f t="array" aca="1" ref="D20" ca="1">IFERROR(HYPERLINK("#"&amp;CELL("address", INDEX(K$12:AAG$12,,MATCH(C20,K$12:AAG$12,0))),$C20),"")</f>
        <v>Modeled Year LHS Multipliers</v>
      </c>
      <c r="E20" s="155"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Y:BB</v>
      </c>
      <c r="F20" s="475" t="b">
        <v>1</v>
      </c>
    </row>
    <row r="21" spans="1:85">
      <c r="A21" s="5"/>
      <c r="C21" s="5" t="str">
        <v>Include in System</v>
      </c>
      <c r="D21" s="53" t="str" cm="1">
        <f t="array" aca="1" ref="D21" ca="1">IFERROR(HYPERLINK("#"&amp;CELL("address", INDEX(K$12:AAG$12,,MATCH(C21,K$12:AAG$12,0))),$C21),"")</f>
        <v>Include in System</v>
      </c>
      <c r="E21" s="155"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21" s="475" t="b">
        <v>1</v>
      </c>
    </row>
    <row r="22" spans="1:85">
      <c r="A22" s="5"/>
      <c r="C22" s="5" t="str">
        <v>Constraint Operator</v>
      </c>
      <c r="D22" s="53" t="str" cm="1">
        <f t="array" aca="1" ref="D22" ca="1">IFERROR(HYPERLINK("#"&amp;CELL("address", INDEX(K$12:AAG$12,,MATCH(C22,K$12:AAG$12,0))),$C22),"")</f>
        <v>Constraint Operator</v>
      </c>
      <c r="E22" s="155"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BD:BD</v>
      </c>
      <c r="F22" s="477" t="b">
        <v>1</v>
      </c>
    </row>
    <row r="23" spans="1:85">
      <c r="C23" s="5" t="str">
        <v>Hourly RHS Target</v>
      </c>
      <c r="D23" s="53" t="str" cm="1">
        <f t="array" aca="1" ref="D23" ca="1">IFERROR(HYPERLINK("#"&amp;CELL("address", INDEX(K$12:AAG$12,,MATCH(C23,K$12:AAG$12,0))),$C23),"")</f>
        <v>Hourly RHS Target</v>
      </c>
      <c r="E23" s="155"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23" s="477" t="b">
        <v>1</v>
      </c>
    </row>
    <row r="24" spans="1:85">
      <c r="C24" s="5" t="str">
        <v>Annual RHS Target</v>
      </c>
      <c r="D24" s="53" t="str" cm="1">
        <f t="array" aca="1" ref="D24" ca="1">IFERROR(HYPERLINK("#"&amp;CELL("address", INDEX(K$12:AAG$12,,MATCH(C24,K$12:AAG$12,0))),$C24),"")</f>
        <v>Annual RHS Target</v>
      </c>
      <c r="E24" s="155"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BG:CF</v>
      </c>
      <c r="F24" s="477" t="b">
        <v>1</v>
      </c>
    </row>
    <row r="25" spans="1:85"/>
  </sheetData>
  <mergeCells count="5">
    <mergeCell ref="M12:O12"/>
    <mergeCell ref="W12:X12"/>
    <mergeCell ref="Y12:AX12"/>
    <mergeCell ref="BE12:BF12"/>
    <mergeCell ref="BG12:CF12"/>
  </mergeCells>
  <dataValidations count="1">
    <dataValidation type="list" allowBlank="1" showInputMessage="1" showErrorMessage="1" sqref="BD14:BD18" xr:uid="{8C5DACF7-90BD-4B8D-9AF4-70D6AA5234DC}">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540" r:id="rId3" name="Button 4">
              <controlPr defaultSize="0" print="0" autoFill="0" autoPict="0" macro="[0]!ShowHideColumns" altText="Hide unwanted columns">
                <anchor moveWithCells="1" sizeWithCells="1">
                  <from>
                    <xdr:col>3</xdr:col>
                    <xdr:colOff>1152525</xdr:colOff>
                    <xdr:row>8</xdr:row>
                    <xdr:rowOff>76200</xdr:rowOff>
                  </from>
                  <to>
                    <xdr:col>5</xdr:col>
                    <xdr:colOff>361950</xdr:colOff>
                    <xdr:row>11</xdr:row>
                    <xdr:rowOff>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defaultColWidth="11.33203125" defaultRowHeight="1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defaultColWidth="12" defaultRowHeight="12"/>
  <cols>
    <col min="1" max="1" width="4.83203125" customWidth="1"/>
    <col min="3" max="3" width="3.83203125" customWidth="1"/>
    <col min="4" max="4" width="15.83203125" bestFit="1" customWidth="1"/>
    <col min="5" max="5" width="5.33203125" customWidth="1"/>
    <col min="6" max="6" width="15.83203125" bestFit="1" customWidth="1"/>
    <col min="7" max="7" width="6.1640625" customWidth="1"/>
    <col min="8" max="8" width="20.1640625" customWidth="1"/>
    <col min="9" max="9" width="3.83203125" customWidth="1"/>
    <col min="10" max="10" width="22.6640625" customWidth="1"/>
    <col min="11" max="11" width="4.83203125" customWidth="1"/>
    <col min="12" max="12" width="28.33203125" customWidth="1"/>
    <col min="13" max="13" width="5" customWidth="1"/>
    <col min="14" max="14" width="27" customWidth="1"/>
    <col min="15" max="15" width="4.83203125" customWidth="1"/>
    <col min="16" max="16" width="32" customWidth="1"/>
    <col min="17" max="17" width="4.33203125" customWidth="1"/>
    <col min="18" max="18" width="26.83203125" customWidth="1"/>
    <col min="19" max="19" width="4.33203125" customWidth="1"/>
    <col min="20" max="20" width="30.1640625" customWidth="1"/>
    <col min="21" max="21" width="7" customWidth="1"/>
    <col min="22" max="22" width="33.33203125" customWidth="1"/>
    <col min="23" max="23" width="6.6640625" customWidth="1"/>
    <col min="24" max="24" width="30.83203125" customWidth="1"/>
    <col min="25" max="25" width="4.6640625" customWidth="1"/>
    <col min="26" max="26" width="29.1640625" customWidth="1"/>
  </cols>
  <sheetData>
    <row r="5" spans="2:26">
      <c r="B5" t="s">
        <v>1416</v>
      </c>
      <c r="D5" s="12" t="s">
        <v>1417</v>
      </c>
      <c r="F5" s="12" t="s">
        <v>1418</v>
      </c>
      <c r="H5" s="12" t="s">
        <v>133</v>
      </c>
      <c r="J5" s="12" t="s">
        <v>1419</v>
      </c>
      <c r="L5" s="12" t="s">
        <v>1420</v>
      </c>
      <c r="N5" s="12" t="s">
        <v>1421</v>
      </c>
      <c r="P5" s="12" t="s">
        <v>1422</v>
      </c>
      <c r="R5" s="12" t="s">
        <v>1423</v>
      </c>
      <c r="T5" s="12" t="s">
        <v>1424</v>
      </c>
      <c r="V5" s="12" t="s">
        <v>1425</v>
      </c>
      <c r="X5" s="12" t="s">
        <v>1426</v>
      </c>
      <c r="Z5" s="12" t="s">
        <v>1427</v>
      </c>
    </row>
    <row r="6" spans="2:26">
      <c r="B6" s="5" t="s">
        <v>1428</v>
      </c>
      <c r="D6" s="5" t="str" cm="1">
        <f t="array" aca="1" ref="D6:D11" ca="1">_xlfn._xlws.SORT(TRANSPOSE(_xlfn._xlws.FILTER(INDIRECT("'"&amp;D$5&amp;"'!"&amp;Resolve.StoredCasesRange),INDIRECT("'"&amp;D$5&amp;"'!"&amp;Resolve.StoredCasesRange)&lt;&gt;"")))</f>
        <v>All_Policies</v>
      </c>
      <c r="F6" s="5" t="str" cm="1">
        <f t="array" ref="F6">_xlfn.TOCOL('Timeseries Clusters'!$J$8:$M$8,3)</f>
        <v>Training_Cluster</v>
      </c>
      <c r="H6" s="5" t="str" cm="1">
        <f t="array" ref="H6:H11">_xlfn._xlws.FILTER(_xlfn._xlws.SORT(_xlfn.UNIQUE(Resolve.scenarios[Scenario Tag])),_xlfn._xlws.SORT(_xlfn.UNIQUE(Resolve.scenarios[Scenario Tag])) &lt;&gt; "")</f>
        <v>Base</v>
      </c>
      <c r="J6" s="5" t="s">
        <v>1135</v>
      </c>
      <c r="L6" s="5" t="str" cm="1">
        <f t="array" ref="L6:L7">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N7">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P7">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R8">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T7">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V8">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X8">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Z9">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54</v>
      </c>
      <c r="D7" s="5" t="str">
        <f ca="1"/>
        <v>Base_Case</v>
      </c>
      <c r="F7" s="5"/>
      <c r="H7" s="5" t="str">
        <v>ERM_Reliability</v>
      </c>
      <c r="J7" s="5" t="s">
        <v>1138</v>
      </c>
      <c r="L7" s="5" t="str">
        <v>GHG</v>
      </c>
      <c r="N7" s="5" t="str">
        <v>RPS</v>
      </c>
      <c r="P7" s="5" t="str">
        <v>PRM</v>
      </c>
      <c r="R7" s="5" t="str">
        <v>Solar-Storage_Surface</v>
      </c>
      <c r="T7" s="5" t="str">
        <v>ERM</v>
      </c>
      <c r="V7" s="5" t="str">
        <v>Zone_A</v>
      </c>
      <c r="X7" s="5" t="str">
        <v>Downward_Reg</v>
      </c>
      <c r="Z7" s="5" t="str">
        <v>Biogas</v>
      </c>
    </row>
    <row r="8" spans="2:26">
      <c r="B8" s="5"/>
      <c r="D8" s="5" t="str">
        <f ca="1"/>
        <v>Day_Sampling</v>
      </c>
      <c r="F8" s="5"/>
      <c r="H8" s="5" t="str">
        <v>GHG</v>
      </c>
      <c r="J8" s="5" t="s">
        <v>1140</v>
      </c>
      <c r="L8" s="5"/>
      <c r="N8" s="5"/>
      <c r="P8" s="5"/>
      <c r="R8" s="5" t="str">
        <v>Wind_Surface</v>
      </c>
      <c r="T8" s="5"/>
      <c r="V8" s="5" t="str">
        <v>Zone_B</v>
      </c>
      <c r="X8" s="5" t="str">
        <v>Upward_Reg</v>
      </c>
      <c r="Z8" s="5" t="str">
        <v>Natural_Gas</v>
      </c>
    </row>
    <row r="9" spans="2:26">
      <c r="B9" s="5"/>
      <c r="D9" s="5" t="str">
        <f ca="1"/>
        <v>Full_Training_Case</v>
      </c>
      <c r="F9" s="5"/>
      <c r="H9" s="5" t="str">
        <v>PRM_Reliability</v>
      </c>
      <c r="J9" s="5" t="s">
        <v>1126</v>
      </c>
      <c r="L9" s="5"/>
      <c r="N9" s="5"/>
      <c r="P9" s="5"/>
      <c r="R9" s="5"/>
      <c r="T9" s="5"/>
      <c r="V9" s="5"/>
      <c r="X9" s="5"/>
      <c r="Z9" s="5" t="str">
        <v>Uranium</v>
      </c>
    </row>
    <row r="10" spans="2:26">
      <c r="B10" s="5"/>
      <c r="D10" s="5" t="str">
        <f ca="1"/>
        <v>Operating_Reserves</v>
      </c>
      <c r="F10" s="5"/>
      <c r="H10" s="5" t="str">
        <v>Reserves</v>
      </c>
      <c r="J10" s="5" t="s">
        <v>1132</v>
      </c>
      <c r="L10" s="5"/>
      <c r="N10" s="5"/>
      <c r="P10" s="5"/>
      <c r="R10" s="5"/>
      <c r="T10" s="5"/>
      <c r="V10" s="5"/>
      <c r="X10" s="5"/>
      <c r="Z10" s="5"/>
    </row>
    <row r="11" spans="2:26">
      <c r="D11" s="5" t="str">
        <f ca="1"/>
        <v>RPS_GHG</v>
      </c>
      <c r="F11" s="5"/>
      <c r="H11" s="5" t="str">
        <v>RPS</v>
      </c>
      <c r="J11" s="5" t="s">
        <v>1429</v>
      </c>
      <c r="L11" s="5"/>
      <c r="N11" s="5"/>
      <c r="P11" s="5"/>
      <c r="R11" s="5"/>
      <c r="T11" s="5"/>
      <c r="V11" s="5"/>
      <c r="X11" s="5"/>
      <c r="Z11" s="5"/>
    </row>
    <row r="12" spans="2:26">
      <c r="D12" s="5"/>
      <c r="F12" s="5"/>
      <c r="H12" s="5"/>
      <c r="J12" s="5" t="s">
        <v>1110</v>
      </c>
      <c r="L12" s="5"/>
      <c r="N12" s="5"/>
      <c r="P12" s="5"/>
      <c r="R12" s="5"/>
      <c r="T12" s="5"/>
      <c r="V12" s="5"/>
      <c r="X12" s="5"/>
      <c r="Z12" s="5"/>
    </row>
    <row r="13" spans="2:26">
      <c r="D13" s="5"/>
      <c r="F13" s="5"/>
      <c r="H13" s="5"/>
      <c r="J13" s="5" t="s">
        <v>1120</v>
      </c>
      <c r="L13" s="5"/>
      <c r="N13" s="5"/>
      <c r="P13" s="5"/>
      <c r="R13" s="5"/>
      <c r="T13" s="5"/>
      <c r="V13" s="5"/>
      <c r="X13" s="5"/>
      <c r="Z13" s="5"/>
    </row>
    <row r="14" spans="2:26">
      <c r="D14" s="5"/>
      <c r="F14" s="5"/>
      <c r="H14" s="5"/>
      <c r="J14" s="130" t="s">
        <v>1117</v>
      </c>
      <c r="L14" s="130"/>
      <c r="N14" s="130"/>
      <c r="P14" s="130"/>
      <c r="R14" s="130"/>
      <c r="T14" s="130"/>
      <c r="V14" s="130"/>
      <c r="X14" s="130"/>
      <c r="Z14" s="130"/>
    </row>
    <row r="15" spans="2:26">
      <c r="D15" s="5"/>
      <c r="F15" s="5"/>
      <c r="H15" s="5"/>
      <c r="J15" s="5" t="s">
        <v>1204</v>
      </c>
      <c r="L15" s="5"/>
      <c r="N15" s="5"/>
      <c r="P15" s="5"/>
      <c r="R15" s="5"/>
      <c r="T15" s="5"/>
      <c r="V15" s="5"/>
      <c r="X15" s="5"/>
      <c r="Z15" s="5"/>
    </row>
    <row r="16" spans="2:26">
      <c r="D16" s="5"/>
      <c r="F16" s="5"/>
      <c r="H16" s="5"/>
      <c r="J16" s="5" t="s">
        <v>1430</v>
      </c>
      <c r="L16" s="5"/>
      <c r="N16" s="5"/>
      <c r="P16" s="5"/>
      <c r="R16" s="5"/>
      <c r="T16" s="5"/>
      <c r="V16" s="5"/>
      <c r="X16" s="5"/>
      <c r="Z16" s="5"/>
    </row>
    <row r="17" spans="4:26">
      <c r="D17" s="5"/>
      <c r="H17" s="5"/>
      <c r="J17" s="5" t="s">
        <v>1206</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B16" sqref="B16"/>
    </sheetView>
  </sheetViews>
  <sheetFormatPr defaultColWidth="12" defaultRowHeight="12" outlineLevelRow="1"/>
  <cols>
    <col min="1" max="1" width="25" bestFit="1" customWidth="1"/>
    <col min="2" max="2" width="152.83203125" bestFit="1" customWidth="1"/>
  </cols>
  <sheetData>
    <row r="1" spans="1:2">
      <c r="A1" s="8" t="s">
        <v>1431</v>
      </c>
      <c r="B1" s="232"/>
    </row>
    <row r="2" spans="1:2">
      <c r="A2" s="8" t="s">
        <v>1432</v>
      </c>
      <c r="B2" s="232"/>
    </row>
    <row r="3" spans="1:2" hidden="1" outlineLevel="1">
      <c r="A3" s="8" t="s">
        <v>1433</v>
      </c>
      <c r="B3" s="232"/>
    </row>
    <row r="4" spans="1:2" hidden="1" outlineLevel="1">
      <c r="A4" s="8" t="s">
        <v>1434</v>
      </c>
      <c r="B4" s="232"/>
    </row>
    <row r="5" spans="1:2" hidden="1" outlineLevel="1">
      <c r="A5" s="8" t="s">
        <v>1435</v>
      </c>
      <c r="B5" s="232"/>
    </row>
    <row r="6" spans="1:2" hidden="1" outlineLevel="1">
      <c r="A6" s="8" t="s">
        <v>1436</v>
      </c>
      <c r="B6" s="232"/>
    </row>
    <row r="7" spans="1:2" hidden="1" outlineLevel="1">
      <c r="A7" s="8" t="s">
        <v>1437</v>
      </c>
      <c r="B7" s="232"/>
    </row>
    <row r="8" spans="1:2" hidden="1" outlineLevel="1">
      <c r="A8" s="8" t="s">
        <v>1438</v>
      </c>
      <c r="B8" s="232"/>
    </row>
    <row r="9" spans="1:2" collapsed="1"/>
    <row r="10" spans="1:2">
      <c r="A10" s="8" t="s">
        <v>1487</v>
      </c>
      <c r="B10" s="232"/>
    </row>
    <row r="11" spans="1:2">
      <c r="A11" s="8" t="s">
        <v>1439</v>
      </c>
      <c r="B11" s="231"/>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0721155-47D6-477F-9A2B-C20E8BCCE36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30</vt:i4>
      </vt:variant>
    </vt:vector>
  </HeadingPairs>
  <TitlesOfParts>
    <vt:vector size="51"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2026-05-05T15:48:54Z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