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8380" tabRatio="500"/>
  </bookViews>
  <sheets>
    <sheet name="main" sheetId="1" r:id="rId1"/>
  </sheets>
  <definedNames>
    <definedName name="_xlnm._FilterDatabase" localSheetId="0" hidden="1">main!$A$1:$M$1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39" i="1" l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15" i="1"/>
  <c r="A341" i="1"/>
  <c r="A340" i="1"/>
  <c r="A339" i="1"/>
  <c r="A338" i="1"/>
  <c r="A323" i="1"/>
  <c r="A337" i="1"/>
  <c r="A336" i="1"/>
  <c r="A322" i="1"/>
  <c r="A335" i="1"/>
  <c r="A334" i="1"/>
  <c r="A333" i="1"/>
  <c r="A316" i="1"/>
  <c r="A332" i="1"/>
  <c r="A331" i="1"/>
  <c r="A330" i="1"/>
  <c r="A329" i="1"/>
  <c r="A317" i="1"/>
  <c r="A324" i="1"/>
  <c r="A320" i="1"/>
  <c r="A327" i="1"/>
  <c r="A328" i="1"/>
  <c r="A326" i="1"/>
  <c r="A319" i="1"/>
  <c r="A325" i="1"/>
  <c r="A321" i="1"/>
  <c r="A318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<sst xmlns="http://schemas.openxmlformats.org/spreadsheetml/2006/main" count="90" uniqueCount="90">
  <si>
    <t>ID</t>
  </si>
  <si>
    <t>GENE ID</t>
  </si>
  <si>
    <t>ALT ID</t>
  </si>
  <si>
    <t>iupred (% &gt; 0.5)</t>
  </si>
  <si>
    <t>ronn (% &gt; 0.5)</t>
  </si>
  <si>
    <t>disprot_vsl2 (% &gt; 0.5)</t>
  </si>
  <si>
    <t>consensus (% &gt; 0.5)</t>
  </si>
  <si>
    <t>anchor (% &gt; 0.5)</t>
  </si>
  <si>
    <t>%LYS</t>
  </si>
  <si>
    <t>%LYS in (consensus&gt;0.5)</t>
  </si>
  <si>
    <t>ANCHOR stretches</t>
  </si>
  <si>
    <t>Disorder x Anchor stretch</t>
  </si>
  <si>
    <t>Sliding window score</t>
  </si>
  <si>
    <t xml:space="preserve">YDR143c </t>
  </si>
  <si>
    <t xml:space="preserve">YNL116w </t>
  </si>
  <si>
    <t xml:space="preserve">YIL030c </t>
  </si>
  <si>
    <t xml:space="preserve">YDL013w </t>
  </si>
  <si>
    <t xml:space="preserve">YDR457w </t>
  </si>
  <si>
    <t xml:space="preserve">YKL010c </t>
  </si>
  <si>
    <t xml:space="preserve">YER116c </t>
  </si>
  <si>
    <t xml:space="preserve">YBR280c </t>
  </si>
  <si>
    <t xml:space="preserve">YER125w </t>
  </si>
  <si>
    <t xml:space="preserve">YOL054w </t>
  </si>
  <si>
    <t xml:space="preserve">YML088w </t>
  </si>
  <si>
    <t xml:space="preserve">YGR184c </t>
  </si>
  <si>
    <t xml:space="preserve">YJR090c </t>
  </si>
  <si>
    <t xml:space="preserve">YOL138c </t>
  </si>
  <si>
    <t xml:space="preserve">YDR266c </t>
  </si>
  <si>
    <t xml:space="preserve">YFL009w </t>
  </si>
  <si>
    <t xml:space="preserve">YOR191w </t>
  </si>
  <si>
    <t xml:space="preserve">YBR203w </t>
  </si>
  <si>
    <t xml:space="preserve">YDR103w </t>
  </si>
  <si>
    <t xml:space="preserve">YLR352w </t>
  </si>
  <si>
    <t xml:space="preserve">YKL059c </t>
  </si>
  <si>
    <t xml:space="preserve">YHR115c </t>
  </si>
  <si>
    <t xml:space="preserve">YJL157c </t>
  </si>
  <si>
    <t xml:space="preserve">YCR066w </t>
  </si>
  <si>
    <t xml:space="preserve">YLR427w </t>
  </si>
  <si>
    <t xml:space="preserve">YER068w </t>
  </si>
  <si>
    <t xml:space="preserve">YNL230c </t>
  </si>
  <si>
    <t xml:space="preserve">YJR052w </t>
  </si>
  <si>
    <t xml:space="preserve">YHL010c </t>
  </si>
  <si>
    <t xml:space="preserve">YIL046w </t>
  </si>
  <si>
    <t xml:space="preserve">YBR114w </t>
  </si>
  <si>
    <t xml:space="preserve">YDR219c </t>
  </si>
  <si>
    <t xml:space="preserve">YDR306c </t>
  </si>
  <si>
    <t xml:space="preserve">YLR024c </t>
  </si>
  <si>
    <t xml:space="preserve">YLR247c </t>
  </si>
  <si>
    <t xml:space="preserve">YDL074c </t>
  </si>
  <si>
    <t xml:space="preserve">YBR158w </t>
  </si>
  <si>
    <t xml:space="preserve">YGL131c </t>
  </si>
  <si>
    <t xml:space="preserve">YJR036c </t>
  </si>
  <si>
    <t xml:space="preserve">YLR323c </t>
  </si>
  <si>
    <t xml:space="preserve">YBR062c </t>
  </si>
  <si>
    <t xml:space="preserve">YDR313c </t>
  </si>
  <si>
    <t xml:space="preserve">YLR032w </t>
  </si>
  <si>
    <t xml:space="preserve">YDR460w </t>
  </si>
  <si>
    <t xml:space="preserve">YOL013c </t>
  </si>
  <si>
    <t xml:space="preserve">YOL133w </t>
  </si>
  <si>
    <t xml:space="preserve">YLR005w </t>
  </si>
  <si>
    <t xml:space="preserve">YDR255c </t>
  </si>
  <si>
    <t xml:space="preserve">YJL149w </t>
  </si>
  <si>
    <t xml:space="preserve">YNL023c </t>
  </si>
  <si>
    <t xml:space="preserve">YNL311c </t>
  </si>
  <si>
    <t xml:space="preserve">YDL008w </t>
  </si>
  <si>
    <t xml:space="preserve">YLL036c </t>
  </si>
  <si>
    <t xml:space="preserve">YMR026c </t>
  </si>
  <si>
    <t xml:space="preserve">YNL008c </t>
  </si>
  <si>
    <t xml:space="preserve">YML049c </t>
  </si>
  <si>
    <t xml:space="preserve">YDL190c </t>
  </si>
  <si>
    <t xml:space="preserve">YMR119w </t>
  </si>
  <si>
    <t xml:space="preserve">YDR132c </t>
  </si>
  <si>
    <t xml:space="preserve">YJL204c </t>
  </si>
  <si>
    <t xml:space="preserve">YKR017c </t>
  </si>
  <si>
    <t xml:space="preserve">YGL141w </t>
  </si>
  <si>
    <t xml:space="preserve">YLR097c </t>
  </si>
  <si>
    <t xml:space="preserve">YOR080w </t>
  </si>
  <si>
    <t xml:space="preserve">YLR108c </t>
  </si>
  <si>
    <t xml:space="preserve">YLR224w </t>
  </si>
  <si>
    <t xml:space="preserve">YMR231w </t>
  </si>
  <si>
    <t xml:space="preserve">YPR093c </t>
  </si>
  <si>
    <t xml:space="preserve">YAL002w </t>
  </si>
  <si>
    <t xml:space="preserve">YJL210w </t>
  </si>
  <si>
    <t xml:space="preserve">YLR368w </t>
  </si>
  <si>
    <t xml:space="preserve">YKL034w </t>
  </si>
  <si>
    <t xml:space="preserve">YLR148w </t>
  </si>
  <si>
    <t xml:space="preserve">YMR247c </t>
  </si>
  <si>
    <t xml:space="preserve">YMR258c </t>
  </si>
  <si>
    <t xml:space="preserve">YML068w </t>
  </si>
  <si>
    <t xml:space="preserve">YIL001w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</si>
</sst>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1" fillId="2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0" fillId="2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9"/>
  <sheetViews>
    <sheetView tabSelected="1" workbookViewId="0">
      <selection activeCell="A2" sqref="A2"/>
    </sheetView>
  </sheetViews>
  <sheetFormatPr baseColWidth="10" defaultRowHeight="15" x14ac:dyDescent="0"/>
  <cols>
    <col min="1" max="1" width="25.1640625" customWidth="1"/>
    <col min="12" max="12" width="19" customWidth="1"/>
    <col min="13" max="13" width="23.164062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</row>
    <row r="2" spans="1:13">
      <c r="A2" s="3" t="str">
        <f>HYPERLINK("#Q86TM6!A1","sp|Q86TM6|SYVN1_HUMAN")</f>
        <v>sp|Q86TM6|SYVN1_HUMAN</v>
      </c>
      <c r="D2" s="1">
        <v>0.43066884176182707</v>
      </c>
      <c r="E2" s="1">
        <v>0.42577487765089722</v>
      </c>
      <c r="F2" s="1">
        <v>0.44535073409461662</v>
      </c>
      <c r="G2" s="1">
        <v>0.4327390599675851</v>
      </c>
      <c r="H2" s="1">
        <v>0.35170178282009723</v>
      </c>
      <c r="I2" s="1">
        <v>2.1069692058346839E-2</v>
      </c>
      <c r="J2" s="1">
        <v>3.7453183520599251E-3</v>
      </c>
      <c r="K2">
        <v>0.32090761750405189</v>
      </c>
      <c r="L2">
        <v>13.886926073514077</v>
      </c>
      <c r="M2">
        <v>0.69546988799999998</v>
      </c>
    </row>
    <row r="3" spans="1:13">
      <c r="A3" s="3" t="str">
        <f>HYPERLINK("#Q9NVW2!A1","sp|Q9NVW2|RNF12_HUMAN")</f>
        <v>sp|Q9NVW2|RNF12_HUMAN</v>
      </c>
      <c r="D3" s="1">
        <v>0.8354838709677419</v>
      </c>
      <c r="E3" s="1">
        <v>0.70645161290322578</v>
      </c>
      <c r="F3" s="1">
        <v>0.83387096774193548</v>
      </c>
      <c r="G3" s="1">
        <v>0.80929487179487181</v>
      </c>
      <c r="H3" s="1">
        <v>0.42948717948717946</v>
      </c>
      <c r="I3" s="1">
        <v>9.6153846153846159E-3</v>
      </c>
      <c r="J3" s="1">
        <v>5.9405940594059407E-3</v>
      </c>
      <c r="K3">
        <v>0.37019230769230771</v>
      </c>
      <c r="L3">
        <v>29.95947361932939</v>
      </c>
      <c r="M3">
        <v>0.54</v>
      </c>
    </row>
    <row r="4" spans="1:13">
      <c r="A4" s="3" t="str">
        <f>HYPERLINK("#Q6ZNA4!A1","sp|Q6ZNA4|RN111_HUMAN")</f>
        <v>sp|Q6ZNA4|RN111_HUMAN</v>
      </c>
      <c r="D4" s="1">
        <v>0.76868686868686864</v>
      </c>
      <c r="E4" s="1">
        <v>0.78686868686868683</v>
      </c>
      <c r="F4" s="1">
        <v>0.83434343434343439</v>
      </c>
      <c r="G4" s="1">
        <v>0.83199195171026152</v>
      </c>
      <c r="H4" s="1">
        <v>0.55633802816901412</v>
      </c>
      <c r="I4" s="1">
        <v>3.2193158953722337E-2</v>
      </c>
      <c r="J4" s="1">
        <v>3.2648125755743655E-2</v>
      </c>
      <c r="K4">
        <v>0.36116700201207241</v>
      </c>
      <c r="L4">
        <v>30.04880388973681</v>
      </c>
      <c r="M4">
        <v>0.52400000000000002</v>
      </c>
    </row>
    <row r="5" spans="1:13">
      <c r="A5" s="3" t="str">
        <f>HYPERLINK("#O95071!A1","sp|O95071|UBR5_HUMAN")</f>
        <v>sp|O95071|UBR5_HUMAN</v>
      </c>
      <c r="D5" s="1">
        <v>0.34919499105545615</v>
      </c>
      <c r="E5" s="1">
        <v>0.49016100178890876</v>
      </c>
      <c r="F5" s="1">
        <v>0.52701252236135954</v>
      </c>
      <c r="G5" s="1">
        <v>0.46302250803858519</v>
      </c>
      <c r="H5" s="1">
        <v>0.25759199714183639</v>
      </c>
      <c r="I5" s="1">
        <v>4.2157913540550193E-2</v>
      </c>
      <c r="J5" s="1">
        <v>3.6265432098765434E-2</v>
      </c>
      <c r="K5">
        <v>0.18971061093247588</v>
      </c>
      <c r="L5">
        <v>8.7840282875487219</v>
      </c>
      <c r="M5">
        <v>0.5</v>
      </c>
    </row>
    <row r="6" spans="1:13">
      <c r="A6" s="3" t="str">
        <f>HYPERLINK("#Q9Y252!A1","sp|Q9Y252|RNF6_HUMAN")</f>
        <v>sp|Q9Y252|RNF6_HUMAN</v>
      </c>
      <c r="D6" s="1">
        <v>0.80323054331864907</v>
      </c>
      <c r="E6" s="1">
        <v>0.69603524229074887</v>
      </c>
      <c r="F6" s="1">
        <v>0.85609397944199705</v>
      </c>
      <c r="G6" s="1">
        <v>0.81459854014598543</v>
      </c>
      <c r="H6" s="1">
        <v>0.43941605839416059</v>
      </c>
      <c r="I6" s="1">
        <v>5.8394160583941602E-3</v>
      </c>
      <c r="J6" s="1">
        <v>3.5842293906810036E-3</v>
      </c>
      <c r="K6">
        <v>0.32262773722627736</v>
      </c>
      <c r="L6">
        <v>26.281208375512815</v>
      </c>
      <c r="M6">
        <v>0.49784</v>
      </c>
    </row>
    <row r="7" spans="1:13">
      <c r="A7" s="3" t="str">
        <f>HYPERLINK("#Q9H992!A1","sp|Q9H992|MARH7_HUMAN")</f>
        <v>sp|Q9H992|MARH7_HUMAN</v>
      </c>
      <c r="D7" s="1">
        <v>0.68428571428571427</v>
      </c>
      <c r="E7" s="1">
        <v>0.79428571428571426</v>
      </c>
      <c r="F7" s="1">
        <v>0.81142857142857139</v>
      </c>
      <c r="G7" s="1">
        <v>0.77840909090909094</v>
      </c>
      <c r="H7" s="1">
        <v>0.44744318181818182</v>
      </c>
      <c r="I7" s="1">
        <v>2.130681818181818E-2</v>
      </c>
      <c r="J7" s="1">
        <v>1.6423357664233577E-2</v>
      </c>
      <c r="K7">
        <v>0.28693181818181818</v>
      </c>
      <c r="L7">
        <v>22.335033574380166</v>
      </c>
      <c r="M7">
        <v>0.496</v>
      </c>
    </row>
    <row r="8" spans="1:13">
      <c r="A8" s="3" t="str">
        <f>HYPERLINK("#Q9ULT8!A1","sp|Q9ULT8|HECD1_HUMAN")</f>
        <v>sp|Q9ULT8|HECD1_HUMAN</v>
      </c>
      <c r="D8" s="1">
        <v>0.27283192632386799</v>
      </c>
      <c r="E8" s="1">
        <v>0.41826554105909441</v>
      </c>
      <c r="F8" s="1">
        <v>0.44589409056024559</v>
      </c>
      <c r="G8" s="1">
        <v>0.36206896551724138</v>
      </c>
      <c r="H8" s="1">
        <v>0.17854406130268199</v>
      </c>
      <c r="I8" s="1">
        <v>4.9042145593869733E-2</v>
      </c>
      <c r="J8" s="1">
        <v>5.8201058201058198E-2</v>
      </c>
      <c r="K8">
        <v>8.6590038314176249E-2</v>
      </c>
      <c r="L8">
        <v>3.1351565596512088</v>
      </c>
      <c r="M8">
        <v>0.46800000000000003</v>
      </c>
    </row>
    <row r="9" spans="1:13">
      <c r="A9" s="3" t="str">
        <f>HYPERLINK("#P22470!A1","sp|P22470|SAN1_YEAST")</f>
        <v>sp|P22470|SAN1_YEAST</v>
      </c>
      <c r="C9" t="s">
        <v>13</v>
      </c>
      <c r="D9" s="1">
        <v>0.85313531353135319</v>
      </c>
      <c r="E9" s="1">
        <v>0.73927392739273923</v>
      </c>
      <c r="F9" s="1">
        <v>0.87128712871287128</v>
      </c>
      <c r="G9" s="1">
        <v>0.87049180327868847</v>
      </c>
      <c r="H9" s="1">
        <v>0.53278688524590168</v>
      </c>
      <c r="I9" s="1">
        <v>2.2950819672131147E-2</v>
      </c>
      <c r="J9" s="1">
        <v>1.6949152542372881E-2</v>
      </c>
      <c r="K9">
        <v>0.36229508196721311</v>
      </c>
      <c r="L9">
        <v>31.537489922063962</v>
      </c>
      <c r="M9">
        <v>0.46400000000000002</v>
      </c>
    </row>
    <row r="10" spans="1:13">
      <c r="A10" s="3" t="str">
        <f>HYPERLINK("#Q7Z6Z7!A1","sp|Q7Z6Z7|HUWE1_HUMAN")</f>
        <v>sp|Q7Z6Z7|HUWE1_HUMAN</v>
      </c>
      <c r="D10" s="1">
        <v>0.37917620137299773</v>
      </c>
      <c r="E10" s="1">
        <v>0.49519450800915332</v>
      </c>
      <c r="F10" s="1">
        <v>0.54828375286041187</v>
      </c>
      <c r="G10" s="1">
        <v>0.48536808413351623</v>
      </c>
      <c r="H10" s="1">
        <v>0.29035208047553729</v>
      </c>
      <c r="I10" s="1">
        <v>4.3667123914037494E-2</v>
      </c>
      <c r="J10" s="1">
        <v>4.380593499764484E-2</v>
      </c>
      <c r="K10">
        <v>0.13077274805669867</v>
      </c>
      <c r="L10">
        <v>6.347291818115484</v>
      </c>
      <c r="M10">
        <v>0.44</v>
      </c>
    </row>
    <row r="11" spans="1:13">
      <c r="A11" s="3" t="str">
        <f>HYPERLINK("#Q9P2G1!A1","sp|Q9P2G1|AKIB1_HUMAN")</f>
        <v>sp|Q9P2G1|AKIB1_HUMAN</v>
      </c>
      <c r="D11" s="1">
        <v>0.38433179723502303</v>
      </c>
      <c r="E11" s="1">
        <v>0.48755760368663592</v>
      </c>
      <c r="F11" s="1">
        <v>0.52903225806451615</v>
      </c>
      <c r="G11" s="1">
        <v>0.48760330578512395</v>
      </c>
      <c r="H11" s="1">
        <v>0.28741965105601469</v>
      </c>
      <c r="I11" s="1">
        <v>5.0505050505050504E-2</v>
      </c>
      <c r="J11" s="1">
        <v>3.5781544256120526E-2</v>
      </c>
      <c r="K11">
        <v>0.18824609733700642</v>
      </c>
      <c r="L11">
        <v>9.1789419362672557</v>
      </c>
      <c r="M11">
        <v>0.43368998399999997</v>
      </c>
    </row>
    <row r="12" spans="1:13">
      <c r="A12" s="3" t="str">
        <f>HYPERLINK("#Q6PCD5!A1","sp|Q6PCD5|RFWD3_HUMAN")</f>
        <v>sp|Q6PCD5|RFWD3_HUMAN</v>
      </c>
      <c r="D12" s="1">
        <v>0.33506493506493507</v>
      </c>
      <c r="E12" s="1">
        <v>0.46753246753246752</v>
      </c>
      <c r="F12" s="1">
        <v>0.5</v>
      </c>
      <c r="G12" s="1">
        <v>0.48320413436692505</v>
      </c>
      <c r="H12" s="1">
        <v>0.25322997416020671</v>
      </c>
      <c r="I12" s="1">
        <v>3.3591731266149873E-2</v>
      </c>
      <c r="J12" s="1">
        <v>2.6737967914438502E-2</v>
      </c>
      <c r="K12">
        <v>0.1421188630490956</v>
      </c>
      <c r="L12">
        <v>6.8672422196849814</v>
      </c>
      <c r="M12">
        <v>0.41599999999999998</v>
      </c>
    </row>
    <row r="13" spans="1:13">
      <c r="A13" s="3" t="str">
        <f>HYPERLINK("#Q9NWF9!A1","sp|Q9NWF9|RN216_HUMAN")</f>
        <v>sp|Q9NWF9|RN216_HUMAN</v>
      </c>
      <c r="D13" s="1">
        <v>0.40023201856148494</v>
      </c>
      <c r="E13" s="1">
        <v>0.53480278422273786</v>
      </c>
      <c r="F13" s="1">
        <v>0.65661252900232014</v>
      </c>
      <c r="G13" s="1">
        <v>0.49538106235565821</v>
      </c>
      <c r="H13" s="1">
        <v>0.25866050808314089</v>
      </c>
      <c r="I13" s="1">
        <v>5.5427251732101619E-2</v>
      </c>
      <c r="J13" s="1">
        <v>3.9627039627039624E-2</v>
      </c>
      <c r="K13">
        <v>0.1674364896073903</v>
      </c>
      <c r="L13">
        <v>8.2944866098811136</v>
      </c>
      <c r="M13">
        <v>0.37105152000000002</v>
      </c>
    </row>
    <row r="14" spans="1:13">
      <c r="A14" s="3" t="str">
        <f>HYPERLINK("#Q75N03!A1","sp|Q75N03|HAKAI_HUMAN")</f>
        <v>sp|Q75N03|HAKAI_HUMAN</v>
      </c>
      <c r="D14" s="1">
        <v>0.72895277207392195</v>
      </c>
      <c r="E14" s="1">
        <v>0.76591375770020531</v>
      </c>
      <c r="F14" s="1">
        <v>0.77207392197125257</v>
      </c>
      <c r="G14" s="1">
        <v>0.76782077393075354</v>
      </c>
      <c r="H14" s="1">
        <v>0.45417515274949083</v>
      </c>
      <c r="I14" s="1">
        <v>3.6659877800407331E-2</v>
      </c>
      <c r="J14" s="1">
        <v>2.3872679045092837E-2</v>
      </c>
      <c r="K14">
        <v>0.25661914460285135</v>
      </c>
      <c r="L14">
        <v>19.703751021440926</v>
      </c>
      <c r="M14">
        <v>0.33779199999999998</v>
      </c>
    </row>
    <row r="15" spans="1:13">
      <c r="A15" s="3" t="str">
        <f>HYPERLINK("#Q68DV7!A1","sp|Q68DV7|RNF43_HUMAN")</f>
        <v>sp|Q68DV7|RNF43_HUMAN</v>
      </c>
      <c r="D15" s="1">
        <v>0.46726572528883181</v>
      </c>
      <c r="E15" s="1">
        <v>0.59948652118100132</v>
      </c>
      <c r="F15" s="1">
        <v>0.69062901155327339</v>
      </c>
      <c r="G15" s="1">
        <v>0.6053639846743295</v>
      </c>
      <c r="H15" s="1">
        <v>0.30395913154533843</v>
      </c>
      <c r="I15" s="1">
        <v>2.1711366538952746E-2</v>
      </c>
      <c r="J15" s="1">
        <v>1.6877637130801686E-2</v>
      </c>
      <c r="K15">
        <v>0.15964240102171137</v>
      </c>
      <c r="L15">
        <v>9.6641760005480446</v>
      </c>
      <c r="M15">
        <v>0.33291648000000001</v>
      </c>
    </row>
    <row r="16" spans="1:13">
      <c r="A16" s="3" t="str">
        <f>HYPERLINK("#Q9P1Z0!A1","sp|Q9P1Z0|ZBTB4_HUMAN")</f>
        <v>sp|Q9P1Z0|ZBTB4_HUMAN</v>
      </c>
      <c r="D16" s="1">
        <v>0.70465807730426167</v>
      </c>
      <c r="E16" s="1">
        <v>0.72646184340931619</v>
      </c>
      <c r="F16" s="1">
        <v>0.79385530227948464</v>
      </c>
      <c r="G16" s="1">
        <v>0.76110562685093786</v>
      </c>
      <c r="H16" s="1">
        <v>0.47680157946692991</v>
      </c>
      <c r="I16" s="1">
        <v>3.5538005923000986E-2</v>
      </c>
      <c r="J16" s="1">
        <v>3.5019455252918288E-2</v>
      </c>
      <c r="K16">
        <v>0.33168805528134254</v>
      </c>
      <c r="L16">
        <v>25.244964523387477</v>
      </c>
      <c r="M16">
        <v>0.3184768</v>
      </c>
    </row>
    <row r="17" spans="1:13">
      <c r="A17" s="3" t="str">
        <f>HYPERLINK("#P53924!A1","sp|P53924|DMA2_YEAST")</f>
        <v>sp|P53924|DMA2_YEAST</v>
      </c>
      <c r="C17" t="s">
        <v>14</v>
      </c>
      <c r="D17" s="1">
        <v>0.43243243243243246</v>
      </c>
      <c r="E17" s="1">
        <v>0.56177606177606176</v>
      </c>
      <c r="F17" s="1">
        <v>0.52123552123552119</v>
      </c>
      <c r="G17" s="1">
        <v>0.50191570881226055</v>
      </c>
      <c r="H17" s="1">
        <v>0.29693486590038315</v>
      </c>
      <c r="I17" s="1">
        <v>3.6398467432950193E-2</v>
      </c>
      <c r="J17" s="1">
        <v>7.6335877862595417E-3</v>
      </c>
      <c r="K17">
        <v>0.22222222222222221</v>
      </c>
      <c r="L17">
        <v>11.153682418050234</v>
      </c>
      <c r="M17">
        <v>0.31804416000000002</v>
      </c>
    </row>
    <row r="18" spans="1:13">
      <c r="A18" s="3" t="str">
        <f>HYPERLINK("#Q76N89!A1","sp|Q76N89|HECW1_HUMAN")</f>
        <v>sp|Q76N89|HECW1_HUMAN</v>
      </c>
      <c r="D18" s="1">
        <v>0.38451935081148564</v>
      </c>
      <c r="E18" s="1">
        <v>0.4606741573033708</v>
      </c>
      <c r="F18" s="1">
        <v>0.49875156054931336</v>
      </c>
      <c r="G18" s="1">
        <v>0.45765877957658779</v>
      </c>
      <c r="H18" s="1">
        <v>0.24968866749688667</v>
      </c>
      <c r="I18" s="1">
        <v>3.3623910336239106E-2</v>
      </c>
      <c r="J18" s="1">
        <v>1.6326530612244899E-2</v>
      </c>
      <c r="K18">
        <v>0.14009962640099627</v>
      </c>
      <c r="L18">
        <v>6.4117824037815847</v>
      </c>
      <c r="M18">
        <v>0.294540672</v>
      </c>
    </row>
    <row r="19" spans="1:13">
      <c r="A19" s="3" t="str">
        <f>HYPERLINK("#O15016!A1","sp|O15016|TRI66_HUMAN")</f>
        <v>sp|O15016|TRI66_HUMAN</v>
      </c>
      <c r="D19" s="1">
        <v>0.48679867986798681</v>
      </c>
      <c r="E19" s="1">
        <v>0.67656765676567654</v>
      </c>
      <c r="F19" s="1">
        <v>0.74009900990099009</v>
      </c>
      <c r="G19" s="1">
        <v>0.65131578947368418</v>
      </c>
      <c r="H19" s="1">
        <v>0.31003289473684209</v>
      </c>
      <c r="I19" s="1">
        <v>4.8519736842105261E-2</v>
      </c>
      <c r="J19" s="1">
        <v>4.7979797979797977E-2</v>
      </c>
      <c r="K19">
        <v>0.125</v>
      </c>
      <c r="L19">
        <v>8.1414473684210531</v>
      </c>
      <c r="M19">
        <v>0.28454400000000002</v>
      </c>
    </row>
    <row r="20" spans="1:13">
      <c r="A20" s="3" t="str">
        <f>HYPERLINK("#Q9P2P5!A1","sp|Q9P2P5|HECW2_HUMAN")</f>
        <v>sp|Q9P2P5|HECW2_HUMAN</v>
      </c>
      <c r="D20" s="1">
        <v>0.4642857142857143</v>
      </c>
      <c r="E20" s="1">
        <v>0.47895408163265307</v>
      </c>
      <c r="F20" s="1">
        <v>0.51403061224489799</v>
      </c>
      <c r="G20" s="1">
        <v>0.48218829516539441</v>
      </c>
      <c r="H20" s="1">
        <v>0.36513994910941477</v>
      </c>
      <c r="I20" s="1">
        <v>3.1170483460559797E-2</v>
      </c>
      <c r="J20" s="1">
        <v>1.0554089709762533E-2</v>
      </c>
      <c r="K20">
        <v>9.6692111959287536E-2</v>
      </c>
      <c r="L20">
        <v>4.6623804621590299</v>
      </c>
      <c r="M20">
        <v>0.27705600000000002</v>
      </c>
    </row>
    <row r="21" spans="1:13">
      <c r="A21" s="3" t="str">
        <f>HYPERLINK("#Q03280!A1","sp|Q03280|TOM1_YEAST")</f>
        <v>sp|Q03280|TOM1_YEAST</v>
      </c>
      <c r="C21" t="s">
        <v>17</v>
      </c>
      <c r="D21" s="1">
        <v>0.12806372549019607</v>
      </c>
      <c r="E21" s="1">
        <v>0.24111519607843138</v>
      </c>
      <c r="F21" s="1">
        <v>0.27328431372549017</v>
      </c>
      <c r="G21" s="1">
        <v>0.18421052631578946</v>
      </c>
      <c r="H21" s="1">
        <v>8.3231334149326805E-2</v>
      </c>
      <c r="I21" s="1">
        <v>6.5177478580171352E-2</v>
      </c>
      <c r="J21" s="1">
        <v>5.8139534883720929E-2</v>
      </c>
      <c r="K21">
        <v>3.0905752753977968E-2</v>
      </c>
      <c r="L21">
        <v>0.56931649809959417</v>
      </c>
      <c r="M21">
        <v>0.27158399999999999</v>
      </c>
    </row>
    <row r="22" spans="1:13">
      <c r="A22" s="3" t="str">
        <f>HYPERLINK("#Q9NS56!A1","sp|Q9NS56|TOPRS_HUMAN")</f>
        <v>sp|Q9NS56|TOPRS_HUMAN</v>
      </c>
      <c r="D22" s="1">
        <v>0.65609990393852069</v>
      </c>
      <c r="E22" s="1">
        <v>0.72622478386167144</v>
      </c>
      <c r="F22" s="1">
        <v>0.77905859750240158</v>
      </c>
      <c r="G22" s="1">
        <v>0.75693779904306224</v>
      </c>
      <c r="H22" s="1">
        <v>0.40191387559808611</v>
      </c>
      <c r="I22" s="1">
        <v>6.4114832535885166E-2</v>
      </c>
      <c r="J22" s="1">
        <v>7.2060682680151714E-2</v>
      </c>
      <c r="K22">
        <v>0.2889952153110048</v>
      </c>
      <c r="L22">
        <v>21.875140221148786</v>
      </c>
      <c r="M22">
        <v>0.25509753599999996</v>
      </c>
    </row>
    <row r="23" spans="1:13">
      <c r="A23" s="3" t="str">
        <f>HYPERLINK("#Q6ZN04!A1","sp|Q6ZN04|MEX3B_HUMAN")</f>
        <v>sp|Q6ZN04|MEX3B_HUMAN</v>
      </c>
      <c r="D23" s="1">
        <v>0.6265486725663717</v>
      </c>
      <c r="E23" s="1">
        <v>0.73274336283185837</v>
      </c>
      <c r="F23" s="1">
        <v>0.71150442477876108</v>
      </c>
      <c r="G23" s="1">
        <v>0.7152899824253075</v>
      </c>
      <c r="H23" s="1">
        <v>0.37785588752196836</v>
      </c>
      <c r="I23" s="1">
        <v>2.6362038664323375E-2</v>
      </c>
      <c r="J23" s="1">
        <v>1.7199017199017199E-2</v>
      </c>
      <c r="K23">
        <v>0.17750439367311072</v>
      </c>
      <c r="L23">
        <v>12.696711463085423</v>
      </c>
      <c r="M23">
        <v>0.24977600000000003</v>
      </c>
    </row>
    <row r="24" spans="1:13">
      <c r="A24" s="3" t="str">
        <f>HYPERLINK("#P32828!A1","sp|P32828|SLX5_YEAST")</f>
        <v>sp|P32828|SLX5_YEAST</v>
      </c>
      <c r="C24" t="s">
        <v>16</v>
      </c>
      <c r="D24" s="1">
        <v>0.4813008130081301</v>
      </c>
      <c r="E24" s="1">
        <v>0.58373983739837398</v>
      </c>
      <c r="F24" s="1">
        <v>0.71869918699186996</v>
      </c>
      <c r="G24" s="1">
        <v>0.62520193861066231</v>
      </c>
      <c r="H24" s="1">
        <v>0.2407108239095315</v>
      </c>
      <c r="I24" s="1">
        <v>4.0387722132471729E-2</v>
      </c>
      <c r="J24" s="1">
        <v>3.875968992248062E-2</v>
      </c>
      <c r="K24">
        <v>0.1050080775444265</v>
      </c>
      <c r="L24">
        <v>6.5651253650554198</v>
      </c>
      <c r="M24">
        <v>0.24232000000000001</v>
      </c>
    </row>
    <row r="25" spans="1:13">
      <c r="A25" s="3" t="str">
        <f>HYPERLINK("#Q8TF61!A1","sp|Q8TF61|FBX41_HUMAN")</f>
        <v>sp|Q8TF61|FBX41_HUMAN</v>
      </c>
      <c r="D25" s="1">
        <v>0.35246842709529275</v>
      </c>
      <c r="E25" s="1">
        <v>0.5648679678530425</v>
      </c>
      <c r="F25" s="1">
        <v>0.63260619977037891</v>
      </c>
      <c r="G25" s="1">
        <v>0.54514285714285715</v>
      </c>
      <c r="H25" s="1">
        <v>0.23428571428571429</v>
      </c>
      <c r="I25" s="1">
        <v>3.3142857142857141E-2</v>
      </c>
      <c r="J25" s="1">
        <v>3.3542976939203356E-2</v>
      </c>
      <c r="K25">
        <v>0.12457142857142857</v>
      </c>
      <c r="L25">
        <v>6.7909224489795914</v>
      </c>
      <c r="M25">
        <v>0.23698752000000001</v>
      </c>
    </row>
    <row r="26" spans="1:13">
      <c r="A26" s="3" t="str">
        <f>HYPERLINK("#Q5TC82!A1","sp|Q5TC82|RC3H1_HUMAN")</f>
        <v>sp|Q5TC82|RC3H1_HUMAN</v>
      </c>
      <c r="D26" s="1">
        <v>0.59344552701505759</v>
      </c>
      <c r="E26" s="1">
        <v>0.65190434012400356</v>
      </c>
      <c r="F26" s="1">
        <v>0.7147918511957484</v>
      </c>
      <c r="G26" s="1">
        <v>0.67961165048543692</v>
      </c>
      <c r="H26" s="1">
        <v>0.40070609002647839</v>
      </c>
      <c r="I26" s="1">
        <v>4.3248014121800529E-2</v>
      </c>
      <c r="J26" s="1">
        <v>3.896103896103896E-2</v>
      </c>
      <c r="K26">
        <v>0.3053839364518976</v>
      </c>
      <c r="L26">
        <v>20.75424810838139</v>
      </c>
      <c r="M26">
        <v>0.23615999999999998</v>
      </c>
    </row>
    <row r="27" spans="1:13">
      <c r="A27" s="3" t="str">
        <f>HYPERLINK("#O14512!A1","sp|O14512|SOCS7_HUMAN")</f>
        <v>sp|O14512|SOCS7_HUMAN</v>
      </c>
      <c r="D27" s="1">
        <v>0.5823223570190641</v>
      </c>
      <c r="E27" s="1">
        <v>0.64298093587521665</v>
      </c>
      <c r="F27" s="1">
        <v>0.7365684575389948</v>
      </c>
      <c r="G27" s="1">
        <v>0.68674698795180722</v>
      </c>
      <c r="H27" s="1">
        <v>0.44406196213425131</v>
      </c>
      <c r="I27" s="1">
        <v>3.7865748709122203E-2</v>
      </c>
      <c r="J27" s="1">
        <v>2.7568922305764409E-2</v>
      </c>
      <c r="K27">
        <v>0.19621342512908779</v>
      </c>
      <c r="L27">
        <v>13.474897870310848</v>
      </c>
      <c r="M27">
        <v>0.22478976000000001</v>
      </c>
    </row>
    <row r="28" spans="1:13">
      <c r="A28" s="3" t="str">
        <f>HYPERLINK("#P46934!A1","sp|P46934|NEDD4_HUMAN")</f>
        <v>sp|P46934|NEDD4_HUMAN</v>
      </c>
      <c r="D28" s="1">
        <v>0.35361216730038025</v>
      </c>
      <c r="E28" s="1">
        <v>0.48212927756653995</v>
      </c>
      <c r="F28" s="1">
        <v>0.620532319391635</v>
      </c>
      <c r="G28" s="1">
        <v>0.50720242608036392</v>
      </c>
      <c r="H28" s="1">
        <v>0.22668688400303261</v>
      </c>
      <c r="I28" s="1">
        <v>5.0796057619408641E-2</v>
      </c>
      <c r="J28" s="1">
        <v>3.7369207772795218E-2</v>
      </c>
      <c r="K28">
        <v>9.6285064442759666E-2</v>
      </c>
      <c r="L28">
        <v>4.8836018280671887</v>
      </c>
      <c r="M28">
        <v>0.22116864000000003</v>
      </c>
    </row>
    <row r="29" spans="1:13">
      <c r="A29" s="3" t="str">
        <f>HYPERLINK("#Q969H0!A1","sp|Q969H0|FBXW7_HUMAN")</f>
        <v>sp|Q969H0|FBXW7_HUMAN</v>
      </c>
      <c r="D29" s="1">
        <v>0.29729729729729731</v>
      </c>
      <c r="E29" s="1">
        <v>0.34566145092460882</v>
      </c>
      <c r="F29" s="1">
        <v>0.3712660028449502</v>
      </c>
      <c r="G29" s="1">
        <v>0.32531824611032534</v>
      </c>
      <c r="H29" s="1">
        <v>0.18528995756718528</v>
      </c>
      <c r="I29" s="1">
        <v>5.2333804809052337E-2</v>
      </c>
      <c r="J29" s="1">
        <v>3.4782608695652174E-2</v>
      </c>
      <c r="K29">
        <v>0.13861386138613863</v>
      </c>
      <c r="L29">
        <v>4.509361827271837</v>
      </c>
      <c r="M29">
        <v>0.21831577599999999</v>
      </c>
    </row>
    <row r="30" spans="1:13">
      <c r="A30" s="3" t="str">
        <f>HYPERLINK("#Q5T4S7!A1","sp|Q5T4S7|UBR4_HUMAN")</f>
        <v>sp|Q5T4S7|UBR4_HUMAN</v>
      </c>
      <c r="D30" s="1">
        <v>0.128789341571732</v>
      </c>
      <c r="E30" s="1">
        <v>0.3379030700907511</v>
      </c>
      <c r="F30" s="1">
        <v>0.3110639119521143</v>
      </c>
      <c r="G30" s="1">
        <v>0.23075438934979742</v>
      </c>
      <c r="H30" s="1">
        <v>9.4925718695736058E-2</v>
      </c>
      <c r="I30" s="1">
        <v>5.5566274358479648E-2</v>
      </c>
      <c r="J30" s="1">
        <v>7.4414715719063551E-2</v>
      </c>
      <c r="K30">
        <v>2.93266448003087E-2</v>
      </c>
      <c r="L30">
        <v>0.67672520125736457</v>
      </c>
      <c r="M30">
        <v>0.21647808000000002</v>
      </c>
    </row>
    <row r="31" spans="1:13">
      <c r="A31" s="3" t="str">
        <f>HYPERLINK("#Q9HC78!A1","sp|Q9HC78|ZBT20_HUMAN")</f>
        <v>sp|Q9HC78|ZBT20_HUMAN</v>
      </c>
      <c r="D31" s="1">
        <v>0.47761194029850745</v>
      </c>
      <c r="E31" s="1">
        <v>0.56309362279511532</v>
      </c>
      <c r="F31" s="1">
        <v>0.62957937584803259</v>
      </c>
      <c r="G31" s="1">
        <v>0.58974358974358976</v>
      </c>
      <c r="H31" s="1">
        <v>0.30364372469635625</v>
      </c>
      <c r="I31" s="1">
        <v>4.048582995951417E-2</v>
      </c>
      <c r="J31" s="1">
        <v>2.7459954233409609E-2</v>
      </c>
      <c r="K31">
        <v>0.19568151147098514</v>
      </c>
      <c r="L31">
        <v>11.540191702135022</v>
      </c>
      <c r="M31">
        <v>0.21221222399999998</v>
      </c>
    </row>
    <row r="32" spans="1:13">
      <c r="A32" s="3" t="str">
        <f>HYPERLINK("#P38398!A1","sp|P38398|BRCA1_HUMAN")</f>
        <v>sp|P38398|BRCA1_HUMAN</v>
      </c>
      <c r="D32" s="1">
        <v>0.62183969876277567</v>
      </c>
      <c r="E32" s="1">
        <v>0.78698224852071008</v>
      </c>
      <c r="F32" s="1">
        <v>0.80043033889187731</v>
      </c>
      <c r="G32" s="1">
        <v>0.76328502415458932</v>
      </c>
      <c r="H32" s="1">
        <v>0.38862050456253355</v>
      </c>
      <c r="I32" s="1">
        <v>7.3537305421363386E-2</v>
      </c>
      <c r="J32" s="1">
        <v>7.7355836849507739E-2</v>
      </c>
      <c r="K32">
        <v>0.23671497584541062</v>
      </c>
      <c r="L32">
        <v>18.06809960559173</v>
      </c>
      <c r="M32">
        <v>0.21168000000000003</v>
      </c>
    </row>
    <row r="33" spans="1:13">
      <c r="A33" s="3" t="str">
        <f>HYPERLINK("#Q8IY92!A1","sp|Q8IY92|SLX4_HUMAN")</f>
        <v>sp|Q8IY92|SLX4_HUMAN</v>
      </c>
      <c r="D33" s="1">
        <v>0.78087431693989073</v>
      </c>
      <c r="E33" s="1">
        <v>0.7896174863387978</v>
      </c>
      <c r="F33" s="1">
        <v>0.86338797814207646</v>
      </c>
      <c r="G33" s="1">
        <v>0.83805888767720826</v>
      </c>
      <c r="H33" s="1">
        <v>0.5856052344601963</v>
      </c>
      <c r="I33" s="1">
        <v>4.9073064340239912E-2</v>
      </c>
      <c r="J33" s="1">
        <v>5.2700065061808715E-2</v>
      </c>
      <c r="K33">
        <v>0.25899672846237731</v>
      </c>
      <c r="L33">
        <v>21.705451016721589</v>
      </c>
      <c r="M33">
        <v>0.2112</v>
      </c>
    </row>
    <row r="34" spans="1:13">
      <c r="A34" s="3" t="str">
        <f>HYPERLINK("#P22681!A1","sp|P22681|CBL_HUMAN")</f>
        <v>sp|P22681|CBL_HUMAN</v>
      </c>
      <c r="D34" s="1">
        <v>0.51330376940133038</v>
      </c>
      <c r="E34" s="1">
        <v>0.56651884700665189</v>
      </c>
      <c r="F34" s="1">
        <v>0.61529933481152999</v>
      </c>
      <c r="G34" s="1">
        <v>0.57395143487858724</v>
      </c>
      <c r="H34" s="1">
        <v>0.3454746136865342</v>
      </c>
      <c r="I34" s="1">
        <v>5.1876379690949229E-2</v>
      </c>
      <c r="J34" s="1">
        <v>3.8461538461538464E-2</v>
      </c>
      <c r="K34">
        <v>0.2119205298013245</v>
      </c>
      <c r="L34">
        <v>12.163209215970062</v>
      </c>
      <c r="M34">
        <v>0.20755199999999999</v>
      </c>
    </row>
    <row r="35" spans="1:13">
      <c r="A35" s="3" t="str">
        <f>HYPERLINK("#Q92794!A1","sp|Q92794|KAT6A_HUMAN")</f>
        <v>sp|Q92794|KAT6A_HUMAN</v>
      </c>
      <c r="D35" s="1">
        <v>0.63700000000000001</v>
      </c>
      <c r="E35" s="1">
        <v>0.71199999999999997</v>
      </c>
      <c r="F35" s="1">
        <v>0.80349999999999999</v>
      </c>
      <c r="G35" s="1">
        <v>0.73403193612774453</v>
      </c>
      <c r="H35" s="1">
        <v>0.36926147704590817</v>
      </c>
      <c r="I35" s="1">
        <v>6.9860279441117765E-2</v>
      </c>
      <c r="J35" s="1">
        <v>6.2542488103331073E-2</v>
      </c>
      <c r="K35">
        <v>0.16017964071856289</v>
      </c>
      <c r="L35">
        <v>11.757697180489322</v>
      </c>
      <c r="M35">
        <v>0.20675199999999996</v>
      </c>
    </row>
    <row r="36" spans="1:13">
      <c r="A36" s="3" t="str">
        <f>HYPERLINK("#P40318!A1","sp|P40318|DOA10_YEAST")</f>
        <v>sp|P40318|DOA10_YEAST</v>
      </c>
      <c r="C36" t="s">
        <v>15</v>
      </c>
      <c r="D36" s="1">
        <v>0.14600760456273765</v>
      </c>
      <c r="E36" s="1">
        <v>0.24030418250950569</v>
      </c>
      <c r="F36" s="1">
        <v>0.25703422053231939</v>
      </c>
      <c r="G36" s="1">
        <v>0.21000758150113721</v>
      </c>
      <c r="H36" s="1">
        <v>9.7801364670204699E-2</v>
      </c>
      <c r="I36" s="1">
        <v>4.8521607278241091E-2</v>
      </c>
      <c r="J36" s="1">
        <v>1.444043321299639E-2</v>
      </c>
      <c r="K36">
        <v>5.1554207733131158E-2</v>
      </c>
      <c r="L36">
        <v>1.0826774482242099</v>
      </c>
      <c r="M36">
        <v>0.203029504</v>
      </c>
    </row>
    <row r="37" spans="1:13">
      <c r="A37" s="3" t="str">
        <f>HYPERLINK("#O15062!A1","sp|O15062|ZBTB5_HUMAN")</f>
        <v>sp|O15062|ZBTB5_HUMAN</v>
      </c>
      <c r="D37" s="1">
        <v>0.58246656760772664</v>
      </c>
      <c r="E37" s="1">
        <v>0.64338781575037152</v>
      </c>
      <c r="F37" s="1">
        <v>0.75334323922734026</v>
      </c>
      <c r="G37" s="1">
        <v>0.68537666174298373</v>
      </c>
      <c r="H37" s="1">
        <v>0.42097488921713444</v>
      </c>
      <c r="I37" s="1">
        <v>3.9881831610044313E-2</v>
      </c>
      <c r="J37" s="1">
        <v>2.3706896551724137E-2</v>
      </c>
      <c r="K37">
        <v>0.3087149187592319</v>
      </c>
      <c r="L37">
        <v>21.158600044945882</v>
      </c>
      <c r="M37">
        <v>0.19940799999999997</v>
      </c>
    </row>
    <row r="38" spans="1:13">
      <c r="A38" s="3" t="str">
        <f>HYPERLINK("#Q9NTX7!A1","sp|Q9NTX7|RN146_HUMAN")</f>
        <v>sp|Q9NTX7|RN146_HUMAN</v>
      </c>
      <c r="D38" s="1">
        <v>0.49014084507042255</v>
      </c>
      <c r="E38" s="1">
        <v>0.60845070422535208</v>
      </c>
      <c r="F38" s="1">
        <v>0.6535211267605634</v>
      </c>
      <c r="G38" s="1">
        <v>0.56267409470752094</v>
      </c>
      <c r="H38" s="1">
        <v>0.37883008356545961</v>
      </c>
      <c r="I38" s="1">
        <v>3.6211699164345405E-2</v>
      </c>
      <c r="J38" s="1">
        <v>1.4851485148514851E-2</v>
      </c>
      <c r="K38">
        <v>0.25905292479108633</v>
      </c>
      <c r="L38">
        <v>14.576236993816</v>
      </c>
      <c r="M38">
        <v>0.19932652799999998</v>
      </c>
    </row>
    <row r="39" spans="1:13">
      <c r="A39" s="3" t="str">
        <f>HYPERLINK("#Q8WWQ0!A1","sp|Q8WWQ0|PHIP_HUMAN")</f>
        <v>sp|Q8WWQ0|PHIP_HUMAN</v>
      </c>
      <c r="D39" s="1">
        <v>0.39955971381397909</v>
      </c>
      <c r="E39" s="1">
        <v>0.46890478811227299</v>
      </c>
      <c r="F39" s="1">
        <v>0.49752339020363234</v>
      </c>
      <c r="G39" s="1">
        <v>0.43986820428336076</v>
      </c>
      <c r="H39" s="1">
        <v>0.22954420647995608</v>
      </c>
      <c r="I39" s="1">
        <v>7.4684239428885232E-2</v>
      </c>
      <c r="J39" s="1">
        <v>0.10611735330836454</v>
      </c>
      <c r="K39">
        <v>0.12850082372322899</v>
      </c>
      <c r="L39">
        <v>5.6523426580069414</v>
      </c>
      <c r="M39">
        <v>0.1927296</v>
      </c>
    </row>
    <row r="40" spans="1:13">
      <c r="A40" s="3" t="str">
        <f>HYPERLINK("#Q8NG27!A1","sp|Q8NG27|PJA1_HUMAN")</f>
        <v>sp|Q8NG27|PJA1_HUMAN</v>
      </c>
      <c r="D40" s="1">
        <v>0.76525821596244137</v>
      </c>
      <c r="E40" s="1">
        <v>0.79499217527386545</v>
      </c>
      <c r="F40" s="1">
        <v>0.80907668231611896</v>
      </c>
      <c r="G40" s="1">
        <v>0.80559875583203733</v>
      </c>
      <c r="H40" s="1">
        <v>0.48522550544323484</v>
      </c>
      <c r="I40" s="1">
        <v>4.3545878693623641E-2</v>
      </c>
      <c r="J40" s="1">
        <v>4.8262548262548263E-2</v>
      </c>
      <c r="K40">
        <v>0.29082426127527217</v>
      </c>
      <c r="L40">
        <v>23.428766304913061</v>
      </c>
      <c r="M40">
        <v>0.186</v>
      </c>
    </row>
    <row r="41" spans="1:13">
      <c r="A41" s="3" t="str">
        <f>HYPERLINK("#Q7Z6J0!A1","sp|Q7Z6J0|SH3R1_HUMAN")</f>
        <v>sp|Q7Z6J0|SH3R1_HUMAN</v>
      </c>
      <c r="D41" s="1">
        <v>0.48529411764705882</v>
      </c>
      <c r="E41" s="1">
        <v>0.63914027149321262</v>
      </c>
      <c r="F41" s="1">
        <v>0.670814479638009</v>
      </c>
      <c r="G41" s="1">
        <v>0.6216216216216216</v>
      </c>
      <c r="H41" s="1">
        <v>0.3108108108108108</v>
      </c>
      <c r="I41" s="1">
        <v>5.18018018018018E-2</v>
      </c>
      <c r="J41" s="1">
        <v>3.8043478260869568E-2</v>
      </c>
      <c r="K41">
        <v>0.14301801801801803</v>
      </c>
      <c r="L41">
        <v>8.8903092281470677</v>
      </c>
      <c r="M41">
        <v>0.182908928</v>
      </c>
    </row>
    <row r="42" spans="1:13">
      <c r="A42" s="3" t="str">
        <f>HYPERLINK("#O94972!A1","sp|O94972|TRI37_HUMAN")</f>
        <v>sp|O94972|TRI37_HUMAN</v>
      </c>
      <c r="D42" s="1">
        <v>0.39791666666666664</v>
      </c>
      <c r="E42" s="1">
        <v>0.56041666666666667</v>
      </c>
      <c r="F42" s="1">
        <v>0.65312499999999996</v>
      </c>
      <c r="G42" s="1">
        <v>0.55601659751037347</v>
      </c>
      <c r="H42" s="1">
        <v>0.30601659751037347</v>
      </c>
      <c r="I42" s="1">
        <v>4.9792531120331947E-2</v>
      </c>
      <c r="J42" s="1">
        <v>5.0373134328358209E-2</v>
      </c>
      <c r="K42">
        <v>0.20539419087136929</v>
      </c>
      <c r="L42">
        <v>11.420257915669495</v>
      </c>
      <c r="M42">
        <v>0.18200448</v>
      </c>
    </row>
    <row r="43" spans="1:13">
      <c r="A43" s="3" t="str">
        <f>HYPERLINK("#O15209!A1","sp|O15209|ZBT22_HUMAN")</f>
        <v>sp|O15209|ZBT22_HUMAN</v>
      </c>
      <c r="D43" s="1">
        <v>0.64126984126984132</v>
      </c>
      <c r="E43" s="1">
        <v>0.65714285714285714</v>
      </c>
      <c r="F43" s="1">
        <v>0.77777777777777779</v>
      </c>
      <c r="G43" s="1">
        <v>0.71451104100946372</v>
      </c>
      <c r="H43" s="1">
        <v>0.43375394321766564</v>
      </c>
      <c r="I43" s="1">
        <v>2.996845425867508E-2</v>
      </c>
      <c r="J43" s="1">
        <v>1.9867549668874173E-2</v>
      </c>
      <c r="K43">
        <v>0.2302839116719243</v>
      </c>
      <c r="L43">
        <v>16.454039745643804</v>
      </c>
      <c r="M43">
        <v>0.181398528</v>
      </c>
    </row>
    <row r="44" spans="1:13">
      <c r="A44" s="3" t="str">
        <f>HYPERLINK("#Q96JK2!A1","sp|Q96JK2|DCAF5_HUMAN")</f>
        <v>sp|Q96JK2|DCAF5_HUMAN</v>
      </c>
      <c r="D44" s="1">
        <v>0.51066098081023459</v>
      </c>
      <c r="E44" s="1">
        <v>0.55543710021321957</v>
      </c>
      <c r="F44" s="1">
        <v>0.58848614072494665</v>
      </c>
      <c r="G44" s="1">
        <v>0.54564755838641188</v>
      </c>
      <c r="H44" s="1">
        <v>0.30467091295116772</v>
      </c>
      <c r="I44" s="1">
        <v>3.7154989384288746E-2</v>
      </c>
      <c r="J44" s="1">
        <v>3.6964980544747082E-2</v>
      </c>
      <c r="K44">
        <v>0.24097664543524416</v>
      </c>
      <c r="L44">
        <v>13.148831820988907</v>
      </c>
      <c r="M44">
        <v>0.17884800000000001</v>
      </c>
    </row>
    <row r="45" spans="1:13">
      <c r="A45" s="3" t="str">
        <f>HYPERLINK("#Q6PIJ6!A1","sp|Q6PIJ6|FBX38_HUMAN")</f>
        <v>sp|Q6PIJ6|FBX38_HUMAN</v>
      </c>
      <c r="D45" s="1">
        <v>0.34290540540540543</v>
      </c>
      <c r="E45" s="1">
        <v>0.41722972972972971</v>
      </c>
      <c r="F45" s="1">
        <v>0.42652027027027029</v>
      </c>
      <c r="G45" s="1">
        <v>0.40067340067340068</v>
      </c>
      <c r="H45" s="1">
        <v>0.18434343434343434</v>
      </c>
      <c r="I45" s="1">
        <v>5.0505050505050504E-2</v>
      </c>
      <c r="J45" s="1">
        <v>4.8319327731092439E-2</v>
      </c>
      <c r="K45">
        <v>4.9663299663299666E-2</v>
      </c>
      <c r="L45">
        <v>1.989876316475643</v>
      </c>
      <c r="M45">
        <v>0.17841599999999999</v>
      </c>
    </row>
    <row r="46" spans="1:13">
      <c r="A46" s="3" t="str">
        <f>HYPERLINK("#Q9H5J0!A1","sp|Q9H5J0|ZBTB3_HUMAN")</f>
        <v>sp|Q9H5J0|ZBTB3_HUMAN</v>
      </c>
      <c r="D46" s="1">
        <v>0.53157894736842104</v>
      </c>
      <c r="E46" s="1">
        <v>0.58245614035087723</v>
      </c>
      <c r="F46" s="1">
        <v>0.67719298245614035</v>
      </c>
      <c r="G46" s="1">
        <v>0.59407665505226481</v>
      </c>
      <c r="H46" s="1">
        <v>0.39372822299651566</v>
      </c>
      <c r="I46" s="1">
        <v>3.484320557491289E-2</v>
      </c>
      <c r="J46" s="1">
        <v>3.2258064516129031E-2</v>
      </c>
      <c r="K46">
        <v>0.19337979094076654</v>
      </c>
      <c r="L46">
        <v>11.488241935679685</v>
      </c>
      <c r="M46">
        <v>0.17760000000000001</v>
      </c>
    </row>
    <row r="47" spans="1:13">
      <c r="A47" s="3" t="str">
        <f>HYPERLINK("#Q14669!A1","sp|Q14669|TRIPC_HUMAN")</f>
        <v>sp|Q14669|TRIPC_HUMAN</v>
      </c>
      <c r="D47" s="1">
        <v>0.35613682092555332</v>
      </c>
      <c r="E47" s="1">
        <v>0.45321931589537223</v>
      </c>
      <c r="F47" s="1">
        <v>0.45171026156941652</v>
      </c>
      <c r="G47" s="1">
        <v>0.40662650602409639</v>
      </c>
      <c r="H47" s="1">
        <v>0.23845381526104417</v>
      </c>
      <c r="I47" s="1">
        <v>6.1746987951807226E-2</v>
      </c>
      <c r="J47" s="1">
        <v>8.2716049382716053E-2</v>
      </c>
      <c r="K47">
        <v>0.11295180722891567</v>
      </c>
      <c r="L47">
        <v>4.5929198722601248</v>
      </c>
      <c r="M47">
        <v>0.17712000000000003</v>
      </c>
    </row>
    <row r="48" spans="1:13">
      <c r="A48" s="3" t="str">
        <f>HYPERLINK("#O15156!A1","sp|O15156|ZBT7B_HUMAN")</f>
        <v>sp|O15156|ZBT7B_HUMAN</v>
      </c>
      <c r="D48" s="1">
        <v>0.55514018691588785</v>
      </c>
      <c r="E48" s="1">
        <v>0.57196261682242988</v>
      </c>
      <c r="F48" s="1">
        <v>0.73831775700934577</v>
      </c>
      <c r="G48" s="1">
        <v>0.63450834879406304</v>
      </c>
      <c r="H48" s="1">
        <v>0.41558441558441561</v>
      </c>
      <c r="I48" s="1">
        <v>3.3395176252319109E-2</v>
      </c>
      <c r="J48" s="1">
        <v>3.2163742690058478E-2</v>
      </c>
      <c r="K48">
        <v>0.23747680890538034</v>
      </c>
      <c r="L48">
        <v>15.068101789543611</v>
      </c>
      <c r="M48">
        <v>0.16190668799999999</v>
      </c>
    </row>
    <row r="49" spans="1:13">
      <c r="A49" s="3" t="str">
        <f>HYPERLINK("#Q63HN8!A1","sp|Q63HN8|RN213_HUMAN")</f>
        <v>sp|Q63HN8|RN213_HUMAN</v>
      </c>
      <c r="D49" s="1">
        <v>8.5143186623102052E-2</v>
      </c>
      <c r="E49" s="1">
        <v>0.20795694791466462</v>
      </c>
      <c r="F49" s="1">
        <v>0.2125696713434557</v>
      </c>
      <c r="G49" s="1">
        <v>0.12540810447474554</v>
      </c>
      <c r="H49" s="1">
        <v>5.5886306894565009E-2</v>
      </c>
      <c r="I49" s="1">
        <v>5.9151142692529288E-2</v>
      </c>
      <c r="J49" s="1">
        <v>7.8101071975497705E-2</v>
      </c>
      <c r="K49">
        <v>1.5555982331476858E-2</v>
      </c>
      <c r="L49">
        <v>0.19508462574331456</v>
      </c>
      <c r="M49">
        <v>0.15312000000000001</v>
      </c>
    </row>
    <row r="50" spans="1:13">
      <c r="A50" s="3" t="str">
        <f>HYPERLINK("#Q58WW2!A1","sp|Q58WW2|DCAF6_HUMAN")</f>
        <v>sp|Q58WW2|DCAF6_HUMAN</v>
      </c>
      <c r="D50" s="1">
        <v>0.48831775700934582</v>
      </c>
      <c r="E50" s="1">
        <v>0.51168224299065423</v>
      </c>
      <c r="F50" s="1">
        <v>0.56425233644859818</v>
      </c>
      <c r="G50" s="1">
        <v>0.51627906976744187</v>
      </c>
      <c r="H50" s="1">
        <v>0.336046511627907</v>
      </c>
      <c r="I50" s="1">
        <v>3.4883720930232558E-2</v>
      </c>
      <c r="J50" s="1">
        <v>3.3783783783783786E-2</v>
      </c>
      <c r="K50">
        <v>7.5581395348837205E-2</v>
      </c>
      <c r="L50">
        <v>3.9021092482422928</v>
      </c>
      <c r="M50">
        <v>0.15250559999999999</v>
      </c>
    </row>
    <row r="51" spans="1:13">
      <c r="A51" s="3" t="str">
        <f>HYPERLINK("#Q8WWI1!A1","sp|Q8WWI1|LMO7_HUMAN")</f>
        <v>sp|Q8WWI1|LMO7_HUMAN</v>
      </c>
      <c r="D51" s="1">
        <v>0.48957712924359736</v>
      </c>
      <c r="E51" s="1">
        <v>0.6235854675402025</v>
      </c>
      <c r="F51" s="1">
        <v>0.67957117331745087</v>
      </c>
      <c r="G51" s="1">
        <v>0.60606060606060608</v>
      </c>
      <c r="H51" s="1">
        <v>0.22638146167557932</v>
      </c>
      <c r="I51" s="1">
        <v>7.130124777183601E-2</v>
      </c>
      <c r="J51" s="1">
        <v>7.0588235294117646E-2</v>
      </c>
      <c r="K51">
        <v>0.13725490196078433</v>
      </c>
      <c r="L51">
        <v>8.3184789067142031</v>
      </c>
      <c r="M51">
        <v>0.14976</v>
      </c>
    </row>
    <row r="52" spans="1:13">
      <c r="A52" s="3" t="str">
        <f>HYPERLINK("#Q96PX1!A1","sp|Q96PX1|RN157_HUMAN")</f>
        <v>sp|Q96PX1|RN157_HUMAN</v>
      </c>
      <c r="D52" s="1">
        <v>0.42518518518518517</v>
      </c>
      <c r="E52" s="1">
        <v>0.6</v>
      </c>
      <c r="F52" s="1">
        <v>0.56592592592592594</v>
      </c>
      <c r="G52" s="1">
        <v>0.53313696612665684</v>
      </c>
      <c r="H52" s="1">
        <v>0.3549337260677467</v>
      </c>
      <c r="I52" s="1">
        <v>3.5346097201767304E-2</v>
      </c>
      <c r="J52" s="1">
        <v>2.4861878453038673E-2</v>
      </c>
      <c r="K52">
        <v>8.247422680412371E-2</v>
      </c>
      <c r="L52">
        <v>4.3970059061992313</v>
      </c>
      <c r="M52">
        <v>0.14854604799999999</v>
      </c>
    </row>
    <row r="53" spans="1:13">
      <c r="A53" s="3" t="str">
        <f>HYPERLINK("#Q8NA82!A1","sp|Q8NA82|MARHA_HUMAN")</f>
        <v>sp|Q8NA82|MARHA_HUMAN</v>
      </c>
      <c r="D53" s="1">
        <v>0.6840796019900498</v>
      </c>
      <c r="E53" s="1">
        <v>0.78731343283582089</v>
      </c>
      <c r="F53" s="1">
        <v>0.86318407960199006</v>
      </c>
      <c r="G53" s="1">
        <v>0.82425742574257421</v>
      </c>
      <c r="H53" s="1">
        <v>0.40717821782178215</v>
      </c>
      <c r="I53" s="1">
        <v>5.4455445544554455E-2</v>
      </c>
      <c r="J53" s="1">
        <v>5.5555555555555552E-2</v>
      </c>
      <c r="K53">
        <v>0.19306930693069307</v>
      </c>
      <c r="L53">
        <v>15.913880992059601</v>
      </c>
      <c r="M53">
        <v>0.14844288</v>
      </c>
    </row>
    <row r="54" spans="1:13">
      <c r="A54" s="3" t="str">
        <f>HYPERLINK("#Q8NCP5!A1","sp|Q8NCP5|ZBT44_HUMAN")</f>
        <v>sp|Q8NCP5|ZBT44_HUMAN</v>
      </c>
      <c r="D54" s="1">
        <v>0.37985865724381623</v>
      </c>
      <c r="E54" s="1">
        <v>0.5</v>
      </c>
      <c r="F54" s="1">
        <v>0.58833922261484095</v>
      </c>
      <c r="G54" s="1">
        <v>0.52280701754385961</v>
      </c>
      <c r="H54" s="1">
        <v>0.19298245614035087</v>
      </c>
      <c r="I54" s="1">
        <v>4.736842105263158E-2</v>
      </c>
      <c r="J54" s="1">
        <v>3.6912751677852351E-2</v>
      </c>
      <c r="K54">
        <v>0.14035087719298245</v>
      </c>
      <c r="L54">
        <v>7.3376423514927662</v>
      </c>
      <c r="M54">
        <v>0.14221312000000003</v>
      </c>
    </row>
    <row r="55" spans="1:13">
      <c r="A55" s="3" t="str">
        <f>HYPERLINK("#Q96RE7!A1","sp|Q96RE7|NACC1_HUMAN")</f>
        <v>sp|Q96RE7|NACC1_HUMAN</v>
      </c>
      <c r="D55" s="1">
        <v>0.45506692160611856</v>
      </c>
      <c r="E55" s="1">
        <v>0.50286806883365198</v>
      </c>
      <c r="F55" s="1">
        <v>0.53346080305927346</v>
      </c>
      <c r="G55" s="1">
        <v>0.48956356736242884</v>
      </c>
      <c r="H55" s="1">
        <v>0.28462998102466791</v>
      </c>
      <c r="I55" s="1">
        <v>3.9848197343453511E-2</v>
      </c>
      <c r="J55" s="1">
        <v>2.7131782945736434E-2</v>
      </c>
      <c r="K55">
        <v>0.17267552182163187</v>
      </c>
      <c r="L55">
        <v>8.4535644459167028</v>
      </c>
      <c r="M55">
        <v>0.13958963199999999</v>
      </c>
    </row>
    <row r="56" spans="1:13">
      <c r="A56" s="3" t="str">
        <f>HYPERLINK("#Q8NF64!A1","sp|Q8NF64|ZMIZ2_HUMAN")</f>
        <v>sp|Q8NF64|ZMIZ2_HUMAN</v>
      </c>
      <c r="D56" s="1">
        <v>0.62882096069868998</v>
      </c>
      <c r="E56" s="1">
        <v>0.74454148471615722</v>
      </c>
      <c r="F56" s="1">
        <v>0.74454148471615722</v>
      </c>
      <c r="G56" s="1">
        <v>0.72826086956521741</v>
      </c>
      <c r="H56" s="1">
        <v>0.45</v>
      </c>
      <c r="I56" s="1">
        <v>2.6086956521739129E-2</v>
      </c>
      <c r="J56" s="1">
        <v>1.7910447761194031E-2</v>
      </c>
      <c r="K56">
        <v>0.12934782608695652</v>
      </c>
      <c r="L56">
        <v>9.4198960302457468</v>
      </c>
      <c r="M56">
        <v>0.13576908799999998</v>
      </c>
    </row>
    <row r="57" spans="1:13">
      <c r="A57" s="3" t="str">
        <f>HYPERLINK("#O43164!A1","sp|O43164|PJA2_HUMAN")</f>
        <v>sp|O43164|PJA2_HUMAN</v>
      </c>
      <c r="D57" s="1">
        <v>0.73863636363636365</v>
      </c>
      <c r="E57" s="1">
        <v>0.72301136363636365</v>
      </c>
      <c r="F57" s="1">
        <v>0.72159090909090906</v>
      </c>
      <c r="G57" s="1">
        <v>0.74293785310734461</v>
      </c>
      <c r="H57" s="1">
        <v>0.47457627118644069</v>
      </c>
      <c r="I57" s="1">
        <v>2.9661016949152543E-2</v>
      </c>
      <c r="J57" s="1">
        <v>3.0418250950570342E-2</v>
      </c>
      <c r="K57">
        <v>0.24858757062146894</v>
      </c>
      <c r="L57">
        <v>18.468511602668457</v>
      </c>
      <c r="M57">
        <v>0.13556300800000001</v>
      </c>
    </row>
    <row r="58" spans="1:13">
      <c r="A58" s="3" t="str">
        <f>HYPERLINK("#Q96C00!A1","sp|Q96C00|ZBTB9_HUMAN")</f>
        <v>sp|Q96C00|ZBTB9_HUMAN</v>
      </c>
      <c r="D58" s="1">
        <v>0.48827292110874199</v>
      </c>
      <c r="E58" s="1">
        <v>0.5714285714285714</v>
      </c>
      <c r="F58" s="1">
        <v>0.6353944562899787</v>
      </c>
      <c r="G58" s="1">
        <v>0.57293868921775903</v>
      </c>
      <c r="H58" s="1">
        <v>0.34672304439746299</v>
      </c>
      <c r="I58" s="1">
        <v>4.4397463002114168E-2</v>
      </c>
      <c r="J58" s="1">
        <v>2.9520295202952029E-2</v>
      </c>
      <c r="K58">
        <v>0.13107822410147993</v>
      </c>
      <c r="L58">
        <v>7.5099785901693581</v>
      </c>
      <c r="M58">
        <v>0.13490406399999999</v>
      </c>
    </row>
    <row r="59" spans="1:13">
      <c r="A59" s="3" t="str">
        <f>HYPERLINK("#Q13191!A1","sp|Q13191|CBLB_HUMAN")</f>
        <v>sp|Q13191|CBLB_HUMAN</v>
      </c>
      <c r="D59" s="1">
        <v>0.51942740286298572</v>
      </c>
      <c r="E59" s="1">
        <v>0.48773006134969327</v>
      </c>
      <c r="F59" s="1">
        <v>0.60327198364008183</v>
      </c>
      <c r="G59" s="1">
        <v>0.55906313645621186</v>
      </c>
      <c r="H59" s="1">
        <v>0.35641547861507128</v>
      </c>
      <c r="I59" s="1">
        <v>5.6008146639511203E-2</v>
      </c>
      <c r="J59" s="1">
        <v>4.553734061930783E-2</v>
      </c>
      <c r="K59">
        <v>0.19959266802443992</v>
      </c>
      <c r="L59">
        <v>11.158490299940684</v>
      </c>
      <c r="M59">
        <v>0.13446950399999999</v>
      </c>
    </row>
    <row r="60" spans="1:13">
      <c r="A60" s="3" t="str">
        <f>HYPERLINK("#Q9Y2K7!A1","sp|Q9Y2K7|KDM2A_HUMAN")</f>
        <v>sp|Q9Y2K7|KDM2A_HUMAN</v>
      </c>
      <c r="D60" s="1">
        <v>0.26252158894645944</v>
      </c>
      <c r="E60" s="1">
        <v>0.38255613126079446</v>
      </c>
      <c r="F60" s="1">
        <v>0.47236614853195164</v>
      </c>
      <c r="G60" s="1">
        <v>0.35886402753872632</v>
      </c>
      <c r="H60" s="1">
        <v>0.12220309810671257</v>
      </c>
      <c r="I60" s="1">
        <v>6.1101549053356283E-2</v>
      </c>
      <c r="J60" s="1">
        <v>5.5155875299760189E-2</v>
      </c>
      <c r="K60">
        <v>8.175559380378658E-2</v>
      </c>
      <c r="L60">
        <v>2.9339141666246991</v>
      </c>
      <c r="M60">
        <v>0.12820896000000001</v>
      </c>
    </row>
    <row r="61" spans="1:13">
      <c r="A61" s="3" t="str">
        <f>HYPERLINK("#Q86Y01!A1","sp|Q86Y01|DTX1_HUMAN")</f>
        <v>sp|Q86Y01|DTX1_HUMAN</v>
      </c>
      <c r="D61" s="1">
        <v>0.33279220779220781</v>
      </c>
      <c r="E61" s="1">
        <v>0.43344155844155846</v>
      </c>
      <c r="F61" s="1">
        <v>0.48051948051948051</v>
      </c>
      <c r="G61" s="1">
        <v>0.4258064516129032</v>
      </c>
      <c r="H61" s="1">
        <v>0.22580645161290322</v>
      </c>
      <c r="I61" s="1">
        <v>4.6774193548387098E-2</v>
      </c>
      <c r="J61" s="1">
        <v>7.1969696969696975E-2</v>
      </c>
      <c r="K61">
        <v>0.15483870967741936</v>
      </c>
      <c r="L61">
        <v>6.593132154006244</v>
      </c>
      <c r="M61">
        <v>0.12665856</v>
      </c>
    </row>
    <row r="62" spans="1:13">
      <c r="A62" s="3" t="str">
        <f>HYPERLINK("#Q9P203!A1","sp|Q9P203|BTBD7_HUMAN")</f>
        <v>sp|Q9P203|BTBD7_HUMAN</v>
      </c>
      <c r="D62" s="1">
        <v>0.41755319148936171</v>
      </c>
      <c r="E62" s="1">
        <v>0.53368794326241131</v>
      </c>
      <c r="F62" s="1">
        <v>0.53546099290780147</v>
      </c>
      <c r="G62" s="1">
        <v>0.49028268551236748</v>
      </c>
      <c r="H62" s="1">
        <v>0.26855123674911663</v>
      </c>
      <c r="I62" s="1">
        <v>4.5053003533568906E-2</v>
      </c>
      <c r="J62" s="1">
        <v>5.5855855855855854E-2</v>
      </c>
      <c r="K62">
        <v>9.5406360424028266E-2</v>
      </c>
      <c r="L62">
        <v>4.6776086603653431</v>
      </c>
      <c r="M62">
        <v>0.12507289599999999</v>
      </c>
    </row>
    <row r="63" spans="1:13">
      <c r="A63" s="3" t="str">
        <f>HYPERLINK("#Q12986!A1","sp|Q12986|NFX1_HUMAN")</f>
        <v>sp|Q12986|NFX1_HUMAN</v>
      </c>
      <c r="D63" s="1">
        <v>0.36827956989247312</v>
      </c>
      <c r="E63" s="1">
        <v>0.52060931899641572</v>
      </c>
      <c r="F63" s="1">
        <v>0.79569892473118276</v>
      </c>
      <c r="G63" s="1">
        <v>0.45089285714285715</v>
      </c>
      <c r="H63" s="1">
        <v>0.23660714285714285</v>
      </c>
      <c r="I63" s="1">
        <v>7.4999999999999997E-2</v>
      </c>
      <c r="J63" s="1">
        <v>9.3069306930693069E-2</v>
      </c>
      <c r="K63">
        <v>0.21249999999999999</v>
      </c>
      <c r="L63">
        <v>9.5814732142857135</v>
      </c>
      <c r="M63">
        <v>0.12479999999999999</v>
      </c>
    </row>
    <row r="64" spans="1:13">
      <c r="A64" s="3" t="str">
        <f>HYPERLINK("#Q9H1B7!A1","sp|Q9H1B7|I2BPL_HUMAN")</f>
        <v>sp|Q9H1B7|I2BPL_HUMAN</v>
      </c>
      <c r="D64" s="1">
        <v>0.6237373737373737</v>
      </c>
      <c r="E64" s="1">
        <v>0.6755050505050505</v>
      </c>
      <c r="F64" s="1">
        <v>0.73358585858585856</v>
      </c>
      <c r="G64" s="1">
        <v>0.67587939698492461</v>
      </c>
      <c r="H64" s="1">
        <v>0.46608040201005024</v>
      </c>
      <c r="I64" s="1">
        <v>3.8944723618090454E-2</v>
      </c>
      <c r="J64" s="1">
        <v>2.9739776951672861E-2</v>
      </c>
      <c r="K64">
        <v>9.7989949748743713E-2</v>
      </c>
      <c r="L64">
        <v>6.6229388146763961</v>
      </c>
      <c r="M64">
        <v>0.12288</v>
      </c>
    </row>
    <row r="65" spans="1:13">
      <c r="A65" s="3" t="str">
        <f>HYPERLINK("#O00308!A1","sp|O00308|WWP2_HUMAN")</f>
        <v>sp|O00308|WWP2_HUMAN</v>
      </c>
      <c r="D65" s="1">
        <v>0.39722863741339492</v>
      </c>
      <c r="E65" s="1">
        <v>0.37759815242494227</v>
      </c>
      <c r="F65" s="1">
        <v>0.44226327944572746</v>
      </c>
      <c r="G65" s="1">
        <v>0.40229885057471265</v>
      </c>
      <c r="H65" s="1">
        <v>0.25977011494252872</v>
      </c>
      <c r="I65" s="1">
        <v>4.8275862068965517E-2</v>
      </c>
      <c r="J65" s="1">
        <v>0.04</v>
      </c>
      <c r="K65">
        <v>9.8850574712643677E-2</v>
      </c>
      <c r="L65">
        <v>3.9767472585546311</v>
      </c>
      <c r="M65">
        <v>0.12218879999999999</v>
      </c>
    </row>
    <row r="66" spans="1:13">
      <c r="A66" s="3" t="str">
        <f>HYPERLINK("#Q6P3S6!A1","sp|Q6P3S6|FBX42_HUMAN")</f>
        <v>sp|Q6P3S6|FBX42_HUMAN</v>
      </c>
      <c r="D66" s="1">
        <v>0.48667601683029454</v>
      </c>
      <c r="E66" s="1">
        <v>0.50631136044880787</v>
      </c>
      <c r="F66" s="1">
        <v>0.52734922861150069</v>
      </c>
      <c r="G66" s="1">
        <v>0.48675034867503486</v>
      </c>
      <c r="H66" s="1">
        <v>0.37517433751743373</v>
      </c>
      <c r="I66" s="1">
        <v>4.0446304044630406E-2</v>
      </c>
      <c r="J66" s="1">
        <v>1.7191977077363897E-2</v>
      </c>
      <c r="K66">
        <v>0.14225941422594143</v>
      </c>
      <c r="L66">
        <v>6.9244819476783208</v>
      </c>
      <c r="M66">
        <v>0.120398592</v>
      </c>
    </row>
    <row r="67" spans="1:13">
      <c r="A67" s="3" t="str">
        <f>HYPERLINK("#Q13064!A1","sp|Q13064|MKRN3_HUMAN")</f>
        <v>sp|Q13064|MKRN3_HUMAN</v>
      </c>
      <c r="D67" s="1">
        <v>0.33200795228628233</v>
      </c>
      <c r="E67" s="1">
        <v>0.49105367793240556</v>
      </c>
      <c r="F67" s="1">
        <v>0.47912524850894633</v>
      </c>
      <c r="G67" s="1">
        <v>0.41025641025641024</v>
      </c>
      <c r="H67" s="1">
        <v>0.21301775147928995</v>
      </c>
      <c r="I67" s="1">
        <v>3.3530571992110451E-2</v>
      </c>
      <c r="J67" s="1">
        <v>1.9230769230769232E-2</v>
      </c>
      <c r="K67">
        <v>0.1854043392504931</v>
      </c>
      <c r="L67">
        <v>7.6063318666868964</v>
      </c>
      <c r="M67">
        <v>0.11908671999999999</v>
      </c>
    </row>
    <row r="68" spans="1:13">
      <c r="A68" s="3" t="str">
        <f>HYPERLINK("#Q9HBD1!A1","sp|Q9HBD1|RC3H2_HUMAN")</f>
        <v>sp|Q9HBD1|RC3H2_HUMAN</v>
      </c>
      <c r="D68" s="1">
        <v>0.39258635214827298</v>
      </c>
      <c r="E68" s="1">
        <v>0.48609941027801179</v>
      </c>
      <c r="F68" s="1">
        <v>0.60320134793597302</v>
      </c>
      <c r="G68" s="1">
        <v>0.51805205709487823</v>
      </c>
      <c r="H68" s="1">
        <v>0.23509655751469352</v>
      </c>
      <c r="I68" s="1">
        <v>4.8698572628043661E-2</v>
      </c>
      <c r="J68" s="1">
        <v>4.7001620745542948E-2</v>
      </c>
      <c r="K68">
        <v>8.3963056255247692E-2</v>
      </c>
      <c r="L68">
        <v>4.3497234013004054</v>
      </c>
      <c r="M68">
        <v>0.11634688</v>
      </c>
    </row>
    <row r="69" spans="1:13">
      <c r="A69" s="3" t="str">
        <f>HYPERLINK("#Q12161!A1","sp|Q12161|PSH1_YEAST")</f>
        <v>sp|Q12161|PSH1_YEAST</v>
      </c>
      <c r="C69" t="s">
        <v>22</v>
      </c>
      <c r="D69" s="1">
        <v>0.58706467661691542</v>
      </c>
      <c r="E69" s="1">
        <v>0.68159203980099503</v>
      </c>
      <c r="F69" s="1">
        <v>0.77611940298507465</v>
      </c>
      <c r="G69" s="1">
        <v>0.67487684729064035</v>
      </c>
      <c r="H69" s="1">
        <v>0.32266009852216748</v>
      </c>
      <c r="I69" s="1">
        <v>4.6798029556650245E-2</v>
      </c>
      <c r="J69" s="1">
        <v>5.1094890510948905E-2</v>
      </c>
      <c r="K69">
        <v>0.14285714285714285</v>
      </c>
      <c r="L69">
        <v>9.6410978184377196</v>
      </c>
      <c r="M69">
        <v>0.11385446399999999</v>
      </c>
    </row>
    <row r="70" spans="1:13">
      <c r="A70" s="3" t="str">
        <f>HYPERLINK("#P33202!A1","sp|P33202|UFD4_YEAST")</f>
        <v>sp|P33202|UFD4_YEAST</v>
      </c>
      <c r="C70" t="s">
        <v>18</v>
      </c>
      <c r="D70" s="1">
        <v>0.14063556457065585</v>
      </c>
      <c r="E70" s="1">
        <v>0.26301555104800539</v>
      </c>
      <c r="F70" s="1">
        <v>0.28127112914131169</v>
      </c>
      <c r="G70" s="1">
        <v>0.1935266351989211</v>
      </c>
      <c r="H70" s="1">
        <v>9.035738368172623E-2</v>
      </c>
      <c r="I70" s="1">
        <v>5.3270397842211735E-2</v>
      </c>
      <c r="J70" s="1">
        <v>1.7421602787456445E-2</v>
      </c>
      <c r="K70">
        <v>3.6412677006068782E-2</v>
      </c>
      <c r="L70">
        <v>0.70468228595696158</v>
      </c>
      <c r="M70">
        <v>0.113000832</v>
      </c>
    </row>
    <row r="71" spans="1:13">
      <c r="A71" s="3" t="str">
        <f>HYPERLINK("#P40072!A1","sp|P40072|SLX8_YEAST")</f>
        <v>sp|P40072|SLX8_YEAST</v>
      </c>
      <c r="C71" t="s">
        <v>19</v>
      </c>
      <c r="D71" s="1">
        <v>0.70740740740740737</v>
      </c>
      <c r="E71" s="1">
        <v>0.7</v>
      </c>
      <c r="F71" s="1">
        <v>0.76666666666666672</v>
      </c>
      <c r="G71" s="1">
        <v>0.73357664233576647</v>
      </c>
      <c r="H71" s="1">
        <v>0.43430656934306572</v>
      </c>
      <c r="I71" s="1">
        <v>5.1094890510948905E-2</v>
      </c>
      <c r="J71" s="1">
        <v>2.9850746268656716E-2</v>
      </c>
      <c r="K71">
        <v>0.24087591240875914</v>
      </c>
      <c r="L71">
        <v>17.670094304438173</v>
      </c>
      <c r="M71">
        <v>0.11207116800000001</v>
      </c>
    </row>
    <row r="72" spans="1:13">
      <c r="A72" s="3" t="str">
        <f>HYPERLINK("#O95625!A1","sp|O95625|ZBT11_HUMAN")</f>
        <v>sp|O95625|ZBT11_HUMAN</v>
      </c>
      <c r="D72" s="1">
        <v>0.30600571973307911</v>
      </c>
      <c r="E72" s="1">
        <v>0.41754051477597715</v>
      </c>
      <c r="F72" s="1">
        <v>0.57102001906577693</v>
      </c>
      <c r="G72" s="1">
        <v>0.41500474833808165</v>
      </c>
      <c r="H72" s="1">
        <v>0.20987654320987653</v>
      </c>
      <c r="I72" s="1">
        <v>8.9268755935422606E-2</v>
      </c>
      <c r="J72" s="1">
        <v>8.6956521739130432E-2</v>
      </c>
      <c r="K72">
        <v>0.12725546058879392</v>
      </c>
      <c r="L72">
        <v>5.2811620396299084</v>
      </c>
      <c r="M72">
        <v>0.1114464</v>
      </c>
    </row>
    <row r="73" spans="1:13">
      <c r="A73" s="3" t="str">
        <f>HYPERLINK("#Q6PJ61!A1","sp|Q6PJ61|FBX46_HUMAN")</f>
        <v>sp|Q6PJ61|FBX46_HUMAN</v>
      </c>
      <c r="D73" s="1">
        <v>0.55425709515859767</v>
      </c>
      <c r="E73" s="1">
        <v>0.58263772954924875</v>
      </c>
      <c r="F73" s="1">
        <v>0.74958263772954925</v>
      </c>
      <c r="G73" s="1">
        <v>0.61028192371475953</v>
      </c>
      <c r="H73" s="1">
        <v>0.41791044776119401</v>
      </c>
      <c r="I73" s="1">
        <v>4.1459369817578771E-2</v>
      </c>
      <c r="J73" s="1">
        <v>3.2608695652173912E-2</v>
      </c>
      <c r="K73">
        <v>0.29021558872305142</v>
      </c>
      <c r="L73">
        <v>17.711332777791529</v>
      </c>
      <c r="M73">
        <v>0.11007359999999998</v>
      </c>
    </row>
    <row r="74" spans="1:13">
      <c r="A74" s="3" t="str">
        <f>HYPERLINK("#Q9Y2Y4!A1","sp|Q9Y2Y4|ZBT32_HUMAN")</f>
        <v>sp|Q9Y2Y4|ZBT32_HUMAN</v>
      </c>
      <c r="D74" s="1">
        <v>0.55279503105590067</v>
      </c>
      <c r="E74" s="1">
        <v>0.6211180124223602</v>
      </c>
      <c r="F74" s="1">
        <v>0.75362318840579712</v>
      </c>
      <c r="G74" s="1">
        <v>0.69404517453798764</v>
      </c>
      <c r="H74" s="1">
        <v>0.33675564681724846</v>
      </c>
      <c r="I74" s="1">
        <v>3.6960985626283367E-2</v>
      </c>
      <c r="J74" s="1">
        <v>5.3254437869822487E-2</v>
      </c>
      <c r="K74">
        <v>0.23819301848049282</v>
      </c>
      <c r="L74">
        <v>16.531671508502374</v>
      </c>
      <c r="M74">
        <v>0.10987520000000001</v>
      </c>
    </row>
    <row r="75" spans="1:13">
      <c r="A75" s="3" t="str">
        <f>HYPERLINK("#Q9UPN9!A1","sp|Q9UPN9|TRI33_HUMAN")</f>
        <v>sp|Q9UPN9|TRI33_HUMAN</v>
      </c>
      <c r="D75" s="1">
        <v>0.46037399821905611</v>
      </c>
      <c r="E75" s="1">
        <v>0.61531611754229742</v>
      </c>
      <c r="F75" s="1">
        <v>0.64915405164737305</v>
      </c>
      <c r="G75" s="1">
        <v>0.59538598047914815</v>
      </c>
      <c r="H75" s="1">
        <v>0.32741792369121564</v>
      </c>
      <c r="I75" s="1">
        <v>5.6787932564330082E-2</v>
      </c>
      <c r="J75" s="1">
        <v>4.4709388971684055E-2</v>
      </c>
      <c r="K75">
        <v>5.5900621118012424E-2</v>
      </c>
      <c r="L75">
        <v>3.3282446113741204</v>
      </c>
      <c r="M75">
        <v>0.10857599999999999</v>
      </c>
    </row>
    <row r="76" spans="1:13">
      <c r="A76" s="3" t="str">
        <f>HYPERLINK("#Q9BYV6!A1","sp|Q9BYV6|TRI55_HUMAN")</f>
        <v>sp|Q9BYV6|TRI55_HUMAN</v>
      </c>
      <c r="D76" s="1">
        <v>0.44117647058823528</v>
      </c>
      <c r="E76" s="1">
        <v>0.54411764705882348</v>
      </c>
      <c r="F76" s="1">
        <v>0.6158088235294118</v>
      </c>
      <c r="G76" s="1">
        <v>0.50912408759124084</v>
      </c>
      <c r="H76" s="1">
        <v>0.33759124087591241</v>
      </c>
      <c r="I76" s="1">
        <v>5.8394160583941604E-2</v>
      </c>
      <c r="J76" s="1">
        <v>4.3010752688172046E-2</v>
      </c>
      <c r="K76">
        <v>0.18430656934306569</v>
      </c>
      <c r="L76">
        <v>9.3834913953860077</v>
      </c>
      <c r="M76">
        <v>0.10785183999999999</v>
      </c>
    </row>
    <row r="77" spans="1:13">
      <c r="A77" s="3" t="str">
        <f>HYPERLINK("#O14544!A1","sp|O14544|SOCS6_HUMAN")</f>
        <v>sp|O14544|SOCS6_HUMAN</v>
      </c>
      <c r="D77" s="1">
        <v>0.37476459510357818</v>
      </c>
      <c r="E77" s="1">
        <v>0.52542372881355937</v>
      </c>
      <c r="F77" s="1">
        <v>0.59510357815442561</v>
      </c>
      <c r="G77" s="1">
        <v>0.52149532710280377</v>
      </c>
      <c r="H77" s="1">
        <v>0.25420560747663551</v>
      </c>
      <c r="I77" s="1">
        <v>5.6074766355140186E-2</v>
      </c>
      <c r="J77" s="1">
        <v>7.8853046594982074E-2</v>
      </c>
      <c r="K77">
        <v>0.14392523364485982</v>
      </c>
      <c r="L77">
        <v>7.5056336797973628</v>
      </c>
      <c r="M77">
        <v>0.10736614400000001</v>
      </c>
    </row>
    <row r="78" spans="1:13">
      <c r="A78" s="3" t="str">
        <f>HYPERLINK("#P29590!A1","sp|P29590|PML_HUMAN")</f>
        <v>sp|P29590|PML_HUMAN</v>
      </c>
      <c r="D78" s="1">
        <v>0.28018223234624146</v>
      </c>
      <c r="E78" s="1">
        <v>0.42824601366742598</v>
      </c>
      <c r="F78" s="1">
        <v>0.52847380410022782</v>
      </c>
      <c r="G78" s="1">
        <v>0.37528344671201813</v>
      </c>
      <c r="H78" s="1">
        <v>0.14172335600907029</v>
      </c>
      <c r="I78" s="1">
        <v>3.4013605442176874E-2</v>
      </c>
      <c r="J78" s="1">
        <v>3.3232628398791542E-2</v>
      </c>
      <c r="K78">
        <v>9.7505668934240369E-2</v>
      </c>
      <c r="L78">
        <v>3.6592263511602678</v>
      </c>
      <c r="M78">
        <v>0.10677759999999999</v>
      </c>
    </row>
    <row r="79" spans="1:13">
      <c r="A79" s="3" t="str">
        <f>HYPERLINK("#P39940!A1","sp|P39940|RSP5_YEAST")</f>
        <v>sp|P39940|RSP5_YEAST</v>
      </c>
      <c r="C79" t="s">
        <v>21</v>
      </c>
      <c r="D79" s="1">
        <v>0.37391304347826088</v>
      </c>
      <c r="E79" s="1">
        <v>0.32298136645962733</v>
      </c>
      <c r="F79" s="1">
        <v>0.40869565217391307</v>
      </c>
      <c r="G79" s="1">
        <v>0.35352286773794811</v>
      </c>
      <c r="H79" s="1">
        <v>0.19406674907292953</v>
      </c>
      <c r="I79" s="1">
        <v>4.8207663782447466E-2</v>
      </c>
      <c r="J79" s="1">
        <v>2.097902097902098E-2</v>
      </c>
      <c r="K79">
        <v>7.0457354758961685E-2</v>
      </c>
      <c r="L79">
        <v>2.4908286107618101</v>
      </c>
      <c r="M79">
        <v>0.10506239999999999</v>
      </c>
    </row>
    <row r="80" spans="1:13">
      <c r="A80" s="3" t="str">
        <f>HYPERLINK("#Q15751!A1","sp|Q15751|HERC1_HUMAN")</f>
        <v>sp|Q15751|HERC1_HUMAN</v>
      </c>
      <c r="D80" s="1">
        <v>0.17129915585752523</v>
      </c>
      <c r="E80" s="1">
        <v>0.36545192505661933</v>
      </c>
      <c r="F80" s="1">
        <v>0.33765698991146798</v>
      </c>
      <c r="G80" s="1">
        <v>0.25097716519234725</v>
      </c>
      <c r="H80" s="1">
        <v>0.10903106356716726</v>
      </c>
      <c r="I80" s="1">
        <v>4.3200987451141738E-2</v>
      </c>
      <c r="J80" s="1">
        <v>5.6557377049180325E-2</v>
      </c>
      <c r="K80">
        <v>4.3818144414729476E-2</v>
      </c>
      <c r="L80">
        <v>1.0997353669197689</v>
      </c>
      <c r="M80">
        <v>0.10450944</v>
      </c>
    </row>
    <row r="81" spans="1:13">
      <c r="A81" s="3" t="str">
        <f>HYPERLINK("#Q9HCE7!A1","sp|Q9HCE7|SMUF1_HUMAN")</f>
        <v>sp|Q9HCE7|SMUF1_HUMAN</v>
      </c>
      <c r="D81" s="1">
        <v>0.23373173970783531</v>
      </c>
      <c r="E81" s="1">
        <v>0.22177954847277556</v>
      </c>
      <c r="F81" s="1">
        <v>0.32802124833997343</v>
      </c>
      <c r="G81" s="1">
        <v>0.24570673712021135</v>
      </c>
      <c r="H81" s="1">
        <v>0.14134742404227213</v>
      </c>
      <c r="I81" s="1">
        <v>5.0198150594451783E-2</v>
      </c>
      <c r="J81" s="1">
        <v>1.6129032258064516E-2</v>
      </c>
      <c r="K81">
        <v>6.2087186261558784E-2</v>
      </c>
      <c r="L81">
        <v>1.5255239953302422</v>
      </c>
      <c r="M81">
        <v>0.10207948800000001</v>
      </c>
    </row>
    <row r="82" spans="1:13">
      <c r="A82" s="3" t="str">
        <f>HYPERLINK("#Q13233!A1","sp|Q13233|M3K1_HUMAN")</f>
        <v>sp|Q13233|M3K1_HUMAN</v>
      </c>
      <c r="D82" s="1">
        <v>0.43567639257294427</v>
      </c>
      <c r="E82" s="1">
        <v>0.53448275862068961</v>
      </c>
      <c r="F82" s="1">
        <v>0.6061007957559682</v>
      </c>
      <c r="G82" s="1">
        <v>0.54232804232804233</v>
      </c>
      <c r="H82" s="1">
        <v>0.33267195767195767</v>
      </c>
      <c r="I82" s="1">
        <v>4.4973544973544971E-2</v>
      </c>
      <c r="J82" s="1">
        <v>0.05</v>
      </c>
      <c r="K82">
        <v>0.19047619047619047</v>
      </c>
      <c r="L82">
        <v>10.330057949105568</v>
      </c>
      <c r="M82">
        <v>0.101764992</v>
      </c>
    </row>
    <row r="83" spans="1:13">
      <c r="A83" s="3" t="str">
        <f>HYPERLINK("#Q96A61!A1","sp|Q96A61|TRI52_HUMAN")</f>
        <v>sp|Q96A61|TRI52_HUMAN</v>
      </c>
      <c r="D83" s="1">
        <v>0.33447098976109213</v>
      </c>
      <c r="E83" s="1">
        <v>0.44027303754266212</v>
      </c>
      <c r="F83" s="1">
        <v>0.59385665529010234</v>
      </c>
      <c r="G83" s="1">
        <v>0.46464646464646464</v>
      </c>
      <c r="H83" s="1">
        <v>0.34343434343434343</v>
      </c>
      <c r="I83" s="1">
        <v>3.0303030303030304E-2</v>
      </c>
      <c r="J83" s="1">
        <v>2.1739130434782608E-2</v>
      </c>
      <c r="K83">
        <v>0.29966329966329969</v>
      </c>
      <c r="L83">
        <v>13.92374927728463</v>
      </c>
      <c r="M83">
        <v>0.10066540800000001</v>
      </c>
    </row>
    <row r="84" spans="1:13">
      <c r="A84" s="3" t="str">
        <f>HYPERLINK("#Q6RI45!A1","sp|Q6RI45|BRWD3_HUMAN")</f>
        <v>sp|Q6RI45|BRWD3_HUMAN</v>
      </c>
      <c r="D84" s="1">
        <v>0.39098998887652947</v>
      </c>
      <c r="E84" s="1">
        <v>0.46273637374860954</v>
      </c>
      <c r="F84" s="1">
        <v>0.4849833147942158</v>
      </c>
      <c r="G84" s="1">
        <v>0.42619311875693672</v>
      </c>
      <c r="H84" s="1">
        <v>0.19866814650388456</v>
      </c>
      <c r="I84" s="1">
        <v>5.549389567147614E-2</v>
      </c>
      <c r="J84" s="1">
        <v>6.3802083333333329E-2</v>
      </c>
      <c r="K84">
        <v>8.8235294117647065E-2</v>
      </c>
      <c r="L84">
        <v>3.7605275184435594</v>
      </c>
      <c r="M84">
        <v>9.9036160000000012E-2</v>
      </c>
    </row>
    <row r="85" spans="1:13">
      <c r="A85" s="3" t="str">
        <f>HYPERLINK("#Q4ZH49!A1","tr|Q4ZH49|Q4ZH49_HUMAN")</f>
        <v>tr|Q4ZH49|Q4ZH49_HUMAN</v>
      </c>
      <c r="D85" s="1">
        <v>0.35760517799352753</v>
      </c>
      <c r="E85" s="1">
        <v>0.52103559870550165</v>
      </c>
      <c r="F85" s="1">
        <v>0.50323624595469252</v>
      </c>
      <c r="G85" s="1">
        <v>0.45176848874598069</v>
      </c>
      <c r="H85" s="1">
        <v>0.23633440514469453</v>
      </c>
      <c r="I85" s="1">
        <v>3.6977491961414789E-2</v>
      </c>
      <c r="J85" s="1">
        <v>4.2704626334519574E-2</v>
      </c>
      <c r="K85">
        <v>0.14951768488745981</v>
      </c>
      <c r="L85">
        <v>6.7547378542405472</v>
      </c>
      <c r="M85">
        <v>9.7703424000000025E-2</v>
      </c>
    </row>
    <row r="86" spans="1:13">
      <c r="A86" s="3" t="str">
        <f>HYPERLINK("#Q86T24!A1","sp|Q86T24|KAISO_HUMAN")</f>
        <v>sp|Q86T24|KAISO_HUMAN</v>
      </c>
      <c r="D86" s="1">
        <v>0.41017964071856289</v>
      </c>
      <c r="E86" s="1">
        <v>0.51047904191616766</v>
      </c>
      <c r="F86" s="1">
        <v>0.59880239520958078</v>
      </c>
      <c r="G86" s="1">
        <v>0.51041666666666663</v>
      </c>
      <c r="H86" s="1">
        <v>0.30505952380952384</v>
      </c>
      <c r="I86" s="1">
        <v>5.8035714285714288E-2</v>
      </c>
      <c r="J86" s="1">
        <v>6.7055393586005832E-2</v>
      </c>
      <c r="K86">
        <v>0.16369047619047619</v>
      </c>
      <c r="L86">
        <v>8.3550347222222232</v>
      </c>
      <c r="M86">
        <v>9.6363520000000008E-2</v>
      </c>
    </row>
    <row r="87" spans="1:13">
      <c r="A87" s="3" t="str">
        <f>HYPERLINK("#Q8NFZ0!A1","sp|Q8NFZ0|FBX18_HUMAN")</f>
        <v>sp|Q8NFZ0|FBX18_HUMAN</v>
      </c>
      <c r="D87" s="1">
        <v>0.14918190567853706</v>
      </c>
      <c r="E87" s="1">
        <v>0.18864292589027912</v>
      </c>
      <c r="F87" s="1">
        <v>0.22136669874879691</v>
      </c>
      <c r="G87" s="1">
        <v>0.16970278044103548</v>
      </c>
      <c r="H87" s="1">
        <v>9.3000958772770856E-2</v>
      </c>
      <c r="I87" s="1">
        <v>6.327900287631831E-2</v>
      </c>
      <c r="J87" s="1">
        <v>4.519774011299435E-2</v>
      </c>
      <c r="K87">
        <v>7.9578139980824539E-2</v>
      </c>
      <c r="L87">
        <v>1.3504631617071854</v>
      </c>
      <c r="M87">
        <v>9.5021055999999993E-2</v>
      </c>
    </row>
    <row r="88" spans="1:13">
      <c r="A88" s="3" t="str">
        <f>HYPERLINK("#Q9ULT6!A1","sp|Q9ULT6|ZNRF3_HUMAN")</f>
        <v>sp|Q9ULT6|ZNRF3_HUMAN</v>
      </c>
      <c r="D88" s="1">
        <v>0.37124463519313305</v>
      </c>
      <c r="E88" s="1">
        <v>0.56974248927038629</v>
      </c>
      <c r="F88" s="1">
        <v>0.74678111587982832</v>
      </c>
      <c r="G88" s="1">
        <v>0.64529914529914534</v>
      </c>
      <c r="H88" s="1">
        <v>0.24679487179487181</v>
      </c>
      <c r="I88" s="1">
        <v>2.6709401709401708E-2</v>
      </c>
      <c r="J88" s="1">
        <v>9.9337748344370865E-3</v>
      </c>
      <c r="K88">
        <v>8.8675213675213679E-2</v>
      </c>
      <c r="L88">
        <v>5.7222039593834468</v>
      </c>
      <c r="M88">
        <v>9.2909695999999986E-2</v>
      </c>
    </row>
    <row r="89" spans="1:13">
      <c r="A89" s="3" t="str">
        <f>HYPERLINK("#O43918!A1","sp|O43918|AIRE_HUMAN")</f>
        <v>sp|O43918|AIRE_HUMAN</v>
      </c>
      <c r="D89" s="1">
        <v>0.51940850277264328</v>
      </c>
      <c r="E89" s="1">
        <v>0.56007393715341958</v>
      </c>
      <c r="F89" s="1">
        <v>0.70425138632162665</v>
      </c>
      <c r="G89" s="1">
        <v>0.58532110091743117</v>
      </c>
      <c r="H89" s="1">
        <v>0.30458715596330277</v>
      </c>
      <c r="I89" s="1">
        <v>4.4036697247706424E-2</v>
      </c>
      <c r="J89" s="1">
        <v>5.6426332288401257E-2</v>
      </c>
      <c r="K89">
        <v>0.1889908256880734</v>
      </c>
      <c r="L89">
        <v>11.062031815503746</v>
      </c>
      <c r="M89">
        <v>9.0779903999999995E-2</v>
      </c>
    </row>
    <row r="90" spans="1:13">
      <c r="A90" s="3" t="str">
        <f>HYPERLINK("#P30260!A1","sp|P30260|CDC27_HUMAN")</f>
        <v>sp|P30260|CDC27_HUMAN</v>
      </c>
      <c r="D90" s="1">
        <v>0.3</v>
      </c>
      <c r="E90" s="1">
        <v>0.41463414634146339</v>
      </c>
      <c r="F90" s="1">
        <v>0.45243902439024392</v>
      </c>
      <c r="G90" s="1">
        <v>0.39077669902912621</v>
      </c>
      <c r="H90" s="1">
        <v>0.17718446601941748</v>
      </c>
      <c r="I90" s="1">
        <v>7.1601941747572811E-2</v>
      </c>
      <c r="J90" s="1">
        <v>6.8322981366459631E-2</v>
      </c>
      <c r="K90">
        <v>0.11407766990291263</v>
      </c>
      <c r="L90">
        <v>4.4578895277594492</v>
      </c>
      <c r="M90">
        <v>8.8735999999999995E-2</v>
      </c>
    </row>
    <row r="91" spans="1:13">
      <c r="A91" s="3" t="str">
        <f>HYPERLINK("#Q96J02!A1","sp|Q96J02|ITCH_HUMAN")</f>
        <v>sp|Q96J02|ITCH_HUMAN</v>
      </c>
      <c r="D91" s="1">
        <v>0.25695216907675195</v>
      </c>
      <c r="E91" s="1">
        <v>0.32369299221357062</v>
      </c>
      <c r="F91" s="1">
        <v>0.36596218020022248</v>
      </c>
      <c r="G91" s="1">
        <v>0.27906976744186046</v>
      </c>
      <c r="H91" s="1">
        <v>0.17829457364341086</v>
      </c>
      <c r="I91" s="1">
        <v>5.2048726467331122E-2</v>
      </c>
      <c r="J91" s="1">
        <v>4.3650793650793648E-2</v>
      </c>
      <c r="K91">
        <v>9.0808416389811741E-2</v>
      </c>
      <c r="L91">
        <v>2.5341883643668393</v>
      </c>
      <c r="M91">
        <v>8.8691200000000026E-2</v>
      </c>
    </row>
    <row r="92" spans="1:13">
      <c r="A92" s="3" t="str">
        <f>HYPERLINK("#P38352!A1","sp|P38352|SAF1_YEAST")</f>
        <v>sp|P38352|SAF1_YEAST</v>
      </c>
      <c r="C92" t="s">
        <v>20</v>
      </c>
      <c r="D92" s="1">
        <v>0.27014218009478674</v>
      </c>
      <c r="E92" s="1">
        <v>0.38862559241706163</v>
      </c>
      <c r="F92" s="1">
        <v>0.41074249605055291</v>
      </c>
      <c r="G92" s="1">
        <v>0.32496075353218212</v>
      </c>
      <c r="H92" s="1">
        <v>0.17268445839874411</v>
      </c>
      <c r="I92" s="1">
        <v>4.8665620094191522E-2</v>
      </c>
      <c r="J92" s="1">
        <v>3.3816425120772944E-2</v>
      </c>
      <c r="K92">
        <v>0.10675039246467818</v>
      </c>
      <c r="L92">
        <v>3.4689687975177996</v>
      </c>
      <c r="M92">
        <v>8.7536128000000005E-2</v>
      </c>
    </row>
    <row r="93" spans="1:13">
      <c r="A93" s="3" t="str">
        <f>HYPERLINK("#O94819!A1","sp|O94819|KBTBB_HUMAN")</f>
        <v>sp|O94819|KBTBB_HUMAN</v>
      </c>
      <c r="D93" s="1">
        <v>0.26817447495961227</v>
      </c>
      <c r="E93" s="1">
        <v>0.47172859450726978</v>
      </c>
      <c r="F93" s="1">
        <v>0.46526655896607433</v>
      </c>
      <c r="G93" s="1">
        <v>0.36918138041733545</v>
      </c>
      <c r="H93" s="1">
        <v>0.22953451043338685</v>
      </c>
      <c r="I93" s="1">
        <v>8.0256821829855531E-3</v>
      </c>
      <c r="J93" s="1">
        <v>4.3478260869565218E-3</v>
      </c>
      <c r="K93">
        <v>0.12359550561797752</v>
      </c>
      <c r="L93">
        <v>4.562915937742348</v>
      </c>
      <c r="M93">
        <v>8.6772223999999995E-2</v>
      </c>
    </row>
    <row r="94" spans="1:13">
      <c r="A94" s="3" t="str">
        <f>HYPERLINK("#Q9BV68!A1","sp|Q9BV68|RN126_HUMAN")</f>
        <v>sp|Q9BV68|RN126_HUMAN</v>
      </c>
      <c r="D94" s="1">
        <v>0.51863354037267084</v>
      </c>
      <c r="E94" s="1">
        <v>0.55900621118012417</v>
      </c>
      <c r="F94" s="1">
        <v>0.59316770186335399</v>
      </c>
      <c r="G94" s="1">
        <v>0.54294478527607359</v>
      </c>
      <c r="H94" s="1">
        <v>0.29447852760736198</v>
      </c>
      <c r="I94" s="1">
        <v>1.2269938650306749E-2</v>
      </c>
      <c r="J94" s="1">
        <v>1.6949152542372881E-2</v>
      </c>
      <c r="K94">
        <v>0.16564417177914109</v>
      </c>
      <c r="L94">
        <v>8.9935639278858801</v>
      </c>
      <c r="M94">
        <v>8.5432319999999992E-2</v>
      </c>
    </row>
    <row r="95" spans="1:13">
      <c r="A95" s="3" t="str">
        <f>HYPERLINK("#Q8NHM5!A1","sp|Q8NHM5|KDM2B_HUMAN")</f>
        <v>sp|Q8NHM5|KDM2B_HUMAN</v>
      </c>
      <c r="D95" s="1">
        <v>0.40765765765765766</v>
      </c>
      <c r="E95" s="1">
        <v>0.47447447447447449</v>
      </c>
      <c r="F95" s="1">
        <v>0.53903903903903905</v>
      </c>
      <c r="G95" s="1">
        <v>0.47005988023952094</v>
      </c>
      <c r="H95" s="1">
        <v>0.21032934131736528</v>
      </c>
      <c r="I95" s="1">
        <v>8.0838323353293412E-2</v>
      </c>
      <c r="J95" s="1">
        <v>0.1035031847133758</v>
      </c>
      <c r="K95">
        <v>0.13023952095808383</v>
      </c>
      <c r="L95">
        <v>6.1220373624009463</v>
      </c>
      <c r="M95">
        <v>8.5120000000000001E-2</v>
      </c>
    </row>
    <row r="96" spans="1:13">
      <c r="A96" s="3" t="str">
        <f>HYPERLINK("#Q8NAP3!A1","sp|Q8NAP3|ZBT38_HUMAN")</f>
        <v>sp|Q8NAP3|ZBT38_HUMAN</v>
      </c>
      <c r="D96" s="1">
        <v>0.3602015113350126</v>
      </c>
      <c r="E96" s="1">
        <v>0.55583543240973976</v>
      </c>
      <c r="F96" s="1">
        <v>0.66498740554156166</v>
      </c>
      <c r="G96" s="1">
        <v>0.58075313807531381</v>
      </c>
      <c r="H96" s="1">
        <v>0.21255230125523011</v>
      </c>
      <c r="I96" s="1">
        <v>7.364016736401674E-2</v>
      </c>
      <c r="J96" s="1">
        <v>6.9164265129683003E-2</v>
      </c>
      <c r="K96">
        <v>0.10878661087866109</v>
      </c>
      <c r="L96">
        <v>6.3178165648360496</v>
      </c>
      <c r="M96">
        <v>8.4422144000000005E-2</v>
      </c>
    </row>
    <row r="97" spans="1:13">
      <c r="A97" s="3" t="str">
        <f>HYPERLINK("#O95628!A1","sp|O95628|CNOT4_HUMAN")</f>
        <v>sp|O95628|CNOT4_HUMAN</v>
      </c>
      <c r="D97" s="1">
        <v>0.49737302977232922</v>
      </c>
      <c r="E97" s="1">
        <v>0.61821366024518387</v>
      </c>
      <c r="F97" s="1">
        <v>0.68651488616462342</v>
      </c>
      <c r="G97" s="1">
        <v>0.62782608695652176</v>
      </c>
      <c r="H97" s="1">
        <v>0.38260869565217392</v>
      </c>
      <c r="I97" s="1">
        <v>5.7391304347826085E-2</v>
      </c>
      <c r="J97" s="1">
        <v>5.817174515235457E-2</v>
      </c>
      <c r="K97">
        <v>0.13739130434782609</v>
      </c>
      <c r="L97">
        <v>8.6257844990548218</v>
      </c>
      <c r="M97">
        <v>8.4344832000000008E-2</v>
      </c>
    </row>
    <row r="98" spans="1:13">
      <c r="A98" s="3" t="str">
        <f>HYPERLINK("#O60291!A1","sp|O60291|MGRN1_HUMAN")</f>
        <v>sp|O60291|MGRN1_HUMAN</v>
      </c>
      <c r="D98" s="1">
        <v>0.31021897810218979</v>
      </c>
      <c r="E98" s="1">
        <v>0.50912408759124084</v>
      </c>
      <c r="F98" s="1">
        <v>0.52919708029197077</v>
      </c>
      <c r="G98" s="1">
        <v>0.42572463768115942</v>
      </c>
      <c r="H98" s="1">
        <v>0.25905797101449274</v>
      </c>
      <c r="I98" s="1">
        <v>4.8913043478260872E-2</v>
      </c>
      <c r="J98" s="1">
        <v>6.3829787234042548E-2</v>
      </c>
      <c r="K98">
        <v>0.15217391304347827</v>
      </c>
      <c r="L98">
        <v>6.4784183994959044</v>
      </c>
      <c r="M98">
        <v>8.1209856000000011E-2</v>
      </c>
    </row>
    <row r="99" spans="1:13">
      <c r="A99" s="3" t="str">
        <f>HYPERLINK("#Q86UK7!A1","sp|Q86UK7|ZN598_HUMAN")</f>
        <v>sp|Q86UK7|ZN598_HUMAN</v>
      </c>
      <c r="D99" s="1">
        <v>0.54333333333333333</v>
      </c>
      <c r="E99" s="1">
        <v>0.63555555555555554</v>
      </c>
      <c r="F99" s="1">
        <v>0.74888888888888894</v>
      </c>
      <c r="G99" s="1">
        <v>0.62721238938053092</v>
      </c>
      <c r="H99" s="1">
        <v>0.31747787610619471</v>
      </c>
      <c r="I99" s="1">
        <v>4.8672566371681415E-2</v>
      </c>
      <c r="J99" s="1">
        <v>5.2910052910052907E-2</v>
      </c>
      <c r="K99">
        <v>0.12389380530973451</v>
      </c>
      <c r="L99">
        <v>7.770772965776489</v>
      </c>
      <c r="M99">
        <v>7.9711999999999991E-2</v>
      </c>
    </row>
    <row r="100" spans="1:13">
      <c r="A100" s="3" t="str">
        <f>HYPERLINK("#Q96DT7!A1","sp|Q96DT7|ZBT10_HUMAN")</f>
        <v>sp|Q96DT7|ZBT10_HUMAN</v>
      </c>
      <c r="D100" s="1">
        <v>0.51211072664359858</v>
      </c>
      <c r="E100" s="1">
        <v>0.55247981545559399</v>
      </c>
      <c r="F100" s="1">
        <v>0.63437139561707034</v>
      </c>
      <c r="G100" s="1">
        <v>0.58897818599311136</v>
      </c>
      <c r="H100" s="1">
        <v>0.35935706084959818</v>
      </c>
      <c r="I100" s="1">
        <v>5.2812858783008038E-2</v>
      </c>
      <c r="J100" s="1">
        <v>2.3391812865497075E-2</v>
      </c>
      <c r="K100">
        <v>0.11940298507462686</v>
      </c>
      <c r="L100">
        <v>7.0325753551416277</v>
      </c>
      <c r="M100">
        <v>7.9511040000000005E-2</v>
      </c>
    </row>
    <row r="101" spans="1:13">
      <c r="A101" s="3" t="str">
        <f>HYPERLINK("#Q9H2P0!A1","sp|Q9H2P0|ADNP_HUMAN")</f>
        <v>sp|Q9H2P0|ADNP_HUMAN</v>
      </c>
      <c r="D101" s="1">
        <v>0.43260473588342441</v>
      </c>
      <c r="E101" s="1">
        <v>0.57468123861566489</v>
      </c>
      <c r="F101" s="1">
        <v>0.57923497267759561</v>
      </c>
      <c r="G101" s="1">
        <v>0.54718693284936482</v>
      </c>
      <c r="H101" s="1">
        <v>0.23956442831215971</v>
      </c>
      <c r="I101" s="1">
        <v>8.9836660617059888E-2</v>
      </c>
      <c r="J101" s="1">
        <v>8.45771144278607E-2</v>
      </c>
      <c r="K101">
        <v>0.12613430127041741</v>
      </c>
      <c r="L101">
        <v>6.9019041439257443</v>
      </c>
      <c r="M101">
        <v>7.8960000000000002E-2</v>
      </c>
    </row>
    <row r="102" spans="1:13">
      <c r="A102" s="3" t="str">
        <f>HYPERLINK("#O75150!A1","sp|O75150|BRE1B_HUMAN")</f>
        <v>sp|O75150|BRE1B_HUMAN</v>
      </c>
      <c r="D102" s="1">
        <v>0.46639919759277831</v>
      </c>
      <c r="E102" s="1">
        <v>0.73520561685055164</v>
      </c>
      <c r="F102" s="1">
        <v>0.83951855566700095</v>
      </c>
      <c r="G102" s="1">
        <v>0.77522477522477518</v>
      </c>
      <c r="H102" s="1">
        <v>0.26573426573426573</v>
      </c>
      <c r="I102" s="1">
        <v>7.6923076923076927E-2</v>
      </c>
      <c r="J102" s="1">
        <v>8.1185567010309281E-2</v>
      </c>
      <c r="K102">
        <v>6.7932067932067935E-2</v>
      </c>
      <c r="L102">
        <v>5.2662622093191525</v>
      </c>
      <c r="M102">
        <v>7.7846399999999996E-2</v>
      </c>
    </row>
    <row r="103" spans="1:13">
      <c r="A103" s="3" t="str">
        <f>HYPERLINK("#Q9H0M0!A1","sp|Q9H0M0|WWP1_HUMAN")</f>
        <v>sp|Q9H0M0|WWP1_HUMAN</v>
      </c>
      <c r="D103" s="1">
        <v>0.39215686274509803</v>
      </c>
      <c r="E103" s="1">
        <v>0.39869281045751637</v>
      </c>
      <c r="F103" s="1">
        <v>0.42483660130718953</v>
      </c>
      <c r="G103" s="1">
        <v>0.41106290672451196</v>
      </c>
      <c r="H103" s="1">
        <v>0.22451193058568331</v>
      </c>
      <c r="I103" s="1">
        <v>4.8806941431670282E-2</v>
      </c>
      <c r="J103" s="1">
        <v>2.9023746701846966E-2</v>
      </c>
      <c r="K103">
        <v>6.3991323210412149E-2</v>
      </c>
      <c r="L103">
        <v>2.6304459324019747</v>
      </c>
      <c r="M103">
        <v>7.5829247999999988E-2</v>
      </c>
    </row>
    <row r="104" spans="1:13">
      <c r="A104" s="3" t="str">
        <f>HYPERLINK("#Q04511!A1","sp|Q04511|UFO1_YEAST")</f>
        <v>sp|Q04511|UFO1_YEAST</v>
      </c>
      <c r="C104" t="s">
        <v>23</v>
      </c>
      <c r="D104" s="1">
        <v>0.25451807228915663</v>
      </c>
      <c r="E104" s="1">
        <v>0.32831325301204817</v>
      </c>
      <c r="F104" s="1">
        <v>0.38253012048192769</v>
      </c>
      <c r="G104" s="1">
        <v>0.32784431137724551</v>
      </c>
      <c r="H104" s="1">
        <v>0.1407185628742515</v>
      </c>
      <c r="I104" s="1">
        <v>5.5389221556886227E-2</v>
      </c>
      <c r="J104" s="1">
        <v>2.7397260273972601E-2</v>
      </c>
      <c r="K104">
        <v>4.790419161676647E-2</v>
      </c>
      <c r="L104">
        <v>1.5705116712682421</v>
      </c>
      <c r="M104">
        <v>7.5694079999999997E-2</v>
      </c>
    </row>
    <row r="105" spans="1:13">
      <c r="A105" s="3" t="str">
        <f>HYPERLINK("#Q8N5U6!A1","sp|Q8N5U6|RNF10_HUMAN")</f>
        <v>sp|Q8N5U6|RNF10_HUMAN</v>
      </c>
      <c r="D105" s="1">
        <v>0.41883519206939279</v>
      </c>
      <c r="E105" s="1">
        <v>0.59603469640644358</v>
      </c>
      <c r="F105" s="1">
        <v>0.6604708798017348</v>
      </c>
      <c r="G105" s="1">
        <v>0.5709001233045623</v>
      </c>
      <c r="H105" s="1">
        <v>0.32552404438964244</v>
      </c>
      <c r="I105" s="1">
        <v>7.3982737361282372E-2</v>
      </c>
      <c r="J105" s="1">
        <v>8.2073434125269976E-2</v>
      </c>
      <c r="K105">
        <v>0.14549938347718866</v>
      </c>
      <c r="L105">
        <v>8.3065615967864801</v>
      </c>
      <c r="M105">
        <v>7.5129600000000005E-2</v>
      </c>
    </row>
    <row r="106" spans="1:13">
      <c r="A106" s="3" t="str">
        <f>HYPERLINK("#Q00987!A1","sp|Q00987|MDM2_HUMAN")</f>
        <v>sp|Q00987|MDM2_HUMAN</v>
      </c>
      <c r="D106" s="1">
        <v>0.47843942505133469</v>
      </c>
      <c r="E106" s="1">
        <v>0.68788501026694049</v>
      </c>
      <c r="F106" s="1">
        <v>0.70636550308008217</v>
      </c>
      <c r="G106" s="1">
        <v>0.62321792260692466</v>
      </c>
      <c r="H106" s="1">
        <v>0.23217922606924643</v>
      </c>
      <c r="I106" s="1">
        <v>6.313645621181263E-2</v>
      </c>
      <c r="J106" s="1">
        <v>4.5751633986928102E-2</v>
      </c>
      <c r="K106">
        <v>9.5723014256619138E-2</v>
      </c>
      <c r="L106">
        <v>5.9656298090683215</v>
      </c>
      <c r="M106">
        <v>7.4893184000000002E-2</v>
      </c>
    </row>
    <row r="107" spans="1:13">
      <c r="A107" s="3" t="str">
        <f>HYPERLINK("#Q96DX7!A1","sp|Q96DX7|TRI44_HUMAN")</f>
        <v>sp|Q96DX7|TRI44_HUMAN</v>
      </c>
      <c r="D107" s="1">
        <v>0.65</v>
      </c>
      <c r="E107" s="1">
        <v>0.65588235294117647</v>
      </c>
      <c r="F107" s="1">
        <v>0.78823529411764703</v>
      </c>
      <c r="G107" s="1">
        <v>0.72093023255813948</v>
      </c>
      <c r="H107" s="1">
        <v>0.53197674418604646</v>
      </c>
      <c r="I107" s="1">
        <v>4.9418604651162788E-2</v>
      </c>
      <c r="J107" s="1">
        <v>4.8387096774193547E-2</v>
      </c>
      <c r="K107">
        <v>0.18895348837209303</v>
      </c>
      <c r="L107">
        <v>13.622228231476473</v>
      </c>
      <c r="M107">
        <v>7.2304960000000001E-2</v>
      </c>
    </row>
    <row r="108" spans="1:13">
      <c r="A108" s="3" t="str">
        <f>HYPERLINK("#Q8WV44!A1","sp|Q8WV44|TRI41_HUMAN")</f>
        <v>sp|Q8WV44|TRI41_HUMAN</v>
      </c>
      <c r="D108" s="1">
        <v>0.45367412140575081</v>
      </c>
      <c r="E108" s="1">
        <v>0.58945686900958472</v>
      </c>
      <c r="F108" s="1">
        <v>0.73162939297124596</v>
      </c>
      <c r="G108" s="1">
        <v>0.67936507936507939</v>
      </c>
      <c r="H108" s="1">
        <v>0.3126984126984127</v>
      </c>
      <c r="I108" s="1">
        <v>3.3333333333333333E-2</v>
      </c>
      <c r="J108" s="1">
        <v>3.2710280373831772E-2</v>
      </c>
      <c r="K108">
        <v>8.2539682539682538E-2</v>
      </c>
      <c r="L108">
        <v>5.6074577979339884</v>
      </c>
      <c r="M108">
        <v>7.0850559999999993E-2</v>
      </c>
    </row>
    <row r="109" spans="1:13">
      <c r="A109" s="3" t="str">
        <f>HYPERLINK("#Q8IYW5!A1","sp|Q8IYW5|RN168_HUMAN")</f>
        <v>sp|Q8IYW5|RN168_HUMAN</v>
      </c>
      <c r="D109" s="1">
        <v>0.70546737213403876</v>
      </c>
      <c r="E109" s="1">
        <v>0.73721340388007051</v>
      </c>
      <c r="F109" s="1">
        <v>0.82186948853615516</v>
      </c>
      <c r="G109" s="1">
        <v>0.81260945709281962</v>
      </c>
      <c r="H109" s="1">
        <v>0.42556917688266199</v>
      </c>
      <c r="I109" s="1">
        <v>8.9316987740805598E-2</v>
      </c>
      <c r="J109" s="1">
        <v>9.9137931034482762E-2</v>
      </c>
      <c r="K109">
        <v>0.24343257443082311</v>
      </c>
      <c r="L109">
        <v>19.781561214693859</v>
      </c>
      <c r="M109">
        <v>7.0726655999999999E-2</v>
      </c>
    </row>
    <row r="110" spans="1:13">
      <c r="A110" s="3" t="str">
        <f>HYPERLINK("#Q8N680!A1","sp|Q8N680|ZBTB2_HUMAN")</f>
        <v>sp|Q8N680|ZBTB2_HUMAN</v>
      </c>
      <c r="D110" s="1">
        <v>0.34705882352941175</v>
      </c>
      <c r="E110" s="1">
        <v>0.39215686274509803</v>
      </c>
      <c r="F110" s="1">
        <v>0.48431372549019608</v>
      </c>
      <c r="G110" s="1">
        <v>0.39883268482490275</v>
      </c>
      <c r="H110" s="1">
        <v>0.24124513618677043</v>
      </c>
      <c r="I110" s="1">
        <v>5.0583657587548639E-2</v>
      </c>
      <c r="J110" s="1">
        <v>3.4146341463414637E-2</v>
      </c>
      <c r="K110">
        <v>0.14202334630350194</v>
      </c>
      <c r="L110">
        <v>5.6643552514042605</v>
      </c>
      <c r="M110">
        <v>7.029023999999999E-2</v>
      </c>
    </row>
    <row r="111" spans="1:13">
      <c r="A111" s="3" t="str">
        <f>HYPERLINK("#Q8TEC5!A1","sp|Q8TEC5|SH3R2_HUMAN")</f>
        <v>sp|Q8TEC5|SH3R2_HUMAN</v>
      </c>
      <c r="D111" s="1">
        <v>0.45241379310344826</v>
      </c>
      <c r="E111" s="1">
        <v>0.53241379310344827</v>
      </c>
      <c r="F111" s="1">
        <v>0.64827586206896548</v>
      </c>
      <c r="G111" s="1">
        <v>0.58984910836762694</v>
      </c>
      <c r="H111" s="1">
        <v>0.2880658436213992</v>
      </c>
      <c r="I111" s="1">
        <v>5.2126200274348423E-2</v>
      </c>
      <c r="J111" s="1">
        <v>5.1162790697674418E-2</v>
      </c>
      <c r="K111">
        <v>0.13854595336076816</v>
      </c>
      <c r="L111">
        <v>8.1721207057791929</v>
      </c>
      <c r="M111">
        <v>6.9672960000000006E-2</v>
      </c>
    </row>
    <row r="112" spans="1:13">
      <c r="A112" s="3" t="str">
        <f>HYPERLINK("#O95365!A1","sp|O95365|ZBT7A_HUMAN")</f>
        <v>sp|O95365|ZBT7A_HUMAN</v>
      </c>
      <c r="D112" s="1">
        <v>0.41034482758620688</v>
      </c>
      <c r="E112" s="1">
        <v>0.53275862068965518</v>
      </c>
      <c r="F112" s="1">
        <v>0.55517241379310345</v>
      </c>
      <c r="G112" s="1">
        <v>0.47945205479452052</v>
      </c>
      <c r="H112" s="1">
        <v>0.35273972602739728</v>
      </c>
      <c r="I112" s="1">
        <v>4.4520547945205477E-2</v>
      </c>
      <c r="J112" s="1">
        <v>2.8571428571428571E-2</v>
      </c>
      <c r="K112">
        <v>0.14383561643835616</v>
      </c>
      <c r="L112">
        <v>6.8962281854006369</v>
      </c>
      <c r="M112">
        <v>6.9481983999999997E-2</v>
      </c>
    </row>
    <row r="113" spans="1:13">
      <c r="A113" s="3" t="str">
        <f>HYPERLINK("#Q6PCT2!A1","sp|Q6PCT2|FXL19_HUMAN")</f>
        <v>sp|Q6PCT2|FXL19_HUMAN</v>
      </c>
      <c r="D113" s="1">
        <v>0.46231884057971012</v>
      </c>
      <c r="E113" s="1">
        <v>0.55942028985507242</v>
      </c>
      <c r="F113" s="1">
        <v>0.75942028985507248</v>
      </c>
      <c r="G113" s="1">
        <v>0.56628242074927959</v>
      </c>
      <c r="H113" s="1">
        <v>0.21902017291066284</v>
      </c>
      <c r="I113" s="1">
        <v>4.6109510086455328E-2</v>
      </c>
      <c r="J113" s="1">
        <v>5.3435114503816793E-2</v>
      </c>
      <c r="K113">
        <v>7.7809798270893377E-2</v>
      </c>
      <c r="L113">
        <v>4.4062320922854603</v>
      </c>
      <c r="M113">
        <v>6.8781311999999997E-2</v>
      </c>
    </row>
    <row r="114" spans="1:13">
      <c r="A114" s="3" t="str">
        <f>HYPERLINK("#O15164!A1","sp|O15164|TIF1A_HUMAN")</f>
        <v>sp|O15164|TIF1A_HUMAN</v>
      </c>
      <c r="D114" s="1">
        <v>0.43881453154875716</v>
      </c>
      <c r="E114" s="1">
        <v>0.56405353728489482</v>
      </c>
      <c r="F114" s="1">
        <v>0.63766730401529637</v>
      </c>
      <c r="G114" s="1">
        <v>0.54952380952380953</v>
      </c>
      <c r="H114" s="1">
        <v>0.30666666666666664</v>
      </c>
      <c r="I114" s="1">
        <v>6.2857142857142861E-2</v>
      </c>
      <c r="J114" s="1">
        <v>5.0259965337954939E-2</v>
      </c>
      <c r="K114">
        <v>8.5714285714285715E-2</v>
      </c>
      <c r="L114">
        <v>4.7102040816326536</v>
      </c>
      <c r="M114">
        <v>6.8567039999999982E-2</v>
      </c>
    </row>
    <row r="115" spans="1:13">
      <c r="A115" s="3" t="str">
        <f>HYPERLINK("#Q9NSI6!A1","sp|Q9NSI6|BRWD1_HUMAN")</f>
        <v>sp|Q9NSI6|BRWD1_HUMAN</v>
      </c>
      <c r="D115" s="1">
        <v>0.45768566493955093</v>
      </c>
      <c r="E115" s="1">
        <v>0.52072538860103623</v>
      </c>
      <c r="F115" s="1">
        <v>0.58333333333333337</v>
      </c>
      <c r="G115" s="1">
        <v>0.52931034482758621</v>
      </c>
      <c r="H115" s="1">
        <v>0.25344827586206897</v>
      </c>
      <c r="I115" s="1">
        <v>7.198275862068966E-2</v>
      </c>
      <c r="J115" s="1">
        <v>8.9576547231270356E-2</v>
      </c>
      <c r="K115">
        <v>0.12241379310344827</v>
      </c>
      <c r="L115">
        <v>6.4794887039238995</v>
      </c>
      <c r="M115">
        <v>6.7355904000000008E-2</v>
      </c>
    </row>
    <row r="116" spans="1:13">
      <c r="A116" s="3" t="str">
        <f>HYPERLINK("#P41002!A1","sp|P41002|CCNF_HUMAN")</f>
        <v>sp|P41002|CCNF_HUMAN</v>
      </c>
      <c r="D116" s="1">
        <v>0.23017902813299232</v>
      </c>
      <c r="E116" s="1">
        <v>0.34526854219948849</v>
      </c>
      <c r="F116" s="1">
        <v>0.36061381074168797</v>
      </c>
      <c r="G116" s="1">
        <v>0.28244274809160308</v>
      </c>
      <c r="H116" s="1">
        <v>0.17302798982188294</v>
      </c>
      <c r="I116" s="1">
        <v>4.3256997455470736E-2</v>
      </c>
      <c r="J116" s="1">
        <v>3.6036036036036036E-2</v>
      </c>
      <c r="K116">
        <v>0.11959287531806616</v>
      </c>
      <c r="L116">
        <v>3.3778140357011059</v>
      </c>
      <c r="M116">
        <v>6.6885887999999991E-2</v>
      </c>
    </row>
    <row r="117" spans="1:13">
      <c r="A117" s="3" t="str">
        <f>HYPERLINK("#P19812!A1","sp|P19812|UBR1_YEAST")</f>
        <v>sp|P19812|UBR1_YEAST</v>
      </c>
      <c r="C117" t="s">
        <v>24</v>
      </c>
      <c r="D117" s="1">
        <v>9.044193216855087E-2</v>
      </c>
      <c r="E117" s="1">
        <v>0.1855087358684481</v>
      </c>
      <c r="F117" s="1">
        <v>0.21634121274409043</v>
      </c>
      <c r="G117" s="1">
        <v>0.13641025641025642</v>
      </c>
      <c r="H117" s="1">
        <v>7.2307692307692309E-2</v>
      </c>
      <c r="I117" s="1">
        <v>6.3076923076923072E-2</v>
      </c>
      <c r="J117" s="1">
        <v>5.6390977443609019E-2</v>
      </c>
      <c r="K117">
        <v>3.7948717948717951E-2</v>
      </c>
      <c r="L117">
        <v>0.51765943458251151</v>
      </c>
      <c r="M117">
        <v>6.5049599999999999E-2</v>
      </c>
    </row>
    <row r="118" spans="1:13">
      <c r="A118" s="3" t="str">
        <f>HYPERLINK("#Q9Y2E6!A1","sp|Q9Y2E6|DTX4_HUMAN")</f>
        <v>sp|Q9Y2E6|DTX4_HUMAN</v>
      </c>
      <c r="D118" s="1">
        <v>0.35121951219512193</v>
      </c>
      <c r="E118" s="1">
        <v>0.48455284552845529</v>
      </c>
      <c r="F118" s="1">
        <v>0.53170731707317076</v>
      </c>
      <c r="G118" s="1">
        <v>0.44911147011308561</v>
      </c>
      <c r="H118" s="1">
        <v>0.28917609046849757</v>
      </c>
      <c r="I118" s="1">
        <v>5.8158319870759291E-2</v>
      </c>
      <c r="J118" s="1">
        <v>8.6330935251798566E-2</v>
      </c>
      <c r="K118">
        <v>0.20516962843295639</v>
      </c>
      <c r="L118">
        <v>9.2144033448080567</v>
      </c>
      <c r="M118">
        <v>6.2719999999999998E-2</v>
      </c>
    </row>
    <row r="119" spans="1:13">
      <c r="A119" s="3" t="str">
        <f>HYPERLINK("#Q08281!A1","sp|Q08281|RTC1_YEAST")</f>
        <v>sp|Q08281|RTC1_YEAST</v>
      </c>
      <c r="C119" t="s">
        <v>26</v>
      </c>
      <c r="D119" s="1">
        <v>0.3911742707554226</v>
      </c>
      <c r="E119" s="1">
        <v>0.50710545998504108</v>
      </c>
      <c r="F119" s="1">
        <v>0.59012715033657437</v>
      </c>
      <c r="G119" s="1">
        <v>0.51976137211036544</v>
      </c>
      <c r="H119" s="1">
        <v>0.23266219239373601</v>
      </c>
      <c r="I119" s="1">
        <v>8.2028337061894108E-2</v>
      </c>
      <c r="J119" s="1">
        <v>8.4648493543758974E-2</v>
      </c>
      <c r="K119">
        <v>0.14392244593586875</v>
      </c>
      <c r="L119">
        <v>7.4805327977107021</v>
      </c>
      <c r="M119">
        <v>6.1490175999999994E-2</v>
      </c>
    </row>
    <row r="120" spans="1:13">
      <c r="A120" s="3" t="str">
        <f>HYPERLINK("#Q5TC79!A1","sp|Q5TC79|ZBT37_HUMAN")</f>
        <v>sp|Q5TC79|ZBT37_HUMAN</v>
      </c>
      <c r="D120" s="1">
        <v>0.49899799599198397</v>
      </c>
      <c r="E120" s="1">
        <v>0.43687374749498997</v>
      </c>
      <c r="F120" s="1">
        <v>0.51903807615230457</v>
      </c>
      <c r="G120" s="1">
        <v>0.48310139165009941</v>
      </c>
      <c r="H120" s="1">
        <v>0.27236580516898606</v>
      </c>
      <c r="I120" s="1">
        <v>3.7773359840954271E-2</v>
      </c>
      <c r="J120" s="1">
        <v>1.646090534979424E-2</v>
      </c>
      <c r="K120">
        <v>0.13518886679920478</v>
      </c>
      <c r="L120">
        <v>6.5309929686295742</v>
      </c>
      <c r="M120">
        <v>6.118912E-2</v>
      </c>
    </row>
    <row r="121" spans="1:13">
      <c r="A121" s="3" t="str">
        <f>HYPERLINK("#Q9UF56!A1","sp|Q9UF56|FXL17_HUMAN")</f>
        <v>sp|Q9UF56|FXL17_HUMAN</v>
      </c>
      <c r="D121" s="1">
        <v>0.23529411764705882</v>
      </c>
      <c r="E121" s="1">
        <v>0.43615494978479197</v>
      </c>
      <c r="F121" s="1">
        <v>0.4964131994261119</v>
      </c>
      <c r="G121" s="1">
        <v>0.42510699001426533</v>
      </c>
      <c r="H121" s="1">
        <v>8.98716119828816E-2</v>
      </c>
      <c r="I121" s="1">
        <v>4.850213980028531E-2</v>
      </c>
      <c r="J121" s="1">
        <v>2.3489932885906041E-2</v>
      </c>
      <c r="K121">
        <v>5.1355206847360911E-2</v>
      </c>
      <c r="L121">
        <v>2.1831457404441585</v>
      </c>
      <c r="M121">
        <v>6.1141247999999988E-2</v>
      </c>
    </row>
    <row r="122" spans="1:13">
      <c r="A122" s="3" t="str">
        <f>HYPERLINK("#Q9C0B0!A1","sp|Q9C0B0|UNK_HUMAN")</f>
        <v>sp|Q9C0B0|UNK_HUMAN</v>
      </c>
      <c r="D122" s="1">
        <v>0.40446650124069478</v>
      </c>
      <c r="E122" s="1">
        <v>0.68238213399503722</v>
      </c>
      <c r="F122" s="1">
        <v>0.77171215880893296</v>
      </c>
      <c r="G122" s="1">
        <v>0.66666666666666663</v>
      </c>
      <c r="H122" s="1">
        <v>0.21481481481481482</v>
      </c>
      <c r="I122" s="1">
        <v>4.9382716049382713E-2</v>
      </c>
      <c r="J122" s="1">
        <v>4.4444444444444446E-2</v>
      </c>
      <c r="K122">
        <v>4.3209876543209874E-2</v>
      </c>
      <c r="L122">
        <v>2.8806584362139915</v>
      </c>
      <c r="M122">
        <v>6.0878720000000011E-2</v>
      </c>
    </row>
    <row r="123" spans="1:13">
      <c r="A123" s="3" t="str">
        <f>HYPERLINK("#P24814!A1","sp|P24814|GRR1_YEAST")</f>
        <v>sp|P24814|GRR1_YEAST</v>
      </c>
      <c r="C123" t="s">
        <v>25</v>
      </c>
      <c r="D123" s="1">
        <v>0.19180470793374019</v>
      </c>
      <c r="E123" s="1">
        <v>0.21621621621621623</v>
      </c>
      <c r="F123" s="1">
        <v>0.24585876198779424</v>
      </c>
      <c r="G123" s="1">
        <v>0.20330147697654213</v>
      </c>
      <c r="H123" s="1">
        <v>0.11468288444830582</v>
      </c>
      <c r="I123" s="1">
        <v>4.5178105994787145E-2</v>
      </c>
      <c r="J123" s="1">
        <v>0</v>
      </c>
      <c r="K123">
        <v>9.4700260642919198E-2</v>
      </c>
      <c r="L123">
        <v>1.9252702858768975</v>
      </c>
      <c r="M123">
        <v>6.08E-2</v>
      </c>
    </row>
    <row r="124" spans="1:13">
      <c r="A124" s="3" t="str">
        <f>HYPERLINK("#Q6ZMZ0!A1","sp|Q6ZMZ0|RN19B_HUMAN")</f>
        <v>sp|Q6ZMZ0|RN19B_HUMAN</v>
      </c>
      <c r="D124" s="1">
        <v>0.39010989010989011</v>
      </c>
      <c r="E124" s="1">
        <v>0.54395604395604391</v>
      </c>
      <c r="F124" s="1">
        <v>0.62637362637362637</v>
      </c>
      <c r="G124" s="1">
        <v>0.51912568306010931</v>
      </c>
      <c r="H124" s="1">
        <v>0.28551912568306009</v>
      </c>
      <c r="I124" s="1">
        <v>4.0983606557377046E-2</v>
      </c>
      <c r="J124" s="1">
        <v>3.9473684210526314E-2</v>
      </c>
      <c r="K124">
        <v>0.13387978142076504</v>
      </c>
      <c r="L124">
        <v>6.9500432977992785</v>
      </c>
      <c r="M124">
        <v>6.0272639999999995E-2</v>
      </c>
    </row>
    <row r="125" spans="1:13">
      <c r="A125" s="3" t="str">
        <f>HYPERLINK("#Q05516!A1","sp|Q05516|ZBT16_HUMAN")</f>
        <v>sp|Q05516|ZBT16_HUMAN</v>
      </c>
      <c r="D125" s="1">
        <v>0.30343796711509718</v>
      </c>
      <c r="E125" s="1">
        <v>0.44693572496263079</v>
      </c>
      <c r="F125" s="1">
        <v>0.56950672645739908</v>
      </c>
      <c r="G125" s="1">
        <v>0.39821693907875183</v>
      </c>
      <c r="H125" s="1">
        <v>0.2689450222882615</v>
      </c>
      <c r="I125" s="1">
        <v>5.4977711738484397E-2</v>
      </c>
      <c r="J125" s="1">
        <v>5.5970149253731345E-2</v>
      </c>
      <c r="K125">
        <v>0.11738484398216939</v>
      </c>
      <c r="L125">
        <v>4.674463326481634</v>
      </c>
      <c r="M125">
        <v>5.9306880000000006E-2</v>
      </c>
    </row>
    <row r="126" spans="1:13">
      <c r="A126" s="3" t="str">
        <f>HYPERLINK("#Q8NCN2!A1","sp|Q8NCN2|ZBT34_HUMAN")</f>
        <v>sp|Q8NCN2|ZBT34_HUMAN</v>
      </c>
      <c r="D126" s="1">
        <v>0.40120967741935482</v>
      </c>
      <c r="E126" s="1">
        <v>0.54233870967741937</v>
      </c>
      <c r="F126" s="1">
        <v>0.5786290322580645</v>
      </c>
      <c r="G126" s="1">
        <v>0.53</v>
      </c>
      <c r="H126" s="1">
        <v>0.20200000000000001</v>
      </c>
      <c r="I126" s="1">
        <v>4.3999999999999997E-2</v>
      </c>
      <c r="J126" s="1">
        <v>3.0188679245283019E-2</v>
      </c>
      <c r="K126">
        <v>0.10199999999999999</v>
      </c>
      <c r="L126">
        <v>5.4059999999999997</v>
      </c>
      <c r="M126">
        <v>5.6473728000000001E-2</v>
      </c>
    </row>
    <row r="127" spans="1:13">
      <c r="A127" s="3" t="str">
        <f>HYPERLINK("#Q8N448!A1","sp|Q8N448|LNX2_HUMAN")</f>
        <v>sp|Q8N448|LNX2_HUMAN</v>
      </c>
      <c r="D127" s="1">
        <v>0.27696793002915454</v>
      </c>
      <c r="E127" s="1">
        <v>0.4008746355685131</v>
      </c>
      <c r="F127" s="1">
        <v>0.37755102040816324</v>
      </c>
      <c r="G127" s="1">
        <v>0.33333333333333331</v>
      </c>
      <c r="H127" s="1">
        <v>0.14347826086956522</v>
      </c>
      <c r="I127" s="1">
        <v>3.9130434782608699E-2</v>
      </c>
      <c r="J127" s="1">
        <v>3.0434782608695653E-2</v>
      </c>
      <c r="K127">
        <v>0.10434782608695652</v>
      </c>
      <c r="L127">
        <v>3.4782608695652169</v>
      </c>
      <c r="M127">
        <v>5.6125439999999999E-2</v>
      </c>
    </row>
    <row r="128" spans="1:13">
      <c r="A128" s="3" t="str">
        <f>HYPERLINK("#Q9Y3I1!A1","sp|Q9Y3I1|FBX7_HUMAN")</f>
        <v>sp|Q9Y3I1|FBX7_HUMAN</v>
      </c>
      <c r="D128" s="1">
        <v>0.3281853281853282</v>
      </c>
      <c r="E128" s="1">
        <v>0.39382239382239381</v>
      </c>
      <c r="F128" s="1">
        <v>0.4826254826254826</v>
      </c>
      <c r="G128" s="1">
        <v>0.4061302681992337</v>
      </c>
      <c r="H128" s="1">
        <v>0.26436781609195403</v>
      </c>
      <c r="I128" s="1">
        <v>3.4482758620689655E-2</v>
      </c>
      <c r="J128" s="1">
        <v>4.7169811320754715E-3</v>
      </c>
      <c r="K128">
        <v>0.1532567049808429</v>
      </c>
      <c r="L128">
        <v>6.2242186697200568</v>
      </c>
      <c r="M128">
        <v>5.5181055999999999E-2</v>
      </c>
    </row>
    <row r="129" spans="1:13">
      <c r="A129" s="3" t="str">
        <f>HYPERLINK("#O75592!A1","sp|O75592|MYCB2_HUMAN")</f>
        <v>sp|O75592|MYCB2_HUMAN</v>
      </c>
      <c r="D129" s="1">
        <v>0.19240724762726488</v>
      </c>
      <c r="E129" s="1">
        <v>0.39538395168248491</v>
      </c>
      <c r="F129" s="1">
        <v>0.4072476272648835</v>
      </c>
      <c r="G129" s="1">
        <v>0.29159482758620692</v>
      </c>
      <c r="H129" s="1">
        <v>0.13426724137931034</v>
      </c>
      <c r="I129" s="1">
        <v>6.5301724137931033E-2</v>
      </c>
      <c r="J129" s="1">
        <v>0.10199556541019955</v>
      </c>
      <c r="K129">
        <v>4.461206896551724E-2</v>
      </c>
      <c r="L129">
        <v>1.3008648558263973</v>
      </c>
      <c r="M129">
        <v>5.4896128000000002E-2</v>
      </c>
    </row>
    <row r="130" spans="1:13">
      <c r="A130" s="3" t="str">
        <f>HYPERLINK("#Q5QP82!A1","sp|Q5QP82|DCA10_HUMAN")</f>
        <v>sp|Q5QP82|DCA10_HUMAN</v>
      </c>
      <c r="D130" s="1">
        <v>0.31171171171171169</v>
      </c>
      <c r="E130" s="1">
        <v>0.33333333333333331</v>
      </c>
      <c r="F130" s="1">
        <v>0.3963963963963964</v>
      </c>
      <c r="G130" s="1">
        <v>0.33452593917710199</v>
      </c>
      <c r="H130" s="1">
        <v>0.24150268336314848</v>
      </c>
      <c r="I130" s="1">
        <v>3.2200357781753133E-2</v>
      </c>
      <c r="J130" s="1">
        <v>1.06951871657754E-2</v>
      </c>
      <c r="K130">
        <v>0.11985688729874776</v>
      </c>
      <c r="L130">
        <v>4.0095237790457663</v>
      </c>
      <c r="M130">
        <v>5.3960191999999997E-2</v>
      </c>
    </row>
    <row r="131" spans="1:13">
      <c r="A131" s="3" t="str">
        <f>HYPERLINK("#Q9BSF8!A1","sp|Q9BSF8|BTBDA_HUMAN")</f>
        <v>sp|Q9BSF8|BTBDA_HUMAN</v>
      </c>
      <c r="D131" s="1">
        <v>0.43312101910828027</v>
      </c>
      <c r="E131" s="1">
        <v>0.41825902335456477</v>
      </c>
      <c r="F131" s="1">
        <v>0.49044585987261147</v>
      </c>
      <c r="G131" s="1">
        <v>0.43157894736842106</v>
      </c>
      <c r="H131" s="1">
        <v>0.29263157894736841</v>
      </c>
      <c r="I131" s="1">
        <v>5.473684210526316E-2</v>
      </c>
      <c r="J131" s="1">
        <v>6.3414634146341464E-2</v>
      </c>
      <c r="K131">
        <v>0.22736842105263158</v>
      </c>
      <c r="L131">
        <v>9.8127423822714679</v>
      </c>
      <c r="M131">
        <v>5.3733888E-2</v>
      </c>
    </row>
    <row r="132" spans="1:13">
      <c r="A132" s="3" t="str">
        <f>HYPERLINK("#Q2Q1W2!A1","sp|Q2Q1W2|LIN41_HUMAN")</f>
        <v>sp|Q2Q1W2|LIN41_HUMAN</v>
      </c>
      <c r="D132" s="1">
        <v>0.14120370370370369</v>
      </c>
      <c r="E132" s="1">
        <v>0.2986111111111111</v>
      </c>
      <c r="F132" s="1">
        <v>0.38310185185185186</v>
      </c>
      <c r="G132" s="1">
        <v>0.22811059907834103</v>
      </c>
      <c r="H132" s="1">
        <v>8.755760368663594E-2</v>
      </c>
      <c r="I132" s="1">
        <v>4.0322580645161289E-2</v>
      </c>
      <c r="J132" s="1">
        <v>3.5353535353535352E-2</v>
      </c>
      <c r="K132">
        <v>5.5299539170506916E-2</v>
      </c>
      <c r="L132">
        <v>1.2614411008940518</v>
      </c>
      <c r="M132">
        <v>5.1609600000000005E-2</v>
      </c>
    </row>
    <row r="133" spans="1:13">
      <c r="A133" s="3" t="str">
        <f>HYPERLINK("#O95155!A1","sp|O95155|UBE4B_HUMAN")</f>
        <v>sp|O95155|UBE4B_HUMAN</v>
      </c>
      <c r="D133" s="1">
        <v>0.25346687211093993</v>
      </c>
      <c r="E133" s="1">
        <v>0.43220338983050849</v>
      </c>
      <c r="F133" s="1">
        <v>0.44067796610169491</v>
      </c>
      <c r="G133" s="1">
        <v>0.36635944700460832</v>
      </c>
      <c r="H133" s="1">
        <v>0.16897081413210446</v>
      </c>
      <c r="I133" s="1">
        <v>4.7619047619047616E-2</v>
      </c>
      <c r="J133" s="1">
        <v>2.0964360587002098E-2</v>
      </c>
      <c r="K133">
        <v>3.6866359447004608E-2</v>
      </c>
      <c r="L133">
        <v>1.3506339060077726</v>
      </c>
      <c r="M133">
        <v>5.0941440000000004E-2</v>
      </c>
    </row>
    <row r="134" spans="1:13">
      <c r="A134" s="3" t="str">
        <f>HYPERLINK("#Q9NR64!A1","sp|Q9NR64|KLHL1_HUMAN")</f>
        <v>sp|Q9NR64|KLHL1_HUMAN</v>
      </c>
      <c r="D134" s="1">
        <v>0.22580645161290322</v>
      </c>
      <c r="E134" s="1">
        <v>0.30241935483870969</v>
      </c>
      <c r="F134" s="1">
        <v>0.31451612903225806</v>
      </c>
      <c r="G134" s="1">
        <v>0.25935828877005346</v>
      </c>
      <c r="H134" s="1">
        <v>0.12165775401069519</v>
      </c>
      <c r="I134" s="1">
        <v>4.5454545454545456E-2</v>
      </c>
      <c r="J134" s="1">
        <v>3.608247422680412E-2</v>
      </c>
      <c r="K134">
        <v>8.9572192513368981E-2</v>
      </c>
      <c r="L134">
        <v>2.3231290571649175</v>
      </c>
      <c r="M134">
        <v>5.0594112000000011E-2</v>
      </c>
    </row>
    <row r="135" spans="1:13">
      <c r="A135" s="3" t="str">
        <f>HYPERLINK("#Q9UH90!A1","sp|Q9UH90|FBX40_HUMAN")</f>
        <v>sp|Q9UH90|FBX40_HUMAN</v>
      </c>
      <c r="D135" s="1">
        <v>0.19716312056737589</v>
      </c>
      <c r="E135" s="1">
        <v>0.4056737588652482</v>
      </c>
      <c r="F135" s="1">
        <v>0.38581560283687943</v>
      </c>
      <c r="G135" s="1">
        <v>0.26939351198871653</v>
      </c>
      <c r="H135" s="1">
        <v>0.15091678420310295</v>
      </c>
      <c r="I135" s="1">
        <v>6.6290550070521856E-2</v>
      </c>
      <c r="J135" s="1">
        <v>8.9005235602094238E-2</v>
      </c>
      <c r="K135">
        <v>0.12411847672778561</v>
      </c>
      <c r="L135">
        <v>3.3436712348387951</v>
      </c>
      <c r="M135">
        <v>5.0282495999999989E-2</v>
      </c>
    </row>
    <row r="136" spans="1:13">
      <c r="A136" s="3" t="str">
        <f>HYPERLINK("#Q08562!A1","sp|Q08562|ULS1_YEAST")</f>
        <v>sp|Q08562|ULS1_YEAST</v>
      </c>
      <c r="C136" t="s">
        <v>29</v>
      </c>
      <c r="D136" s="1">
        <v>0.26377708978328174</v>
      </c>
      <c r="E136" s="1">
        <v>0.47368421052631576</v>
      </c>
      <c r="F136" s="1">
        <v>0.53746130030959749</v>
      </c>
      <c r="G136" s="1">
        <v>0.41383570105003087</v>
      </c>
      <c r="H136" s="1">
        <v>0.14947498455836936</v>
      </c>
      <c r="I136" s="1">
        <v>9.017912291537987E-2</v>
      </c>
      <c r="J136" s="1">
        <v>0.1044776119402985</v>
      </c>
      <c r="K136">
        <v>7.4119827053736875E-2</v>
      </c>
      <c r="L136">
        <v>3.0673430590490245</v>
      </c>
      <c r="M136">
        <v>4.9812480000000006E-2</v>
      </c>
    </row>
    <row r="137" spans="1:13">
      <c r="A137" s="3" t="str">
        <f>HYPERLINK("#O96028!A1","sp|O96028|NSD2_HUMAN")</f>
        <v>sp|O96028|NSD2_HUMAN</v>
      </c>
      <c r="D137" s="1">
        <v>0.31888317413666423</v>
      </c>
      <c r="E137" s="1">
        <v>0.40191036002939018</v>
      </c>
      <c r="F137" s="1">
        <v>0.57678177810433506</v>
      </c>
      <c r="G137" s="1">
        <v>0.42197802197802198</v>
      </c>
      <c r="H137" s="1">
        <v>0.15604395604395604</v>
      </c>
      <c r="I137" s="1">
        <v>9.6703296703296707E-2</v>
      </c>
      <c r="J137" s="1">
        <v>0.1232638888888889</v>
      </c>
      <c r="K137">
        <v>0.10476190476190476</v>
      </c>
      <c r="L137">
        <v>4.4207221350078489</v>
      </c>
      <c r="M137">
        <v>4.9535999999999997E-2</v>
      </c>
    </row>
    <row r="138" spans="1:13">
      <c r="A138" s="3" t="str">
        <f>HYPERLINK("#Q13620!A1","sp|Q13620|CUL4B_HUMAN")</f>
        <v>sp|Q13620|CUL4B_HUMAN</v>
      </c>
      <c r="D138" s="1">
        <v>0.14301430143014301</v>
      </c>
      <c r="E138" s="1">
        <v>0.31243124312431242</v>
      </c>
      <c r="F138" s="1">
        <v>0.39163916391639164</v>
      </c>
      <c r="G138" s="1">
        <v>0.27053669222343923</v>
      </c>
      <c r="H138" s="1">
        <v>0.10076670317634173</v>
      </c>
      <c r="I138" s="1">
        <v>9.2004381161007662E-2</v>
      </c>
      <c r="J138" s="1">
        <v>8.0971659919028341E-2</v>
      </c>
      <c r="K138">
        <v>6.5717415115005479E-2</v>
      </c>
      <c r="L138">
        <v>1.7778972106688231</v>
      </c>
      <c r="M138">
        <v>4.743936E-2</v>
      </c>
    </row>
    <row r="139" spans="1:13">
      <c r="A139" s="3" t="str">
        <f>HYPERLINK("#Q96K62!A1","sp|Q96K62|ZBT45_HUMAN")</f>
        <v>sp|Q96K62|ZBT45_HUMAN</v>
      </c>
      <c r="D139" s="1">
        <v>0.56804733727810652</v>
      </c>
      <c r="E139" s="1">
        <v>0.57790927021696248</v>
      </c>
      <c r="F139" s="1">
        <v>0.67455621301775148</v>
      </c>
      <c r="G139" s="1">
        <v>0.6262230919765166</v>
      </c>
      <c r="H139" s="1">
        <v>0.41095890410958902</v>
      </c>
      <c r="I139" s="1">
        <v>2.3483365949119372E-2</v>
      </c>
      <c r="J139" s="1">
        <v>1.8749999999999999E-2</v>
      </c>
      <c r="K139">
        <v>4.3052837573385516E-2</v>
      </c>
      <c r="L139">
        <v>2.6960681063568228</v>
      </c>
      <c r="M139">
        <v>4.6815999999999997E-2</v>
      </c>
    </row>
    <row r="140" spans="1:13">
      <c r="A140" s="3" t="str">
        <f>HYPERLINK("#Q9Y4B6!A1","sp|Q9Y4B6|VPRBP_HUMAN")</f>
        <v>sp|Q9Y4B6|VPRBP_HUMAN</v>
      </c>
      <c r="D140" s="1">
        <v>0.23486360612109114</v>
      </c>
      <c r="E140" s="1">
        <v>0.32734530938123751</v>
      </c>
      <c r="F140" s="1">
        <v>0.3759148369926813</v>
      </c>
      <c r="G140" s="1">
        <v>0.31519575315195753</v>
      </c>
      <c r="H140" s="1">
        <v>0.17650962176509621</v>
      </c>
      <c r="I140" s="1">
        <v>4.5122760451227602E-2</v>
      </c>
      <c r="J140" s="1">
        <v>4.8421052631578948E-2</v>
      </c>
      <c r="K140">
        <v>6.3039150630391505E-2</v>
      </c>
      <c r="L140">
        <v>1.9869672561005949</v>
      </c>
      <c r="M140">
        <v>4.6353600000000002E-2</v>
      </c>
    </row>
    <row r="141" spans="1:13">
      <c r="A141" s="3" t="str">
        <f>HYPERLINK("#Q96BD5!A1","sp|Q96BD5|PF21A_HUMAN")</f>
        <v>sp|Q96BD5|PF21A_HUMAN</v>
      </c>
      <c r="D141" s="1">
        <v>0.61538461538461542</v>
      </c>
      <c r="E141" s="1">
        <v>0.76479289940828399</v>
      </c>
      <c r="F141" s="1">
        <v>0.81656804733727806</v>
      </c>
      <c r="G141" s="1">
        <v>0.79705882352941182</v>
      </c>
      <c r="H141" s="1">
        <v>0.30588235294117649</v>
      </c>
      <c r="I141" s="1">
        <v>8.2352941176470587E-2</v>
      </c>
      <c r="J141" s="1">
        <v>8.1180811808118078E-2</v>
      </c>
      <c r="K141">
        <v>0.18529411764705883</v>
      </c>
      <c r="L141">
        <v>14.769031141868513</v>
      </c>
      <c r="M141">
        <v>4.6112640000000003E-2</v>
      </c>
    </row>
    <row r="142" spans="1:13">
      <c r="A142" s="3" t="str">
        <f>HYPERLINK("#Q12873!A1","sp|Q12873|CHD3_HUMAN")</f>
        <v>sp|Q12873|CHD3_HUMAN</v>
      </c>
      <c r="D142" s="1">
        <v>0.38627254509018039</v>
      </c>
      <c r="E142" s="1">
        <v>0.50450901803607218</v>
      </c>
      <c r="F142" s="1">
        <v>0.54358717434869741</v>
      </c>
      <c r="G142" s="1">
        <v>0.47</v>
      </c>
      <c r="H142" s="1">
        <v>0.22850000000000001</v>
      </c>
      <c r="I142" s="1">
        <v>8.5000000000000006E-2</v>
      </c>
      <c r="J142" s="1">
        <v>0.1074468085106383</v>
      </c>
      <c r="K142">
        <v>9.1999999999999998E-2</v>
      </c>
      <c r="L142">
        <v>4.323999999999999</v>
      </c>
      <c r="M142">
        <v>4.5772671999999993E-2</v>
      </c>
    </row>
    <row r="143" spans="1:13">
      <c r="A143" s="3" t="str">
        <f>HYPERLINK("#Q8TB52!A1","sp|Q8TB52|FBX30_HUMAN")</f>
        <v>sp|Q8TB52|FBX30_HUMAN</v>
      </c>
      <c r="D143" s="1">
        <v>0.15789473684210525</v>
      </c>
      <c r="E143" s="1">
        <v>0.32793522267206476</v>
      </c>
      <c r="F143" s="1">
        <v>0.33063427800269907</v>
      </c>
      <c r="G143" s="1">
        <v>0.22416107382550335</v>
      </c>
      <c r="H143" s="1">
        <v>0.11677852348993288</v>
      </c>
      <c r="I143" s="1">
        <v>4.2953020134228186E-2</v>
      </c>
      <c r="J143" s="1">
        <v>6.5868263473053898E-2</v>
      </c>
      <c r="K143">
        <v>8.4563758389261751E-2</v>
      </c>
      <c r="L143">
        <v>1.895590288725733</v>
      </c>
      <c r="M143">
        <v>4.1771520000000006E-2</v>
      </c>
    </row>
    <row r="144" spans="1:13">
      <c r="A144" s="3" t="str">
        <f>HYPERLINK("#Q6ZSG1!A1","sp|Q6ZSG1|RN165_HUMAN")</f>
        <v>sp|Q6ZSG1|RN165_HUMAN</v>
      </c>
      <c r="D144" s="1">
        <v>0.43274853801169588</v>
      </c>
      <c r="E144" s="1">
        <v>0.60233918128654973</v>
      </c>
      <c r="F144" s="1">
        <v>0.61111111111111116</v>
      </c>
      <c r="G144" s="1">
        <v>0.56069364161849711</v>
      </c>
      <c r="H144" s="1">
        <v>0.33815028901734107</v>
      </c>
      <c r="I144" s="1">
        <v>2.6011560693641619E-2</v>
      </c>
      <c r="J144" s="1">
        <v>3.608247422680412E-2</v>
      </c>
      <c r="K144">
        <v>4.6242774566473986E-2</v>
      </c>
      <c r="L144">
        <v>2.5928029670219517</v>
      </c>
      <c r="M144">
        <v>4.0447999999999998E-2</v>
      </c>
    </row>
    <row r="145" spans="1:13">
      <c r="A145" s="3" t="str">
        <f>HYPERLINK("#Q96AX9!A1","sp|Q96AX9|MIB2_HUMAN")</f>
        <v>sp|Q96AX9|MIB2_HUMAN</v>
      </c>
      <c r="D145" s="1">
        <v>0.22101090188305253</v>
      </c>
      <c r="E145" s="1">
        <v>0.29038652130822595</v>
      </c>
      <c r="F145" s="1">
        <v>0.35183349851337958</v>
      </c>
      <c r="G145" s="1">
        <v>0.26850937808489633</v>
      </c>
      <c r="H145" s="1">
        <v>0.13820335636722605</v>
      </c>
      <c r="I145" s="1">
        <v>3.3563672260612042E-2</v>
      </c>
      <c r="J145" s="1">
        <v>2.5735294117647058E-2</v>
      </c>
      <c r="K145">
        <v>7.1076011846001971E-2</v>
      </c>
      <c r="L145">
        <v>1.9084575737524714</v>
      </c>
      <c r="M145">
        <v>4.0144895999999992E-2</v>
      </c>
    </row>
    <row r="146" spans="1:13">
      <c r="A146" s="3" t="str">
        <f>HYPERLINK("#P35728!A1","sp|P35728|MPE1_YEAST")</f>
        <v>sp|P35728|MPE1_YEAST</v>
      </c>
      <c r="C146" t="s">
        <v>33</v>
      </c>
      <c r="D146" s="1">
        <v>0.54919908466819223</v>
      </c>
      <c r="E146" s="1">
        <v>0.59267734553775742</v>
      </c>
      <c r="F146" s="1">
        <v>0.65675057208237986</v>
      </c>
      <c r="G146" s="1">
        <v>0.59183673469387754</v>
      </c>
      <c r="H146" s="1">
        <v>0.33333333333333331</v>
      </c>
      <c r="I146" s="1">
        <v>7.9365079365079361E-2</v>
      </c>
      <c r="J146" s="1">
        <v>7.662835249042145E-2</v>
      </c>
      <c r="K146">
        <v>0.14965986394557823</v>
      </c>
      <c r="L146">
        <v>8.8574205192280981</v>
      </c>
      <c r="M146">
        <v>4.0138560000000004E-2</v>
      </c>
    </row>
    <row r="147" spans="1:13">
      <c r="A147" s="3" t="str">
        <f>HYPERLINK("#Q8N531!A1","sp|Q8N531|FBXL6_HUMAN")</f>
        <v>sp|Q8N531|FBXL6_HUMAN</v>
      </c>
      <c r="D147" s="1">
        <v>0.17009345794392525</v>
      </c>
      <c r="E147" s="1">
        <v>0.297196261682243</v>
      </c>
      <c r="F147" s="1">
        <v>0.32897196261682243</v>
      </c>
      <c r="G147" s="1">
        <v>0.21521335807050093</v>
      </c>
      <c r="H147" s="1">
        <v>0.1280148423005566</v>
      </c>
      <c r="I147" s="1">
        <v>3.1539888682745827E-2</v>
      </c>
      <c r="J147" s="1">
        <v>1.7241379310344827E-2</v>
      </c>
      <c r="K147">
        <v>0.11688311688311688</v>
      </c>
      <c r="L147">
        <v>2.5154808086162448</v>
      </c>
      <c r="M147">
        <v>3.9832128000000001E-2</v>
      </c>
    </row>
    <row r="148" spans="1:13">
      <c r="A148" s="3" t="str">
        <f>HYPERLINK("#Q9BRZ2!A1","sp|Q9BRZ2|TRI56_HUMAN")</f>
        <v>sp|Q9BRZ2|TRI56_HUMAN</v>
      </c>
      <c r="D148" s="1">
        <v>0.20639147802929428</v>
      </c>
      <c r="E148" s="1">
        <v>0.33555259653794939</v>
      </c>
      <c r="F148" s="1">
        <v>0.51797603195739017</v>
      </c>
      <c r="G148" s="1">
        <v>0.34039735099337748</v>
      </c>
      <c r="H148" s="1">
        <v>0.12847682119205298</v>
      </c>
      <c r="I148" s="1">
        <v>3.8410596026490065E-2</v>
      </c>
      <c r="J148" s="1">
        <v>5.8365758754863814E-2</v>
      </c>
      <c r="K148">
        <v>4.105960264900662E-2</v>
      </c>
      <c r="L148">
        <v>1.397657997456252</v>
      </c>
      <c r="M148">
        <v>3.9283199999999997E-2</v>
      </c>
    </row>
    <row r="149" spans="1:13">
      <c r="A149" s="3" t="str">
        <f>HYPERLINK("#Q86UZ6!A1","sp|Q86UZ6|ZBT46_HUMAN")</f>
        <v>sp|Q86UZ6|ZBT46_HUMAN</v>
      </c>
      <c r="D149" s="1">
        <v>0.42905982905982903</v>
      </c>
      <c r="E149" s="1">
        <v>0.61709401709401712</v>
      </c>
      <c r="F149" s="1">
        <v>0.66495726495726493</v>
      </c>
      <c r="G149" s="1">
        <v>0.58404074702886244</v>
      </c>
      <c r="H149" s="1">
        <v>0.28862478777589134</v>
      </c>
      <c r="I149" s="1">
        <v>5.4329371816638369E-2</v>
      </c>
      <c r="J149" s="1">
        <v>4.0697674418604654E-2</v>
      </c>
      <c r="K149">
        <v>9.6774193548387094E-2</v>
      </c>
      <c r="L149">
        <v>5.6520072293115717</v>
      </c>
      <c r="M149">
        <v>3.8993920000000001E-2</v>
      </c>
    </row>
    <row r="150" spans="1:13">
      <c r="A150" s="3" t="str">
        <f>HYPERLINK("#Q8WZ73!A1","sp|Q8WZ73|RFFL_HUMAN")</f>
        <v>sp|Q8WZ73|RFFL_HUMAN</v>
      </c>
      <c r="D150" s="1">
        <v>0.31476323119777161</v>
      </c>
      <c r="E150" s="1">
        <v>0.48746518105849584</v>
      </c>
      <c r="F150" s="1">
        <v>0.52924791086350975</v>
      </c>
      <c r="G150" s="1">
        <v>0.41597796143250687</v>
      </c>
      <c r="H150" s="1">
        <v>0.1487603305785124</v>
      </c>
      <c r="I150" s="1">
        <v>4.4077134986225897E-2</v>
      </c>
      <c r="J150" s="1">
        <v>6.6225165562913907E-3</v>
      </c>
      <c r="K150">
        <v>8.8154269972451793E-2</v>
      </c>
      <c r="L150">
        <v>3.6670233514711352</v>
      </c>
      <c r="M150">
        <v>3.8117375999999994E-2</v>
      </c>
    </row>
    <row r="151" spans="1:13">
      <c r="A151" s="3" t="str">
        <f>HYPERLINK("#P38308!A1","sp|P38308|CS111_YEAST")</f>
        <v>sp|P38308|CS111_YEAST</v>
      </c>
      <c r="C151" t="s">
        <v>30</v>
      </c>
      <c r="D151" s="1">
        <v>0.31956521739130433</v>
      </c>
      <c r="E151" s="1">
        <v>0.53152173913043477</v>
      </c>
      <c r="F151" s="1">
        <v>0.59130434782608698</v>
      </c>
      <c r="G151" s="1">
        <v>0.51839826839826841</v>
      </c>
      <c r="H151" s="1">
        <v>0.18614718614718614</v>
      </c>
      <c r="I151" s="1">
        <v>8.1168831168831168E-2</v>
      </c>
      <c r="J151" s="1">
        <v>8.1419624217118999E-2</v>
      </c>
      <c r="K151">
        <v>8.7662337662337664E-2</v>
      </c>
      <c r="L151">
        <v>4.5444004047900153</v>
      </c>
      <c r="M151">
        <v>3.8034304000000005E-2</v>
      </c>
    </row>
    <row r="152" spans="1:13">
      <c r="A152" s="3" t="str">
        <f>HYPERLINK("#Q05580!A1","sp|Q05580|YD266_YEAST")</f>
        <v>sp|Q05580|YD266_YEAST</v>
      </c>
      <c r="C152" t="s">
        <v>27</v>
      </c>
      <c r="D152" s="1">
        <v>0.37007874015748032</v>
      </c>
      <c r="E152" s="1">
        <v>0.49921259842519683</v>
      </c>
      <c r="F152" s="1">
        <v>0.55905511811023623</v>
      </c>
      <c r="G152" s="1">
        <v>0.51643192488262912</v>
      </c>
      <c r="H152" s="1">
        <v>0.21752738654147105</v>
      </c>
      <c r="I152" s="1">
        <v>9.3896713615023469E-2</v>
      </c>
      <c r="J152" s="1">
        <v>9.0909090909090912E-2</v>
      </c>
      <c r="K152">
        <v>7.82472613458529E-2</v>
      </c>
      <c r="L152">
        <v>4.0409383793632951</v>
      </c>
      <c r="M152">
        <v>3.7939199999999999E-2</v>
      </c>
    </row>
    <row r="153" spans="1:13">
      <c r="A153" s="3" t="str">
        <f>HYPERLINK("#Q96BF6!A1","sp|Q96BF6|NACC2_HUMAN")</f>
        <v>sp|Q96BF6|NACC2_HUMAN</v>
      </c>
      <c r="D153" s="1">
        <v>0.29502572898799312</v>
      </c>
      <c r="E153" s="1">
        <v>0.46312178387650088</v>
      </c>
      <c r="F153" s="1">
        <v>0.44768439108061747</v>
      </c>
      <c r="G153" s="1">
        <v>0.39693356047700168</v>
      </c>
      <c r="H153" s="1">
        <v>0.24361158432708688</v>
      </c>
      <c r="I153" s="1">
        <v>3.2367972742759793E-2</v>
      </c>
      <c r="J153" s="1">
        <v>1.7167381974248927E-2</v>
      </c>
      <c r="K153">
        <v>0.12776831345826234</v>
      </c>
      <c r="L153">
        <v>5.0715531577129678</v>
      </c>
      <c r="M153">
        <v>3.7038143999999995E-2</v>
      </c>
    </row>
    <row r="154" spans="1:13">
      <c r="A154" s="3" t="str">
        <f>HYPERLINK("#P07834!A1","sp|P07834|CDC4_YEAST")</f>
        <v>sp|P07834|CDC4_YEAST</v>
      </c>
      <c r="C154" t="s">
        <v>28</v>
      </c>
      <c r="D154" s="1">
        <v>0.22451612903225807</v>
      </c>
      <c r="E154" s="1">
        <v>0.32387096774193547</v>
      </c>
      <c r="F154" s="1">
        <v>0.3470967741935484</v>
      </c>
      <c r="G154" s="1">
        <v>0.29011553273427471</v>
      </c>
      <c r="H154" s="1">
        <v>0.16046213093709885</v>
      </c>
      <c r="I154" s="1">
        <v>5.9050064184852376E-2</v>
      </c>
      <c r="J154" s="1">
        <v>3.9823008849557522E-2</v>
      </c>
      <c r="K154">
        <v>5.1347881899871634E-2</v>
      </c>
      <c r="L154">
        <v>1.4896818112157881</v>
      </c>
      <c r="M154">
        <v>3.5604480000000001E-2</v>
      </c>
    </row>
    <row r="155" spans="1:13">
      <c r="A155" s="3" t="str">
        <f>HYPERLINK("#Q9UKV5!A1","sp|Q9UKV5|AMFR_HUMAN")</f>
        <v>sp|Q9UKV5|AMFR_HUMAN</v>
      </c>
      <c r="D155" s="1">
        <v>0.29107981220657275</v>
      </c>
      <c r="E155" s="1">
        <v>0.35680751173708919</v>
      </c>
      <c r="F155" s="1">
        <v>0.3489827856025039</v>
      </c>
      <c r="G155" s="1">
        <v>0.32037325038880249</v>
      </c>
      <c r="H155" s="1">
        <v>0.1104199066874028</v>
      </c>
      <c r="I155" s="1">
        <v>2.0217729393468119E-2</v>
      </c>
      <c r="J155" s="1">
        <v>2.4271844660194174E-2</v>
      </c>
      <c r="K155">
        <v>2.7993779160186624E-2</v>
      </c>
      <c r="L155">
        <v>0.89684580202153108</v>
      </c>
      <c r="M155">
        <v>3.554496E-2</v>
      </c>
    </row>
    <row r="156" spans="1:13">
      <c r="A156" s="3" t="str">
        <f>HYPERLINK("#Q9NS91!A1","sp|Q9NS91|RAD18_HUMAN")</f>
        <v>sp|Q9NS91|RAD18_HUMAN</v>
      </c>
      <c r="D156" s="1">
        <v>0.49083503054989819</v>
      </c>
      <c r="E156" s="1">
        <v>0.64358452138492872</v>
      </c>
      <c r="F156" s="1">
        <v>0.75967413441955189</v>
      </c>
      <c r="G156" s="1">
        <v>0.71111111111111114</v>
      </c>
      <c r="H156" s="1">
        <v>0.28484848484848485</v>
      </c>
      <c r="I156" s="1">
        <v>9.696969696969697E-2</v>
      </c>
      <c r="J156" s="1">
        <v>0.10795454545454546</v>
      </c>
      <c r="K156">
        <v>0.12929292929292929</v>
      </c>
      <c r="L156">
        <v>9.1941638608305265</v>
      </c>
      <c r="M156">
        <v>3.5276799999999997E-2</v>
      </c>
    </row>
    <row r="157" spans="1:13">
      <c r="A157" s="3" t="str">
        <f>HYPERLINK("#P10074!A1","sp|P10074|ZBT48_HUMAN")</f>
        <v>sp|P10074|ZBT48_HUMAN</v>
      </c>
      <c r="D157" s="1">
        <v>0.25730994152046782</v>
      </c>
      <c r="E157" s="1">
        <v>0.3435672514619883</v>
      </c>
      <c r="F157" s="1">
        <v>0.70175438596491224</v>
      </c>
      <c r="G157" s="1">
        <v>0.36482558139534882</v>
      </c>
      <c r="H157" s="1">
        <v>8.8662790697674423E-2</v>
      </c>
      <c r="I157" s="1">
        <v>6.6860465116279064E-2</v>
      </c>
      <c r="J157" s="1">
        <v>7.1713147410358571E-2</v>
      </c>
      <c r="K157">
        <v>5.9593023255813955E-2</v>
      </c>
      <c r="L157">
        <v>2.1741059356408869</v>
      </c>
      <c r="M157">
        <v>3.4899199999999998E-2</v>
      </c>
    </row>
    <row r="158" spans="1:13">
      <c r="A158" s="3" t="str">
        <f>HYPERLINK("#O43567!A1","sp|O43567|RNF13_HUMAN")</f>
        <v>sp|O43567|RNF13_HUMAN</v>
      </c>
      <c r="D158" s="1">
        <v>0.23342175066312998</v>
      </c>
      <c r="E158" s="1">
        <v>0.33952254641909813</v>
      </c>
      <c r="F158" s="1">
        <v>0.39522546419098142</v>
      </c>
      <c r="G158" s="1">
        <v>0.30971128608923887</v>
      </c>
      <c r="H158" s="1">
        <v>0.13910761154855644</v>
      </c>
      <c r="I158" s="1">
        <v>6.0367454068241469E-2</v>
      </c>
      <c r="J158" s="1">
        <v>2.5423728813559324E-2</v>
      </c>
      <c r="K158">
        <v>0.13123359580052493</v>
      </c>
      <c r="L158">
        <v>4.0644525733495911</v>
      </c>
      <c r="M158">
        <v>3.4764800000000005E-2</v>
      </c>
    </row>
    <row r="159" spans="1:13">
      <c r="A159" s="3" t="str">
        <f>HYPERLINK("#O94941!A1","sp|O94941|RNF37_HUMAN")</f>
        <v>sp|O94941|RNF37_HUMAN</v>
      </c>
      <c r="D159" s="1">
        <v>0.21415270018621974</v>
      </c>
      <c r="E159" s="1">
        <v>0.53631284916201116</v>
      </c>
      <c r="F159" s="1">
        <v>0.45810055865921789</v>
      </c>
      <c r="G159" s="1">
        <v>0.33826247689463956</v>
      </c>
      <c r="H159" s="1">
        <v>0.16451016635859519</v>
      </c>
      <c r="I159" s="1">
        <v>4.4362292051756007E-2</v>
      </c>
      <c r="J159" s="1">
        <v>3.825136612021858E-2</v>
      </c>
      <c r="K159">
        <v>0.10536044362292052</v>
      </c>
      <c r="L159">
        <v>3.5639484626607127</v>
      </c>
      <c r="M159">
        <v>3.3707519999999998E-2</v>
      </c>
    </row>
    <row r="160" spans="1:13">
      <c r="A160" s="3" t="str">
        <f>HYPERLINK("#Q8IWT3!A1","sp|Q8IWT3|CUL9_HUMAN")</f>
        <v>sp|Q8IWT3|CUL9_HUMAN</v>
      </c>
      <c r="D160" s="1">
        <v>0.16434540389972144</v>
      </c>
      <c r="E160" s="1">
        <v>0.31396736967767608</v>
      </c>
      <c r="F160" s="1">
        <v>0.37286112216474332</v>
      </c>
      <c r="G160" s="1">
        <v>0.24433849821215733</v>
      </c>
      <c r="H160" s="1">
        <v>9.9324592769169648E-2</v>
      </c>
      <c r="I160" s="1">
        <v>3.0591974572904253E-2</v>
      </c>
      <c r="J160" s="1">
        <v>3.5772357723577237E-2</v>
      </c>
      <c r="K160">
        <v>2.0262216924910609E-2</v>
      </c>
      <c r="L160">
        <v>0.49508396538816152</v>
      </c>
      <c r="M160">
        <v>3.3586560000000001E-2</v>
      </c>
    </row>
    <row r="161" spans="1:13">
      <c r="A161" s="3" t="str">
        <f>HYPERLINK("#O75382!A1","sp|O75382|TRIM3_HUMAN")</f>
        <v>sp|O75382|TRIM3_HUMAN</v>
      </c>
      <c r="D161" s="1">
        <v>0.22162162162162163</v>
      </c>
      <c r="E161" s="1">
        <v>0.33648648648648649</v>
      </c>
      <c r="F161" s="1">
        <v>0.47837837837837838</v>
      </c>
      <c r="G161" s="1">
        <v>0.31586021505376344</v>
      </c>
      <c r="H161" s="1">
        <v>0.12634408602150538</v>
      </c>
      <c r="I161" s="1">
        <v>4.0322580645161289E-2</v>
      </c>
      <c r="J161" s="1">
        <v>4.6808510638297871E-2</v>
      </c>
      <c r="K161">
        <v>6.8548387096774188E-2</v>
      </c>
      <c r="L161">
        <v>2.1651708289975717</v>
      </c>
      <c r="M161">
        <v>3.3537600000000001E-2</v>
      </c>
    </row>
    <row r="162" spans="1:13">
      <c r="A162" s="3" t="str">
        <f>HYPERLINK("#Q9UJT9!A1","sp|Q9UJT9|FBXL7_HUMAN")</f>
        <v>sp|Q9UJT9|FBXL7_HUMAN</v>
      </c>
      <c r="D162" s="1">
        <v>0.2299794661190965</v>
      </c>
      <c r="E162" s="1">
        <v>0.25667351129363447</v>
      </c>
      <c r="F162" s="1">
        <v>0.2402464065708419</v>
      </c>
      <c r="G162" s="1">
        <v>0.23625254582484725</v>
      </c>
      <c r="H162" s="1">
        <v>0.13645621181262729</v>
      </c>
      <c r="I162" s="1">
        <v>4.2769857433808553E-2</v>
      </c>
      <c r="J162" s="1">
        <v>4.3103448275862072E-2</v>
      </c>
      <c r="K162">
        <v>0.11201629327902241</v>
      </c>
      <c r="L162">
        <v>2.646413446103177</v>
      </c>
      <c r="M162">
        <v>3.1848960000000003E-2</v>
      </c>
    </row>
    <row r="163" spans="1:13">
      <c r="A163" s="3" t="str">
        <f>HYPERLINK("#Q9UPQ7!A1","sp|Q9UPQ7|PZRN3_HUMAN")</f>
        <v>sp|Q9UPQ7|PZRN3_HUMAN</v>
      </c>
      <c r="D163" s="1">
        <v>0.4519774011299435</v>
      </c>
      <c r="E163" s="1">
        <v>0.54425612052730699</v>
      </c>
      <c r="F163" s="1">
        <v>0.67796610169491522</v>
      </c>
      <c r="G163" s="1">
        <v>0.56660412757973733</v>
      </c>
      <c r="H163" s="1">
        <v>0.29831144465290804</v>
      </c>
      <c r="I163" s="1">
        <v>5.8161350844277676E-2</v>
      </c>
      <c r="J163" s="1">
        <v>6.7880794701986755E-2</v>
      </c>
      <c r="K163">
        <v>8.0675422138836772E-2</v>
      </c>
      <c r="L163">
        <v>4.5711027178102634</v>
      </c>
      <c r="M163">
        <v>3.1820352000000003E-2</v>
      </c>
    </row>
    <row r="164" spans="1:13">
      <c r="A164" s="3" t="str">
        <f>HYPERLINK("#P32917!A1","sp|P32917|STE5_YEAST")</f>
        <v>sp|P32917|STE5_YEAST</v>
      </c>
      <c r="C164" t="s">
        <v>31</v>
      </c>
      <c r="D164" s="1">
        <v>0.30010952902519167</v>
      </c>
      <c r="E164" s="1">
        <v>0.46987951807228917</v>
      </c>
      <c r="F164" s="1">
        <v>0.51369112814895945</v>
      </c>
      <c r="G164" s="1">
        <v>0.41548527808069791</v>
      </c>
      <c r="H164" s="1">
        <v>0.17557251908396945</v>
      </c>
      <c r="I164" s="1">
        <v>5.4525627044711013E-2</v>
      </c>
      <c r="J164" s="1">
        <v>4.1994750656167978E-2</v>
      </c>
      <c r="K164">
        <v>2.7262813522355506E-2</v>
      </c>
      <c r="L164">
        <v>1.132729765759809</v>
      </c>
      <c r="M164">
        <v>3.1784E-2</v>
      </c>
    </row>
    <row r="165" spans="1:13">
      <c r="A165" s="3" t="str">
        <f>HYPERLINK("#Q5XUX0!A1","sp|Q5XUX0|FBX31_HUMAN")</f>
        <v>sp|Q5XUX0|FBX31_HUMAN</v>
      </c>
      <c r="D165" s="1">
        <v>0.3102803738317757</v>
      </c>
      <c r="E165" s="1">
        <v>0.405607476635514</v>
      </c>
      <c r="F165" s="1">
        <v>0.43925233644859812</v>
      </c>
      <c r="G165" s="1">
        <v>0.4137291280148423</v>
      </c>
      <c r="H165" s="1">
        <v>0.18738404452690166</v>
      </c>
      <c r="I165" s="1">
        <v>2.9684601113172542E-2</v>
      </c>
      <c r="J165" s="1">
        <v>1.7937219730941704E-2</v>
      </c>
      <c r="K165">
        <v>7.4211502782931357E-2</v>
      </c>
      <c r="L165">
        <v>3.0703460335053232</v>
      </c>
      <c r="M165">
        <v>3.1214080000000002E-2</v>
      </c>
    </row>
    <row r="166" spans="1:13">
      <c r="A166" s="3" t="str">
        <f>HYPERLINK("#Q5SVQ8!A1","sp|Q5SVQ8|ZBT41_HUMAN")</f>
        <v>sp|Q5SVQ8|ZBT41_HUMAN</v>
      </c>
      <c r="D166" s="1">
        <v>0.2740331491712707</v>
      </c>
      <c r="E166" s="1">
        <v>0.40552486187845305</v>
      </c>
      <c r="F166" s="1">
        <v>0.67845303867403317</v>
      </c>
      <c r="G166" s="1">
        <v>0.45544554455445546</v>
      </c>
      <c r="H166" s="1">
        <v>0.15731573157315731</v>
      </c>
      <c r="I166" s="1">
        <v>0.1034103410341034</v>
      </c>
      <c r="J166" s="1">
        <v>8.9371980676328497E-2</v>
      </c>
      <c r="K166">
        <v>0.12981298129812982</v>
      </c>
      <c r="L166">
        <v>5.9122743957564081</v>
      </c>
      <c r="M166">
        <v>3.1173119999999999E-2</v>
      </c>
    </row>
    <row r="167" spans="1:13">
      <c r="A167" s="3" t="str">
        <f>HYPERLINK("#Q99728!A1","sp|Q99728|BARD1_HUMAN")</f>
        <v>sp|Q99728|BARD1_HUMAN</v>
      </c>
      <c r="D167" s="1">
        <v>0.31565329883570503</v>
      </c>
      <c r="E167" s="1">
        <v>0.5485122897800776</v>
      </c>
      <c r="F167" s="1">
        <v>0.58602846054333768</v>
      </c>
      <c r="G167" s="1">
        <v>0.52895752895752901</v>
      </c>
      <c r="H167" s="1">
        <v>0.19562419562419561</v>
      </c>
      <c r="I167" s="1">
        <v>8.2368082368082365E-2</v>
      </c>
      <c r="J167" s="1">
        <v>9.4890510948905105E-2</v>
      </c>
      <c r="K167">
        <v>6.9498069498069498E-2</v>
      </c>
      <c r="L167">
        <v>3.6761527109017456</v>
      </c>
      <c r="M167">
        <v>3.0527999999999996E-2</v>
      </c>
    </row>
    <row r="168" spans="1:13">
      <c r="A168" s="3" t="str">
        <f>HYPERLINK("#Q9ULK6!A1","sp|Q9ULK6|RN150_HUMAN")</f>
        <v>sp|Q9ULK6|RN150_HUMAN</v>
      </c>
      <c r="D168" s="1">
        <v>0.22580645161290322</v>
      </c>
      <c r="E168" s="1">
        <v>0.3686635944700461</v>
      </c>
      <c r="F168" s="1">
        <v>0.41935483870967744</v>
      </c>
      <c r="G168" s="1">
        <v>0.34246575342465752</v>
      </c>
      <c r="H168" s="1">
        <v>0.13013698630136986</v>
      </c>
      <c r="I168" s="1">
        <v>4.7945205479452052E-2</v>
      </c>
      <c r="J168" s="1">
        <v>0.04</v>
      </c>
      <c r="K168">
        <v>8.6757990867579904E-2</v>
      </c>
      <c r="L168">
        <v>2.9711640708075309</v>
      </c>
      <c r="M168">
        <v>3.0507008000000002E-2</v>
      </c>
    </row>
    <row r="169" spans="1:13">
      <c r="A169" s="3" t="str">
        <f>HYPERLINK("#Q9HCI7!A1","sp|Q9HCI7|MSL2_HUMAN")</f>
        <v>sp|Q9HCI7|MSL2_HUMAN</v>
      </c>
      <c r="D169" s="1">
        <v>0.21989528795811519</v>
      </c>
      <c r="E169" s="1">
        <v>0.44328097731239091</v>
      </c>
      <c r="F169" s="1">
        <v>0.59336823734729494</v>
      </c>
      <c r="G169" s="1">
        <v>0.40381282495667242</v>
      </c>
      <c r="H169" s="1">
        <v>0.14904679376083188</v>
      </c>
      <c r="I169" s="1">
        <v>7.6256499133448868E-2</v>
      </c>
      <c r="J169" s="1">
        <v>0.11587982832618025</v>
      </c>
      <c r="K169">
        <v>5.8925476603119586E-2</v>
      </c>
      <c r="L169">
        <v>2.3794863169024025</v>
      </c>
      <c r="M169">
        <v>3.0237696000000001E-2</v>
      </c>
    </row>
    <row r="170" spans="1:13">
      <c r="A170" s="3" t="str">
        <f>HYPERLINK("#A8MQ27!A1","sp|A8MQ27|NEU1B_HUMAN")</f>
        <v>sp|A8MQ27|NEU1B_HUMAN</v>
      </c>
      <c r="D170" s="1">
        <v>0.2867513611615245</v>
      </c>
      <c r="E170" s="1">
        <v>0.39927404718693282</v>
      </c>
      <c r="F170" s="1">
        <v>0.47368421052631576</v>
      </c>
      <c r="G170" s="1">
        <v>0.42162162162162165</v>
      </c>
      <c r="H170" s="1">
        <v>0.13333333333333333</v>
      </c>
      <c r="I170" s="1">
        <v>1.9819819819819819E-2</v>
      </c>
      <c r="J170" s="1">
        <v>1.7094017094017096E-2</v>
      </c>
      <c r="K170">
        <v>4.5045045045045043E-2</v>
      </c>
      <c r="L170">
        <v>1.8991964937910883</v>
      </c>
      <c r="M170">
        <v>3.0201600000000002E-2</v>
      </c>
    </row>
    <row r="171" spans="1:13">
      <c r="A171" s="3" t="str">
        <f>HYPERLINK("#Q06479!A1","sp|Q06479|YL352_YEAST")</f>
        <v>sp|Q06479|YL352_YEAST</v>
      </c>
      <c r="C171" t="s">
        <v>32</v>
      </c>
      <c r="D171" s="1">
        <v>0.12577833125778332</v>
      </c>
      <c r="E171" s="1">
        <v>0.20797011207970112</v>
      </c>
      <c r="F171" s="1">
        <v>0.26400996264009963</v>
      </c>
      <c r="G171" s="1">
        <v>0.1697645600991326</v>
      </c>
      <c r="H171" s="1">
        <v>3.8413878562577448E-2</v>
      </c>
      <c r="I171" s="1">
        <v>5.9479553903345722E-2</v>
      </c>
      <c r="J171" s="1">
        <v>2.1897810218978103E-2</v>
      </c>
      <c r="K171">
        <v>2.9739776951672861E-2</v>
      </c>
      <c r="L171">
        <v>0.50487601516470659</v>
      </c>
      <c r="M171">
        <v>2.9030400000000001E-2</v>
      </c>
    </row>
    <row r="172" spans="1:13">
      <c r="A172" s="3" t="str">
        <f>HYPERLINK("#Q13263!A1","sp|Q13263|TIF1B_HUMAN")</f>
        <v>sp|Q13263|TIF1B_HUMAN</v>
      </c>
      <c r="D172" s="1">
        <v>0.36702767749699156</v>
      </c>
      <c r="E172" s="1">
        <v>0.52346570397111913</v>
      </c>
      <c r="F172" s="1">
        <v>0.62936221419975935</v>
      </c>
      <c r="G172" s="1">
        <v>0.53892215568862278</v>
      </c>
      <c r="H172" s="1">
        <v>0.2407185628742515</v>
      </c>
      <c r="I172" s="1">
        <v>5.0299401197604787E-2</v>
      </c>
      <c r="J172" s="1">
        <v>3.3333333333333333E-2</v>
      </c>
      <c r="K172">
        <v>4.6706586826347304E-2</v>
      </c>
      <c r="L172">
        <v>2.5171214457312923</v>
      </c>
      <c r="M172">
        <v>2.8169856000000004E-2</v>
      </c>
    </row>
    <row r="173" spans="1:13">
      <c r="A173" s="3" t="str">
        <f>HYPERLINK("#P38823!A1","sp|P38823|DMA1_YEAST")</f>
        <v>sp|P38823|DMA1_YEAST</v>
      </c>
      <c r="C173" t="s">
        <v>34</v>
      </c>
      <c r="D173" s="1">
        <v>0.33252427184466021</v>
      </c>
      <c r="E173" s="1">
        <v>0.45388349514563109</v>
      </c>
      <c r="F173" s="1">
        <v>0.44902912621359226</v>
      </c>
      <c r="G173" s="1">
        <v>0.39663461538461536</v>
      </c>
      <c r="H173" s="1">
        <v>0.18509615384615385</v>
      </c>
      <c r="I173" s="1">
        <v>5.0480769230769232E-2</v>
      </c>
      <c r="J173" s="1">
        <v>1.2121212121212121E-2</v>
      </c>
      <c r="K173">
        <v>0.11057692307692307</v>
      </c>
      <c r="L173">
        <v>4.385863535502958</v>
      </c>
      <c r="M173">
        <v>2.7968E-2</v>
      </c>
    </row>
    <row r="174" spans="1:13">
      <c r="A174" s="3" t="str">
        <f>HYPERLINK("#Q9NVF7!A1","sp|Q9NVF7|FBX28_HUMAN")</f>
        <v>sp|Q9NVF7|FBX28_HUMAN</v>
      </c>
      <c r="D174" s="1">
        <v>0.51098901098901095</v>
      </c>
      <c r="E174" s="1">
        <v>0.60439560439560436</v>
      </c>
      <c r="F174" s="1">
        <v>0.62912087912087911</v>
      </c>
      <c r="G174" s="1">
        <v>0.60326086956521741</v>
      </c>
      <c r="H174" s="1">
        <v>0.29619565217391303</v>
      </c>
      <c r="I174" s="1">
        <v>5.9782608695652176E-2</v>
      </c>
      <c r="J174" s="1">
        <v>6.3063063063063057E-2</v>
      </c>
      <c r="K174">
        <v>0.1766304347826087</v>
      </c>
      <c r="L174">
        <v>10.655422967863895</v>
      </c>
      <c r="M174">
        <v>2.7862016E-2</v>
      </c>
    </row>
    <row r="175" spans="1:13">
      <c r="A175" s="3" t="str">
        <f>HYPERLINK("#O43167!A1","sp|O43167|ZBT24_HUMAN")</f>
        <v>sp|O43167|ZBT24_HUMAN</v>
      </c>
      <c r="D175" s="1">
        <v>0.42279942279942279</v>
      </c>
      <c r="E175" s="1">
        <v>0.49062049062049062</v>
      </c>
      <c r="F175" s="1">
        <v>0.79509379509379507</v>
      </c>
      <c r="G175" s="1">
        <v>0.54088952654232425</v>
      </c>
      <c r="H175" s="1">
        <v>0.26398852223816355</v>
      </c>
      <c r="I175" s="1">
        <v>7.6040172166427542E-2</v>
      </c>
      <c r="J175" s="1">
        <v>6.8965517241379309E-2</v>
      </c>
      <c r="K175">
        <v>7.4605451936872305E-2</v>
      </c>
      <c r="L175">
        <v>4.0353307575610984</v>
      </c>
      <c r="M175">
        <v>2.7495935999999995E-2</v>
      </c>
    </row>
    <row r="176" spans="1:13">
      <c r="A176" s="3" t="str">
        <f>HYPERLINK("#Q86XK2!A1","sp|Q86XK2|FBX11_HUMAN")</f>
        <v>sp|Q86XK2|FBX11_HUMAN</v>
      </c>
      <c r="D176" s="1">
        <v>0.19068255687973998</v>
      </c>
      <c r="E176" s="1">
        <v>0.21668472372697725</v>
      </c>
      <c r="F176" s="1">
        <v>0.27085590465872156</v>
      </c>
      <c r="G176" s="1">
        <v>0.21467098166127294</v>
      </c>
      <c r="H176" s="1">
        <v>0.10140237324703344</v>
      </c>
      <c r="I176" s="1">
        <v>3.8834951456310676E-2</v>
      </c>
      <c r="J176" s="1">
        <v>3.015075376884422E-2</v>
      </c>
      <c r="K176">
        <v>2.696871628910464E-2</v>
      </c>
      <c r="L176">
        <v>0.57894007999264552</v>
      </c>
      <c r="M176">
        <v>2.7356799999999997E-2</v>
      </c>
    </row>
    <row r="177" spans="1:13">
      <c r="A177" s="3" t="str">
        <f>HYPERLINK("#Q6TDP4!A1","sp|Q6TDP4|KLH17_HUMAN")</f>
        <v>sp|Q6TDP4|KLH17_HUMAN</v>
      </c>
      <c r="D177" s="1">
        <v>0.14890282131661442</v>
      </c>
      <c r="E177" s="1">
        <v>0.2554858934169279</v>
      </c>
      <c r="F177" s="1">
        <v>0.21786833855799373</v>
      </c>
      <c r="G177" s="1">
        <v>0.17445482866043613</v>
      </c>
      <c r="H177" s="1">
        <v>0.11838006230529595</v>
      </c>
      <c r="I177" s="1">
        <v>2.336448598130841E-2</v>
      </c>
      <c r="J177" s="1">
        <v>8.9285714285714281E-3</v>
      </c>
      <c r="K177">
        <v>0.10747663551401869</v>
      </c>
      <c r="L177">
        <v>1.8749818033598276</v>
      </c>
      <c r="M177">
        <v>2.7158400000000003E-2</v>
      </c>
    </row>
    <row r="178" spans="1:13">
      <c r="A178" s="3" t="str">
        <f>HYPERLINK("#O43290!A1","sp|O43290|SNUT1_HUMAN")</f>
        <v>sp|O43290|SNUT1_HUMAN</v>
      </c>
      <c r="D178" s="1">
        <v>0.59924623115577891</v>
      </c>
      <c r="E178" s="1">
        <v>0.75376884422110557</v>
      </c>
      <c r="F178" s="1">
        <v>0.86809045226130654</v>
      </c>
      <c r="G178" s="1">
        <v>0.81374999999999997</v>
      </c>
      <c r="H178" s="1">
        <v>0.3125</v>
      </c>
      <c r="I178" s="1">
        <v>9.5000000000000001E-2</v>
      </c>
      <c r="J178" s="1">
        <v>9.9846390168970817E-2</v>
      </c>
      <c r="K178">
        <v>8.6249999999999993E-2</v>
      </c>
      <c r="L178">
        <v>7.0185937499999991</v>
      </c>
      <c r="M178">
        <v>2.6981759999999997E-2</v>
      </c>
    </row>
    <row r="179" spans="1:13">
      <c r="A179" s="3" t="str">
        <f>HYPERLINK("#Q9H0X6!A1","sp|Q9H0X6|RN208_HUMAN")</f>
        <v>sp|Q9H0X6|RN208_HUMAN</v>
      </c>
      <c r="D179" s="1">
        <v>0.26848249027237353</v>
      </c>
      <c r="E179" s="1">
        <v>0.45914396887159531</v>
      </c>
      <c r="F179" s="1">
        <v>0.65758754863813229</v>
      </c>
      <c r="G179" s="1">
        <v>0.50957854406130265</v>
      </c>
      <c r="H179" s="1">
        <v>0.18390804597701149</v>
      </c>
      <c r="I179" s="1">
        <v>3.0651340996168581E-2</v>
      </c>
      <c r="J179" s="1">
        <v>3.007518796992481E-2</v>
      </c>
      <c r="K179">
        <v>0.1532567049808429</v>
      </c>
      <c r="L179">
        <v>7.8096328591770519</v>
      </c>
      <c r="M179">
        <v>2.6897920000000002E-2</v>
      </c>
    </row>
    <row r="180" spans="1:13">
      <c r="A180" s="3" t="str">
        <f>HYPERLINK("#P10862!A1","sp|P10862|RAD18_YEAST")</f>
        <v>sp|P10862|RAD18_YEAST</v>
      </c>
      <c r="C180" t="s">
        <v>36</v>
      </c>
      <c r="D180" s="1">
        <v>0.42028985507246375</v>
      </c>
      <c r="E180" s="1">
        <v>0.67287784679089024</v>
      </c>
      <c r="F180" s="1">
        <v>0.77432712215320909</v>
      </c>
      <c r="G180" s="1">
        <v>0.67556468172484596</v>
      </c>
      <c r="H180" s="1">
        <v>0.26078028747433263</v>
      </c>
      <c r="I180" s="1">
        <v>8.4188911704312114E-2</v>
      </c>
      <c r="J180" s="1">
        <v>9.4224924012158054E-2</v>
      </c>
      <c r="K180">
        <v>0.14784394250513347</v>
      </c>
      <c r="L180">
        <v>9.9878145963426928</v>
      </c>
      <c r="M180">
        <v>2.6615808000000001E-2</v>
      </c>
    </row>
    <row r="181" spans="1:13">
      <c r="A181" s="3" t="str">
        <f>HYPERLINK("#P35227!A1","sp|P35227|PCGF2_HUMAN")</f>
        <v>sp|P35227|PCGF2_HUMAN</v>
      </c>
      <c r="D181" s="1">
        <v>0.37941176470588234</v>
      </c>
      <c r="E181" s="1">
        <v>0.47941176470588237</v>
      </c>
      <c r="F181" s="1">
        <v>0.48823529411764705</v>
      </c>
      <c r="G181" s="1">
        <v>0.45348837209302323</v>
      </c>
      <c r="H181" s="1">
        <v>0.31104651162790697</v>
      </c>
      <c r="I181" s="1">
        <v>6.3953488372093026E-2</v>
      </c>
      <c r="J181" s="1">
        <v>4.4871794871794872E-2</v>
      </c>
      <c r="K181">
        <v>0.11337209302325581</v>
      </c>
      <c r="L181">
        <v>5.141292590589507</v>
      </c>
      <c r="M181">
        <v>2.6178048000000002E-2</v>
      </c>
    </row>
    <row r="182" spans="1:13">
      <c r="A182" s="3" t="str">
        <f>HYPERLINK("#Q9NWN3!A1","sp|Q9NWN3|FBX34_HUMAN")</f>
        <v>sp|Q9NWN3|FBX34_HUMAN</v>
      </c>
      <c r="D182" s="1">
        <v>0.41725601131541723</v>
      </c>
      <c r="E182" s="1">
        <v>0.60113154172560113</v>
      </c>
      <c r="F182" s="1">
        <v>0.67185289957567185</v>
      </c>
      <c r="G182" s="1">
        <v>0.60900140646976086</v>
      </c>
      <c r="H182" s="1">
        <v>0.24050632911392406</v>
      </c>
      <c r="I182" s="1">
        <v>7.5949367088607597E-2</v>
      </c>
      <c r="J182" s="1">
        <v>7.6212471131639717E-2</v>
      </c>
      <c r="K182">
        <v>7.3136427566807313E-2</v>
      </c>
      <c r="L182">
        <v>4.4540187252359438</v>
      </c>
      <c r="M182">
        <v>2.602496E-2</v>
      </c>
    </row>
    <row r="183" spans="1:13">
      <c r="A183" s="3" t="str">
        <f>HYPERLINK("#Q96BH1!A1","sp|Q96BH1|RNF25_HUMAN")</f>
        <v>sp|Q96BH1|RNF25_HUMAN</v>
      </c>
      <c r="D183" s="1">
        <v>0.56703296703296702</v>
      </c>
      <c r="E183" s="1">
        <v>0.63516483516483513</v>
      </c>
      <c r="F183" s="1">
        <v>0.67912087912087915</v>
      </c>
      <c r="G183" s="1">
        <v>0.63180827886710245</v>
      </c>
      <c r="H183" s="1">
        <v>0.41612200435729846</v>
      </c>
      <c r="I183" s="1">
        <v>4.793028322440087E-2</v>
      </c>
      <c r="J183" s="1">
        <v>5.5172413793103448E-2</v>
      </c>
      <c r="K183">
        <v>8.2788671023965144E-2</v>
      </c>
      <c r="L183">
        <v>5.2306567749346176</v>
      </c>
      <c r="M183">
        <v>2.5536E-2</v>
      </c>
    </row>
    <row r="184" spans="1:13">
      <c r="A184" s="3" t="str">
        <f>HYPERLINK("#Q96T51!A1","sp|Q96T51|RUFY1_HUMAN")</f>
        <v>sp|Q96T51|RUFY1_HUMAN</v>
      </c>
      <c r="D184" s="1">
        <v>0.27840909090909088</v>
      </c>
      <c r="E184" s="1">
        <v>0.56107954545454541</v>
      </c>
      <c r="F184" s="1">
        <v>0.69744318181818177</v>
      </c>
      <c r="G184" s="1">
        <v>0.58050847457627119</v>
      </c>
      <c r="H184" s="1">
        <v>0.15677966101694915</v>
      </c>
      <c r="I184" s="1">
        <v>7.909604519774012E-2</v>
      </c>
      <c r="J184" s="1">
        <v>8.0291970802919707E-2</v>
      </c>
      <c r="K184">
        <v>7.6271186440677971E-2</v>
      </c>
      <c r="L184">
        <v>4.4276070094800346</v>
      </c>
      <c r="M184">
        <v>2.528064E-2</v>
      </c>
    </row>
    <row r="185" spans="1:13">
      <c r="A185" s="3" t="str">
        <f>HYPERLINK("#A6NNE9!A1","sp|A6NNE9|MARHB_HUMAN")</f>
        <v>sp|A6NNE9|MARHB_HUMAN</v>
      </c>
      <c r="D185" s="1">
        <v>0.40954773869346733</v>
      </c>
      <c r="E185" s="1">
        <v>0.51005025125628145</v>
      </c>
      <c r="F185" s="1">
        <v>0.51256281407035176</v>
      </c>
      <c r="G185" s="1">
        <v>0.49004975124378108</v>
      </c>
      <c r="H185" s="1">
        <v>0.28358208955223879</v>
      </c>
      <c r="I185" s="1">
        <v>2.2388059701492536E-2</v>
      </c>
      <c r="J185" s="1">
        <v>5.076142131979695E-3</v>
      </c>
      <c r="K185">
        <v>4.975124378109453E-2</v>
      </c>
      <c r="L185">
        <v>2.4380584638994085</v>
      </c>
      <c r="M185">
        <v>2.4729600000000001E-2</v>
      </c>
    </row>
    <row r="186" spans="1:13">
      <c r="A186" s="3" t="str">
        <f>HYPERLINK("#Q15326!A1","sp|Q15326|ZMY11_HUMAN")</f>
        <v>sp|Q15326|ZMY11_HUMAN</v>
      </c>
      <c r="D186" s="1">
        <v>0.24581939799331104</v>
      </c>
      <c r="E186" s="1">
        <v>0.32608695652173914</v>
      </c>
      <c r="F186" s="1">
        <v>0.49331103678929766</v>
      </c>
      <c r="G186" s="1">
        <v>0.34717607973421927</v>
      </c>
      <c r="H186" s="1">
        <v>0.12790697674418605</v>
      </c>
      <c r="I186" s="1">
        <v>0.10299003322259136</v>
      </c>
      <c r="J186" s="1">
        <v>0.13875598086124402</v>
      </c>
      <c r="K186">
        <v>9.3023255813953487E-2</v>
      </c>
      <c r="L186">
        <v>3.2295449277601791</v>
      </c>
      <c r="M186">
        <v>2.4643584E-2</v>
      </c>
    </row>
    <row r="187" spans="1:13">
      <c r="A187" s="3" t="str">
        <f>HYPERLINK("#Q8N3Y1!A1","sp|Q8N3Y1|FBXW8_HUMAN")</f>
        <v>sp|Q8N3Y1|FBXW8_HUMAN</v>
      </c>
      <c r="D187" s="1">
        <v>0.15824915824915825</v>
      </c>
      <c r="E187" s="1">
        <v>0.19191919191919191</v>
      </c>
      <c r="F187" s="1">
        <v>0.22895622895622897</v>
      </c>
      <c r="G187" s="1">
        <v>0.18394648829431437</v>
      </c>
      <c r="H187" s="1">
        <v>6.0200668896321072E-2</v>
      </c>
      <c r="I187" s="1">
        <v>2.6755852842809364E-2</v>
      </c>
      <c r="J187" s="1">
        <v>1.8181818181818181E-2</v>
      </c>
      <c r="K187">
        <v>6.0200668896321072E-2</v>
      </c>
      <c r="L187">
        <v>1.1073701636447018</v>
      </c>
      <c r="M187">
        <v>2.4634368E-2</v>
      </c>
    </row>
    <row r="188" spans="1:13">
      <c r="A188" s="3" t="str">
        <f>HYPERLINK("#Q15345!A1","sp|Q15345|LRC41_HUMAN")</f>
        <v>sp|Q15345|LRC41_HUMAN</v>
      </c>
      <c r="D188" s="1">
        <v>0.20668316831683167</v>
      </c>
      <c r="E188" s="1">
        <v>0.35148514851485146</v>
      </c>
      <c r="F188" s="1">
        <v>0.40717821782178215</v>
      </c>
      <c r="G188" s="1">
        <v>0.26477832512315269</v>
      </c>
      <c r="H188" s="1">
        <v>0.14655172413793102</v>
      </c>
      <c r="I188" s="1">
        <v>3.0788177339901478E-2</v>
      </c>
      <c r="J188" s="1">
        <v>5.1162790697674418E-2</v>
      </c>
      <c r="K188">
        <v>2.7093596059113302E-2</v>
      </c>
      <c r="L188">
        <v>0.71737969860952699</v>
      </c>
      <c r="M188">
        <v>2.4558336E-2</v>
      </c>
    </row>
    <row r="189" spans="1:13">
      <c r="A189" s="3" t="str">
        <f>HYPERLINK("#Q96BR9!A1","sp|Q96BR9|ZBT8A_HUMAN")</f>
        <v>sp|Q96BR9|ZBT8A_HUMAN</v>
      </c>
      <c r="D189" s="1">
        <v>0.36613272311212813</v>
      </c>
      <c r="E189" s="1">
        <v>0.57437070938215107</v>
      </c>
      <c r="F189" s="1">
        <v>0.64759725400457668</v>
      </c>
      <c r="G189" s="1">
        <v>0.53968253968253965</v>
      </c>
      <c r="H189" s="1">
        <v>0.14285714285714285</v>
      </c>
      <c r="I189" s="1">
        <v>7.2562358276643993E-2</v>
      </c>
      <c r="J189" s="1">
        <v>7.5630252100840331E-2</v>
      </c>
      <c r="K189">
        <v>0.12018140589569161</v>
      </c>
      <c r="L189">
        <v>6.4859806356404999</v>
      </c>
      <c r="M189">
        <v>2.4479999999999998E-2</v>
      </c>
    </row>
    <row r="190" spans="1:13">
      <c r="A190" s="3" t="str">
        <f>HYPERLINK("#Q96LD4!A1","sp|Q96LD4|TRI47_HUMAN")</f>
        <v>sp|Q96LD4|TRI47_HUMAN</v>
      </c>
      <c r="D190" s="1">
        <v>0.21608832807570977</v>
      </c>
      <c r="E190" s="1">
        <v>0.50157728706624605</v>
      </c>
      <c r="F190" s="1">
        <v>0.60252365930599372</v>
      </c>
      <c r="G190" s="1">
        <v>0.47492163009404387</v>
      </c>
      <c r="H190" s="1">
        <v>8.9341692789968646E-2</v>
      </c>
      <c r="I190" s="1">
        <v>2.3510971786833857E-2</v>
      </c>
      <c r="J190" s="1">
        <v>1.3201320132013201E-2</v>
      </c>
      <c r="K190">
        <v>2.5078369905956112E-2</v>
      </c>
      <c r="L190">
        <v>1.191026031583809</v>
      </c>
      <c r="M190">
        <v>2.4150016E-2</v>
      </c>
    </row>
    <row r="191" spans="1:13">
      <c r="A191" s="3" t="str">
        <f>HYPERLINK("#O60337!A1","sp|O60337|MARH6_HUMAN")</f>
        <v>sp|O60337|MARH6_HUMAN</v>
      </c>
      <c r="D191" s="1">
        <v>0.10485651214128035</v>
      </c>
      <c r="E191" s="1">
        <v>0.16225165562913907</v>
      </c>
      <c r="F191" s="1">
        <v>0.16556291390728478</v>
      </c>
      <c r="G191" s="1">
        <v>0.12967032967032968</v>
      </c>
      <c r="H191" s="1">
        <v>3.7362637362637362E-2</v>
      </c>
      <c r="I191" s="1">
        <v>2.5274725274725275E-2</v>
      </c>
      <c r="J191" s="1">
        <v>1.6949152542372881E-2</v>
      </c>
      <c r="K191">
        <v>2.197802197802198E-2</v>
      </c>
      <c r="L191">
        <v>0.28498973553918616</v>
      </c>
      <c r="M191">
        <v>2.406144E-2</v>
      </c>
    </row>
    <row r="192" spans="1:13">
      <c r="A192" s="3" t="str">
        <f>HYPERLINK("#Q9NZJ0!A1","sp|Q9NZJ0|DTL_HUMAN")</f>
        <v>sp|Q9NZJ0|DTL_HUMAN</v>
      </c>
      <c r="D192" s="1">
        <v>0.35674931129476584</v>
      </c>
      <c r="E192" s="1">
        <v>0.49311294765840219</v>
      </c>
      <c r="F192" s="1">
        <v>0.55922865013774103</v>
      </c>
      <c r="G192" s="1">
        <v>0.48356164383561645</v>
      </c>
      <c r="H192" s="1">
        <v>0.16849315068493151</v>
      </c>
      <c r="I192" s="1">
        <v>7.6712328767123292E-2</v>
      </c>
      <c r="J192" s="1">
        <v>9.6317280453257784E-2</v>
      </c>
      <c r="K192">
        <v>5.3424657534246578E-2</v>
      </c>
      <c r="L192">
        <v>2.5834115218615126</v>
      </c>
      <c r="M192">
        <v>2.3127936000000002E-2</v>
      </c>
    </row>
    <row r="193" spans="1:13">
      <c r="A193" s="3" t="str">
        <f>HYPERLINK("#Q9NUA8!A1","sp|Q9NUA8|ZBT40_HUMAN")</f>
        <v>sp|Q9NUA8|ZBT40_HUMAN</v>
      </c>
      <c r="D193" s="1">
        <v>0.21295546558704453</v>
      </c>
      <c r="E193" s="1">
        <v>0.36923076923076925</v>
      </c>
      <c r="F193" s="1">
        <v>0.50769230769230766</v>
      </c>
      <c r="G193" s="1">
        <v>0.33979015334947538</v>
      </c>
      <c r="H193" s="1">
        <v>0.14205004035512511</v>
      </c>
      <c r="I193" s="1">
        <v>7.8288942695722355E-2</v>
      </c>
      <c r="J193" s="1">
        <v>9.2636579572446559E-2</v>
      </c>
      <c r="K193">
        <v>5.8111380145278453E-2</v>
      </c>
      <c r="L193">
        <v>1.9745674770913824</v>
      </c>
      <c r="M193">
        <v>2.3065600000000002E-2</v>
      </c>
    </row>
    <row r="194" spans="1:13">
      <c r="A194" s="3" t="str">
        <f>HYPERLINK("#Q969K3!A1","sp|Q969K3|RNF34_HUMAN")</f>
        <v>sp|Q969K3|RNF34_HUMAN</v>
      </c>
      <c r="D194" s="1">
        <v>0.22554347826086957</v>
      </c>
      <c r="E194" s="1">
        <v>0.46195652173913043</v>
      </c>
      <c r="F194" s="1">
        <v>0.45108695652173914</v>
      </c>
      <c r="G194" s="1">
        <v>0.36021505376344087</v>
      </c>
      <c r="H194" s="1">
        <v>0.17473118279569894</v>
      </c>
      <c r="I194" s="1">
        <v>4.8387096774193547E-2</v>
      </c>
      <c r="J194" s="1">
        <v>2.2388059701492536E-2</v>
      </c>
      <c r="K194">
        <v>6.9892473118279563E-2</v>
      </c>
      <c r="L194">
        <v>2.5176320961960919</v>
      </c>
      <c r="M194">
        <v>2.2790143999999998E-2</v>
      </c>
    </row>
    <row r="195" spans="1:13">
      <c r="A195" s="3" t="str">
        <f>HYPERLINK("#Q96CA5!A1","sp|Q96CA5|BIRC7_HUMAN")</f>
        <v>sp|Q96CA5|BIRC7_HUMAN</v>
      </c>
      <c r="D195" s="1">
        <v>0.36054421768707484</v>
      </c>
      <c r="E195" s="1">
        <v>0.41836734693877553</v>
      </c>
      <c r="F195" s="1">
        <v>0.54761904761904767</v>
      </c>
      <c r="G195" s="1">
        <v>0.42281879194630873</v>
      </c>
      <c r="H195" s="1">
        <v>0.17785234899328858</v>
      </c>
      <c r="I195" s="1">
        <v>2.3489932885906041E-2</v>
      </c>
      <c r="J195" s="1">
        <v>1.5873015873015872E-2</v>
      </c>
      <c r="K195">
        <v>8.3892617449664433E-2</v>
      </c>
      <c r="L195">
        <v>3.5471375163280938</v>
      </c>
      <c r="M195">
        <v>2.2579200000000001E-2</v>
      </c>
    </row>
    <row r="196" spans="1:13">
      <c r="A196" s="3" t="str">
        <f>HYPERLINK("#Q9UFB7!A1","sp|Q9UFB7|ZBT47_HUMAN")</f>
        <v>sp|Q9UFB7|ZBT47_HUMAN</v>
      </c>
      <c r="D196" s="1">
        <v>0.32152588555858308</v>
      </c>
      <c r="E196" s="1">
        <v>0.45504087193460491</v>
      </c>
      <c r="F196" s="1">
        <v>0.55585831062670299</v>
      </c>
      <c r="G196" s="1">
        <v>0.40431266846361186</v>
      </c>
      <c r="H196" s="1">
        <v>0.24797843665768193</v>
      </c>
      <c r="I196" s="1">
        <v>9.1644204851752023E-2</v>
      </c>
      <c r="J196" s="1">
        <v>5.3333333333333337E-2</v>
      </c>
      <c r="K196">
        <v>0.16172506738544473</v>
      </c>
      <c r="L196">
        <v>6.5387493552066607</v>
      </c>
      <c r="M196">
        <v>2.2556159999999999E-2</v>
      </c>
    </row>
    <row r="197" spans="1:13">
      <c r="A197" s="3" t="str">
        <f>HYPERLINK("#Q9Y330!A1","sp|Q9Y330|ZBT12_HUMAN")</f>
        <v>sp|Q9Y330|ZBT12_HUMAN</v>
      </c>
      <c r="D197" s="1">
        <v>0.22857142857142856</v>
      </c>
      <c r="E197" s="1">
        <v>0.38461538461538464</v>
      </c>
      <c r="F197" s="1">
        <v>0.51648351648351654</v>
      </c>
      <c r="G197" s="1">
        <v>0.37037037037037035</v>
      </c>
      <c r="H197" s="1">
        <v>0.13507625272331156</v>
      </c>
      <c r="I197" s="1">
        <v>5.2287581699346407E-2</v>
      </c>
      <c r="J197" s="1">
        <v>4.7058823529411764E-2</v>
      </c>
      <c r="K197">
        <v>7.1895424836601302E-2</v>
      </c>
      <c r="L197">
        <v>2.6627935124667146</v>
      </c>
      <c r="M197">
        <v>2.2023936000000001E-2</v>
      </c>
    </row>
    <row r="198" spans="1:13">
      <c r="A198" s="3" t="str">
        <f>HYPERLINK("#Q13105!A1","sp|Q13105|ZBT17_HUMAN")</f>
        <v>sp|Q13105|ZBT17_HUMAN</v>
      </c>
      <c r="D198" s="1">
        <v>0.28410513141426785</v>
      </c>
      <c r="E198" s="1">
        <v>0.34793491864831039</v>
      </c>
      <c r="F198" s="1">
        <v>0.50438047559449317</v>
      </c>
      <c r="G198" s="1">
        <v>0.36114570361145704</v>
      </c>
      <c r="H198" s="1">
        <v>0.22665006226650061</v>
      </c>
      <c r="I198" s="1">
        <v>7.0983810709838113E-2</v>
      </c>
      <c r="J198" s="1">
        <v>6.8965517241379309E-2</v>
      </c>
      <c r="K198">
        <v>4.1095890410958902E-2</v>
      </c>
      <c r="L198">
        <v>1.4841604258005081</v>
      </c>
      <c r="M198">
        <v>2.1937344000000001E-2</v>
      </c>
    </row>
    <row r="199" spans="1:13">
      <c r="A199" s="3" t="str">
        <f>HYPERLINK("#O43298!A1","sp|O43298|ZBT43_HUMAN")</f>
        <v>sp|O43298|ZBT43_HUMAN</v>
      </c>
      <c r="D199" s="1">
        <v>0.39524838012958963</v>
      </c>
      <c r="E199" s="1">
        <v>0.44060475161987039</v>
      </c>
      <c r="F199" s="1">
        <v>0.48380129589632831</v>
      </c>
      <c r="G199" s="1">
        <v>0.4475374732334047</v>
      </c>
      <c r="H199" s="1">
        <v>0.27408993576017132</v>
      </c>
      <c r="I199" s="1">
        <v>5.353319057815846E-2</v>
      </c>
      <c r="J199" s="1">
        <v>3.3492822966507178E-2</v>
      </c>
      <c r="K199">
        <v>6.638115631691649E-2</v>
      </c>
      <c r="L199">
        <v>2.9708054968384467</v>
      </c>
      <c r="M199">
        <v>2.1784319999999999E-2</v>
      </c>
    </row>
    <row r="200" spans="1:13">
      <c r="A200" s="3" t="str">
        <f>HYPERLINK("#P21268!A1","sp|P21268|FAR1_YEAST")</f>
        <v>sp|P21268|FAR1_YEAST</v>
      </c>
      <c r="C200" t="s">
        <v>35</v>
      </c>
      <c r="D200" s="1">
        <v>0.12469733656174334</v>
      </c>
      <c r="E200" s="1">
        <v>0.2857142857142857</v>
      </c>
      <c r="F200" s="1">
        <v>0.41767554479418884</v>
      </c>
      <c r="G200" s="1">
        <v>0.24939759036144579</v>
      </c>
      <c r="H200" s="1">
        <v>8.0722891566265054E-2</v>
      </c>
      <c r="I200" s="1">
        <v>7.5903614457831323E-2</v>
      </c>
      <c r="J200" s="1">
        <v>0.10628019323671498</v>
      </c>
      <c r="K200">
        <v>4.8192771084337352E-2</v>
      </c>
      <c r="L200">
        <v>1.2019160981274497</v>
      </c>
      <c r="M200">
        <v>2.1678079999999999E-2</v>
      </c>
    </row>
    <row r="201" spans="1:13">
      <c r="A201" s="3" t="str">
        <f>HYPERLINK("#A1YPR0!A1","sp|A1YPR0|ZBT7C_HUMAN")</f>
        <v>sp|A1YPR0|ZBT7C_HUMAN</v>
      </c>
      <c r="D201" s="1">
        <v>0.2780487804878049</v>
      </c>
      <c r="E201" s="1">
        <v>0.43739837398373982</v>
      </c>
      <c r="F201" s="1">
        <v>0.50894308943089428</v>
      </c>
      <c r="G201" s="1">
        <v>0.43134087237479807</v>
      </c>
      <c r="H201" s="1">
        <v>0.22294022617124395</v>
      </c>
      <c r="I201" s="1">
        <v>5.1696284329563816E-2</v>
      </c>
      <c r="J201" s="1">
        <v>6.741573033707865E-2</v>
      </c>
      <c r="K201">
        <v>6.3004846526655903E-2</v>
      </c>
      <c r="L201">
        <v>2.7176565464648026</v>
      </c>
      <c r="M201">
        <v>2.1640320000000001E-2</v>
      </c>
    </row>
    <row r="202" spans="1:13">
      <c r="A202" s="3" t="str">
        <f>HYPERLINK("#Q99496!A1","sp|Q99496|RING2_HUMAN")</f>
        <v>sp|Q99496|RING2_HUMAN</v>
      </c>
      <c r="D202" s="1">
        <v>0.43072289156626509</v>
      </c>
      <c r="E202" s="1">
        <v>0.37951807228915663</v>
      </c>
      <c r="F202" s="1">
        <v>0.53915662650602414</v>
      </c>
      <c r="G202" s="1">
        <v>0.49404761904761907</v>
      </c>
      <c r="H202" s="1">
        <v>0.25892857142857145</v>
      </c>
      <c r="I202" s="1">
        <v>7.1428571428571425E-2</v>
      </c>
      <c r="J202" s="1">
        <v>7.8313253012048195E-2</v>
      </c>
      <c r="K202">
        <v>0.15773809523809523</v>
      </c>
      <c r="L202">
        <v>7.7930130385487528</v>
      </c>
      <c r="M202">
        <v>2.1586687999999993E-2</v>
      </c>
    </row>
    <row r="203" spans="1:13">
      <c r="A203" s="3" t="str">
        <f>HYPERLINK("#Q9BX70!A1","sp|Q9BX70|BTBD2_HUMAN")</f>
        <v>sp|Q9BX70|BTBD2_HUMAN</v>
      </c>
      <c r="D203" s="1">
        <v>0.17274472168905949</v>
      </c>
      <c r="E203" s="1">
        <v>0.26487523992322459</v>
      </c>
      <c r="F203" s="1">
        <v>0.23224568138195778</v>
      </c>
      <c r="G203" s="1">
        <v>0.19428571428571428</v>
      </c>
      <c r="H203" s="1">
        <v>0.1180952380952381</v>
      </c>
      <c r="I203" s="1">
        <v>3.4285714285714287E-2</v>
      </c>
      <c r="J203" s="1">
        <v>1.9607843137254902E-2</v>
      </c>
      <c r="K203">
        <v>7.047619047619047E-2</v>
      </c>
      <c r="L203">
        <v>1.369251700680272</v>
      </c>
      <c r="M203">
        <v>2.1567744E-2</v>
      </c>
    </row>
    <row r="204" spans="1:13">
      <c r="A204" s="3" t="str">
        <f>HYPERLINK("#Q5XPI4!A1","sp|Q5XPI4|RN123_HUMAN")</f>
        <v>sp|Q5XPI4|RN123_HUMAN</v>
      </c>
      <c r="D204" s="1">
        <v>9.7709923664122136E-2</v>
      </c>
      <c r="E204" s="1">
        <v>0.29083969465648857</v>
      </c>
      <c r="F204" s="1">
        <v>0.32213740458015266</v>
      </c>
      <c r="G204" s="1">
        <v>0.20167427701674276</v>
      </c>
      <c r="H204" s="1">
        <v>5.0228310502283102E-2</v>
      </c>
      <c r="I204" s="1">
        <v>3.9573820395738202E-2</v>
      </c>
      <c r="J204" s="1">
        <v>4.1509433962264149E-2</v>
      </c>
      <c r="K204">
        <v>2.5114155251141551E-2</v>
      </c>
      <c r="L204">
        <v>0.50648791031602058</v>
      </c>
      <c r="M204">
        <v>2.1457920000000002E-2</v>
      </c>
    </row>
    <row r="205" spans="1:13">
      <c r="A205" s="3" t="str">
        <f>HYPERLINK("#Q8TEB7!A1","sp|Q8TEB7|RN128_HUMAN")</f>
        <v>sp|Q8TEB7|RN128_HUMAN</v>
      </c>
      <c r="D205" s="1">
        <v>0.20518867924528303</v>
      </c>
      <c r="E205" s="1">
        <v>0.26650943396226418</v>
      </c>
      <c r="F205" s="1">
        <v>0.35613207547169812</v>
      </c>
      <c r="G205" s="1">
        <v>0.26869158878504673</v>
      </c>
      <c r="H205" s="1">
        <v>0.1425233644859813</v>
      </c>
      <c r="I205" s="1">
        <v>3.7383177570093455E-2</v>
      </c>
      <c r="J205" s="1">
        <v>3.4782608695652174E-2</v>
      </c>
      <c r="K205">
        <v>6.7757009345794386E-2</v>
      </c>
      <c r="L205">
        <v>1.8205738492444754</v>
      </c>
      <c r="M205">
        <v>2.0646144000000002E-2</v>
      </c>
    </row>
    <row r="206" spans="1:13">
      <c r="A206" s="3" t="str">
        <f>HYPERLINK("#Q5W0B1!A1","sp|Q5W0B1|RN219_HUMAN")</f>
        <v>sp|Q5W0B1|RN219_HUMAN</v>
      </c>
      <c r="D206" s="1">
        <v>0.39612188365650969</v>
      </c>
      <c r="E206" s="1">
        <v>0.78116343490304707</v>
      </c>
      <c r="F206" s="1">
        <v>0.9182825484764543</v>
      </c>
      <c r="G206" s="1">
        <v>0.8608815426997245</v>
      </c>
      <c r="H206" s="1">
        <v>0.19146005509641872</v>
      </c>
      <c r="I206" s="1">
        <v>9.0909090909090912E-2</v>
      </c>
      <c r="J206" s="1">
        <v>9.9199999999999997E-2</v>
      </c>
      <c r="K206">
        <v>4.8209366391184574E-2</v>
      </c>
      <c r="L206">
        <v>4.150255371141923</v>
      </c>
      <c r="M206">
        <v>2.03056E-2</v>
      </c>
    </row>
    <row r="207" spans="1:13">
      <c r="A207" s="3" t="str">
        <f>HYPERLINK("#Q14258!A1","sp|Q14258|TRI25_HUMAN")</f>
        <v>sp|Q14258|TRI25_HUMAN</v>
      </c>
      <c r="D207" s="1">
        <v>0.18690095846645369</v>
      </c>
      <c r="E207" s="1">
        <v>0.47284345047923321</v>
      </c>
      <c r="F207" s="1">
        <v>0.51916932907348246</v>
      </c>
      <c r="G207" s="1">
        <v>0.37142857142857144</v>
      </c>
      <c r="H207" s="1">
        <v>0.12698412698412698</v>
      </c>
      <c r="I207" s="1">
        <v>7.9365079365079361E-2</v>
      </c>
      <c r="J207" s="1">
        <v>0.11538461538461539</v>
      </c>
      <c r="K207">
        <v>8.0952380952380956E-2</v>
      </c>
      <c r="L207">
        <v>3.0068027210884356</v>
      </c>
      <c r="M207">
        <v>1.9730879999999999E-2</v>
      </c>
    </row>
    <row r="208" spans="1:13">
      <c r="A208" s="3" t="str">
        <f>HYPERLINK("#O95714!A1","sp|O95714|HERC2_HUMAN")</f>
        <v>sp|O95714|HERC2_HUMAN</v>
      </c>
      <c r="D208" s="1">
        <v>0.10993788819875776</v>
      </c>
      <c r="E208" s="1">
        <v>0.26625258799171841</v>
      </c>
      <c r="F208" s="1">
        <v>0.28509316770186338</v>
      </c>
      <c r="G208" s="1">
        <v>0.18576748034753826</v>
      </c>
      <c r="H208" s="1">
        <v>5.5026892842366573E-2</v>
      </c>
      <c r="I208" s="1">
        <v>4.9855192387256927E-2</v>
      </c>
      <c r="J208" s="1">
        <v>6.0133630289532294E-2</v>
      </c>
      <c r="K208">
        <v>1.5308233347124535E-2</v>
      </c>
      <c r="L208">
        <v>0.28437719374674869</v>
      </c>
      <c r="M208">
        <v>1.9629696000000002E-2</v>
      </c>
    </row>
    <row r="209" spans="1:13">
      <c r="A209" s="3" t="str">
        <f>HYPERLINK("#Q9Y4L5!A1","sp|Q9Y4L5|RN115_HUMAN")</f>
        <v>sp|Q9Y4L5|RN115_HUMAN</v>
      </c>
      <c r="D209" s="1">
        <v>0.31666666666666665</v>
      </c>
      <c r="E209" s="1">
        <v>0.49</v>
      </c>
      <c r="F209" s="1">
        <v>0.54</v>
      </c>
      <c r="G209" s="1">
        <v>0.4375</v>
      </c>
      <c r="H209" s="1">
        <v>0.17105263157894737</v>
      </c>
      <c r="I209" s="1">
        <v>1.9736842105263157E-2</v>
      </c>
      <c r="J209" s="1">
        <v>2.2556390977443608E-2</v>
      </c>
      <c r="K209">
        <v>5.2631578947368418E-2</v>
      </c>
      <c r="L209">
        <v>2.3026315789473681</v>
      </c>
      <c r="M209">
        <v>1.9270656000000001E-2</v>
      </c>
    </row>
    <row r="210" spans="1:13">
      <c r="A210" s="3" t="str">
        <f>HYPERLINK("#Q4G163!A1","sp|Q4G163|FBX43_HUMAN")</f>
        <v>sp|Q4G163|FBX43_HUMAN</v>
      </c>
      <c r="D210" s="1">
        <v>0.26846590909090912</v>
      </c>
      <c r="E210" s="1">
        <v>0.69034090909090906</v>
      </c>
      <c r="F210" s="1">
        <v>0.78125</v>
      </c>
      <c r="G210" s="1">
        <v>0.60310734463276838</v>
      </c>
      <c r="H210" s="1">
        <v>0.14124293785310735</v>
      </c>
      <c r="I210" s="1">
        <v>8.3333333333333329E-2</v>
      </c>
      <c r="J210" s="1">
        <v>9.6018735362997654E-2</v>
      </c>
      <c r="K210">
        <v>2.6836158192090395E-2</v>
      </c>
      <c r="L210">
        <v>1.6185084107376551</v>
      </c>
      <c r="M210">
        <v>1.8974464E-2</v>
      </c>
    </row>
    <row r="211" spans="1:13">
      <c r="A211" s="3" t="str">
        <f>HYPERLINK("#Q9BZR9!A1","sp|Q9BZR9|TRIM8_HUMAN")</f>
        <v>sp|Q9BZR9|TRIM8_HUMAN</v>
      </c>
      <c r="D211" s="1">
        <v>0.22486288848263253</v>
      </c>
      <c r="E211" s="1">
        <v>0.47714808043875684</v>
      </c>
      <c r="F211" s="1">
        <v>0.66361974405850088</v>
      </c>
      <c r="G211" s="1">
        <v>0.45553539019963701</v>
      </c>
      <c r="H211" s="1">
        <v>0.12704174228675136</v>
      </c>
      <c r="I211" s="1">
        <v>6.1705989110707807E-2</v>
      </c>
      <c r="J211" s="1">
        <v>5.9760956175298807E-2</v>
      </c>
      <c r="K211">
        <v>3.0852994555353903E-2</v>
      </c>
      <c r="L211">
        <v>1.4054630913600417</v>
      </c>
      <c r="M211">
        <v>1.8865920000000001E-2</v>
      </c>
    </row>
    <row r="212" spans="1:13">
      <c r="A212" s="3" t="str">
        <f>HYPERLINK("#Q9Y4X5!A1","sp|Q9Y4X5|ARI1_HUMAN")</f>
        <v>sp|Q9Y4X5|ARI1_HUMAN</v>
      </c>
      <c r="D212" s="1">
        <v>0.2007233273056058</v>
      </c>
      <c r="E212" s="1">
        <v>0.29475587703435807</v>
      </c>
      <c r="F212" s="1">
        <v>0.30198915009041594</v>
      </c>
      <c r="G212" s="1">
        <v>0.22621184919210055</v>
      </c>
      <c r="H212" s="1">
        <v>0.18491921005385997</v>
      </c>
      <c r="I212" s="1">
        <v>6.4631956912028721E-2</v>
      </c>
      <c r="J212" s="1">
        <v>3.1746031746031744E-2</v>
      </c>
      <c r="K212">
        <v>3.231597845601436E-2</v>
      </c>
      <c r="L212">
        <v>0.73102572449870906</v>
      </c>
      <c r="M212">
        <v>1.8842111999999998E-2</v>
      </c>
    </row>
    <row r="213" spans="1:13">
      <c r="A213" s="3" t="str">
        <f>HYPERLINK("#Q5XX13!A1","sp|Q5XX13|FBW10_HUMAN")</f>
        <v>sp|Q5XX13|FBW10_HUMAN</v>
      </c>
      <c r="D213" s="1">
        <v>0.11354961832061068</v>
      </c>
      <c r="E213" s="1">
        <v>0.26431297709923662</v>
      </c>
      <c r="F213" s="1">
        <v>0.30152671755725191</v>
      </c>
      <c r="G213" s="1">
        <v>0.24524714828897337</v>
      </c>
      <c r="H213" s="1">
        <v>7.6045627376425853E-2</v>
      </c>
      <c r="I213" s="1">
        <v>8.8403041825095063E-2</v>
      </c>
      <c r="J213" s="1">
        <v>0.12790697674418605</v>
      </c>
      <c r="K213">
        <v>3.2319391634980987E-2</v>
      </c>
      <c r="L213">
        <v>0.79262386329135881</v>
      </c>
      <c r="M213">
        <v>1.8317567999999999E-2</v>
      </c>
    </row>
    <row r="214" spans="1:13">
      <c r="A214" s="3" t="str">
        <f>HYPERLINK("#O75159!A1","sp|O75159|SOCS5_HUMAN")</f>
        <v>sp|O75159|SOCS5_HUMAN</v>
      </c>
      <c r="D214" s="1">
        <v>0.42293233082706766</v>
      </c>
      <c r="E214" s="1">
        <v>0.52255639097744366</v>
      </c>
      <c r="F214" s="1">
        <v>0.5714285714285714</v>
      </c>
      <c r="G214" s="1">
        <v>0.50932835820895528</v>
      </c>
      <c r="H214" s="1">
        <v>0.20149253731343283</v>
      </c>
      <c r="I214" s="1">
        <v>5.7835820895522388E-2</v>
      </c>
      <c r="J214" s="1">
        <v>5.4945054945054944E-2</v>
      </c>
      <c r="K214">
        <v>7.2761194029850748E-2</v>
      </c>
      <c r="L214">
        <v>3.7059339496547121</v>
      </c>
      <c r="M214">
        <v>1.7990783999999999E-2</v>
      </c>
    </row>
    <row r="215" spans="1:13">
      <c r="A215" s="3" t="str">
        <f>HYPERLINK("#Q9BYE7!A1","sp|Q9BYE7|PCGF6_HUMAN")</f>
        <v>sp|Q9BYE7|PCGF6_HUMAN</v>
      </c>
      <c r="D215" s="1">
        <v>0.36705202312138729</v>
      </c>
      <c r="E215" s="1">
        <v>0.47109826589595377</v>
      </c>
      <c r="F215" s="1">
        <v>0.49421965317919075</v>
      </c>
      <c r="G215" s="1">
        <v>0.44</v>
      </c>
      <c r="H215" s="1">
        <v>0.30857142857142855</v>
      </c>
      <c r="I215" s="1">
        <v>5.1428571428571428E-2</v>
      </c>
      <c r="J215" s="1">
        <v>3.896103896103896E-2</v>
      </c>
      <c r="K215">
        <v>4.2857142857142858E-2</v>
      </c>
      <c r="L215">
        <v>1.8857142857142857</v>
      </c>
      <c r="M215">
        <v>1.7888640000000001E-2</v>
      </c>
    </row>
    <row r="216" spans="1:13">
      <c r="A216" s="3" t="str">
        <f>HYPERLINK("#P53861!A1","sp|P53861|ELOA1_YEAST")</f>
        <v>sp|P53861|ELOA1_YEAST</v>
      </c>
      <c r="C216" t="s">
        <v>39</v>
      </c>
      <c r="D216" s="1">
        <v>0.55466666666666664</v>
      </c>
      <c r="E216" s="1">
        <v>0.60799999999999998</v>
      </c>
      <c r="F216" s="1">
        <v>0.69866666666666666</v>
      </c>
      <c r="G216" s="1">
        <v>0.65435356200527706</v>
      </c>
      <c r="H216" s="1">
        <v>0.46701846965699206</v>
      </c>
      <c r="I216" s="1">
        <v>0.11873350923482849</v>
      </c>
      <c r="J216" s="1">
        <v>0.13306451612903225</v>
      </c>
      <c r="K216">
        <v>8.9709762532981532E-2</v>
      </c>
      <c r="L216">
        <v>5.8701902660104013</v>
      </c>
      <c r="M216">
        <v>1.7808384E-2</v>
      </c>
    </row>
    <row r="217" spans="1:13">
      <c r="A217" s="3" t="str">
        <f>HYPERLINK("#O15151!A1","sp|O15151|MDM4_HUMAN")</f>
        <v>sp|O15151|MDM4_HUMAN</v>
      </c>
      <c r="D217" s="1">
        <v>0.31481481481481483</v>
      </c>
      <c r="E217" s="1">
        <v>0.5864197530864198</v>
      </c>
      <c r="F217" s="1">
        <v>0.5864197530864198</v>
      </c>
      <c r="G217" s="1">
        <v>0.46938775510204084</v>
      </c>
      <c r="H217" s="1">
        <v>0.14489795918367346</v>
      </c>
      <c r="I217" s="1">
        <v>6.5306122448979598E-2</v>
      </c>
      <c r="J217" s="1">
        <v>4.7826086956521741E-2</v>
      </c>
      <c r="K217">
        <v>3.8775510204081633E-2</v>
      </c>
      <c r="L217">
        <v>1.8200749687630156</v>
      </c>
      <c r="M217">
        <v>1.7640511999999997E-2</v>
      </c>
    </row>
    <row r="218" spans="1:13">
      <c r="A218" s="3" t="str">
        <f>HYPERLINK("#A6QL63!A1","sp|A6QL63|BTBDB_HUMAN")</f>
        <v>sp|A6QL63|BTBDB_HUMAN</v>
      </c>
      <c r="D218" s="1">
        <v>0.14272727272727273</v>
      </c>
      <c r="E218" s="1">
        <v>0.40727272727272729</v>
      </c>
      <c r="F218" s="1">
        <v>0.36727272727272725</v>
      </c>
      <c r="G218" s="1">
        <v>0.28985507246376813</v>
      </c>
      <c r="H218" s="1">
        <v>6.8840579710144928E-2</v>
      </c>
      <c r="I218" s="1">
        <v>4.1666666666666664E-2</v>
      </c>
      <c r="J218" s="1">
        <v>3.4375000000000003E-2</v>
      </c>
      <c r="K218">
        <v>2.1739130434782608E-2</v>
      </c>
      <c r="L218">
        <v>0.63011972274732198</v>
      </c>
      <c r="M218">
        <v>1.7255424000000002E-2</v>
      </c>
    </row>
    <row r="219" spans="1:13">
      <c r="A219" s="3" t="str">
        <f>HYPERLINK("#Q9H1A4!A1","sp|Q9H1A4|APC1_HUMAN")</f>
        <v>sp|Q9H1A4|APC1_HUMAN</v>
      </c>
      <c r="D219" s="1">
        <v>9.2268041237113407E-2</v>
      </c>
      <c r="E219" s="1">
        <v>0.272680412371134</v>
      </c>
      <c r="F219" s="1">
        <v>0.25618556701030926</v>
      </c>
      <c r="G219" s="1">
        <v>0.16666666666666666</v>
      </c>
      <c r="H219" s="1">
        <v>3.9609053497942387E-2</v>
      </c>
      <c r="I219" s="1">
        <v>4.0637860082304529E-2</v>
      </c>
      <c r="J219" s="1">
        <v>4.3209876543209874E-2</v>
      </c>
      <c r="K219">
        <v>1.4403292181069959E-2</v>
      </c>
      <c r="L219">
        <v>0.24005486968449929</v>
      </c>
      <c r="M219">
        <v>1.7181696000000003E-2</v>
      </c>
    </row>
    <row r="220" spans="1:13">
      <c r="A220" s="3" t="str">
        <f>HYPERLINK("#O15060!A1","sp|O15060|ZBT39_HUMAN")</f>
        <v>sp|O15060|ZBT39_HUMAN</v>
      </c>
      <c r="D220" s="1">
        <v>0.27824858757062149</v>
      </c>
      <c r="E220" s="1">
        <v>0.36440677966101692</v>
      </c>
      <c r="F220" s="1">
        <v>0.42231638418079098</v>
      </c>
      <c r="G220" s="1">
        <v>0.34831460674157305</v>
      </c>
      <c r="H220" s="1">
        <v>0.19241573033707865</v>
      </c>
      <c r="I220" s="1">
        <v>5.4775280898876406E-2</v>
      </c>
      <c r="J220" s="1">
        <v>4.4354838709677422E-2</v>
      </c>
      <c r="K220">
        <v>3.0898876404494381E-2</v>
      </c>
      <c r="L220">
        <v>1.0762529983587932</v>
      </c>
      <c r="M220">
        <v>1.7110015999999999E-2</v>
      </c>
    </row>
    <row r="221" spans="1:13">
      <c r="A221" s="3" t="str">
        <f>HYPERLINK("#P34909!A1","sp|P34909|NOT4_YEAST")</f>
        <v>sp|P34909|NOT4_YEAST</v>
      </c>
      <c r="C221" t="s">
        <v>38</v>
      </c>
      <c r="D221" s="1">
        <v>0.47169811320754718</v>
      </c>
      <c r="E221" s="1">
        <v>0.56603773584905659</v>
      </c>
      <c r="F221" s="1">
        <v>0.59519725557461411</v>
      </c>
      <c r="G221" s="1">
        <v>0.52810902896081768</v>
      </c>
      <c r="H221" s="1">
        <v>0.30153321976149916</v>
      </c>
      <c r="I221" s="1">
        <v>6.4735945485519586E-2</v>
      </c>
      <c r="J221" s="1">
        <v>6.7741935483870974E-2</v>
      </c>
      <c r="K221">
        <v>8.5178875638841564E-2</v>
      </c>
      <c r="L221">
        <v>4.4983733301602866</v>
      </c>
      <c r="M221">
        <v>1.6220159999999997E-2</v>
      </c>
    </row>
    <row r="222" spans="1:13">
      <c r="A222" s="3" t="str">
        <f>HYPERLINK("#Q5TAQ9!A1","sp|Q5TAQ9|DCAF8_HUMAN")</f>
        <v>sp|Q5TAQ9|DCAF8_HUMAN</v>
      </c>
      <c r="D222" s="1">
        <v>0.36087689713322091</v>
      </c>
      <c r="E222" s="1">
        <v>0.44182124789207422</v>
      </c>
      <c r="F222" s="1">
        <v>0.46374367622259699</v>
      </c>
      <c r="G222" s="1">
        <v>0.39865996649916247</v>
      </c>
      <c r="H222" s="1">
        <v>0.19262981574539365</v>
      </c>
      <c r="I222" s="1">
        <v>5.0251256281407038E-2</v>
      </c>
      <c r="J222" s="1">
        <v>4.2016806722689079E-2</v>
      </c>
      <c r="K222">
        <v>2.8475711892797319E-2</v>
      </c>
      <c r="L222">
        <v>1.135212634922238</v>
      </c>
      <c r="M222">
        <v>1.6158975999999999E-2</v>
      </c>
    </row>
    <row r="223" spans="1:13">
      <c r="A223" s="3" t="str">
        <f>HYPERLINK("#Q9BZY9!A1","sp|Q9BZY9|TRI31_HUMAN")</f>
        <v>sp|Q9BZY9|TRI31_HUMAN</v>
      </c>
      <c r="D223" s="1">
        <v>0.22565320665083136</v>
      </c>
      <c r="E223" s="1">
        <v>0.52731591448931114</v>
      </c>
      <c r="F223" s="1">
        <v>0.56769596199524941</v>
      </c>
      <c r="G223" s="1">
        <v>0.42352941176470588</v>
      </c>
      <c r="H223" s="1">
        <v>0.1811764705882353</v>
      </c>
      <c r="I223" s="1">
        <v>9.1764705882352943E-2</v>
      </c>
      <c r="J223" s="1">
        <v>0.13333333333333333</v>
      </c>
      <c r="K223">
        <v>0.1011764705882353</v>
      </c>
      <c r="L223">
        <v>4.2851211072664359</v>
      </c>
      <c r="M223">
        <v>1.5950591999999996E-2</v>
      </c>
    </row>
    <row r="224" spans="1:13">
      <c r="A224" s="3" t="str">
        <f>HYPERLINK("#Q06436!A1","sp|Q06436|MAG2_YEAST")</f>
        <v>sp|Q06436|MAG2_YEAST</v>
      </c>
      <c r="C224" t="s">
        <v>37</v>
      </c>
      <c r="D224" s="1">
        <v>0.33483483483483484</v>
      </c>
      <c r="E224" s="1">
        <v>0.53153153153153154</v>
      </c>
      <c r="F224" s="1">
        <v>0.51351351351351349</v>
      </c>
      <c r="G224" s="1">
        <v>0.43731343283582091</v>
      </c>
      <c r="H224" s="1">
        <v>0.27761194029850744</v>
      </c>
      <c r="I224" s="1">
        <v>9.5522388059701493E-2</v>
      </c>
      <c r="J224" s="1">
        <v>0.13310580204778158</v>
      </c>
      <c r="K224">
        <v>0.11791044776119403</v>
      </c>
      <c r="L224">
        <v>5.1563822677656495</v>
      </c>
      <c r="M224">
        <v>1.5848960000000002E-2</v>
      </c>
    </row>
    <row r="225" spans="1:13">
      <c r="A225" s="3" t="str">
        <f>HYPERLINK("#Q9Y2K1!A1","sp|Q9Y2K1|ZBTB1_HUMAN")</f>
        <v>sp|Q9Y2K1|ZBTB1_HUMAN</v>
      </c>
      <c r="D225" s="1">
        <v>0.29196050775740479</v>
      </c>
      <c r="E225" s="1">
        <v>0.44146685472496472</v>
      </c>
      <c r="F225" s="1">
        <v>0.55430183356840623</v>
      </c>
      <c r="G225" s="1">
        <v>0.43618513323983171</v>
      </c>
      <c r="H225" s="1">
        <v>0.11781206171107994</v>
      </c>
      <c r="I225" s="1">
        <v>6.7321178120617109E-2</v>
      </c>
      <c r="J225" s="1">
        <v>8.6816720257234734E-2</v>
      </c>
      <c r="K225">
        <v>3.2258064516129031E-2</v>
      </c>
      <c r="L225">
        <v>1.4070488169026829</v>
      </c>
      <c r="M225">
        <v>1.5614975999999999E-2</v>
      </c>
    </row>
    <row r="226" spans="1:13">
      <c r="A226" s="3" t="str">
        <f>HYPERLINK("#Q8IWV7!A1","sp|Q8IWV7|UBR1_HUMAN")</f>
        <v>sp|Q8IWV7|UBR1_HUMAN</v>
      </c>
      <c r="D226" s="1">
        <v>6.1318051575931232E-2</v>
      </c>
      <c r="E226" s="1">
        <v>0.18796561604584527</v>
      </c>
      <c r="F226" s="1">
        <v>0.20916905444126074</v>
      </c>
      <c r="G226" s="1">
        <v>0.12006861063464837</v>
      </c>
      <c r="H226" s="1">
        <v>5.0314465408805034E-2</v>
      </c>
      <c r="I226" s="1">
        <v>5.6032018296169238E-2</v>
      </c>
      <c r="J226" s="1">
        <v>0.11904761904761904</v>
      </c>
      <c r="K226">
        <v>2.2870211549456832E-2</v>
      </c>
      <c r="L226">
        <v>0.27459945256637708</v>
      </c>
      <c r="M226">
        <v>1.5605760000000002E-2</v>
      </c>
    </row>
    <row r="227" spans="1:13">
      <c r="A227" s="3" t="str">
        <f>HYPERLINK("#Q9C0H6!A1","sp|Q9C0H6|KLHL4_HUMAN")</f>
        <v>sp|Q9C0H6|KLHL4_HUMAN</v>
      </c>
      <c r="D227" s="1">
        <v>0.19047619047619047</v>
      </c>
      <c r="E227" s="1">
        <v>0.29971988795518206</v>
      </c>
      <c r="F227" s="1">
        <v>0.28431372549019607</v>
      </c>
      <c r="G227" s="1">
        <v>0.21587743732590528</v>
      </c>
      <c r="H227" s="1">
        <v>0.12952646239554316</v>
      </c>
      <c r="I227" s="1">
        <v>5.0139275766016712E-2</v>
      </c>
      <c r="J227" s="1">
        <v>5.8064516129032261E-2</v>
      </c>
      <c r="K227">
        <v>5.0139275766016712E-2</v>
      </c>
      <c r="L227">
        <v>1.0823938361744554</v>
      </c>
      <c r="M227">
        <v>1.4929919999999999E-2</v>
      </c>
    </row>
    <row r="228" spans="1:13">
      <c r="A228" s="3" t="str">
        <f>HYPERLINK("#Q9H6Y7!A1","sp|Q9H6Y7|RN167_HUMAN")</f>
        <v>sp|Q9H6Y7|RN167_HUMAN</v>
      </c>
      <c r="D228" s="1">
        <v>0.23699421965317918</v>
      </c>
      <c r="E228" s="1">
        <v>0.33526011560693642</v>
      </c>
      <c r="F228" s="1">
        <v>0.36127167630057805</v>
      </c>
      <c r="G228" s="1">
        <v>0.29428571428571426</v>
      </c>
      <c r="H228" s="1">
        <v>0.12285714285714286</v>
      </c>
      <c r="I228" s="1">
        <v>2.8571428571428571E-2</v>
      </c>
      <c r="J228" s="1">
        <v>2.9126213592233011E-2</v>
      </c>
      <c r="K228">
        <v>9.1428571428571428E-2</v>
      </c>
      <c r="L228">
        <v>2.690612244897959</v>
      </c>
      <c r="M228">
        <v>1.4856191999999999E-2</v>
      </c>
    </row>
    <row r="229" spans="1:13">
      <c r="A229" s="3" t="str">
        <f>HYPERLINK("#Q96EP0!A1","sp|Q96EP0|RNF31_HUMAN")</f>
        <v>sp|Q96EP0|RNF31_HUMAN</v>
      </c>
      <c r="D229" s="1">
        <v>0.16947565543071161</v>
      </c>
      <c r="E229" s="1">
        <v>0.32865168539325845</v>
      </c>
      <c r="F229" s="1">
        <v>0.44850187265917602</v>
      </c>
      <c r="G229" s="1">
        <v>0.32276119402985076</v>
      </c>
      <c r="H229" s="1">
        <v>8.3955223880597021E-2</v>
      </c>
      <c r="I229" s="1">
        <v>2.7985074626865673E-2</v>
      </c>
      <c r="J229" s="1">
        <v>2.3121387283236993E-2</v>
      </c>
      <c r="K229">
        <v>3.0783582089552237E-2</v>
      </c>
      <c r="L229">
        <v>0.99357457117398085</v>
      </c>
      <c r="M229">
        <v>1.4647295999999999E-2</v>
      </c>
    </row>
    <row r="230" spans="1:13">
      <c r="A230" s="3" t="str">
        <f>HYPERLINK("#Q8TBB1!A1","sp|Q8TBB1|LNX1_HUMAN")</f>
        <v>sp|Q8TBB1|LNX1_HUMAN</v>
      </c>
      <c r="D230" s="1">
        <v>0.2085635359116022</v>
      </c>
      <c r="E230" s="1">
        <v>0.33425414364640882</v>
      </c>
      <c r="F230" s="1">
        <v>0.37845303867403313</v>
      </c>
      <c r="G230" s="1">
        <v>0.30631868131868134</v>
      </c>
      <c r="H230" s="1">
        <v>9.6153846153846159E-2</v>
      </c>
      <c r="I230" s="1">
        <v>4.1208791208791208E-2</v>
      </c>
      <c r="J230" s="1">
        <v>3.5874439461883408E-2</v>
      </c>
      <c r="K230">
        <v>2.7472527472527472E-2</v>
      </c>
      <c r="L230">
        <v>0.84153483878758617</v>
      </c>
      <c r="M230">
        <v>1.4233600000000003E-2</v>
      </c>
    </row>
    <row r="231" spans="1:13">
      <c r="A231" s="3" t="str">
        <f>HYPERLINK("#Q9UK22!A1","sp|Q9UK22|FBX2_HUMAN")</f>
        <v>sp|Q9UK22|FBX2_HUMAN</v>
      </c>
      <c r="D231" s="1">
        <v>0.16438356164383561</v>
      </c>
      <c r="E231" s="1">
        <v>0.40068493150684931</v>
      </c>
      <c r="F231" s="1">
        <v>0.36986301369863012</v>
      </c>
      <c r="G231" s="1">
        <v>0.27027027027027029</v>
      </c>
      <c r="H231" s="1">
        <v>0.16891891891891891</v>
      </c>
      <c r="I231" s="1">
        <v>3.0405405405405407E-2</v>
      </c>
      <c r="J231" s="1">
        <v>0</v>
      </c>
      <c r="K231">
        <v>0.125</v>
      </c>
      <c r="L231">
        <v>3.3783783783783785</v>
      </c>
      <c r="M231">
        <v>1.4222208E-2</v>
      </c>
    </row>
    <row r="232" spans="1:13">
      <c r="A232" s="3" t="str">
        <f>HYPERLINK("#O95361!A1","sp|O95361|TRI16_HUMAN")</f>
        <v>sp|O95361|TRI16_HUMAN</v>
      </c>
      <c r="D232" s="1">
        <v>0.15178571428571427</v>
      </c>
      <c r="E232" s="1">
        <v>0.28214285714285714</v>
      </c>
      <c r="F232" s="1">
        <v>0.38571428571428573</v>
      </c>
      <c r="G232" s="1">
        <v>0.22695035460992907</v>
      </c>
      <c r="H232" s="1">
        <v>0.10815602836879433</v>
      </c>
      <c r="I232" s="1">
        <v>6.7375886524822695E-2</v>
      </c>
      <c r="J232" s="1">
        <v>4.6875E-2</v>
      </c>
      <c r="K232">
        <v>8.6879432624113476E-2</v>
      </c>
      <c r="L232">
        <v>1.9717318042351994</v>
      </c>
      <c r="M232">
        <v>1.3676096000000002E-2</v>
      </c>
    </row>
    <row r="233" spans="1:13">
      <c r="A233" s="3" t="str">
        <f>HYPERLINK("#Q8WV16!A1","sp|Q8WV16|DCAF4_HUMAN")</f>
        <v>sp|Q8WV16|DCAF4_HUMAN</v>
      </c>
      <c r="D233" s="1">
        <v>0.19144602851323828</v>
      </c>
      <c r="E233" s="1">
        <v>0.26680244399185338</v>
      </c>
      <c r="F233" s="1">
        <v>0.31975560081466398</v>
      </c>
      <c r="G233" s="1">
        <v>0.23636363636363636</v>
      </c>
      <c r="H233" s="1">
        <v>0.1111111111111111</v>
      </c>
      <c r="I233" s="1">
        <v>4.4444444444444446E-2</v>
      </c>
      <c r="J233" s="1">
        <v>5.9829059829059832E-2</v>
      </c>
      <c r="K233">
        <v>5.0505050505050504E-2</v>
      </c>
      <c r="L233">
        <v>1.1937557392102847</v>
      </c>
      <c r="M233">
        <v>1.27232E-2</v>
      </c>
    </row>
    <row r="234" spans="1:13">
      <c r="A234" s="3" t="str">
        <f>HYPERLINK("#Q66K64!A1","sp|Q66K64|DCA15_HUMAN")</f>
        <v>sp|Q66K64|DCA15_HUMAN</v>
      </c>
      <c r="D234" s="1">
        <v>0.2063758389261745</v>
      </c>
      <c r="E234" s="1">
        <v>0.37751677852348992</v>
      </c>
      <c r="F234" s="1">
        <v>0.42449664429530204</v>
      </c>
      <c r="G234" s="1">
        <v>0.31</v>
      </c>
      <c r="H234" s="1">
        <v>0.08</v>
      </c>
      <c r="I234" s="1">
        <v>4.3333333333333335E-2</v>
      </c>
      <c r="J234" s="1">
        <v>4.3010752688172046E-2</v>
      </c>
      <c r="K234">
        <v>2.5000000000000001E-2</v>
      </c>
      <c r="L234">
        <v>0.77500000000000002</v>
      </c>
      <c r="M234">
        <v>1.27008E-2</v>
      </c>
    </row>
    <row r="235" spans="1:13">
      <c r="A235" s="3" t="str">
        <f>HYPERLINK("#Q9P2E8!A1","sp|Q9P2E8|MARH4_HUMAN")</f>
        <v>sp|Q9P2E8|MARH4_HUMAN</v>
      </c>
      <c r="D235" s="1">
        <v>0.30788177339901479</v>
      </c>
      <c r="E235" s="1">
        <v>0.45320197044334976</v>
      </c>
      <c r="F235" s="1">
        <v>0.53448275862068961</v>
      </c>
      <c r="G235" s="1">
        <v>0.46585365853658539</v>
      </c>
      <c r="H235" s="1">
        <v>0.14878048780487804</v>
      </c>
      <c r="I235" s="1">
        <v>3.4146341463414637E-2</v>
      </c>
      <c r="J235" s="1">
        <v>2.0942408376963352E-2</v>
      </c>
      <c r="K235">
        <v>6.3414634146341464E-2</v>
      </c>
      <c r="L235">
        <v>2.9541939321832245</v>
      </c>
      <c r="M235">
        <v>1.2568191999999999E-2</v>
      </c>
    </row>
    <row r="236" spans="1:13">
      <c r="A236" s="3" t="str">
        <f>HYPERLINK("#O76064!A1","sp|O76064|RNF8_HUMAN")</f>
        <v>sp|O76064|RNF8_HUMAN</v>
      </c>
      <c r="D236" s="1">
        <v>0.31392931392931395</v>
      </c>
      <c r="E236" s="1">
        <v>0.44906444906444909</v>
      </c>
      <c r="F236" s="1">
        <v>0.59251559251559249</v>
      </c>
      <c r="G236" s="1">
        <v>0.51340206185567006</v>
      </c>
      <c r="H236" s="1">
        <v>0.13608247422680411</v>
      </c>
      <c r="I236" s="1">
        <v>9.4845360824742264E-2</v>
      </c>
      <c r="J236" s="1">
        <v>0.13253012048192772</v>
      </c>
      <c r="K236">
        <v>4.3298969072164947E-2</v>
      </c>
      <c r="L236">
        <v>2.222977999787437</v>
      </c>
      <c r="M236">
        <v>1.2096000000000001E-2</v>
      </c>
    </row>
    <row r="237" spans="1:13">
      <c r="A237" s="3" t="str">
        <f>HYPERLINK("#Q9BYZ6!A1","sp|Q9BYZ6|RHBT2_HUMAN")</f>
        <v>sp|Q9BYZ6|RHBT2_HUMAN</v>
      </c>
      <c r="D237" s="1">
        <v>0.10235131396957123</v>
      </c>
      <c r="E237" s="1">
        <v>0.26141078838174275</v>
      </c>
      <c r="F237" s="1">
        <v>0.31673582295988933</v>
      </c>
      <c r="G237" s="1">
        <v>0.23658872077028886</v>
      </c>
      <c r="H237" s="1">
        <v>6.1898211829436035E-2</v>
      </c>
      <c r="I237" s="1">
        <v>4.1265474552957357E-2</v>
      </c>
      <c r="J237" s="1">
        <v>4.0697674418604654E-2</v>
      </c>
      <c r="K237">
        <v>2.0632737276478678E-2</v>
      </c>
      <c r="L237">
        <v>0.48814729182315442</v>
      </c>
      <c r="M237">
        <v>1.202688E-2</v>
      </c>
    </row>
    <row r="238" spans="1:13">
      <c r="A238" s="3" t="str">
        <f>HYPERLINK("#P35226!A1","sp|P35226|BMI1_HUMAN")</f>
        <v>sp|P35226|BMI1_HUMAN</v>
      </c>
      <c r="D238" s="1">
        <v>0.37888198757763975</v>
      </c>
      <c r="E238" s="1">
        <v>0.45962732919254656</v>
      </c>
      <c r="F238" s="1">
        <v>0.49378881987577639</v>
      </c>
      <c r="G238" s="1">
        <v>0.43865030674846628</v>
      </c>
      <c r="H238" s="1">
        <v>0.21779141104294478</v>
      </c>
      <c r="I238" s="1">
        <v>7.0552147239263799E-2</v>
      </c>
      <c r="J238" s="1">
        <v>6.9930069930069935E-2</v>
      </c>
      <c r="K238">
        <v>7.3619631901840496E-2</v>
      </c>
      <c r="L238">
        <v>3.2293274116451505</v>
      </c>
      <c r="M238">
        <v>1.1956224000000001E-2</v>
      </c>
    </row>
    <row r="239" spans="1:13">
      <c r="A239" s="3" t="str">
        <f>HYPERLINK("#Q8N5D0!A1","sp|Q8N5D0|WDTC1_HUMAN")</f>
        <v>sp|Q8N5D0|WDTC1_HUMAN</v>
      </c>
      <c r="D239" s="1">
        <v>0.1188707280832095</v>
      </c>
      <c r="E239" s="1">
        <v>0.28826151560178304</v>
      </c>
      <c r="F239" s="1">
        <v>0.28231797919762258</v>
      </c>
      <c r="G239" s="1">
        <v>0.21270310192023634</v>
      </c>
      <c r="H239" s="1">
        <v>7.5332348596750365E-2</v>
      </c>
      <c r="I239" s="1">
        <v>4.874446085672083E-2</v>
      </c>
      <c r="J239" s="1">
        <v>5.5555555555555552E-2</v>
      </c>
      <c r="K239">
        <v>2.8064992614475627E-2</v>
      </c>
      <c r="L239">
        <v>0.59695109844674887</v>
      </c>
      <c r="M239">
        <v>1.1904639999999999E-2</v>
      </c>
    </row>
    <row r="240" spans="1:13">
      <c r="A240" s="3" t="str">
        <f>HYPERLINK("#Q8WXI3!A1","sp|Q8WXI3|ASB10_HUMAN")</f>
        <v>sp|Q8WXI3|ASB10_HUMAN</v>
      </c>
      <c r="D240" s="1">
        <v>0.11879049676025918</v>
      </c>
      <c r="E240" s="1">
        <v>0.33045356371490281</v>
      </c>
      <c r="F240" s="1">
        <v>0.37365010799136067</v>
      </c>
      <c r="G240" s="1">
        <v>0.22055674518201285</v>
      </c>
      <c r="H240" s="1">
        <v>8.7794432548179868E-2</v>
      </c>
      <c r="I240" s="1">
        <v>1.4989293361884369E-2</v>
      </c>
      <c r="J240" s="1">
        <v>3.8834951456310676E-2</v>
      </c>
      <c r="K240">
        <v>3.4261241970021415E-2</v>
      </c>
      <c r="L240">
        <v>0.75565480148012976</v>
      </c>
      <c r="M240">
        <v>1.1695104E-2</v>
      </c>
    </row>
    <row r="241" spans="1:13">
      <c r="A241" s="3" t="str">
        <f>HYPERLINK("#Q9HCK0!A1","sp|Q9HCK0|ZBT26_HUMAN")</f>
        <v>sp|Q9HCK0|ZBT26_HUMAN</v>
      </c>
      <c r="D241" s="1">
        <v>0.20137299771167047</v>
      </c>
      <c r="E241" s="1">
        <v>0.40503432494279173</v>
      </c>
      <c r="F241" s="1">
        <v>0.40732265446224258</v>
      </c>
      <c r="G241" s="1">
        <v>0.28344671201814059</v>
      </c>
      <c r="H241" s="1">
        <v>0.11337868480725624</v>
      </c>
      <c r="I241" s="1">
        <v>7.7097505668934238E-2</v>
      </c>
      <c r="J241" s="1">
        <v>7.1999999999999995E-2</v>
      </c>
      <c r="K241">
        <v>6.8027210884353748E-2</v>
      </c>
      <c r="L241">
        <v>1.9282089252934735</v>
      </c>
      <c r="M241">
        <v>1.150464E-2</v>
      </c>
    </row>
    <row r="242" spans="1:13">
      <c r="A242" s="3" t="str">
        <f>HYPERLINK("#Q9BYV2!A1","sp|Q9BYV2|TRI54_HUMAN")</f>
        <v>sp|Q9BYV2|TRI54_HUMAN</v>
      </c>
      <c r="D242" s="1">
        <v>0.16101694915254236</v>
      </c>
      <c r="E242" s="1">
        <v>0.26836158192090398</v>
      </c>
      <c r="F242" s="1">
        <v>0.54802259887005644</v>
      </c>
      <c r="G242" s="1">
        <v>0.32122905027932963</v>
      </c>
      <c r="H242" s="1">
        <v>0.11173184357541899</v>
      </c>
      <c r="I242" s="1">
        <v>5.027932960893855E-2</v>
      </c>
      <c r="J242" s="1">
        <v>2.6086956521739129E-2</v>
      </c>
      <c r="K242">
        <v>6.9832402234636867E-2</v>
      </c>
      <c r="L242">
        <v>2.2432196248556537</v>
      </c>
      <c r="M242">
        <v>1.14912E-2</v>
      </c>
    </row>
    <row r="243" spans="1:13">
      <c r="A243" s="3" t="str">
        <f>HYPERLINK("#Q5U5R9!A1","sp|Q5U5R9|HECD2_HUMAN")</f>
        <v>sp|Q5U5R9|HECD2_HUMAN</v>
      </c>
      <c r="D243" s="1">
        <v>0.12953367875647667</v>
      </c>
      <c r="E243" s="1">
        <v>0.27590673575129532</v>
      </c>
      <c r="F243" s="1">
        <v>0.27979274611398963</v>
      </c>
      <c r="G243" s="1">
        <v>0.18170103092783504</v>
      </c>
      <c r="H243" s="1">
        <v>8.6340206185567009E-2</v>
      </c>
      <c r="I243" s="1">
        <v>7.603092783505154E-2</v>
      </c>
      <c r="J243" s="1">
        <v>7.8014184397163122E-2</v>
      </c>
      <c r="K243">
        <v>6.4432989690721643E-2</v>
      </c>
      <c r="L243">
        <v>1.170754065256669</v>
      </c>
      <c r="M243">
        <v>1.1268096000000002E-2</v>
      </c>
    </row>
    <row r="244" spans="1:13">
      <c r="A244" s="3" t="str">
        <f>HYPERLINK("#Q8IUD6!A1","sp|Q8IUD6|RN135_HUMAN")</f>
        <v>sp|Q8IUD6|RN135_HUMAN</v>
      </c>
      <c r="D244" s="1">
        <v>0.1542056074766355</v>
      </c>
      <c r="E244" s="1">
        <v>0.43925233644859812</v>
      </c>
      <c r="F244" s="1">
        <v>0.49532710280373832</v>
      </c>
      <c r="G244" s="1">
        <v>0.37268518518518517</v>
      </c>
      <c r="H244" s="1">
        <v>6.25E-2</v>
      </c>
      <c r="I244" s="1">
        <v>3.9351851851851853E-2</v>
      </c>
      <c r="J244" s="1">
        <v>4.3478260869565216E-2</v>
      </c>
      <c r="K244">
        <v>3.7037037037037035E-2</v>
      </c>
      <c r="L244">
        <v>1.3803155006858709</v>
      </c>
      <c r="M244">
        <v>1.1212799999999998E-2</v>
      </c>
    </row>
    <row r="245" spans="1:13">
      <c r="A245" s="3" t="str">
        <f>HYPERLINK("#Q14134!A1","sp|Q14134|TRI29_HUMAN")</f>
        <v>sp|Q14134|TRI29_HUMAN</v>
      </c>
      <c r="D245" s="1">
        <v>0.37842465753424659</v>
      </c>
      <c r="E245" s="1">
        <v>0.54965753424657537</v>
      </c>
      <c r="F245" s="1">
        <v>0.67808219178082196</v>
      </c>
      <c r="G245" s="1">
        <v>0.60204081632653061</v>
      </c>
      <c r="H245" s="1">
        <v>0.20578231292517007</v>
      </c>
      <c r="I245" s="1">
        <v>7.9931972789115652E-2</v>
      </c>
      <c r="J245" s="1">
        <v>9.3220338983050849E-2</v>
      </c>
      <c r="K245">
        <v>5.9523809523809521E-2</v>
      </c>
      <c r="L245">
        <v>3.58357628765792</v>
      </c>
      <c r="M245">
        <v>1.1161920000000002E-2</v>
      </c>
    </row>
    <row r="246" spans="1:13">
      <c r="A246" s="3" t="str">
        <f>HYPERLINK("#P24278!A1","sp|P24278|ZBT25_HUMAN")</f>
        <v>sp|P24278|ZBT25_HUMAN</v>
      </c>
      <c r="D246" s="1">
        <v>0.26450116009280744</v>
      </c>
      <c r="E246" s="1">
        <v>0.44779582366589327</v>
      </c>
      <c r="F246" s="1">
        <v>0.56844547563805103</v>
      </c>
      <c r="G246" s="1">
        <v>0.39310344827586208</v>
      </c>
      <c r="H246" s="1">
        <v>0.11724137931034483</v>
      </c>
      <c r="I246" s="1">
        <v>4.5977011494252873E-2</v>
      </c>
      <c r="J246" s="1">
        <v>2.9239766081871343E-2</v>
      </c>
      <c r="K246">
        <v>3.6781609195402298E-2</v>
      </c>
      <c r="L246">
        <v>1.44589774078478</v>
      </c>
      <c r="M246">
        <v>1.1151360000000001E-2</v>
      </c>
    </row>
    <row r="247" spans="1:13">
      <c r="A247" s="3" t="str">
        <f>HYPERLINK("#Q8TDB6!A1","sp|Q8TDB6|DTX3L_HUMAN")</f>
        <v>sp|Q8TDB6|DTX3L_HUMAN</v>
      </c>
      <c r="D247" s="1">
        <v>0.21603260869565216</v>
      </c>
      <c r="E247" s="1">
        <v>0.39130434782608697</v>
      </c>
      <c r="F247" s="1">
        <v>0.52309782608695654</v>
      </c>
      <c r="G247" s="1">
        <v>0.37972972972972974</v>
      </c>
      <c r="H247" s="1">
        <v>0.13648648648648648</v>
      </c>
      <c r="I247" s="1">
        <v>9.7297297297297303E-2</v>
      </c>
      <c r="J247" s="1">
        <v>0.10320284697508897</v>
      </c>
      <c r="K247">
        <v>4.0540540540540543E-2</v>
      </c>
      <c r="L247">
        <v>1.5394448502556612</v>
      </c>
      <c r="M247">
        <v>1.108224E-2</v>
      </c>
    </row>
    <row r="248" spans="1:13">
      <c r="A248" s="3" t="str">
        <f>HYPERLINK("#Q96SW2!A1","sp|Q96SW2|CRBN_HUMAN")</f>
        <v>sp|Q96SW2|CRBN_HUMAN</v>
      </c>
      <c r="D248" s="1">
        <v>0.13013698630136986</v>
      </c>
      <c r="E248" s="1">
        <v>0.31278538812785389</v>
      </c>
      <c r="F248" s="1">
        <v>0.18949771689497716</v>
      </c>
      <c r="G248" s="1">
        <v>0.13574660633484162</v>
      </c>
      <c r="H248" s="1">
        <v>0.1425339366515837</v>
      </c>
      <c r="I248" s="1">
        <v>6.3348416289592757E-2</v>
      </c>
      <c r="J248" s="1">
        <v>6.6666666666666666E-2</v>
      </c>
      <c r="K248">
        <v>0.10633484162895927</v>
      </c>
      <c r="L248">
        <v>1.4434593886284062</v>
      </c>
      <c r="M248">
        <v>1.1045375999999999E-2</v>
      </c>
    </row>
    <row r="249" spans="1:13">
      <c r="A249" s="3" t="str">
        <f>HYPERLINK("#Q9P2G3!A1","sp|Q9P2G3|KLH14_HUMAN")</f>
        <v>sp|Q9P2G3|KLH14_HUMAN</v>
      </c>
      <c r="D249" s="1">
        <v>0.10897435897435898</v>
      </c>
      <c r="E249" s="1">
        <v>0.20352564102564102</v>
      </c>
      <c r="F249" s="1">
        <v>0.1858974358974359</v>
      </c>
      <c r="G249" s="1">
        <v>0.12579617834394904</v>
      </c>
      <c r="H249" s="1">
        <v>9.8726114649681534E-2</v>
      </c>
      <c r="I249" s="1">
        <v>4.4585987261146494E-2</v>
      </c>
      <c r="J249" s="1">
        <v>3.7974683544303799E-2</v>
      </c>
      <c r="K249">
        <v>7.6433121019108277E-2</v>
      </c>
      <c r="L249">
        <v>0.96149945231043843</v>
      </c>
      <c r="M249">
        <v>1.0973184E-2</v>
      </c>
    </row>
    <row r="250" spans="1:13">
      <c r="A250" s="3" t="str">
        <f>HYPERLINK("#Q5VTR2!A1","sp|Q5VTR2|BRE1A_HUMAN")</f>
        <v>sp|Q5VTR2|BRE1A_HUMAN</v>
      </c>
      <c r="D250" s="1">
        <v>0.42842430484037075</v>
      </c>
      <c r="E250" s="1">
        <v>0.6529351184346035</v>
      </c>
      <c r="F250" s="1">
        <v>0.77857878475798148</v>
      </c>
      <c r="G250" s="1">
        <v>0.69230769230769229</v>
      </c>
      <c r="H250" s="1">
        <v>0.18256410256410258</v>
      </c>
      <c r="I250" s="1">
        <v>0.10564102564102563</v>
      </c>
      <c r="J250" s="1">
        <v>0.11851851851851852</v>
      </c>
      <c r="K250">
        <v>1.8461538461538463E-2</v>
      </c>
      <c r="L250">
        <v>1.2781065088757397</v>
      </c>
      <c r="M250">
        <v>1.0828799999999998E-2</v>
      </c>
    </row>
    <row r="251" spans="1:13">
      <c r="A251" s="3" t="str">
        <f>HYPERLINK("#Q9BYM8!A1","sp|Q9BYM8|HOIL1_HUMAN")</f>
        <v>sp|Q9BYM8|HOIL1_HUMAN</v>
      </c>
      <c r="D251" s="1">
        <v>0.17786561264822134</v>
      </c>
      <c r="E251" s="1">
        <v>0.35375494071146246</v>
      </c>
      <c r="F251" s="1">
        <v>0.41501976284584979</v>
      </c>
      <c r="G251" s="1">
        <v>0.29411764705882354</v>
      </c>
      <c r="H251" s="1">
        <v>9.0196078431372548E-2</v>
      </c>
      <c r="I251" s="1">
        <v>3.9215686274509803E-2</v>
      </c>
      <c r="J251" s="1">
        <v>4.6666666666666669E-2</v>
      </c>
      <c r="K251">
        <v>3.1372549019607843E-2</v>
      </c>
      <c r="L251">
        <v>0.92272202998846597</v>
      </c>
      <c r="M251">
        <v>1.0813440000000001E-2</v>
      </c>
    </row>
    <row r="252" spans="1:13">
      <c r="A252" s="3" t="str">
        <f>HYPERLINK("#Q96T88!A1","sp|Q96T88|UHRF1_HUMAN")</f>
        <v>sp|Q96T88|UHRF1_HUMAN</v>
      </c>
      <c r="D252" s="1">
        <v>0.27883396704689478</v>
      </c>
      <c r="E252" s="1">
        <v>0.3929024081115336</v>
      </c>
      <c r="F252" s="1">
        <v>0.49302915082382764</v>
      </c>
      <c r="G252" s="1">
        <v>0.36065573770491804</v>
      </c>
      <c r="H252" s="1">
        <v>0.16393442622950818</v>
      </c>
      <c r="I252" s="1">
        <v>6.431273644388398E-2</v>
      </c>
      <c r="J252" s="1">
        <v>0.10139860139860139</v>
      </c>
      <c r="K252">
        <v>2.1437578814627996E-2</v>
      </c>
      <c r="L252">
        <v>0.7731585801996983</v>
      </c>
      <c r="M252">
        <v>1.0751616E-2</v>
      </c>
    </row>
    <row r="253" spans="1:13">
      <c r="A253" s="3" t="str">
        <f>HYPERLINK("#Q96PQ7!A1","sp|Q96PQ7|KLHL5_HUMAN")</f>
        <v>sp|Q96PQ7|KLHL5_HUMAN</v>
      </c>
      <c r="D253" s="1">
        <v>8.6551264980026632E-2</v>
      </c>
      <c r="E253" s="1">
        <v>0.20372836218375498</v>
      </c>
      <c r="F253" s="1">
        <v>0.22636484687083888</v>
      </c>
      <c r="G253" s="1">
        <v>0.14966887417218544</v>
      </c>
      <c r="H253" s="1">
        <v>5.4304635761589407E-2</v>
      </c>
      <c r="I253" s="1">
        <v>4.2384105960264901E-2</v>
      </c>
      <c r="J253" s="1">
        <v>2.6548672566371681E-2</v>
      </c>
      <c r="K253">
        <v>2.2516556291390728E-2</v>
      </c>
      <c r="L253">
        <v>0.3370027630367089</v>
      </c>
      <c r="M253">
        <v>1.0554688E-2</v>
      </c>
    </row>
    <row r="254" spans="1:13">
      <c r="A254" s="3" t="str">
        <f>HYPERLINK("#P06779!A1","sp|P06779|RAD7_YEAST")</f>
        <v>sp|P06779|RAD7_YEAST</v>
      </c>
      <c r="C254" t="s">
        <v>40</v>
      </c>
      <c r="D254" s="1">
        <v>0.25668449197860965</v>
      </c>
      <c r="E254" s="1">
        <v>0.33155080213903743</v>
      </c>
      <c r="F254" s="1">
        <v>0.39750445632798576</v>
      </c>
      <c r="G254" s="1">
        <v>0.30088495575221241</v>
      </c>
      <c r="H254" s="1">
        <v>0.12035398230088495</v>
      </c>
      <c r="I254" s="1">
        <v>6.7256637168141592E-2</v>
      </c>
      <c r="J254" s="1">
        <v>9.4117647058823528E-2</v>
      </c>
      <c r="K254">
        <v>4.247787610619469E-2</v>
      </c>
      <c r="L254">
        <v>1.278095387266035</v>
      </c>
      <c r="M254">
        <v>1.0454016000000002E-2</v>
      </c>
    </row>
    <row r="255" spans="1:13">
      <c r="A255" s="3" t="str">
        <f>HYPERLINK("#O95376!A1","sp|O95376|ARI2_HUMAN")</f>
        <v>sp|O95376|ARI2_HUMAN</v>
      </c>
      <c r="D255" s="1">
        <v>0.1165644171779141</v>
      </c>
      <c r="E255" s="1">
        <v>0.2658486707566462</v>
      </c>
      <c r="F255" s="1">
        <v>0.25766871165644173</v>
      </c>
      <c r="G255" s="1">
        <v>0.16227180527383367</v>
      </c>
      <c r="H255" s="1">
        <v>0.12170385395537525</v>
      </c>
      <c r="I255" s="1">
        <v>5.6795131845841784E-2</v>
      </c>
      <c r="J255" s="1">
        <v>1.2500000000000001E-2</v>
      </c>
      <c r="K255">
        <v>7.7079107505070993E-2</v>
      </c>
      <c r="L255">
        <v>1.2507765923743772</v>
      </c>
      <c r="M255">
        <v>1.043328E-2</v>
      </c>
    </row>
    <row r="256" spans="1:13">
      <c r="A256" s="3" t="str">
        <f>HYPERLINK("#Q86YJ5!A1","sp|Q86YJ5|MARH9_HUMAN")</f>
        <v>sp|Q86YJ5|MARH9_HUMAN</v>
      </c>
      <c r="D256" s="1">
        <v>0.3128654970760234</v>
      </c>
      <c r="E256" s="1">
        <v>0.42982456140350878</v>
      </c>
      <c r="F256" s="1">
        <v>0.60233918128654973</v>
      </c>
      <c r="G256" s="1">
        <v>0.45953757225433528</v>
      </c>
      <c r="H256" s="1">
        <v>0.20809248554913296</v>
      </c>
      <c r="I256" s="1">
        <v>3.4682080924855488E-2</v>
      </c>
      <c r="J256" s="1">
        <v>1.2578616352201259E-2</v>
      </c>
      <c r="K256">
        <v>0.11849710982658959</v>
      </c>
      <c r="L256">
        <v>5.4453874168866312</v>
      </c>
      <c r="M256">
        <v>1.0336000000000001E-2</v>
      </c>
    </row>
    <row r="257" spans="1:13">
      <c r="A257" s="3" t="str">
        <f>HYPERLINK("#Q6ZT12!A1","sp|Q6ZT12|UBR3_HUMAN")</f>
        <v>sp|Q6ZT12|UBR3_HUMAN</v>
      </c>
      <c r="D257" s="1">
        <v>9.9256900212314231E-2</v>
      </c>
      <c r="E257" s="1">
        <v>0.32749469214437366</v>
      </c>
      <c r="F257" s="1">
        <v>0.32271762208067939</v>
      </c>
      <c r="G257" s="1">
        <v>0.21080508474576271</v>
      </c>
      <c r="H257" s="1">
        <v>6.6737288135593223E-2</v>
      </c>
      <c r="I257" s="1">
        <v>5.6673728813559324E-2</v>
      </c>
      <c r="J257" s="1">
        <v>8.2914572864321606E-2</v>
      </c>
      <c r="K257">
        <v>1.7478813559322032E-2</v>
      </c>
      <c r="L257">
        <v>0.36846227736282672</v>
      </c>
      <c r="M257">
        <v>1.0281600000000002E-2</v>
      </c>
    </row>
    <row r="258" spans="1:13">
      <c r="A258" s="3" t="str">
        <f>HYPERLINK("#Q8TEB1!A1","sp|Q8TEB1|DCA11_HUMAN")</f>
        <v>sp|Q8TEB1|DCA11_HUMAN</v>
      </c>
      <c r="D258" s="1">
        <v>0.17712177121771217</v>
      </c>
      <c r="E258" s="1">
        <v>0.31549815498154982</v>
      </c>
      <c r="F258" s="1">
        <v>0.3081180811808118</v>
      </c>
      <c r="G258" s="1">
        <v>0.25091575091575091</v>
      </c>
      <c r="H258" s="1">
        <v>7.5091575091575088E-2</v>
      </c>
      <c r="I258" s="1">
        <v>3.8461538461538464E-2</v>
      </c>
      <c r="J258" s="1">
        <v>1.4598540145985401E-2</v>
      </c>
      <c r="K258">
        <v>2.9304029304029304E-2</v>
      </c>
      <c r="L258">
        <v>0.73528425176776824</v>
      </c>
      <c r="M258">
        <v>1.0157056000000001E-2</v>
      </c>
    </row>
    <row r="259" spans="1:13">
      <c r="A259" s="3" t="str">
        <f>HYPERLINK("#Q8N3P4!A1","sp|Q8N3P4|VPS8_HUMAN")</f>
        <v>sp|Q8N3P4|VPS8_HUMAN</v>
      </c>
      <c r="D259" s="1">
        <v>8.7078651685393263E-2</v>
      </c>
      <c r="E259" s="1">
        <v>0.20435393258426968</v>
      </c>
      <c r="F259" s="1">
        <v>0.25491573033707865</v>
      </c>
      <c r="G259" s="1">
        <v>0.17787114845938376</v>
      </c>
      <c r="H259" s="1">
        <v>4.971988795518207E-2</v>
      </c>
      <c r="I259" s="1">
        <v>5.8823529411764705E-2</v>
      </c>
      <c r="J259" s="1">
        <v>7.874015748031496E-2</v>
      </c>
      <c r="K259">
        <v>2.8711484593837534E-2</v>
      </c>
      <c r="L259">
        <v>0.5106944738679785</v>
      </c>
      <c r="M259">
        <v>1.0010112000000002E-2</v>
      </c>
    </row>
    <row r="260" spans="1:13">
      <c r="A260" s="3" t="str">
        <f>HYPERLINK("#Q9UK97!A1","sp|Q9UK97|FBX9_HUMAN")</f>
        <v>sp|Q9UK97|FBX9_HUMAN</v>
      </c>
      <c r="D260" s="1">
        <v>0.18510158013544017</v>
      </c>
      <c r="E260" s="1">
        <v>0.26862302483069977</v>
      </c>
      <c r="F260" s="1">
        <v>0.33860045146726864</v>
      </c>
      <c r="G260" s="1">
        <v>0.24161073825503357</v>
      </c>
      <c r="H260" s="1">
        <v>0.10514541387024609</v>
      </c>
      <c r="I260" s="1">
        <v>4.9217002237136466E-2</v>
      </c>
      <c r="J260" s="1">
        <v>4.6296296296296294E-2</v>
      </c>
      <c r="K260">
        <v>4.4742729306487698E-2</v>
      </c>
      <c r="L260">
        <v>1.0810323859285618</v>
      </c>
      <c r="M260">
        <v>9.8252800000000005E-3</v>
      </c>
    </row>
    <row r="261" spans="1:13">
      <c r="A261" s="3" t="str">
        <f>HYPERLINK("#Q6Q0C0!A1","sp|Q6Q0C0|TRAF7_HUMAN")</f>
        <v>sp|Q6Q0C0|TRAF7_HUMAN</v>
      </c>
      <c r="D261" s="1">
        <v>0.14864864864864866</v>
      </c>
      <c r="E261" s="1">
        <v>0.26576576576576577</v>
      </c>
      <c r="F261" s="1">
        <v>0.34234234234234234</v>
      </c>
      <c r="G261" s="1">
        <v>0.23432835820895523</v>
      </c>
      <c r="H261" s="1">
        <v>6.1194029850746269E-2</v>
      </c>
      <c r="I261" s="1">
        <v>5.6716417910447764E-2</v>
      </c>
      <c r="J261" s="1">
        <v>4.4585987261146494E-2</v>
      </c>
      <c r="K261">
        <v>2.3880597014925373E-2</v>
      </c>
      <c r="L261">
        <v>0.55959010915571394</v>
      </c>
      <c r="M261">
        <v>9.6430080000000015E-3</v>
      </c>
    </row>
    <row r="262" spans="1:13">
      <c r="A262" s="3" t="str">
        <f>HYPERLINK("#Q86Y13!A1","sp|Q86Y13|DZIP3_HUMAN")</f>
        <v>sp|Q86Y13|DZIP3_HUMAN</v>
      </c>
      <c r="D262" s="1">
        <v>0.19850498338870431</v>
      </c>
      <c r="E262" s="1">
        <v>0.39950166112956809</v>
      </c>
      <c r="F262" s="1">
        <v>0.3961794019933555</v>
      </c>
      <c r="G262" s="1">
        <v>0.29884105960264901</v>
      </c>
      <c r="H262" s="1">
        <v>0.10016556291390728</v>
      </c>
      <c r="I262" s="1">
        <v>8.6920529801324503E-2</v>
      </c>
      <c r="J262" s="1">
        <v>9.9722991689750698E-2</v>
      </c>
      <c r="K262">
        <v>2.5662251655629138E-2</v>
      </c>
      <c r="L262">
        <v>0.76689344765580447</v>
      </c>
      <c r="M262">
        <v>9.6105599999999972E-3</v>
      </c>
    </row>
    <row r="263" spans="1:13">
      <c r="A263" s="3" t="str">
        <f>HYPERLINK("#Q15916!A1","sp|Q15916|ZBTB6_HUMAN")</f>
        <v>sp|Q15916|ZBTB6_HUMAN</v>
      </c>
      <c r="D263" s="1">
        <v>0.16428571428571428</v>
      </c>
      <c r="E263" s="1">
        <v>0.38095238095238093</v>
      </c>
      <c r="F263" s="1">
        <v>0.42857142857142855</v>
      </c>
      <c r="G263" s="1">
        <v>0.32075471698113206</v>
      </c>
      <c r="H263" s="1">
        <v>7.783018867924528E-2</v>
      </c>
      <c r="I263" s="1">
        <v>7.3113207547169809E-2</v>
      </c>
      <c r="J263" s="1">
        <v>7.3529411764705885E-2</v>
      </c>
      <c r="K263">
        <v>4.2452830188679243E-2</v>
      </c>
      <c r="L263">
        <v>1.3616945532217868</v>
      </c>
      <c r="M263">
        <v>9.4913279999999985E-3</v>
      </c>
    </row>
    <row r="264" spans="1:13">
      <c r="A264" s="3" t="str">
        <f>HYPERLINK("#Q8IWV8!A1","sp|Q8IWV8|UBR2_HUMAN")</f>
        <v>sp|Q8IWV8|UBR2_HUMAN</v>
      </c>
      <c r="D264" s="1">
        <v>6.6247858366647636E-2</v>
      </c>
      <c r="E264" s="1">
        <v>0.23700742432895489</v>
      </c>
      <c r="F264" s="1">
        <v>0.24443175328383782</v>
      </c>
      <c r="G264" s="1">
        <v>0.13789173789173789</v>
      </c>
      <c r="H264" s="1">
        <v>4.0455840455840456E-2</v>
      </c>
      <c r="I264" s="1">
        <v>5.185185185185185E-2</v>
      </c>
      <c r="J264" s="1">
        <v>7.8512396694214878E-2</v>
      </c>
      <c r="K264">
        <v>8.5470085470085479E-3</v>
      </c>
      <c r="L264">
        <v>0.11785618623225461</v>
      </c>
      <c r="M264">
        <v>9.4742400000000001E-3</v>
      </c>
    </row>
    <row r="265" spans="1:13">
      <c r="A265" s="3" t="str">
        <f>HYPERLINK("#P38748!A1","sp|P38748|ETP1_YEAST")</f>
        <v>sp|P38748|ETP1_YEAST</v>
      </c>
      <c r="C265" t="s">
        <v>41</v>
      </c>
      <c r="D265" s="1">
        <v>0.20137693631669534</v>
      </c>
      <c r="E265" s="1">
        <v>0.43717728055077454</v>
      </c>
      <c r="F265" s="1">
        <v>0.46987951807228917</v>
      </c>
      <c r="G265" s="1">
        <v>0.36068376068376068</v>
      </c>
      <c r="H265" s="1">
        <v>9.914529914529914E-2</v>
      </c>
      <c r="I265" s="1">
        <v>0.10085470085470086</v>
      </c>
      <c r="J265" s="1">
        <v>0.14691943127962084</v>
      </c>
      <c r="K265">
        <v>3.5897435897435895E-2</v>
      </c>
      <c r="L265">
        <v>1.2947622178391409</v>
      </c>
      <c r="M265">
        <v>9.19968E-3</v>
      </c>
    </row>
    <row r="266" spans="1:13">
      <c r="A266" s="3" t="str">
        <f>HYPERLINK("#Q8N461!A1","sp|Q8N461|FXL16_HUMAN")</f>
        <v>sp|Q8N461|FXL16_HUMAN</v>
      </c>
      <c r="D266" s="1">
        <v>0.16421052631578947</v>
      </c>
      <c r="E266" s="1">
        <v>0.24</v>
      </c>
      <c r="F266" s="1">
        <v>0.21894736842105264</v>
      </c>
      <c r="G266" s="1">
        <v>0.19832985386221294</v>
      </c>
      <c r="H266" s="1">
        <v>0.12108559498956159</v>
      </c>
      <c r="I266" s="1">
        <v>3.7578288100208766E-2</v>
      </c>
      <c r="J266" s="1">
        <v>4.2105263157894736E-2</v>
      </c>
      <c r="K266">
        <v>5.6367432150313153E-2</v>
      </c>
      <c r="L266">
        <v>1.1179344580959811</v>
      </c>
      <c r="M266">
        <v>9.19296E-3</v>
      </c>
    </row>
    <row r="267" spans="1:13">
      <c r="A267" s="3" t="str">
        <f>HYPERLINK("#Q5XUX1!A1","sp|Q5XUX1|FBXW9_HUMAN")</f>
        <v>sp|Q5XUX1|FBXW9_HUMAN</v>
      </c>
      <c r="D267" s="1">
        <v>0.18595041322314049</v>
      </c>
      <c r="E267" s="1">
        <v>0.23760330578512398</v>
      </c>
      <c r="F267" s="1">
        <v>0.27685950413223143</v>
      </c>
      <c r="G267" s="1">
        <v>0.22540983606557377</v>
      </c>
      <c r="H267" s="1">
        <v>8.4016393442622947E-2</v>
      </c>
      <c r="I267" s="1">
        <v>2.2540983606557378E-2</v>
      </c>
      <c r="J267" s="1">
        <v>2.7272727272727271E-2</v>
      </c>
      <c r="K267">
        <v>3.8934426229508198E-2</v>
      </c>
      <c r="L267">
        <v>0.87762026337006183</v>
      </c>
      <c r="M267">
        <v>9.0105600000000008E-3</v>
      </c>
    </row>
    <row r="268" spans="1:13">
      <c r="A268" s="3" t="str">
        <f>HYPERLINK("#Q5M7Z0!A1","sp|Q5M7Z0|RNFT1_HUMAN")</f>
        <v>sp|Q5M7Z0|RNFT1_HUMAN</v>
      </c>
      <c r="D268" s="1">
        <v>0.20417633410672853</v>
      </c>
      <c r="E268" s="1">
        <v>0.3248259860788863</v>
      </c>
      <c r="F268" s="1">
        <v>0.35266821345707655</v>
      </c>
      <c r="G268" s="1">
        <v>0.31724137931034485</v>
      </c>
      <c r="H268" s="1">
        <v>0.1103448275862069</v>
      </c>
      <c r="I268" s="1">
        <v>4.3678160919540229E-2</v>
      </c>
      <c r="J268" s="1">
        <v>2.8985507246376812E-2</v>
      </c>
      <c r="K268">
        <v>3.9080459770114942E-2</v>
      </c>
      <c r="L268">
        <v>1.2397938961553707</v>
      </c>
      <c r="M268">
        <v>9.0086400000000018E-3</v>
      </c>
    </row>
    <row r="269" spans="1:13">
      <c r="A269" s="3" t="str">
        <f>HYPERLINK("#Q12899!A1","sp|Q12899|TRI26_HUMAN")</f>
        <v>sp|Q12899|TRI26_HUMAN</v>
      </c>
      <c r="D269" s="1">
        <v>0.17196261682242991</v>
      </c>
      <c r="E269" s="1">
        <v>0.3794392523364486</v>
      </c>
      <c r="F269" s="1">
        <v>0.49345794392523362</v>
      </c>
      <c r="G269" s="1">
        <v>0.30983302411873842</v>
      </c>
      <c r="H269" s="1">
        <v>0.12615955473098331</v>
      </c>
      <c r="I269" s="1">
        <v>6.4935064935064929E-2</v>
      </c>
      <c r="J269" s="1">
        <v>6.5868263473053898E-2</v>
      </c>
      <c r="K269">
        <v>2.9684601113172542E-2</v>
      </c>
      <c r="L269">
        <v>0.91972697326527175</v>
      </c>
      <c r="M269">
        <v>8.8985599999999998E-3</v>
      </c>
    </row>
    <row r="270" spans="1:13">
      <c r="A270" s="3" t="str">
        <f>HYPERLINK("#Q9Y483!A1","sp|Q9Y483|MTF2_HUMAN")</f>
        <v>sp|Q9Y483|MTF2_HUMAN</v>
      </c>
      <c r="D270" s="1">
        <v>0.32767402376910015</v>
      </c>
      <c r="E270" s="1">
        <v>0.44482173174872663</v>
      </c>
      <c r="F270" s="1">
        <v>0.42614601018675724</v>
      </c>
      <c r="G270" s="1">
        <v>0.38279932546374368</v>
      </c>
      <c r="H270" s="1">
        <v>0.13153456998313659</v>
      </c>
      <c r="I270" s="1">
        <v>9.4435075885328831E-2</v>
      </c>
      <c r="J270" s="1">
        <v>0.11453744493392071</v>
      </c>
      <c r="K270">
        <v>3.3726812816188868E-2</v>
      </c>
      <c r="L270">
        <v>1.2910601196079043</v>
      </c>
      <c r="M270">
        <v>8.8524799999999994E-3</v>
      </c>
    </row>
    <row r="271" spans="1:13">
      <c r="A271" s="3" t="str">
        <f>HYPERLINK("#Q8NAP8!A1","sp|Q8NAP8|ZBT8B_HUMAN")</f>
        <v>sp|Q8NAP8|ZBT8B_HUMAN</v>
      </c>
      <c r="D271" s="1">
        <v>0.27291242362525459</v>
      </c>
      <c r="E271" s="1">
        <v>0.45824847250509165</v>
      </c>
      <c r="F271" s="1">
        <v>0.59470468431771895</v>
      </c>
      <c r="G271" s="1">
        <v>0.46868686868686871</v>
      </c>
      <c r="H271" s="1">
        <v>0.16565656565656567</v>
      </c>
      <c r="I271" s="1">
        <v>4.4444444444444446E-2</v>
      </c>
      <c r="J271" s="1">
        <v>3.8793103448275863E-2</v>
      </c>
      <c r="K271">
        <v>3.6363636363636362E-2</v>
      </c>
      <c r="L271">
        <v>1.7043158861340679</v>
      </c>
      <c r="M271">
        <v>8.7171839999999993E-3</v>
      </c>
    </row>
    <row r="272" spans="1:13">
      <c r="A272" s="3" t="str">
        <f>HYPERLINK("#Q96CT2!A1","sp|Q96CT2|KLH29_HUMAN")</f>
        <v>sp|Q96CT2|KLH29_HUMAN</v>
      </c>
      <c r="D272" s="1">
        <v>0.14900153609831029</v>
      </c>
      <c r="E272" s="1">
        <v>0.2119815668202765</v>
      </c>
      <c r="F272" s="1">
        <v>0.22580645161290322</v>
      </c>
      <c r="G272" s="1">
        <v>0.17251908396946564</v>
      </c>
      <c r="H272" s="1">
        <v>0.11297709923664122</v>
      </c>
      <c r="I272" s="1">
        <v>4.2748091603053436E-2</v>
      </c>
      <c r="J272" s="1">
        <v>1.7699115044247787E-2</v>
      </c>
      <c r="K272">
        <v>2.748091603053435E-2</v>
      </c>
      <c r="L272">
        <v>0.47409824602295902</v>
      </c>
      <c r="M272">
        <v>8.6906880000000002E-3</v>
      </c>
    </row>
    <row r="273" spans="1:13">
      <c r="A273" s="3" t="str">
        <f>HYPERLINK("#P15918!A1","sp|P15918|RAG1_HUMAN")</f>
        <v>sp|P15918|RAG1_HUMAN</v>
      </c>
      <c r="D273" s="1">
        <v>0.10490856592877768</v>
      </c>
      <c r="E273" s="1">
        <v>0.33878729547641961</v>
      </c>
      <c r="F273" s="1">
        <v>0.39461020211742059</v>
      </c>
      <c r="G273" s="1">
        <v>0.21284755512943432</v>
      </c>
      <c r="H273" s="1">
        <v>8.2454458293384464E-2</v>
      </c>
      <c r="I273" s="1">
        <v>8.7248322147651006E-2</v>
      </c>
      <c r="J273" s="1">
        <v>0.13063063063063063</v>
      </c>
      <c r="K273">
        <v>2.9721955896452542E-2</v>
      </c>
      <c r="L273">
        <v>0.63262456462247985</v>
      </c>
      <c r="M273">
        <v>8.6800000000000002E-3</v>
      </c>
    </row>
    <row r="274" spans="1:13">
      <c r="A274" s="3" t="str">
        <f>HYPERLINK("#Q96KE9!A1","sp|Q96KE9|BTBD6_HUMAN")</f>
        <v>sp|Q96KE9|BTBD6_HUMAN</v>
      </c>
      <c r="D274" s="1">
        <v>0.10187110187110188</v>
      </c>
      <c r="E274" s="1">
        <v>0.20790020790020791</v>
      </c>
      <c r="F274" s="1">
        <v>0.20374220374220375</v>
      </c>
      <c r="G274" s="1">
        <v>0.14432989690721648</v>
      </c>
      <c r="H274" s="1">
        <v>9.2783505154639179E-2</v>
      </c>
      <c r="I274" s="1">
        <v>3.9175257731958762E-2</v>
      </c>
      <c r="J274" s="1">
        <v>1.4285714285714285E-2</v>
      </c>
      <c r="K274">
        <v>5.5670103092783509E-2</v>
      </c>
      <c r="L274">
        <v>0.80348602401955571</v>
      </c>
      <c r="M274">
        <v>8.1993599999999993E-3</v>
      </c>
    </row>
    <row r="275" spans="1:13">
      <c r="A275" s="3" t="str">
        <f>HYPERLINK("#Q5T0T0!A1","sp|Q5T0T0|MARH8_HUMAN")</f>
        <v>sp|Q5T0T0|MARH8_HUMAN</v>
      </c>
      <c r="D275" s="1">
        <v>0.21254355400696864</v>
      </c>
      <c r="E275" s="1">
        <v>0.43205574912891986</v>
      </c>
      <c r="F275" s="1">
        <v>0.5331010452961672</v>
      </c>
      <c r="G275" s="1">
        <v>0.37457044673539519</v>
      </c>
      <c r="H275" s="1">
        <v>0.11683848797250859</v>
      </c>
      <c r="I275" s="1">
        <v>7.2164948453608241E-2</v>
      </c>
      <c r="J275" s="1">
        <v>5.5045871559633031E-2</v>
      </c>
      <c r="K275">
        <v>8.247422680412371E-2</v>
      </c>
      <c r="L275">
        <v>3.0892407978176921</v>
      </c>
      <c r="M275">
        <v>8.0609280000000002E-3</v>
      </c>
    </row>
    <row r="276" spans="1:13">
      <c r="A276" s="3" t="str">
        <f>HYPERLINK("#Q8IX29!A1","sp|Q8IX29|FBX16_HUMAN")</f>
        <v>sp|Q8IX29|FBX16_HUMAN</v>
      </c>
      <c r="D276" s="1">
        <v>0.37847222222222221</v>
      </c>
      <c r="E276" s="1">
        <v>0.42708333333333331</v>
      </c>
      <c r="F276" s="1">
        <v>0.4826388888888889</v>
      </c>
      <c r="G276" s="1">
        <v>0.45547945205479451</v>
      </c>
      <c r="H276" s="1">
        <v>0.2363013698630137</v>
      </c>
      <c r="I276" s="1">
        <v>9.2465753424657529E-2</v>
      </c>
      <c r="J276" s="1">
        <v>9.7744360902255634E-2</v>
      </c>
      <c r="K276">
        <v>0.13356164383561644</v>
      </c>
      <c r="L276">
        <v>6.0834584349784198</v>
      </c>
      <c r="M276">
        <v>7.827456E-3</v>
      </c>
    </row>
    <row r="277" spans="1:13">
      <c r="A277" s="3" t="str">
        <f>HYPERLINK("#Q06554!A1","sp|Q06554|IRC20_YEAST")</f>
        <v>sp|Q06554|IRC20_YEAST</v>
      </c>
      <c r="C277" t="s">
        <v>47</v>
      </c>
      <c r="D277" s="1">
        <v>9.858247422680412E-2</v>
      </c>
      <c r="E277" s="1">
        <v>0.25966494845360827</v>
      </c>
      <c r="F277" s="1">
        <v>0.29639175257731959</v>
      </c>
      <c r="G277" s="1">
        <v>0.17416452442159383</v>
      </c>
      <c r="H277" s="1">
        <v>4.4987146529562982E-2</v>
      </c>
      <c r="I277" s="1">
        <v>7.5192802056555264E-2</v>
      </c>
      <c r="J277" s="1">
        <v>0.11808118081180811</v>
      </c>
      <c r="K277">
        <v>1.4138817480719794E-2</v>
      </c>
      <c r="L277">
        <v>0.24624804224132801</v>
      </c>
      <c r="M277">
        <v>7.7102079999999988E-3</v>
      </c>
    </row>
    <row r="278" spans="1:13">
      <c r="A278" s="3" t="str">
        <f>HYPERLINK("#P31244!A1","sp|P31244|RAD16_YEAST")</f>
        <v>sp|P31244|RAD16_YEAST</v>
      </c>
      <c r="C278" t="s">
        <v>43</v>
      </c>
      <c r="D278" s="1">
        <v>0.21755725190839695</v>
      </c>
      <c r="E278" s="1">
        <v>0.30152671755725191</v>
      </c>
      <c r="F278" s="1">
        <v>0.27353689567430023</v>
      </c>
      <c r="G278" s="1">
        <v>0.24050632911392406</v>
      </c>
      <c r="H278" s="1">
        <v>9.3670886075949367E-2</v>
      </c>
      <c r="I278" s="1">
        <v>8.4810126582278475E-2</v>
      </c>
      <c r="J278" s="1">
        <v>0.12631578947368421</v>
      </c>
      <c r="K278">
        <v>2.6582278481012658E-2</v>
      </c>
      <c r="L278">
        <v>0.63932062169524106</v>
      </c>
      <c r="M278">
        <v>7.6554240000000001E-3</v>
      </c>
    </row>
    <row r="279" spans="1:13">
      <c r="A279" s="3" t="str">
        <f>HYPERLINK("#Q96PU4!A1","sp|Q96PU4|UHRF2_HUMAN")</f>
        <v>sp|Q96PU4|UHRF2_HUMAN</v>
      </c>
      <c r="D279" s="1">
        <v>0.19172932330827067</v>
      </c>
      <c r="E279" s="1">
        <v>0.27192982456140352</v>
      </c>
      <c r="F279" s="1">
        <v>0.36340852130325813</v>
      </c>
      <c r="G279" s="1">
        <v>0.24937655860349128</v>
      </c>
      <c r="H279" s="1">
        <v>0.13466334164588528</v>
      </c>
      <c r="I279" s="1">
        <v>7.3566084788029923E-2</v>
      </c>
      <c r="J279" s="1">
        <v>0.14000000000000001</v>
      </c>
      <c r="K279">
        <v>4.2394014962593519E-2</v>
      </c>
      <c r="L279">
        <v>1.0572073556756489</v>
      </c>
      <c r="M279">
        <v>7.5528959999999999E-3</v>
      </c>
    </row>
    <row r="280" spans="1:13">
      <c r="A280" s="3" t="str">
        <f>HYPERLINK("#O15541!A1","sp|O15541|R113A_HUMAN")</f>
        <v>sp|O15541|R113A_HUMAN</v>
      </c>
      <c r="D280" s="1">
        <v>0.54277286135693215</v>
      </c>
      <c r="E280" s="1">
        <v>0.54867256637168138</v>
      </c>
      <c r="F280" s="1">
        <v>0.64011799410029502</v>
      </c>
      <c r="G280" s="1">
        <v>0.62390670553935856</v>
      </c>
      <c r="H280" s="1">
        <v>0.26239067055393583</v>
      </c>
      <c r="I280" s="1">
        <v>8.4548104956268216E-2</v>
      </c>
      <c r="J280" s="1">
        <v>9.8130841121495324E-2</v>
      </c>
      <c r="K280">
        <v>7.2886297376093298E-2</v>
      </c>
      <c r="L280">
        <v>4.5474249674880358</v>
      </c>
      <c r="M280">
        <v>7.5200000000000006E-3</v>
      </c>
    </row>
    <row r="281" spans="1:13">
      <c r="A281" s="3" t="str">
        <f>HYPERLINK("#Q9H000!A1","sp|Q9H000|MKRN2_HUMAN")</f>
        <v>sp|Q9H000|MKRN2_HUMAN</v>
      </c>
      <c r="D281" s="1">
        <v>0.25970873786407767</v>
      </c>
      <c r="E281" s="1">
        <v>0.36407766990291263</v>
      </c>
      <c r="F281" s="1">
        <v>0.42475728155339804</v>
      </c>
      <c r="G281" s="1">
        <v>0.35096153846153844</v>
      </c>
      <c r="H281" s="1">
        <v>0.11778846153846154</v>
      </c>
      <c r="I281" s="1">
        <v>6.25E-2</v>
      </c>
      <c r="J281" s="1">
        <v>4.7945205479452052E-2</v>
      </c>
      <c r="K281">
        <v>3.8461538461538464E-2</v>
      </c>
      <c r="L281">
        <v>1.3498520710059172</v>
      </c>
      <c r="M281">
        <v>7.5018240000000007E-3</v>
      </c>
    </row>
    <row r="282" spans="1:13">
      <c r="A282" s="3" t="str">
        <f>HYPERLINK("#Q96DX4!A1","sp|Q96DX4|RSPRY_HUMAN")</f>
        <v>sp|Q96DX4|RSPRY_HUMAN</v>
      </c>
      <c r="D282" s="1">
        <v>0.12587412587412589</v>
      </c>
      <c r="E282" s="1">
        <v>0.22202797202797203</v>
      </c>
      <c r="F282" s="1">
        <v>0.18006993006993008</v>
      </c>
      <c r="G282" s="1">
        <v>0.13368055555555555</v>
      </c>
      <c r="H282" s="1">
        <v>0.10416666666666667</v>
      </c>
      <c r="I282" s="1">
        <v>4.3402777777777776E-2</v>
      </c>
      <c r="J282" s="1">
        <v>3.896103896103896E-2</v>
      </c>
      <c r="K282">
        <v>2.7777777777777776E-2</v>
      </c>
      <c r="L282">
        <v>0.37133487654320985</v>
      </c>
      <c r="M282">
        <v>7.4905600000000003E-3</v>
      </c>
    </row>
    <row r="283" spans="1:13">
      <c r="A283" s="3" t="str">
        <f>HYPERLINK("#Q04922!A1","sp|Q04922|MFB1_YEAST")</f>
        <v>sp|Q04922|MFB1_YEAST</v>
      </c>
      <c r="C283" t="s">
        <v>44</v>
      </c>
      <c r="D283" s="1">
        <v>0.39913232104121477</v>
      </c>
      <c r="E283" s="1">
        <v>0.46854663774403471</v>
      </c>
      <c r="F283" s="1">
        <v>0.57917570498915405</v>
      </c>
      <c r="G283" s="1">
        <v>0.5161290322580645</v>
      </c>
      <c r="H283" s="1">
        <v>0.13118279569892474</v>
      </c>
      <c r="I283" s="1">
        <v>8.8172043010752682E-2</v>
      </c>
      <c r="J283" s="1">
        <v>0.10833333333333334</v>
      </c>
      <c r="K283">
        <v>3.870967741935484E-2</v>
      </c>
      <c r="L283">
        <v>1.9979188345473464</v>
      </c>
      <c r="M283">
        <v>7.4810879999999995E-3</v>
      </c>
    </row>
    <row r="284" spans="1:13">
      <c r="A284" s="3" t="str">
        <f>HYPERLINK("#P39014!A1","sp|P39014|MET30_YEAST")</f>
        <v>sp|P39014|MET30_YEAST</v>
      </c>
      <c r="C284" t="s">
        <v>42</v>
      </c>
      <c r="D284" s="1">
        <v>0.20911949685534592</v>
      </c>
      <c r="E284" s="1">
        <v>0.31289308176100628</v>
      </c>
      <c r="F284" s="1">
        <v>0.28144654088050314</v>
      </c>
      <c r="G284" s="1">
        <v>0.23593749999999999</v>
      </c>
      <c r="H284" s="1">
        <v>0.11874999999999999</v>
      </c>
      <c r="I284" s="1">
        <v>6.7187499999999997E-2</v>
      </c>
      <c r="J284" s="1">
        <v>3.9735099337748346E-2</v>
      </c>
      <c r="K284">
        <v>6.5625000000000003E-2</v>
      </c>
      <c r="L284">
        <v>1.54833984375</v>
      </c>
      <c r="M284">
        <v>7.2253440000000007E-3</v>
      </c>
    </row>
    <row r="285" spans="1:13">
      <c r="A285" s="3" t="str">
        <f>HYPERLINK("#Q6ZN54!A1","sp|Q6ZN54|DEFI8_HUMAN")</f>
        <v>sp|Q6ZN54|DEFI8_HUMAN</v>
      </c>
      <c r="D285" s="1">
        <v>0.15944881889763779</v>
      </c>
      <c r="E285" s="1">
        <v>0.23425196850393701</v>
      </c>
      <c r="F285" s="1">
        <v>0.297244094488189</v>
      </c>
      <c r="G285" s="1">
        <v>0.173828125</v>
      </c>
      <c r="H285" s="1">
        <v>0.12109375</v>
      </c>
      <c r="I285" s="1">
        <v>4.4921875E-2</v>
      </c>
      <c r="J285" s="1">
        <v>2.247191011235955E-2</v>
      </c>
      <c r="K285">
        <v>3.7109375E-2</v>
      </c>
      <c r="L285">
        <v>0.6450653076171875</v>
      </c>
      <c r="M285">
        <v>7.0917119999999991E-3</v>
      </c>
    </row>
    <row r="286" spans="1:13">
      <c r="A286" s="3" t="str">
        <f>HYPERLINK("#Q9NSE2!A1","sp|Q9NSE2|CISH_HUMAN")</f>
        <v>sp|Q9NSE2|CISH_HUMAN</v>
      </c>
      <c r="D286" s="1">
        <v>0.2283464566929134</v>
      </c>
      <c r="E286" s="1">
        <v>0.40157480314960631</v>
      </c>
      <c r="F286" s="1">
        <v>0.50393700787401574</v>
      </c>
      <c r="G286" s="1">
        <v>0.34883720930232559</v>
      </c>
      <c r="H286" s="1">
        <v>0.20542635658914729</v>
      </c>
      <c r="I286" s="1">
        <v>2.7131782945736434E-2</v>
      </c>
      <c r="J286" s="1">
        <v>5.5555555555555552E-2</v>
      </c>
      <c r="K286">
        <v>6.9767441860465115E-2</v>
      </c>
      <c r="L286">
        <v>2.4337479718766901</v>
      </c>
      <c r="M286">
        <v>6.84288E-3</v>
      </c>
    </row>
    <row r="287" spans="1:13">
      <c r="A287" s="3" t="str">
        <f>HYPERLINK("#Q9Y2F9!A1","sp|Q9Y2F9|BTBD3_HUMAN")</f>
        <v>sp|Q9Y2F9|BTBD3_HUMAN</v>
      </c>
      <c r="D287" s="1">
        <v>7.7220077220077218E-2</v>
      </c>
      <c r="E287" s="1">
        <v>0.22586872586872586</v>
      </c>
      <c r="F287" s="1">
        <v>0.22972972972972974</v>
      </c>
      <c r="G287" s="1">
        <v>0.18007662835249041</v>
      </c>
      <c r="H287" s="1">
        <v>6.8965517241379309E-2</v>
      </c>
      <c r="I287" s="1">
        <v>6.8965517241379309E-2</v>
      </c>
      <c r="J287" s="1">
        <v>0.14893617021276595</v>
      </c>
      <c r="K287">
        <v>3.4482758620689655E-2</v>
      </c>
      <c r="L287">
        <v>0.62095389087065667</v>
      </c>
      <c r="M287">
        <v>6.792191999999999E-3</v>
      </c>
    </row>
    <row r="288" spans="1:13">
      <c r="A288" s="3" t="str">
        <f>HYPERLINK("#Q06640!A1","sp|Q06640|YD306_YEAST")</f>
        <v>sp|Q06640|YD306_YEAST</v>
      </c>
      <c r="C288" t="s">
        <v>45</v>
      </c>
      <c r="D288" s="1">
        <v>0.18143459915611815</v>
      </c>
      <c r="E288" s="1">
        <v>0.15189873417721519</v>
      </c>
      <c r="F288" s="1">
        <v>0.24683544303797469</v>
      </c>
      <c r="G288" s="1">
        <v>0.19456066945606695</v>
      </c>
      <c r="H288" s="1">
        <v>0.12552301255230125</v>
      </c>
      <c r="I288" s="1">
        <v>9.4142259414225937E-2</v>
      </c>
      <c r="J288" s="1">
        <v>0.21505376344086022</v>
      </c>
      <c r="K288">
        <v>7.5313807531380755E-2</v>
      </c>
      <c r="L288">
        <v>1.4653104812590818</v>
      </c>
      <c r="M288">
        <v>6.4281599999999996E-3</v>
      </c>
    </row>
    <row r="289" spans="1:13">
      <c r="A289" s="3" t="str">
        <f>HYPERLINK("#Q07963!A1","sp|Q07963|UBR2_YEAST")</f>
        <v>sp|Q07963|UBR2_YEAST</v>
      </c>
      <c r="C289" t="s">
        <v>46</v>
      </c>
      <c r="D289" s="1">
        <v>4.7109207708779445E-2</v>
      </c>
      <c r="E289" s="1">
        <v>0.16274089935760172</v>
      </c>
      <c r="F289" s="1">
        <v>0.1943254817987152</v>
      </c>
      <c r="G289" s="1">
        <v>0.10363247863247864</v>
      </c>
      <c r="H289" s="1">
        <v>3.1517094017094016E-2</v>
      </c>
      <c r="I289" s="1">
        <v>6.6773504273504272E-2</v>
      </c>
      <c r="J289" s="1">
        <v>0.10824742268041238</v>
      </c>
      <c r="K289">
        <v>1.8162393162393164E-2</v>
      </c>
      <c r="L289">
        <v>0.18822138213163858</v>
      </c>
      <c r="M289">
        <v>6.3536E-3</v>
      </c>
    </row>
    <row r="290" spans="1:13">
      <c r="A290" s="3" t="str">
        <f>HYPERLINK("#Q14139!A1","sp|Q14139|UBE4A_HUMAN")</f>
        <v>sp|Q14139|UBE4A_HUMAN</v>
      </c>
      <c r="D290" s="1">
        <v>6.120527306967985E-2</v>
      </c>
      <c r="E290" s="1">
        <v>0.18832391713747645</v>
      </c>
      <c r="F290" s="1">
        <v>0.2128060263653484</v>
      </c>
      <c r="G290" s="1">
        <v>0.13227016885553472</v>
      </c>
      <c r="H290" s="1">
        <v>4.9718574108818012E-2</v>
      </c>
      <c r="I290" s="1">
        <v>4.7842401500938089E-2</v>
      </c>
      <c r="J290" s="1">
        <v>5.6737588652482268E-2</v>
      </c>
      <c r="K290">
        <v>1.8761726078799251E-2</v>
      </c>
      <c r="L290">
        <v>0.24816166764640665</v>
      </c>
      <c r="M290">
        <v>6.3487999999999999E-3</v>
      </c>
    </row>
    <row r="291" spans="1:13">
      <c r="A291" s="3" t="str">
        <f>HYPERLINK("#Q9ULV8!A1","sp|Q9ULV8|CBLC_HUMAN")</f>
        <v>sp|Q9ULV8|CBLC_HUMAN</v>
      </c>
      <c r="D291" s="1">
        <v>0.18936170212765957</v>
      </c>
      <c r="E291" s="1">
        <v>0.31489361702127661</v>
      </c>
      <c r="F291" s="1">
        <v>0.37659574468085105</v>
      </c>
      <c r="G291" s="1">
        <v>0.29746835443037972</v>
      </c>
      <c r="H291" s="1">
        <v>0.10970464135021098</v>
      </c>
      <c r="I291" s="1">
        <v>3.3755274261603373E-2</v>
      </c>
      <c r="J291" s="1">
        <v>2.1276595744680851E-2</v>
      </c>
      <c r="K291">
        <v>5.0632911392405063E-2</v>
      </c>
      <c r="L291">
        <v>1.5061688831917961</v>
      </c>
      <c r="M291">
        <v>6.3452159999999999E-3</v>
      </c>
    </row>
    <row r="292" spans="1:13">
      <c r="A292" s="3" t="str">
        <f>HYPERLINK("#Q8WWF5!A1","sp|Q8WWF5|ZNRF4_HUMAN")</f>
        <v>sp|Q8WWF5|ZNRF4_HUMAN</v>
      </c>
      <c r="D292" s="1">
        <v>0.13647058823529412</v>
      </c>
      <c r="E292" s="1">
        <v>0.42588235294117649</v>
      </c>
      <c r="F292" s="1">
        <v>0.37176470588235294</v>
      </c>
      <c r="G292" s="1">
        <v>0.27505827505827507</v>
      </c>
      <c r="H292" s="1">
        <v>0.12587412587412589</v>
      </c>
      <c r="I292" s="1">
        <v>2.564102564102564E-2</v>
      </c>
      <c r="J292" s="1">
        <v>1.6949152542372881E-2</v>
      </c>
      <c r="K292">
        <v>5.3613053613053616E-2</v>
      </c>
      <c r="L292">
        <v>1.474671404741335</v>
      </c>
      <c r="M292">
        <v>6.3178240000000005E-3</v>
      </c>
    </row>
    <row r="293" spans="1:13">
      <c r="A293" s="3" t="str">
        <f>HYPERLINK("#Q96IK5!A1","sp|Q96IK5|GMCL1_HUMAN")</f>
        <v>sp|Q96IK5|GMCL1_HUMAN</v>
      </c>
      <c r="D293" s="1">
        <v>0.12328767123287671</v>
      </c>
      <c r="E293" s="1">
        <v>0.20156555772994128</v>
      </c>
      <c r="F293" s="1">
        <v>0.25440313111545987</v>
      </c>
      <c r="G293" s="1">
        <v>0.19223300970873786</v>
      </c>
      <c r="H293" s="1">
        <v>9.3203883495145634E-2</v>
      </c>
      <c r="I293" s="1">
        <v>6.2135922330097085E-2</v>
      </c>
      <c r="J293" s="1">
        <v>3.0303030303030304E-2</v>
      </c>
      <c r="K293">
        <v>4.4660194174757278E-2</v>
      </c>
      <c r="L293">
        <v>0.85851635403902338</v>
      </c>
      <c r="M293">
        <v>6.2560000000000011E-3</v>
      </c>
    </row>
    <row r="294" spans="1:13">
      <c r="A294" s="3" t="str">
        <f>HYPERLINK("#Q969Q1!A1","sp|Q969Q1|TRI63_HUMAN")</f>
        <v>sp|Q969Q1|TRI63_HUMAN</v>
      </c>
      <c r="D294" s="1">
        <v>0.10315186246418338</v>
      </c>
      <c r="E294" s="1">
        <v>0.28653295128939826</v>
      </c>
      <c r="F294" s="1">
        <v>0.42693409742120342</v>
      </c>
      <c r="G294" s="1">
        <v>0.24079320113314448</v>
      </c>
      <c r="H294" s="1">
        <v>7.9320113314447591E-2</v>
      </c>
      <c r="I294" s="1">
        <v>7.0821529745042494E-2</v>
      </c>
      <c r="J294" s="1">
        <v>7.0588235294117646E-2</v>
      </c>
      <c r="K294">
        <v>6.79886685552408E-2</v>
      </c>
      <c r="L294">
        <v>1.6371209142196794</v>
      </c>
      <c r="M294">
        <v>5.9903999999999999E-3</v>
      </c>
    </row>
    <row r="295" spans="1:13">
      <c r="A295" s="3" t="str">
        <f>HYPERLINK("#Q99619!A1","sp|Q99619|SPSB2_HUMAN")</f>
        <v>sp|Q99619|SPSB2_HUMAN</v>
      </c>
      <c r="D295" s="1">
        <v>0.32046332046332049</v>
      </c>
      <c r="E295" s="1">
        <v>0.46332046332046334</v>
      </c>
      <c r="F295" s="1">
        <v>0.36293436293436293</v>
      </c>
      <c r="G295" s="1">
        <v>0.3269961977186312</v>
      </c>
      <c r="H295" s="1">
        <v>0.17870722433460076</v>
      </c>
      <c r="I295" s="1">
        <v>2.6615969581749048E-2</v>
      </c>
      <c r="J295" s="1">
        <v>3.4883720930232558E-2</v>
      </c>
      <c r="K295">
        <v>7.2243346007604556E-2</v>
      </c>
      <c r="L295">
        <v>2.3623299454958144</v>
      </c>
      <c r="M295">
        <v>5.9608319999999992E-3</v>
      </c>
    </row>
    <row r="296" spans="1:13">
      <c r="A296" s="3" t="str">
        <f>HYPERLINK("#Q8WU17!A1","sp|Q8WU17|RN139_HUMAN")</f>
        <v>sp|Q8WU17|RN139_HUMAN</v>
      </c>
      <c r="D296" s="1">
        <v>9.0909090909090912E-2</v>
      </c>
      <c r="E296" s="1">
        <v>0.10606060606060606</v>
      </c>
      <c r="F296" s="1">
        <v>0.15</v>
      </c>
      <c r="G296" s="1">
        <v>0.10692771084337349</v>
      </c>
      <c r="H296" s="1">
        <v>4.0662650602409638E-2</v>
      </c>
      <c r="I296" s="1">
        <v>2.4096385542168676E-2</v>
      </c>
      <c r="J296" s="1">
        <v>1.4084507042253521E-2</v>
      </c>
      <c r="K296">
        <v>2.86144578313253E-2</v>
      </c>
      <c r="L296">
        <v>0.30596784729278559</v>
      </c>
      <c r="M296">
        <v>5.7881600000000005E-3</v>
      </c>
    </row>
    <row r="297" spans="1:13">
      <c r="A297" s="3" t="str">
        <f>HYPERLINK("#Q9UK96!A1","sp|Q9UK96|FBX10_HUMAN")</f>
        <v>sp|Q9UK96|FBX10_HUMAN</v>
      </c>
      <c r="D297" s="1">
        <v>0.1407563025210084</v>
      </c>
      <c r="E297" s="1">
        <v>0.28256302521008403</v>
      </c>
      <c r="F297" s="1">
        <v>0.26785714285714285</v>
      </c>
      <c r="G297" s="1">
        <v>0.20502092050209206</v>
      </c>
      <c r="H297" s="1">
        <v>0.12656903765690378</v>
      </c>
      <c r="I297" s="1">
        <v>4.4979079497907949E-2</v>
      </c>
      <c r="J297" s="1">
        <v>4.0816326530612242E-2</v>
      </c>
      <c r="K297">
        <v>1.6736401673640166E-2</v>
      </c>
      <c r="L297">
        <v>0.34313124770224607</v>
      </c>
      <c r="M297">
        <v>5.6831999999999994E-3</v>
      </c>
    </row>
    <row r="298" spans="1:13">
      <c r="A298" s="3" t="str">
        <f>HYPERLINK("#Q07457!A1","sp|Q07457|BRE1_YEAST")</f>
        <v>sp|Q07457|BRE1_YEAST</v>
      </c>
      <c r="C298" t="s">
        <v>48</v>
      </c>
      <c r="D298" s="1">
        <v>0.17241379310344829</v>
      </c>
      <c r="E298" s="1">
        <v>0.61494252873563215</v>
      </c>
      <c r="F298" s="1">
        <v>0.74856321839080464</v>
      </c>
      <c r="G298" s="1">
        <v>0.54</v>
      </c>
      <c r="H298" s="1">
        <v>7.571428571428572E-2</v>
      </c>
      <c r="I298" s="1">
        <v>0.11714285714285715</v>
      </c>
      <c r="J298" s="1">
        <v>0.1402116402116402</v>
      </c>
      <c r="K298">
        <v>2.8571428571428571E-2</v>
      </c>
      <c r="L298">
        <v>1.5428571428571429</v>
      </c>
      <c r="M298">
        <v>5.6230400000000002E-3</v>
      </c>
    </row>
    <row r="299" spans="1:13">
      <c r="A299" s="3" t="str">
        <f>HYPERLINK("#Q8WVZ9!A1","sp|Q8WVZ9|KBTB7_HUMAN")</f>
        <v>sp|Q8WVZ9|KBTB7_HUMAN</v>
      </c>
      <c r="D299" s="1">
        <v>8.9705882352941177E-2</v>
      </c>
      <c r="E299" s="1">
        <v>0.23676470588235293</v>
      </c>
      <c r="F299" s="1">
        <v>0.22058823529411764</v>
      </c>
      <c r="G299" s="1">
        <v>0.17251461988304093</v>
      </c>
      <c r="H299" s="1">
        <v>5.1169590643274851E-2</v>
      </c>
      <c r="I299" s="1">
        <v>3.8011695906432746E-2</v>
      </c>
      <c r="J299" s="1">
        <v>1.6949152542372881E-2</v>
      </c>
      <c r="K299">
        <v>2.1929824561403508E-2</v>
      </c>
      <c r="L299">
        <v>0.3783215348312301</v>
      </c>
      <c r="M299">
        <v>5.5910400000000002E-3</v>
      </c>
    </row>
    <row r="300" spans="1:13">
      <c r="A300" s="3" t="str">
        <f>HYPERLINK("#Q13618!A1","sp|Q13618|CUL3_HUMAN")</f>
        <v>sp|Q13618|CUL3_HUMAN</v>
      </c>
      <c r="D300" s="1">
        <v>8.5078534031413619E-2</v>
      </c>
      <c r="E300" s="1">
        <v>0.20157068062827224</v>
      </c>
      <c r="F300" s="1">
        <v>0.31020942408376961</v>
      </c>
      <c r="G300" s="1">
        <v>0.1640625</v>
      </c>
      <c r="H300" s="1">
        <v>8.0729166666666671E-2</v>
      </c>
      <c r="I300" s="1">
        <v>7.8125E-2</v>
      </c>
      <c r="J300" s="1">
        <v>0.11904761904761904</v>
      </c>
      <c r="K300">
        <v>2.6041666666666668E-2</v>
      </c>
      <c r="L300">
        <v>0.42724609375</v>
      </c>
      <c r="M300">
        <v>5.4182399999999995E-3</v>
      </c>
    </row>
    <row r="301" spans="1:13">
      <c r="A301" s="3" t="str">
        <f>HYPERLINK("#Q9H0A6!A1","sp|Q9H0A6|RNF32_HUMAN")</f>
        <v>sp|Q9H0A6|RNF32_HUMAN</v>
      </c>
      <c r="D301" s="1">
        <v>0.18994413407821228</v>
      </c>
      <c r="E301" s="1">
        <v>0.37150837988826818</v>
      </c>
      <c r="F301" s="1">
        <v>0.5027932960893855</v>
      </c>
      <c r="G301" s="1">
        <v>0.31767955801104975</v>
      </c>
      <c r="H301" s="1">
        <v>0.11878453038674033</v>
      </c>
      <c r="I301" s="1">
        <v>9.9447513812154692E-2</v>
      </c>
      <c r="J301" s="1">
        <v>0.15652173913043479</v>
      </c>
      <c r="K301">
        <v>6.9060773480662987E-2</v>
      </c>
      <c r="L301">
        <v>2.1939195995238245</v>
      </c>
      <c r="M301">
        <v>5.3312000000000012E-3</v>
      </c>
    </row>
    <row r="302" spans="1:13">
      <c r="A302" s="3" t="str">
        <f>HYPERLINK("#Q9UK99!A1","sp|Q9UK99|FBX3_HUMAN")</f>
        <v>sp|Q9UK99|FBX3_HUMAN</v>
      </c>
      <c r="D302" s="1">
        <v>8.5653104925053528E-2</v>
      </c>
      <c r="E302" s="1">
        <v>0.19486081370449679</v>
      </c>
      <c r="F302" s="1">
        <v>0.22483940042826553</v>
      </c>
      <c r="G302" s="1">
        <v>0.14012738853503184</v>
      </c>
      <c r="H302" s="1">
        <v>7.0063694267515922E-2</v>
      </c>
      <c r="I302" s="1">
        <v>4.2462845010615709E-2</v>
      </c>
      <c r="J302" s="1">
        <v>0</v>
      </c>
      <c r="K302">
        <v>3.8216560509554139E-2</v>
      </c>
      <c r="L302">
        <v>0.53551868229948474</v>
      </c>
      <c r="M302">
        <v>5.318784E-3</v>
      </c>
    </row>
    <row r="303" spans="1:13">
      <c r="A303" s="3" t="str">
        <f>HYPERLINK("#Q13356!A1","sp|Q13356|PPIL2_HUMAN")</f>
        <v>sp|Q13356|PPIL2_HUMAN</v>
      </c>
      <c r="D303" s="1">
        <v>0.24612403100775193</v>
      </c>
      <c r="E303" s="1">
        <v>0.37596899224806202</v>
      </c>
      <c r="F303" s="1">
        <v>0.48255813953488375</v>
      </c>
      <c r="G303" s="1">
        <v>0.38076923076923075</v>
      </c>
      <c r="H303" s="1">
        <v>0.14807692307692308</v>
      </c>
      <c r="I303" s="1">
        <v>9.4230769230769229E-2</v>
      </c>
      <c r="J303" s="1">
        <v>0.10101010101010101</v>
      </c>
      <c r="K303">
        <v>2.8846153846153848E-2</v>
      </c>
      <c r="L303">
        <v>1.0983727810650887</v>
      </c>
      <c r="M303">
        <v>5.2992000000000004E-3</v>
      </c>
    </row>
    <row r="304" spans="1:13">
      <c r="A304" s="3" t="str">
        <f>HYPERLINK("#O60260!A1","sp|O60260|PRKN2_HUMAN")</f>
        <v>sp|O60260|PRKN2_HUMAN</v>
      </c>
      <c r="D304" s="1">
        <v>9.7613882863340565E-2</v>
      </c>
      <c r="E304" s="1">
        <v>0.27331887201735355</v>
      </c>
      <c r="F304" s="1">
        <v>0.37093275488069416</v>
      </c>
      <c r="G304" s="1">
        <v>0.18279569892473119</v>
      </c>
      <c r="H304" s="1">
        <v>8.1720430107526887E-2</v>
      </c>
      <c r="I304" s="1">
        <v>3.870967741935484E-2</v>
      </c>
      <c r="J304" s="1">
        <v>5.8823529411764705E-2</v>
      </c>
      <c r="K304">
        <v>4.0860215053763443E-2</v>
      </c>
      <c r="L304">
        <v>0.74690715689675113</v>
      </c>
      <c r="M304">
        <v>5.0269439999999993E-3</v>
      </c>
    </row>
    <row r="305" spans="1:13">
      <c r="A305" s="3" t="str">
        <f>HYPERLINK("#Q96Q07!A1","sp|Q96Q07|BTBD9_HUMAN")</f>
        <v>sp|Q96Q07|BTBD9_HUMAN</v>
      </c>
      <c r="D305" s="1">
        <v>8.0592105263157895E-2</v>
      </c>
      <c r="E305" s="1">
        <v>0.1118421052631579</v>
      </c>
      <c r="F305" s="1">
        <v>0.16447368421052633</v>
      </c>
      <c r="G305" s="1">
        <v>0.1111111111111111</v>
      </c>
      <c r="H305" s="1">
        <v>5.2287581699346407E-2</v>
      </c>
      <c r="I305" s="1">
        <v>3.7581699346405227E-2</v>
      </c>
      <c r="J305" s="1">
        <v>1.4705882352941176E-2</v>
      </c>
      <c r="K305">
        <v>3.4313725490196081E-2</v>
      </c>
      <c r="L305">
        <v>0.38126361655773422</v>
      </c>
      <c r="M305">
        <v>4.9956480000000001E-3</v>
      </c>
    </row>
    <row r="306" spans="1:13">
      <c r="A306" s="3" t="str">
        <f>HYPERLINK("#P38285!A1","sp|P38285|AMN1_YEAST")</f>
        <v>sp|P38285|AMN1_YEAST</v>
      </c>
      <c r="C306" t="s">
        <v>49</v>
      </c>
      <c r="D306" s="1">
        <v>0.15779816513761469</v>
      </c>
      <c r="E306" s="1">
        <v>0.27155963302752295</v>
      </c>
      <c r="F306" s="1">
        <v>0.34128440366972479</v>
      </c>
      <c r="G306" s="1">
        <v>0.29508196721311475</v>
      </c>
      <c r="H306" s="1">
        <v>9.4717668488160295E-2</v>
      </c>
      <c r="I306" s="1">
        <v>7.8324225865209471E-2</v>
      </c>
      <c r="J306" s="1">
        <v>9.8765432098765427E-2</v>
      </c>
      <c r="K306">
        <v>3.2786885245901641E-2</v>
      </c>
      <c r="L306">
        <v>0.96748185971513045</v>
      </c>
      <c r="M306">
        <v>4.9766399999999992E-3</v>
      </c>
    </row>
    <row r="307" spans="1:13">
      <c r="A307" s="3" t="str">
        <f>HYPERLINK("#O75426!A1","sp|O75426|FBX24_HUMAN")</f>
        <v>sp|O75426|FBX24_HUMAN</v>
      </c>
      <c r="D307" s="1">
        <v>5.2083333333333336E-2</v>
      </c>
      <c r="E307" s="1">
        <v>0.15625</v>
      </c>
      <c r="F307" s="1">
        <v>0.20659722222222221</v>
      </c>
      <c r="G307" s="1">
        <v>0.13448275862068965</v>
      </c>
      <c r="H307" s="1">
        <v>3.793103448275862E-2</v>
      </c>
      <c r="I307" s="1">
        <v>4.3103448275862072E-2</v>
      </c>
      <c r="J307" s="1">
        <v>6.4102564102564097E-2</v>
      </c>
      <c r="K307">
        <v>3.793103448275862E-2</v>
      </c>
      <c r="L307">
        <v>0.51010701545778825</v>
      </c>
      <c r="M307">
        <v>4.9420799999999997E-3</v>
      </c>
    </row>
    <row r="308" spans="1:13">
      <c r="A308" s="3" t="str">
        <f>HYPERLINK("#Q05086!A1","sp|Q05086|UBE3A_HUMAN")</f>
        <v>sp|Q05086|UBE3A_HUMAN</v>
      </c>
      <c r="D308" s="1">
        <v>0.11021814006888633</v>
      </c>
      <c r="E308" s="1">
        <v>0.18599311136624569</v>
      </c>
      <c r="F308" s="1">
        <v>0.2663605051664753</v>
      </c>
      <c r="G308" s="1">
        <v>0.17257142857142857</v>
      </c>
      <c r="H308" s="1">
        <v>4.3428571428571427E-2</v>
      </c>
      <c r="I308" s="1">
        <v>7.4285714285714288E-2</v>
      </c>
      <c r="J308" s="1">
        <v>0.10596026490066225</v>
      </c>
      <c r="K308">
        <v>1.7142857142857144E-2</v>
      </c>
      <c r="L308">
        <v>0.29583673469387756</v>
      </c>
      <c r="M308">
        <v>4.9276799999999994E-3</v>
      </c>
    </row>
    <row r="309" spans="1:13">
      <c r="A309" s="3" t="str">
        <f>HYPERLINK("#Q9NV06!A1","sp|Q9NV06|DCA13_HUMAN")</f>
        <v>sp|Q9NV06|DCA13_HUMAN</v>
      </c>
      <c r="D309" s="1">
        <v>7.7097505668934238E-2</v>
      </c>
      <c r="E309" s="1">
        <v>0.19047619047619047</v>
      </c>
      <c r="F309" s="1">
        <v>0.26077097505668934</v>
      </c>
      <c r="G309" s="1">
        <v>0.21797752808988763</v>
      </c>
      <c r="H309" s="1">
        <v>6.5168539325842698E-2</v>
      </c>
      <c r="I309" s="1">
        <v>8.5393258426966295E-2</v>
      </c>
      <c r="J309" s="1">
        <v>0.17525773195876287</v>
      </c>
      <c r="K309">
        <v>4.2696629213483148E-2</v>
      </c>
      <c r="L309">
        <v>0.93069056937255401</v>
      </c>
      <c r="M309">
        <v>4.8153600000000003E-3</v>
      </c>
    </row>
    <row r="310" spans="1:13">
      <c r="A310" s="3" t="str">
        <f>HYPERLINK("#Q7Z569!A1","sp|Q7Z569|BRAP_HUMAN")</f>
        <v>sp|Q7Z569|BRAP_HUMAN</v>
      </c>
      <c r="D310" s="1">
        <v>0.19217687074829931</v>
      </c>
      <c r="E310" s="1">
        <v>0.41156462585034015</v>
      </c>
      <c r="F310" s="1">
        <v>0.42006802721088438</v>
      </c>
      <c r="G310" s="1">
        <v>0.36655405405405406</v>
      </c>
      <c r="H310" s="1">
        <v>0.1570945945945946</v>
      </c>
      <c r="I310" s="1">
        <v>7.77027027027027E-2</v>
      </c>
      <c r="J310" s="1">
        <v>0.13364055299539171</v>
      </c>
      <c r="K310">
        <v>3.5472972972972971E-2</v>
      </c>
      <c r="L310">
        <v>1.3002762052593133</v>
      </c>
      <c r="M310">
        <v>3.9836160000000006E-3</v>
      </c>
    </row>
    <row r="311" spans="1:13">
      <c r="A311" s="3" t="str">
        <f>HYPERLINK("#P53127!A1","sp|P53127|SNT2_YEAST")</f>
        <v>sp|P53127|SNT2_YEAST</v>
      </c>
      <c r="C311" t="s">
        <v>50</v>
      </c>
      <c r="D311" s="1">
        <v>0.11937097927090778</v>
      </c>
      <c r="E311" s="1">
        <v>0.22730521801286632</v>
      </c>
      <c r="F311" s="1">
        <v>0.35739814152966404</v>
      </c>
      <c r="G311" s="1">
        <v>0.24233784746970777</v>
      </c>
      <c r="H311" s="1">
        <v>9.4084105488239492E-2</v>
      </c>
      <c r="I311" s="1">
        <v>9.6222380612972197E-2</v>
      </c>
      <c r="J311" s="1">
        <v>0.14117647058823529</v>
      </c>
      <c r="K311">
        <v>1.4255167498218105E-2</v>
      </c>
      <c r="L311">
        <v>0.34545666068383152</v>
      </c>
      <c r="M311">
        <v>3.8528000000000004E-3</v>
      </c>
    </row>
    <row r="312" spans="1:13">
      <c r="A312" s="3" t="str">
        <f>HYPERLINK("#Q96A44!A1","sp|Q96A44|SPSB4_HUMAN")</f>
        <v>sp|Q96A44|SPSB4_HUMAN</v>
      </c>
      <c r="D312" s="1">
        <v>0.16728624535315986</v>
      </c>
      <c r="E312" s="1">
        <v>0.31970260223048325</v>
      </c>
      <c r="F312" s="1">
        <v>0.29739776951672864</v>
      </c>
      <c r="G312" s="1">
        <v>0.26007326007326009</v>
      </c>
      <c r="H312" s="1">
        <v>0.10622710622710622</v>
      </c>
      <c r="I312" s="1">
        <v>3.6630036630036632E-2</v>
      </c>
      <c r="J312" s="1">
        <v>5.6338028169014086E-2</v>
      </c>
      <c r="K312">
        <v>5.4945054945054944E-2</v>
      </c>
      <c r="L312">
        <v>1.4289739564464841</v>
      </c>
      <c r="M312">
        <v>2.9635199999999999E-3</v>
      </c>
    </row>
    <row r="313" spans="1:13">
      <c r="A313" s="3" t="str">
        <f>HYPERLINK("#P40985!A1","sp|P40985|HUL4_YEAST")</f>
        <v>sp|P40985|HUL4_YEAST</v>
      </c>
      <c r="C313" t="s">
        <v>51</v>
      </c>
      <c r="D313" s="1">
        <v>8.1081081081081086E-2</v>
      </c>
      <c r="E313" s="1">
        <v>0.1981981981981982</v>
      </c>
      <c r="F313" s="1">
        <v>0.21058558558558557</v>
      </c>
      <c r="G313" s="1">
        <v>0.14573991031390135</v>
      </c>
      <c r="H313" s="1">
        <v>4.2600896860986545E-2</v>
      </c>
      <c r="I313" s="1">
        <v>8.1838565022421525E-2</v>
      </c>
      <c r="J313" s="1">
        <v>9.2307692307692313E-2</v>
      </c>
      <c r="K313">
        <v>1.6816143497757848E-2</v>
      </c>
      <c r="L313">
        <v>0.24507832451889242</v>
      </c>
      <c r="M313">
        <v>2.2464E-3</v>
      </c>
    </row>
    <row r="314" spans="1:13">
      <c r="A314" s="3" t="str">
        <f>HYPERLINK("#P49754!A1","sp|P49754|VPS41_HUMAN")</f>
        <v>sp|P49754|VPS41_HUMAN</v>
      </c>
      <c r="D314" s="1">
        <v>0.04</v>
      </c>
      <c r="E314" s="1">
        <v>0.18941176470588236</v>
      </c>
      <c r="F314" s="1">
        <v>0.18235294117647058</v>
      </c>
      <c r="G314" s="1">
        <v>6.6744730679156913E-2</v>
      </c>
      <c r="H314" s="1">
        <v>4.0983606557377046E-2</v>
      </c>
      <c r="I314" s="1">
        <v>8.0796252927400475E-2</v>
      </c>
      <c r="J314" s="1">
        <v>7.0175438596491224E-2</v>
      </c>
      <c r="K314">
        <v>2.8103044496487119E-2</v>
      </c>
      <c r="L314">
        <v>0.18757301361823955</v>
      </c>
      <c r="M314">
        <v>1.8493439999999999E-3</v>
      </c>
    </row>
    <row r="315" spans="1:13">
      <c r="A315" s="3" t="str">
        <f>HYPERLINK("#Q9BS18!A1","sp|Q9BS18|APC13_HUMAN")</f>
        <v>sp|Q9BS18|APC13_HUMAN</v>
      </c>
      <c r="D315" s="1">
        <v>0.5714285714285714</v>
      </c>
      <c r="E315" s="1">
        <v>0.38571428571428573</v>
      </c>
      <c r="F315" s="1">
        <v>0.6</v>
      </c>
      <c r="G315" s="1">
        <v>0.45945945945945948</v>
      </c>
      <c r="H315" s="1">
        <v>0.54054054054054057</v>
      </c>
      <c r="I315" s="1">
        <v>4.0540540540540543E-2</v>
      </c>
      <c r="J315" s="1">
        <v>2.9411764705882353E-2</v>
      </c>
      <c r="K315">
        <v>0.54054054054054057</v>
      </c>
      <c r="L315">
        <v>24.835646457268084</v>
      </c>
      <c r="M315">
        <v>0</v>
      </c>
    </row>
    <row r="316" spans="1:13">
      <c r="A316" s="3" t="str">
        <f>HYPERLINK("#Q7Z3N5!A1","tr|Q7Z3N5|Q7Z3N5_HUMAN")</f>
        <v>tr|Q7Z3N5|Q7Z3N5_HUMAN</v>
      </c>
      <c r="D316" s="1">
        <v>0.63793103448275867</v>
      </c>
      <c r="E316" s="1">
        <v>0.67241379310344829</v>
      </c>
      <c r="F316" s="1">
        <v>0.7068965517241379</v>
      </c>
      <c r="G316" s="1">
        <v>0.65833333333333333</v>
      </c>
      <c r="H316" s="1">
        <v>0.43333333333333335</v>
      </c>
      <c r="I316" s="1">
        <v>0.05</v>
      </c>
      <c r="J316" s="1">
        <v>2.5316455696202531E-2</v>
      </c>
      <c r="K316">
        <v>0.31666666666666665</v>
      </c>
      <c r="L316">
        <v>20.847222222222221</v>
      </c>
      <c r="M316">
        <v>0</v>
      </c>
    </row>
    <row r="317" spans="1:13">
      <c r="A317" s="3" t="str">
        <f>HYPERLINK("#P63208!A1","sp|P63208|SKP1_HUMAN")</f>
        <v>sp|P63208|SKP1_HUMAN</v>
      </c>
      <c r="D317" s="1">
        <v>0.34591194968553457</v>
      </c>
      <c r="E317" s="1">
        <v>0.44654088050314467</v>
      </c>
      <c r="F317" s="1">
        <v>0.660377358490566</v>
      </c>
      <c r="G317" s="1">
        <v>0.4785276073619632</v>
      </c>
      <c r="H317" s="1">
        <v>0.42331288343558282</v>
      </c>
      <c r="I317" s="1">
        <v>0.10429447852760736</v>
      </c>
      <c r="J317" s="1">
        <v>0.10256410256410256</v>
      </c>
      <c r="K317">
        <v>0.33742331288343558</v>
      </c>
      <c r="L317">
        <v>16.146637058225753</v>
      </c>
      <c r="M317">
        <v>0</v>
      </c>
    </row>
    <row r="318" spans="1:13">
      <c r="A318" s="3" t="str">
        <f>HYPERLINK("#Q8ND25!A1","sp|Q8ND25|ZNRF1_HUMAN")</f>
        <v>sp|Q8ND25|ZNRF1_HUMAN</v>
      </c>
      <c r="D318" s="1">
        <v>0.44394618834080718</v>
      </c>
      <c r="E318" s="1">
        <v>0.547085201793722</v>
      </c>
      <c r="F318" s="1">
        <v>0.55156950672645744</v>
      </c>
      <c r="G318" s="1">
        <v>0.51982378854625555</v>
      </c>
      <c r="H318" s="1">
        <v>0.29515418502202645</v>
      </c>
      <c r="I318" s="1">
        <v>2.643171806167401E-2</v>
      </c>
      <c r="J318" s="1">
        <v>8.4745762711864406E-3</v>
      </c>
      <c r="K318">
        <v>0.24229074889867841</v>
      </c>
      <c r="L318">
        <v>12.594849502222051</v>
      </c>
      <c r="M318">
        <v>0</v>
      </c>
    </row>
    <row r="319" spans="1:13">
      <c r="A319" s="3" t="str">
        <f>HYPERLINK("#Q6P050!A1","sp|Q6P050|FXL22_HUMAN")</f>
        <v>sp|Q6P050|FXL22_HUMAN</v>
      </c>
      <c r="D319" s="1">
        <v>0.48971193415637859</v>
      </c>
      <c r="E319" s="1">
        <v>0.60905349794238683</v>
      </c>
      <c r="F319" s="1">
        <v>0.57201646090534974</v>
      </c>
      <c r="G319" s="1">
        <v>0.52226720647773284</v>
      </c>
      <c r="H319" s="1">
        <v>0.30769230769230771</v>
      </c>
      <c r="I319" s="1">
        <v>2.8340080971659919E-2</v>
      </c>
      <c r="J319" s="1">
        <v>2.3255813953488372E-2</v>
      </c>
      <c r="K319">
        <v>0.2145748987854251</v>
      </c>
      <c r="L319">
        <v>11.206543296890624</v>
      </c>
      <c r="M319">
        <v>0</v>
      </c>
    </row>
    <row r="320" spans="1:13">
      <c r="A320" s="3" t="str">
        <f>HYPERLINK("#Q53SV6!A1","tr|Q53SV6|Q53SV6_HUMAN")</f>
        <v>tr|Q53SV6|Q53SV6_HUMAN</v>
      </c>
      <c r="D320" s="1">
        <v>0.4779874213836478</v>
      </c>
      <c r="E320" s="1">
        <v>0.4779874213836478</v>
      </c>
      <c r="F320" s="1">
        <v>0.54088050314465408</v>
      </c>
      <c r="G320" s="1">
        <v>0.50920245398773001</v>
      </c>
      <c r="H320" s="1">
        <v>0.34355828220858897</v>
      </c>
      <c r="I320" s="1">
        <v>6.7484662576687116E-2</v>
      </c>
      <c r="J320" s="1">
        <v>2.4096385542168676E-2</v>
      </c>
      <c r="K320">
        <v>0.20858895705521471</v>
      </c>
      <c r="L320">
        <v>10.621400880725657</v>
      </c>
      <c r="M320">
        <v>0</v>
      </c>
    </row>
    <row r="321" spans="1:13">
      <c r="A321" s="3" t="str">
        <f>HYPERLINK("#P40337!A1","sp|P40337|VHL_HUMAN")</f>
        <v>sp|P40337|VHL_HUMAN</v>
      </c>
      <c r="D321" s="1">
        <v>0.41626794258373206</v>
      </c>
      <c r="E321" s="1">
        <v>0.65071770334928225</v>
      </c>
      <c r="F321" s="1">
        <v>0.55023923444976075</v>
      </c>
      <c r="G321" s="1">
        <v>0.53051643192488263</v>
      </c>
      <c r="H321" s="1">
        <v>0.22535211267605634</v>
      </c>
      <c r="I321" s="1">
        <v>1.4084507042253521E-2</v>
      </c>
      <c r="J321" s="1">
        <v>8.8495575221238937E-3</v>
      </c>
      <c r="K321">
        <v>0.19718309859154928</v>
      </c>
      <c r="L321">
        <v>10.460887390068107</v>
      </c>
      <c r="M321">
        <v>0</v>
      </c>
    </row>
    <row r="322" spans="1:13">
      <c r="A322" s="3" t="str">
        <f>HYPERLINK("#Q15370!A1","sp|Q15370|ELOB_HUMAN")</f>
        <v>sp|Q15370|ELOB_HUMAN</v>
      </c>
      <c r="D322" s="1">
        <v>0.37719298245614036</v>
      </c>
      <c r="E322" s="1">
        <v>0.39473684210526316</v>
      </c>
      <c r="F322" s="1">
        <v>0.73684210526315785</v>
      </c>
      <c r="G322" s="1">
        <v>0.52542372881355937</v>
      </c>
      <c r="H322" s="1">
        <v>0.25423728813559321</v>
      </c>
      <c r="I322" s="1">
        <v>5.9322033898305086E-2</v>
      </c>
      <c r="J322" s="1">
        <v>4.8387096774193547E-2</v>
      </c>
      <c r="K322">
        <v>0.1864406779661017</v>
      </c>
      <c r="L322">
        <v>9.7960356219477163</v>
      </c>
      <c r="M322">
        <v>0</v>
      </c>
    </row>
    <row r="323" spans="1:13">
      <c r="A323" s="3" t="str">
        <f>HYPERLINK("#Q9BW61!A1","sp|Q9BW61|DDA1_HUMAN")</f>
        <v>sp|Q9BW61|DDA1_HUMAN</v>
      </c>
      <c r="D323" s="1">
        <v>0.46938775510204084</v>
      </c>
      <c r="E323" s="1">
        <v>0.51020408163265307</v>
      </c>
      <c r="F323" s="1">
        <v>0.43877551020408162</v>
      </c>
      <c r="G323" s="1">
        <v>0.49019607843137253</v>
      </c>
      <c r="H323" s="1">
        <v>0.18627450980392157</v>
      </c>
      <c r="I323" s="1">
        <v>8.8235294117647065E-2</v>
      </c>
      <c r="J323" s="1">
        <v>0.1</v>
      </c>
      <c r="K323">
        <v>0.16666666666666666</v>
      </c>
      <c r="L323">
        <v>8.1699346405228752</v>
      </c>
      <c r="M323">
        <v>0</v>
      </c>
    </row>
    <row r="324" spans="1:13">
      <c r="A324" s="3" t="str">
        <f>HYPERLINK("#Q9Y3C5!A1","sp|Q9Y3C5|RNF11_HUMAN")</f>
        <v>sp|Q9Y3C5|RNF11_HUMAN</v>
      </c>
      <c r="D324" s="1">
        <v>0.42666666666666669</v>
      </c>
      <c r="E324" s="1">
        <v>0.37333333333333335</v>
      </c>
      <c r="F324" s="1">
        <v>0.53333333333333333</v>
      </c>
      <c r="G324" s="1">
        <v>0.44155844155844154</v>
      </c>
      <c r="H324" s="1">
        <v>0.2792207792207792</v>
      </c>
      <c r="I324" s="1">
        <v>2.5974025974025976E-2</v>
      </c>
      <c r="J324" s="1">
        <v>1.4705882352941176E-2</v>
      </c>
      <c r="K324">
        <v>0.17532467532467533</v>
      </c>
      <c r="L324">
        <v>7.7416090403103395</v>
      </c>
      <c r="M324">
        <v>0</v>
      </c>
    </row>
    <row r="325" spans="1:13">
      <c r="A325" s="3" t="str">
        <f>HYPERLINK("#Q8NHG8!A1","sp|Q8NHG8|ZNRF2_HUMAN")</f>
        <v>sp|Q8NHG8|ZNRF2_HUMAN</v>
      </c>
      <c r="D325" s="1">
        <v>0.59243697478991597</v>
      </c>
      <c r="E325" s="1">
        <v>0.61764705882352944</v>
      </c>
      <c r="F325" s="1">
        <v>0.66386554621848737</v>
      </c>
      <c r="G325" s="1">
        <v>0.63223140495867769</v>
      </c>
      <c r="H325" s="1">
        <v>0.40082644628099173</v>
      </c>
      <c r="I325" s="1">
        <v>2.4793388429752067E-2</v>
      </c>
      <c r="J325" s="1">
        <v>6.5359477124183009E-3</v>
      </c>
      <c r="K325">
        <v>0.10330578512396695</v>
      </c>
      <c r="L325">
        <v>6.5313161669284883</v>
      </c>
      <c r="M325">
        <v>0</v>
      </c>
    </row>
    <row r="326" spans="1:13">
      <c r="A326" s="3" t="str">
        <f>HYPERLINK("#Q5TA31!A1","sp|Q5TA31|RN187_HUMAN")</f>
        <v>sp|Q5TA31|RN187_HUMAN</v>
      </c>
      <c r="D326" s="1">
        <v>0.20346320346320346</v>
      </c>
      <c r="E326" s="1">
        <v>0.54545454545454541</v>
      </c>
      <c r="F326" s="1">
        <v>0.91774891774891776</v>
      </c>
      <c r="G326" s="1">
        <v>0.65106382978723409</v>
      </c>
      <c r="H326" s="1">
        <v>0.15319148936170213</v>
      </c>
      <c r="I326" s="1">
        <v>5.106382978723404E-2</v>
      </c>
      <c r="J326" s="1">
        <v>4.5751633986928102E-2</v>
      </c>
      <c r="K326">
        <v>6.8085106382978725E-2</v>
      </c>
      <c r="L326">
        <v>4.4327750113173385</v>
      </c>
      <c r="M326">
        <v>0</v>
      </c>
    </row>
    <row r="327" spans="1:13">
      <c r="A327" s="3" t="str">
        <f>HYPERLINK("#O14543!A1","sp|O14543|SOCS3_HUMAN")</f>
        <v>sp|O14543|SOCS3_HUMAN</v>
      </c>
      <c r="D327" s="1">
        <v>0.23981900452488689</v>
      </c>
      <c r="E327" s="1">
        <v>0.50678733031674206</v>
      </c>
      <c r="F327" s="1">
        <v>0.54298642533936647</v>
      </c>
      <c r="G327" s="1">
        <v>0.47555555555555556</v>
      </c>
      <c r="H327" s="1">
        <v>0.22666666666666666</v>
      </c>
      <c r="I327" s="1">
        <v>4.4444444444444446E-2</v>
      </c>
      <c r="J327" s="1">
        <v>3.7383177570093455E-2</v>
      </c>
      <c r="K327">
        <v>8.8888888888888892E-2</v>
      </c>
      <c r="L327">
        <v>4.227160493827161</v>
      </c>
      <c r="M327">
        <v>0</v>
      </c>
    </row>
    <row r="328" spans="1:13">
      <c r="A328" s="3" t="str">
        <f>HYPERLINK("#O15524!A1","sp|O15524|SOCS1_HUMAN")</f>
        <v>sp|O15524|SOCS1_HUMAN</v>
      </c>
      <c r="D328" s="1">
        <v>0.26570048309178745</v>
      </c>
      <c r="E328" s="1">
        <v>0.34782608695652173</v>
      </c>
      <c r="F328" s="1">
        <v>0.35265700483091789</v>
      </c>
      <c r="G328" s="1">
        <v>0.28436018957345971</v>
      </c>
      <c r="H328" s="1">
        <v>0.12796208530805686</v>
      </c>
      <c r="I328" s="1">
        <v>4.7393364928909956E-3</v>
      </c>
      <c r="J328" s="1">
        <v>0</v>
      </c>
      <c r="K328">
        <v>7.582938388625593E-2</v>
      </c>
      <c r="L328">
        <v>2.1562857977134389</v>
      </c>
      <c r="M328">
        <v>0</v>
      </c>
    </row>
    <row r="329" spans="1:13">
      <c r="A329" s="3" t="str">
        <f>HYPERLINK("#O14508!A1","sp|O14508|SOCS2_HUMAN")</f>
        <v>sp|O14508|SOCS2_HUMAN</v>
      </c>
      <c r="D329" s="1">
        <v>0.18556701030927836</v>
      </c>
      <c r="E329" s="1">
        <v>0.19587628865979381</v>
      </c>
      <c r="F329" s="1">
        <v>0.30927835051546393</v>
      </c>
      <c r="G329" s="1">
        <v>0.23232323232323232</v>
      </c>
      <c r="H329" s="1">
        <v>0.12121212121212122</v>
      </c>
      <c r="I329" s="1">
        <v>7.575757575757576E-2</v>
      </c>
      <c r="J329" s="1">
        <v>6.5217391304347824E-2</v>
      </c>
      <c r="K329">
        <v>8.0808080808080815E-2</v>
      </c>
      <c r="L329">
        <v>1.877359453117029</v>
      </c>
      <c r="M329">
        <v>0</v>
      </c>
    </row>
    <row r="330" spans="1:13">
      <c r="A330" s="3" t="str">
        <f>HYPERLINK("#Q9UM13!A1","sp|Q9UM13|APC10_HUMAN")</f>
        <v>sp|Q9UM13|APC10_HUMAN</v>
      </c>
      <c r="D330" s="1">
        <v>0.15469613259668508</v>
      </c>
      <c r="E330" s="1">
        <v>0.143646408839779</v>
      </c>
      <c r="F330" s="1">
        <v>0.20994475138121546</v>
      </c>
      <c r="G330" s="1">
        <v>0.14054054054054055</v>
      </c>
      <c r="H330" s="1">
        <v>0.22702702702702704</v>
      </c>
      <c r="I330" s="1">
        <v>5.9459459459459463E-2</v>
      </c>
      <c r="J330" s="1">
        <v>7.6923076923076927E-2</v>
      </c>
      <c r="K330">
        <v>8.1081081081081086E-2</v>
      </c>
      <c r="L330">
        <v>1.1395178962746533</v>
      </c>
      <c r="M330">
        <v>0</v>
      </c>
    </row>
    <row r="331" spans="1:13">
      <c r="A331" s="3" t="str">
        <f>HYPERLINK("#Q8NHZ8!A1","sp|Q8NHZ8|CDC26_HUMAN")</f>
        <v>sp|Q8NHZ8|CDC26_HUMAN</v>
      </c>
      <c r="D331" s="1">
        <v>0.79012345679012341</v>
      </c>
      <c r="E331" s="1">
        <v>0.90123456790123457</v>
      </c>
      <c r="F331" s="1">
        <v>1</v>
      </c>
      <c r="G331" s="1">
        <v>1</v>
      </c>
      <c r="H331" s="1">
        <v>0.36470588235294116</v>
      </c>
      <c r="I331" s="1">
        <v>0.10588235294117647</v>
      </c>
      <c r="J331" s="1">
        <v>0.10588235294117647</v>
      </c>
      <c r="K331">
        <v>0</v>
      </c>
      <c r="L331">
        <v>0</v>
      </c>
      <c r="M331">
        <v>0</v>
      </c>
    </row>
    <row r="332" spans="1:13">
      <c r="A332" s="3" t="str">
        <f>HYPERLINK("#Q9Y675!A1","sp|Q9Y675|SNURF_HUMAN")</f>
        <v>sp|Q9Y675|SNURF_HUMAN</v>
      </c>
      <c r="D332" s="1">
        <v>0.67164179104477617</v>
      </c>
      <c r="E332" s="1">
        <v>0.80597014925373134</v>
      </c>
      <c r="F332" s="1">
        <v>1</v>
      </c>
      <c r="G332" s="1">
        <v>1</v>
      </c>
      <c r="H332" s="1">
        <v>0.25352112676056338</v>
      </c>
      <c r="I332" s="1">
        <v>1.4084507042253521E-2</v>
      </c>
      <c r="J332" s="1">
        <v>1.4084507042253521E-2</v>
      </c>
      <c r="K332">
        <v>0</v>
      </c>
      <c r="L332">
        <v>0</v>
      </c>
      <c r="M332">
        <v>0</v>
      </c>
    </row>
    <row r="333" spans="1:13">
      <c r="A333" s="3" t="str">
        <f>HYPERLINK("#Q9BWF2!A1","sp|Q9BWF2|TRAIP_HUMAN")</f>
        <v>sp|Q9BWF2|TRAIP_HUMAN</v>
      </c>
      <c r="D333" s="1">
        <v>0.21935483870967742</v>
      </c>
      <c r="E333" s="1">
        <v>0.67956989247311828</v>
      </c>
      <c r="F333" s="1">
        <v>0.78279569892473122</v>
      </c>
      <c r="G333" s="1">
        <v>0.64818763326226014</v>
      </c>
      <c r="H333" s="1">
        <v>0.14072494669509594</v>
      </c>
      <c r="I333" s="1">
        <v>9.3816631130063971E-2</v>
      </c>
      <c r="J333" s="1">
        <v>0.11842105263157894</v>
      </c>
      <c r="K333">
        <v>0</v>
      </c>
      <c r="L333">
        <v>0</v>
      </c>
      <c r="M333">
        <v>0</v>
      </c>
    </row>
    <row r="334" spans="1:13">
      <c r="A334" s="3" t="str">
        <f>HYPERLINK("#Q06587!A1","sp|Q06587|RING1_HUMAN")</f>
        <v>sp|Q06587|RING1_HUMAN</v>
      </c>
      <c r="D334" s="1">
        <v>0.58706467661691542</v>
      </c>
      <c r="E334" s="1">
        <v>0.56716417910447758</v>
      </c>
      <c r="F334" s="1">
        <v>0.64676616915422891</v>
      </c>
      <c r="G334" s="1">
        <v>0.60098522167487689</v>
      </c>
      <c r="H334" s="1">
        <v>0.54433497536945807</v>
      </c>
      <c r="I334" s="1">
        <v>4.1871921182266007E-2</v>
      </c>
      <c r="J334" s="1">
        <v>2.8688524590163935E-2</v>
      </c>
      <c r="K334">
        <v>0</v>
      </c>
      <c r="L334">
        <v>0</v>
      </c>
      <c r="M334">
        <v>0</v>
      </c>
    </row>
    <row r="335" spans="1:13">
      <c r="A335" s="3" t="str">
        <f>HYPERLINK("#P53769!A1","sp|P53769|CWC24_YEAST")</f>
        <v>sp|P53769|CWC24_YEAST</v>
      </c>
      <c r="C335" t="s">
        <v>52</v>
      </c>
      <c r="D335" s="1">
        <v>0.45490196078431372</v>
      </c>
      <c r="E335" s="1">
        <v>0.63529411764705879</v>
      </c>
      <c r="F335" s="1">
        <v>0.60784313725490191</v>
      </c>
      <c r="G335" s="1">
        <v>0.57528957528957525</v>
      </c>
      <c r="H335" s="1">
        <v>0.16988416988416988</v>
      </c>
      <c r="I335" s="1">
        <v>0.15830115830115829</v>
      </c>
      <c r="J335" s="1">
        <v>0.16778523489932887</v>
      </c>
      <c r="K335">
        <v>0</v>
      </c>
      <c r="L335">
        <v>0</v>
      </c>
      <c r="M335">
        <v>0</v>
      </c>
    </row>
    <row r="336" spans="1:13">
      <c r="A336" s="3" t="str">
        <f>HYPERLINK("#Q9NV58!A1","sp|Q9NV58|RN19A_HUMAN")</f>
        <v>sp|Q9NV58|RN19A_HUMAN</v>
      </c>
      <c r="D336" s="1">
        <v>0.2961630695443645</v>
      </c>
      <c r="E336" s="1">
        <v>0.5539568345323741</v>
      </c>
      <c r="F336" s="1">
        <v>0.54916067146282976</v>
      </c>
      <c r="G336" s="1">
        <v>0.50835322195704058</v>
      </c>
      <c r="H336" s="1">
        <v>0.14797136038186157</v>
      </c>
      <c r="I336" s="1">
        <v>5.6085918854415273E-2</v>
      </c>
      <c r="J336" s="1">
        <v>6.5727699530516437E-2</v>
      </c>
      <c r="K336">
        <v>0</v>
      </c>
      <c r="L336">
        <v>0</v>
      </c>
      <c r="M336">
        <v>0</v>
      </c>
    </row>
    <row r="337" spans="1:13">
      <c r="A337" s="3" t="str">
        <f>HYPERLINK("#Q96EP1!A1","sp|Q96EP1|CHFR_HUMAN")</f>
        <v>sp|Q96EP1|CHFR_HUMAN</v>
      </c>
      <c r="D337" s="1">
        <v>0.43484848484848487</v>
      </c>
      <c r="E337" s="1">
        <v>0.46969696969696972</v>
      </c>
      <c r="F337" s="1">
        <v>0.55454545454545456</v>
      </c>
      <c r="G337" s="1">
        <v>0.49548192771084337</v>
      </c>
      <c r="H337" s="1">
        <v>0.20180722891566266</v>
      </c>
      <c r="I337" s="1">
        <v>4.3674698795180725E-2</v>
      </c>
      <c r="J337" s="1">
        <v>4.2553191489361701E-2</v>
      </c>
      <c r="K337">
        <v>0</v>
      </c>
      <c r="L337">
        <v>0</v>
      </c>
      <c r="M337">
        <v>0</v>
      </c>
    </row>
    <row r="338" spans="1:13">
      <c r="A338" s="3" t="str">
        <f>HYPERLINK("#Q6UWE0!A1","sp|Q6UWE0|LRSM1_HUMAN")</f>
        <v>sp|Q6UWE0|LRSM1_HUMAN</v>
      </c>
      <c r="D338" s="1">
        <v>0.21001390820584145</v>
      </c>
      <c r="E338" s="1">
        <v>0.53407510431154381</v>
      </c>
      <c r="F338" s="1">
        <v>0.64394993045897075</v>
      </c>
      <c r="G338" s="1">
        <v>0.48824343015214383</v>
      </c>
      <c r="H338" s="1">
        <v>4.8409405255878286E-2</v>
      </c>
      <c r="I338" s="1">
        <v>5.5325034578146609E-2</v>
      </c>
      <c r="J338" s="1">
        <v>7.0821529745042494E-2</v>
      </c>
      <c r="K338">
        <v>0</v>
      </c>
      <c r="L338">
        <v>0</v>
      </c>
      <c r="M338">
        <v>0</v>
      </c>
    </row>
    <row r="339" spans="1:13">
      <c r="A339" s="3" t="str">
        <f>HYPERLINK("#P38239!A1","sp|P38239|YBR2_YEAST")</f>
        <v>sp|P38239|YBR2_YEAST</v>
      </c>
      <c r="C339" t="s">
        <v>53</v>
      </c>
      <c r="D339" s="1">
        <v>0.24431818181818182</v>
      </c>
      <c r="E339" s="1">
        <v>0.52840909090909094</v>
      </c>
      <c r="F339" s="1">
        <v>0.57386363636363635</v>
      </c>
      <c r="G339" s="1">
        <v>0.48333333333333334</v>
      </c>
      <c r="H339" s="1">
        <v>0.15</v>
      </c>
      <c r="I339" s="1">
        <v>3.888888888888889E-2</v>
      </c>
      <c r="J339" s="1">
        <v>2.2988505747126436E-2</v>
      </c>
      <c r="K339">
        <v>0</v>
      </c>
      <c r="L339">
        <v>0</v>
      </c>
      <c r="M339">
        <v>0</v>
      </c>
    </row>
    <row r="340" spans="1:13">
      <c r="A340" s="3" t="str">
        <f>HYPERLINK("#Q71SF7!A1","tr|Q71SF7|Q71SF7_HUMAN")</f>
        <v>tr|Q71SF7|Q71SF7_HUMAN</v>
      </c>
      <c r="D340" s="1">
        <v>0.24065769805680121</v>
      </c>
      <c r="E340" s="1">
        <v>0.53811659192825112</v>
      </c>
      <c r="F340" s="1">
        <v>0.55306427503736921</v>
      </c>
      <c r="G340" s="1">
        <v>0.47251114413075779</v>
      </c>
      <c r="H340" s="1">
        <v>0.11589895988112928</v>
      </c>
      <c r="I340" s="1">
        <v>9.3610698365527489E-2</v>
      </c>
      <c r="J340" s="1">
        <v>0.12893081761006289</v>
      </c>
      <c r="K340">
        <v>0</v>
      </c>
      <c r="L340">
        <v>0</v>
      </c>
      <c r="M340">
        <v>0</v>
      </c>
    </row>
    <row r="341" spans="1:13">
      <c r="A341" s="3" t="str">
        <f>HYPERLINK("#Q9C029!A1","sp|Q9C029|TRIM7_HUMAN")</f>
        <v>sp|Q9C029|TRIM7_HUMAN</v>
      </c>
      <c r="D341" s="1">
        <v>9.8619329388560162E-2</v>
      </c>
      <c r="E341" s="1">
        <v>0.42209072978303747</v>
      </c>
      <c r="F341" s="1">
        <v>0.62130177514792895</v>
      </c>
      <c r="G341" s="1">
        <v>0.46575342465753422</v>
      </c>
      <c r="H341" s="1">
        <v>6.8493150684931503E-2</v>
      </c>
      <c r="I341" s="1">
        <v>5.0880626223091974E-2</v>
      </c>
      <c r="J341" s="1">
        <v>7.9831932773109238E-2</v>
      </c>
      <c r="K341">
        <v>0</v>
      </c>
      <c r="L341">
        <v>0</v>
      </c>
      <c r="M341">
        <v>0</v>
      </c>
    </row>
    <row r="342" spans="1:13">
      <c r="A342" s="3" t="str">
        <f>HYPERLINK("#Q8N9V2!A1","sp|Q8N9V2|TRIML_HUMAN")</f>
        <v>sp|Q8N9V2|TRIML_HUMAN</v>
      </c>
      <c r="D342" s="1">
        <v>0.15732758620689655</v>
      </c>
      <c r="E342" s="1">
        <v>0.4375</v>
      </c>
      <c r="F342" s="1">
        <v>0.54741379310344829</v>
      </c>
      <c r="G342" s="1">
        <v>0.45512820512820512</v>
      </c>
      <c r="H342" s="1">
        <v>7.9059829059829057E-2</v>
      </c>
      <c r="I342" s="1">
        <v>5.128205128205128E-2</v>
      </c>
      <c r="J342" s="1">
        <v>6.5727699530516437E-2</v>
      </c>
      <c r="K342">
        <v>0</v>
      </c>
      <c r="L342">
        <v>0</v>
      </c>
      <c r="M342">
        <v>0</v>
      </c>
    </row>
    <row r="343" spans="1:13">
      <c r="A343" s="3" t="str">
        <f>HYPERLINK("#Q06651!A1","sp|Q06651|PIB1_YEAST")</f>
        <v>sp|Q06651|PIB1_YEAST</v>
      </c>
      <c r="C343" t="s">
        <v>54</v>
      </c>
      <c r="D343" s="1">
        <v>0.28014184397163122</v>
      </c>
      <c r="E343" s="1">
        <v>0.53191489361702127</v>
      </c>
      <c r="F343" s="1">
        <v>0.5</v>
      </c>
      <c r="G343" s="1">
        <v>0.42307692307692307</v>
      </c>
      <c r="H343" s="1">
        <v>0.15034965034965034</v>
      </c>
      <c r="I343" s="1">
        <v>5.5944055944055944E-2</v>
      </c>
      <c r="J343" s="1">
        <v>4.1322314049586778E-2</v>
      </c>
      <c r="K343">
        <v>0</v>
      </c>
      <c r="L343">
        <v>0</v>
      </c>
      <c r="M343">
        <v>0</v>
      </c>
    </row>
    <row r="344" spans="1:13">
      <c r="A344" s="3" t="str">
        <f>HYPERLINK("#Q9UKT4!A1","sp|Q9UKT4|FBX5_HUMAN")</f>
        <v>sp|Q9UKT4|FBX5_HUMAN</v>
      </c>
      <c r="D344" s="1">
        <v>0.12415349887133183</v>
      </c>
      <c r="E344" s="1">
        <v>0.4650112866817156</v>
      </c>
      <c r="F344" s="1">
        <v>0.55079006772009032</v>
      </c>
      <c r="G344" s="1">
        <v>0.40939597315436244</v>
      </c>
      <c r="H344" s="1">
        <v>2.4608501118568233E-2</v>
      </c>
      <c r="I344" s="1">
        <v>9.6196868008948541E-2</v>
      </c>
      <c r="J344" s="1">
        <v>8.7431693989071038E-2</v>
      </c>
      <c r="K344">
        <v>0</v>
      </c>
      <c r="L344">
        <v>0</v>
      </c>
      <c r="M344">
        <v>0</v>
      </c>
    </row>
    <row r="345" spans="1:13">
      <c r="A345" s="3" t="str">
        <f>HYPERLINK("#Q8N2H9!A1","sp|Q8N2H9|PELI3_HUMAN")</f>
        <v>sp|Q8N2H9|PELI3_HUMAN</v>
      </c>
      <c r="D345" s="1">
        <v>0.26666666666666666</v>
      </c>
      <c r="E345" s="1">
        <v>0.41720430107526879</v>
      </c>
      <c r="F345" s="1">
        <v>0.49032258064516127</v>
      </c>
      <c r="G345" s="1">
        <v>0.39232409381663114</v>
      </c>
      <c r="H345" s="1">
        <v>0.16204690831556504</v>
      </c>
      <c r="I345" s="1">
        <v>2.1321961620469083E-2</v>
      </c>
      <c r="J345" s="1">
        <v>3.8043478260869568E-2</v>
      </c>
      <c r="K345">
        <v>0</v>
      </c>
      <c r="L345">
        <v>0</v>
      </c>
      <c r="M345">
        <v>0</v>
      </c>
    </row>
    <row r="346" spans="1:13">
      <c r="A346" s="3" t="str">
        <f>HYPERLINK("#Q9P0P0!A1","sp|Q9P0P0|RN181_HUMAN")</f>
        <v>sp|Q9P0P0|RN181_HUMAN</v>
      </c>
      <c r="D346" s="1">
        <v>0.30201342281879195</v>
      </c>
      <c r="E346" s="1">
        <v>0.51006711409395977</v>
      </c>
      <c r="F346" s="1">
        <v>0.42281879194630873</v>
      </c>
      <c r="G346" s="1">
        <v>0.39215686274509803</v>
      </c>
      <c r="H346" s="1">
        <v>0.16993464052287582</v>
      </c>
      <c r="I346" s="1">
        <v>3.2679738562091505E-2</v>
      </c>
      <c r="J346" s="1">
        <v>3.3333333333333333E-2</v>
      </c>
      <c r="K346">
        <v>0</v>
      </c>
      <c r="L346">
        <v>0</v>
      </c>
      <c r="M346">
        <v>0</v>
      </c>
    </row>
    <row r="347" spans="1:13">
      <c r="A347" s="3" t="str">
        <f>HYPERLINK("#Q99942!A1","sp|Q99942|RNF5_HUMAN")</f>
        <v>sp|Q99942|RNF5_HUMAN</v>
      </c>
      <c r="D347" s="1">
        <v>0.30113636363636365</v>
      </c>
      <c r="E347" s="1">
        <v>0.5</v>
      </c>
      <c r="F347" s="1">
        <v>0.51136363636363635</v>
      </c>
      <c r="G347" s="1">
        <v>0.3888888888888889</v>
      </c>
      <c r="H347" s="1">
        <v>0.1111111111111111</v>
      </c>
      <c r="I347" s="1">
        <v>2.2222222222222223E-2</v>
      </c>
      <c r="J347" s="1">
        <v>4.2857142857142858E-2</v>
      </c>
      <c r="K347">
        <v>0</v>
      </c>
      <c r="L347">
        <v>0</v>
      </c>
      <c r="M347">
        <v>0</v>
      </c>
    </row>
    <row r="348" spans="1:13">
      <c r="A348" s="3" t="str">
        <f>HYPERLINK("#Q6P9F5!A1","sp|Q6P9F5|TRI40_HUMAN")</f>
        <v>sp|Q6P9F5|TRI40_HUMAN</v>
      </c>
      <c r="D348" s="1">
        <v>0.12598425196850394</v>
      </c>
      <c r="E348" s="1">
        <v>0.46062992125984253</v>
      </c>
      <c r="F348" s="1">
        <v>0.49606299212598426</v>
      </c>
      <c r="G348" s="1">
        <v>0.38759689922480622</v>
      </c>
      <c r="H348" s="1">
        <v>1.1627906976744186E-2</v>
      </c>
      <c r="I348" s="1">
        <v>6.2015503875968991E-2</v>
      </c>
      <c r="J348" s="1">
        <v>0.08</v>
      </c>
      <c r="K348">
        <v>0</v>
      </c>
      <c r="L348">
        <v>0</v>
      </c>
      <c r="M348">
        <v>0</v>
      </c>
    </row>
    <row r="349" spans="1:13">
      <c r="A349" s="3" t="str">
        <f>HYPERLINK("#Q9UNE7!A1","sp|Q9UNE7|CHIP_HUMAN")</f>
        <v>sp|Q9UNE7|CHIP_HUMAN</v>
      </c>
      <c r="D349" s="1">
        <v>0.19732441471571907</v>
      </c>
      <c r="E349" s="1">
        <v>0.4414715719063545</v>
      </c>
      <c r="F349" s="1">
        <v>0.41137123745819398</v>
      </c>
      <c r="G349" s="1">
        <v>0.38613861386138615</v>
      </c>
      <c r="H349" s="1">
        <v>0.132013201320132</v>
      </c>
      <c r="I349" s="1">
        <v>6.6006600660066E-2</v>
      </c>
      <c r="J349" s="1">
        <v>8.5470085470085472E-2</v>
      </c>
      <c r="K349">
        <v>0</v>
      </c>
      <c r="L349">
        <v>0</v>
      </c>
      <c r="M349">
        <v>0</v>
      </c>
    </row>
    <row r="350" spans="1:13">
      <c r="A350" s="3" t="str">
        <f>HYPERLINK("#Q96F44!A1","sp|Q96F44|TRI11_HUMAN")</f>
        <v>sp|Q96F44|TRI11_HUMAN</v>
      </c>
      <c r="D350" s="1">
        <v>0.12931034482758622</v>
      </c>
      <c r="E350" s="1">
        <v>0.34051724137931033</v>
      </c>
      <c r="F350" s="1">
        <v>0.62931034482758619</v>
      </c>
      <c r="G350" s="1">
        <v>0.38247863247863245</v>
      </c>
      <c r="H350" s="1">
        <v>2.564102564102564E-2</v>
      </c>
      <c r="I350" s="1">
        <v>2.3504273504273504E-2</v>
      </c>
      <c r="J350" s="1">
        <v>3.3519553072625698E-2</v>
      </c>
      <c r="K350">
        <v>0</v>
      </c>
      <c r="L350">
        <v>0</v>
      </c>
      <c r="M350">
        <v>0</v>
      </c>
    </row>
    <row r="351" spans="1:13">
      <c r="A351" s="3" t="str">
        <f>HYPERLINK("#Q8WXH5!A1","sp|Q8WXH5|SOCS4_HUMAN")</f>
        <v>sp|Q8WXH5|SOCS4_HUMAN</v>
      </c>
      <c r="D351" s="1">
        <v>0.13073394495412843</v>
      </c>
      <c r="E351" s="1">
        <v>0.43119266055045874</v>
      </c>
      <c r="F351" s="1">
        <v>0.49541284403669728</v>
      </c>
      <c r="G351" s="1">
        <v>0.38181818181818183</v>
      </c>
      <c r="H351" s="1">
        <v>5.4545454545454543E-2</v>
      </c>
      <c r="I351" s="1">
        <v>6.5909090909090903E-2</v>
      </c>
      <c r="J351" s="1">
        <v>0.10119047619047619</v>
      </c>
      <c r="K351">
        <v>0</v>
      </c>
      <c r="L351">
        <v>0</v>
      </c>
      <c r="M351">
        <v>0</v>
      </c>
    </row>
    <row r="352" spans="1:13">
      <c r="A352" s="3" t="str">
        <f>HYPERLINK("#Q9Y577!A1","sp|Q9Y577|TRI17_HUMAN")</f>
        <v>sp|Q9Y577|TRI17_HUMAN</v>
      </c>
      <c r="D352" s="1">
        <v>8.6680761099365747E-2</v>
      </c>
      <c r="E352" s="1">
        <v>0.37420718816067655</v>
      </c>
      <c r="F352" s="1">
        <v>0.55391120507399583</v>
      </c>
      <c r="G352" s="1">
        <v>0.37526205450733752</v>
      </c>
      <c r="H352" s="1">
        <v>3.9832285115303984E-2</v>
      </c>
      <c r="I352" s="1">
        <v>5.0314465408805034E-2</v>
      </c>
      <c r="J352" s="1">
        <v>5.5865921787709494E-2</v>
      </c>
      <c r="K352">
        <v>0</v>
      </c>
      <c r="L352">
        <v>0</v>
      </c>
      <c r="M352">
        <v>0</v>
      </c>
    </row>
    <row r="353" spans="1:13">
      <c r="A353" s="3" t="str">
        <f>HYPERLINK("#Q9NPC3!A1","sp|Q9NPC3|CIP1_HUMAN")</f>
        <v>sp|Q9NPC3|CIP1_HUMAN</v>
      </c>
      <c r="D353" s="1">
        <v>9.5238095238095233E-2</v>
      </c>
      <c r="E353" s="1">
        <v>0.46153846153846156</v>
      </c>
      <c r="F353" s="1">
        <v>0.50183150183150182</v>
      </c>
      <c r="G353" s="1">
        <v>0.37184115523465705</v>
      </c>
      <c r="H353" s="1">
        <v>0.1299638989169675</v>
      </c>
      <c r="I353" s="1">
        <v>6.8592057761732855E-2</v>
      </c>
      <c r="J353" s="1">
        <v>0.10679611650485436</v>
      </c>
      <c r="K353">
        <v>0</v>
      </c>
      <c r="L353">
        <v>0</v>
      </c>
      <c r="M353">
        <v>0</v>
      </c>
    </row>
    <row r="354" spans="1:13">
      <c r="A354" s="3" t="str">
        <f>HYPERLINK("#Q9UHC7!A1","sp|Q9UHC7|MKRN1_HUMAN")</f>
        <v>sp|Q9UHC7|MKRN1_HUMAN</v>
      </c>
      <c r="D354" s="1">
        <v>0.22175732217573221</v>
      </c>
      <c r="E354" s="1">
        <v>0.45188284518828453</v>
      </c>
      <c r="F354" s="1">
        <v>0.54602510460251041</v>
      </c>
      <c r="G354" s="1">
        <v>0.37136929460580914</v>
      </c>
      <c r="H354" s="1">
        <v>0.11825726141078838</v>
      </c>
      <c r="I354" s="1">
        <v>5.6016597510373446E-2</v>
      </c>
      <c r="J354" s="1">
        <v>3.9106145251396648E-2</v>
      </c>
      <c r="K354">
        <v>0</v>
      </c>
      <c r="L354">
        <v>0</v>
      </c>
      <c r="M354">
        <v>0</v>
      </c>
    </row>
    <row r="355" spans="1:13">
      <c r="A355" s="3" t="str">
        <f>HYPERLINK("#Q8WZ19!A1","sp|Q8WZ19|BACD1_HUMAN")</f>
        <v>sp|Q8WZ19|BACD1_HUMAN</v>
      </c>
      <c r="D355" s="1">
        <v>0.21846153846153846</v>
      </c>
      <c r="E355" s="1">
        <v>0.34769230769230769</v>
      </c>
      <c r="F355" s="1">
        <v>0.4646153846153846</v>
      </c>
      <c r="G355" s="1">
        <v>0.35866261398176291</v>
      </c>
      <c r="H355" s="1">
        <v>4.8632218844984802E-2</v>
      </c>
      <c r="I355" s="1">
        <v>5.1671732522796353E-2</v>
      </c>
      <c r="J355" s="1">
        <v>4.2372881355932202E-2</v>
      </c>
      <c r="K355">
        <v>0</v>
      </c>
      <c r="L355">
        <v>0</v>
      </c>
      <c r="M355">
        <v>0</v>
      </c>
    </row>
    <row r="356" spans="1:13">
      <c r="A356" s="3" t="str">
        <f>HYPERLINK("#P51948!A1","sp|P51948|MAT1_HUMAN")</f>
        <v>sp|P51948|MAT1_HUMAN</v>
      </c>
      <c r="D356" s="1">
        <v>6.8852459016393447E-2</v>
      </c>
      <c r="E356" s="1">
        <v>0.38360655737704918</v>
      </c>
      <c r="F356" s="1">
        <v>0.5180327868852459</v>
      </c>
      <c r="G356" s="1">
        <v>0.35275080906148865</v>
      </c>
      <c r="H356" s="1">
        <v>2.5889967637540454E-2</v>
      </c>
      <c r="I356" s="1">
        <v>8.7378640776699032E-2</v>
      </c>
      <c r="J356" s="1">
        <v>0.14678899082568808</v>
      </c>
      <c r="K356">
        <v>0</v>
      </c>
      <c r="L356">
        <v>0</v>
      </c>
      <c r="M356">
        <v>0</v>
      </c>
    </row>
    <row r="357" spans="1:13">
      <c r="A357" s="3" t="str">
        <f>HYPERLINK("#Q8WV35!A1","sp|Q8WV35|LRC29_HUMAN")</f>
        <v>sp|Q8WV35|LRC29_HUMAN</v>
      </c>
      <c r="D357" s="1">
        <v>0.13698630136986301</v>
      </c>
      <c r="E357" s="1">
        <v>0.44748858447488582</v>
      </c>
      <c r="F357" s="1">
        <v>0.43835616438356162</v>
      </c>
      <c r="G357" s="1">
        <v>0.34080717488789236</v>
      </c>
      <c r="H357" s="1">
        <v>9.8654708520179366E-2</v>
      </c>
      <c r="I357" s="1">
        <v>2.2421524663677129E-2</v>
      </c>
      <c r="J357" s="1">
        <v>2.6315789473684209E-2</v>
      </c>
      <c r="K357">
        <v>0</v>
      </c>
      <c r="L357">
        <v>0</v>
      </c>
      <c r="M357">
        <v>0</v>
      </c>
    </row>
    <row r="358" spans="1:13">
      <c r="A358" s="3" t="str">
        <f>HYPERLINK("#Q2KHN1!A1","sp|Q2KHN1|RN151_HUMAN")</f>
        <v>sp|Q2KHN1|RN151_HUMAN</v>
      </c>
      <c r="D358" s="1">
        <v>0.11618257261410789</v>
      </c>
      <c r="E358" s="1">
        <v>0.39004149377593361</v>
      </c>
      <c r="F358" s="1">
        <v>0.61825726141078841</v>
      </c>
      <c r="G358" s="1">
        <v>0.33061224489795921</v>
      </c>
      <c r="H358" s="1">
        <v>4.8979591836734691E-2</v>
      </c>
      <c r="I358" s="1">
        <v>5.7142857142857141E-2</v>
      </c>
      <c r="J358" s="1">
        <v>2.4691358024691357E-2</v>
      </c>
      <c r="K358">
        <v>0</v>
      </c>
      <c r="L358">
        <v>0</v>
      </c>
      <c r="M358">
        <v>0</v>
      </c>
    </row>
    <row r="359" spans="1:13">
      <c r="A359" s="3" t="str">
        <f>HYPERLINK("#Q8N806!A1","sp|Q8N806|UBR7_HUMAN")</f>
        <v>sp|Q8N806|UBR7_HUMAN</v>
      </c>
      <c r="D359" s="1">
        <v>0.14489311163895488</v>
      </c>
      <c r="E359" s="1">
        <v>0.41805225653206651</v>
      </c>
      <c r="F359" s="1">
        <v>0.45605700712589076</v>
      </c>
      <c r="G359" s="1">
        <v>0.32941176470588235</v>
      </c>
      <c r="H359" s="1">
        <v>5.4117647058823527E-2</v>
      </c>
      <c r="I359" s="1">
        <v>0.08</v>
      </c>
      <c r="J359" s="1">
        <v>6.4285714285714279E-2</v>
      </c>
      <c r="K359">
        <v>0</v>
      </c>
      <c r="L359">
        <v>0</v>
      </c>
      <c r="M359">
        <v>0</v>
      </c>
    </row>
    <row r="360" spans="1:13">
      <c r="A360" s="3" t="str">
        <f>HYPERLINK("#P32849!A1","sp|P32849|RAD5_YEAST")</f>
        <v>sp|P32849|RAD5_YEAST</v>
      </c>
      <c r="C360" t="s">
        <v>55</v>
      </c>
      <c r="D360" s="1">
        <v>0.14849785407725322</v>
      </c>
      <c r="E360" s="1">
        <v>0.40085836909871242</v>
      </c>
      <c r="F360" s="1">
        <v>0.44549356223175968</v>
      </c>
      <c r="G360" s="1">
        <v>0.32164242942686055</v>
      </c>
      <c r="H360" s="1">
        <v>8.6398631308810953E-2</v>
      </c>
      <c r="I360" s="1">
        <v>8.2121471343028232E-2</v>
      </c>
      <c r="J360" s="1">
        <v>8.5106382978723402E-2</v>
      </c>
      <c r="K360">
        <v>0</v>
      </c>
      <c r="L360">
        <v>0</v>
      </c>
      <c r="M360">
        <v>0</v>
      </c>
    </row>
    <row r="361" spans="1:13">
      <c r="A361" s="3" t="str">
        <f>HYPERLINK("#Q6PJ69!A1","sp|Q6PJ69|TRI65_HUMAN")</f>
        <v>sp|Q6PJ69|TRI65_HUMAN</v>
      </c>
      <c r="D361" s="1">
        <v>0.12475633528265107</v>
      </c>
      <c r="E361" s="1">
        <v>0.34113060428849901</v>
      </c>
      <c r="F361" s="1">
        <v>0.49317738791422999</v>
      </c>
      <c r="G361" s="1">
        <v>0.32108317214700194</v>
      </c>
      <c r="H361" s="1">
        <v>3.2882011605415859E-2</v>
      </c>
      <c r="I361" s="1">
        <v>1.9342359767891684E-2</v>
      </c>
      <c r="J361" s="1">
        <v>2.4096385542168676E-2</v>
      </c>
      <c r="K361">
        <v>0</v>
      </c>
      <c r="L361">
        <v>0</v>
      </c>
      <c r="M361">
        <v>0</v>
      </c>
    </row>
    <row r="362" spans="1:13">
      <c r="A362" s="3" t="str">
        <f>HYPERLINK("#Q8NHY2!A1","sp|Q8NHY2|RFWD2_HUMAN")</f>
        <v>sp|Q8NHY2|RFWD2_HUMAN</v>
      </c>
      <c r="D362" s="1">
        <v>0.11004126547455295</v>
      </c>
      <c r="E362" s="1">
        <v>0.40165061898211829</v>
      </c>
      <c r="F362" s="1">
        <v>0.41678129298486932</v>
      </c>
      <c r="G362" s="1">
        <v>0.31874145006839943</v>
      </c>
      <c r="H362" s="1">
        <v>3.9671682626538987E-2</v>
      </c>
      <c r="I362" s="1">
        <v>6.429548563611491E-2</v>
      </c>
      <c r="J362" s="1">
        <v>4.2918454935622317E-2</v>
      </c>
      <c r="K362">
        <v>0</v>
      </c>
      <c r="L362">
        <v>0</v>
      </c>
      <c r="M362">
        <v>0</v>
      </c>
    </row>
    <row r="363" spans="1:13">
      <c r="A363" s="3" t="str">
        <f>HYPERLINK("#Q03290!A1","sp|Q03290|TFB3_YEAST")</f>
        <v>sp|Q03290|TFB3_YEAST</v>
      </c>
      <c r="C363" t="s">
        <v>56</v>
      </c>
      <c r="D363" s="1">
        <v>4.4164037854889593E-2</v>
      </c>
      <c r="E363" s="1">
        <v>0.28391167192429023</v>
      </c>
      <c r="F363" s="1">
        <v>0.43217665615141954</v>
      </c>
      <c r="G363" s="1">
        <v>0.31464174454828658</v>
      </c>
      <c r="H363" s="1">
        <v>9.3457943925233638E-3</v>
      </c>
      <c r="I363" s="1">
        <v>0.1059190031152648</v>
      </c>
      <c r="J363" s="1">
        <v>0.13861386138613863</v>
      </c>
      <c r="K363">
        <v>0</v>
      </c>
      <c r="L363">
        <v>0</v>
      </c>
      <c r="M363">
        <v>0</v>
      </c>
    </row>
    <row r="364" spans="1:13">
      <c r="A364" s="3" t="str">
        <f>HYPERLINK("#Q5T2K0!A1","tr|Q5T2K0|Q5T2K0_HUMAN")</f>
        <v>tr|Q5T2K0|Q5T2K0_HUMAN</v>
      </c>
      <c r="D364" s="1">
        <v>0.11846153846153847</v>
      </c>
      <c r="E364" s="1">
        <v>0.42461538461538462</v>
      </c>
      <c r="F364" s="1">
        <v>0.45692307692307693</v>
      </c>
      <c r="G364" s="1">
        <v>0.31345565749235477</v>
      </c>
      <c r="H364" s="1">
        <v>3.3639143730886847E-2</v>
      </c>
      <c r="I364" s="1">
        <v>7.3394495412844041E-2</v>
      </c>
      <c r="J364" s="1">
        <v>0.1024390243902439</v>
      </c>
      <c r="K364">
        <v>0</v>
      </c>
      <c r="L364">
        <v>0</v>
      </c>
      <c r="M364">
        <v>0</v>
      </c>
    </row>
    <row r="365" spans="1:13">
      <c r="A365" s="3" t="str">
        <f>HYPERLINK("#Q495C1!A1","sp|Q495C1|RN212_HUMAN")</f>
        <v>sp|Q495C1|RN212_HUMAN</v>
      </c>
      <c r="D365" s="1">
        <v>6.8259385665529013E-2</v>
      </c>
      <c r="E365" s="1">
        <v>0.35836177474402731</v>
      </c>
      <c r="F365" s="1">
        <v>0.43003412969283278</v>
      </c>
      <c r="G365" s="1">
        <v>0.30976430976430974</v>
      </c>
      <c r="H365" s="1">
        <v>2.0202020202020204E-2</v>
      </c>
      <c r="I365" s="1">
        <v>6.0606060606060608E-2</v>
      </c>
      <c r="J365" s="1">
        <v>5.434782608695652E-2</v>
      </c>
      <c r="K365">
        <v>0</v>
      </c>
      <c r="L365">
        <v>0</v>
      </c>
      <c r="M365">
        <v>0</v>
      </c>
    </row>
    <row r="366" spans="1:13">
      <c r="A366" s="3" t="str">
        <f>HYPERLINK("#O75678!A1","sp|O75678|RFPL2_HUMAN")</f>
        <v>sp|O75678|RFPL2_HUMAN</v>
      </c>
      <c r="D366" s="1">
        <v>6.1497326203208559E-2</v>
      </c>
      <c r="E366" s="1">
        <v>0.35561497326203206</v>
      </c>
      <c r="F366" s="1">
        <v>0.49465240641711228</v>
      </c>
      <c r="G366" s="1">
        <v>0.30952380952380953</v>
      </c>
      <c r="H366" s="1">
        <v>3.968253968253968E-2</v>
      </c>
      <c r="I366" s="1">
        <v>3.968253968253968E-2</v>
      </c>
      <c r="J366" s="1">
        <v>7.6923076923076927E-2</v>
      </c>
      <c r="K366">
        <v>0</v>
      </c>
      <c r="L366">
        <v>0</v>
      </c>
      <c r="M366">
        <v>0</v>
      </c>
    </row>
    <row r="367" spans="1:13">
      <c r="A367" s="3" t="str">
        <f>HYPERLINK("#Q8NG06!A1","sp|Q8NG06|TRI58_HUMAN")</f>
        <v>sp|Q8NG06|TRI58_HUMAN</v>
      </c>
      <c r="D367" s="1">
        <v>4.7717842323651449E-2</v>
      </c>
      <c r="E367" s="1">
        <v>0.36929460580912865</v>
      </c>
      <c r="F367" s="1">
        <v>0.47095435684647302</v>
      </c>
      <c r="G367" s="1">
        <v>0.30864197530864196</v>
      </c>
      <c r="H367" s="1">
        <v>3.4979423868312758E-2</v>
      </c>
      <c r="I367" s="1">
        <v>3.4979423868312758E-2</v>
      </c>
      <c r="J367" s="1">
        <v>3.3333333333333333E-2</v>
      </c>
      <c r="K367">
        <v>0</v>
      </c>
      <c r="L367">
        <v>0</v>
      </c>
      <c r="M367">
        <v>0</v>
      </c>
    </row>
    <row r="368" spans="1:13">
      <c r="A368" s="3" t="str">
        <f>HYPERLINK("#Q14527!A1","sp|Q14527|HLTF_HUMAN")</f>
        <v>sp|Q14527|HLTF_HUMAN</v>
      </c>
      <c r="D368" s="1">
        <v>0.19900497512437812</v>
      </c>
      <c r="E368" s="1">
        <v>0.40696517412935324</v>
      </c>
      <c r="F368" s="1">
        <v>0.38407960199004976</v>
      </c>
      <c r="G368" s="1">
        <v>0.30029732408325072</v>
      </c>
      <c r="H368" s="1">
        <v>7.7304261645193259E-2</v>
      </c>
      <c r="I368" s="1">
        <v>8.7215064420218036E-2</v>
      </c>
      <c r="J368" s="1">
        <v>0.15511551155115511</v>
      </c>
      <c r="K368">
        <v>0</v>
      </c>
      <c r="L368">
        <v>0</v>
      </c>
      <c r="M368">
        <v>0</v>
      </c>
    </row>
    <row r="369" spans="1:13">
      <c r="A369" s="3" t="str">
        <f>HYPERLINK("#O76050!A1","sp|O76050|NEU1A_HUMAN")</f>
        <v>sp|O76050|NEU1A_HUMAN</v>
      </c>
      <c r="D369" s="1">
        <v>0.12982456140350876</v>
      </c>
      <c r="E369" s="1">
        <v>0.30877192982456142</v>
      </c>
      <c r="F369" s="1">
        <v>0.37017543859649121</v>
      </c>
      <c r="G369" s="1">
        <v>0.29442508710801396</v>
      </c>
      <c r="H369" s="1">
        <v>4.1811846689895474E-2</v>
      </c>
      <c r="I369" s="1">
        <v>3.484320557491289E-2</v>
      </c>
      <c r="J369" s="1">
        <v>1.7751479289940829E-2</v>
      </c>
      <c r="K369">
        <v>0</v>
      </c>
      <c r="L369">
        <v>0</v>
      </c>
      <c r="M369">
        <v>0</v>
      </c>
    </row>
    <row r="370" spans="1:13">
      <c r="A370" s="3" t="str">
        <f>HYPERLINK("#Q6ZTA4!A1","sp|Q6ZTA4|TRI67_HUMAN")</f>
        <v>sp|Q6ZTA4|TRI67_HUMAN</v>
      </c>
      <c r="D370" s="1">
        <v>0.15532734274711169</v>
      </c>
      <c r="E370" s="1">
        <v>0.33119383825417203</v>
      </c>
      <c r="F370" s="1">
        <v>0.38382541720154045</v>
      </c>
      <c r="G370" s="1">
        <v>0.29118773946360155</v>
      </c>
      <c r="H370" s="1">
        <v>2.1711366538952746E-2</v>
      </c>
      <c r="I370" s="1">
        <v>4.8531289910600253E-2</v>
      </c>
      <c r="J370" s="1">
        <v>4.3859649122807015E-2</v>
      </c>
      <c r="K370">
        <v>0</v>
      </c>
      <c r="L370">
        <v>0</v>
      </c>
      <c r="M370">
        <v>0</v>
      </c>
    </row>
    <row r="371" spans="1:13">
      <c r="A371" s="3" t="str">
        <f>HYPERLINK("#Q13114!A1","sp|Q13114|TRAF3_HUMAN")</f>
        <v>sp|Q13114|TRAF3_HUMAN</v>
      </c>
      <c r="D371" s="1">
        <v>6.0283687943262408E-2</v>
      </c>
      <c r="E371" s="1">
        <v>0.36524822695035464</v>
      </c>
      <c r="F371" s="1">
        <v>0.60460992907801414</v>
      </c>
      <c r="G371" s="1">
        <v>0.28873239436619719</v>
      </c>
      <c r="H371" s="1">
        <v>1.5845070422535211E-2</v>
      </c>
      <c r="I371" s="1">
        <v>8.9788732394366202E-2</v>
      </c>
      <c r="J371" s="1">
        <v>0.10365853658536585</v>
      </c>
      <c r="K371">
        <v>0</v>
      </c>
      <c r="L371">
        <v>0</v>
      </c>
      <c r="M371">
        <v>0</v>
      </c>
    </row>
    <row r="372" spans="1:13">
      <c r="A372" s="3" t="str">
        <f>HYPERLINK("#Q6PJ21!A1","sp|Q6PJ21|SPSB3_HUMAN")</f>
        <v>sp|Q6PJ21|SPSB3_HUMAN</v>
      </c>
      <c r="D372" s="1">
        <v>0.15669515669515668</v>
      </c>
      <c r="E372" s="1">
        <v>0.31908831908831908</v>
      </c>
      <c r="F372" s="1">
        <v>0.53846153846153844</v>
      </c>
      <c r="G372" s="1">
        <v>0.28450704225352114</v>
      </c>
      <c r="H372" s="1">
        <v>9.014084507042254E-2</v>
      </c>
      <c r="I372" s="1">
        <v>4.507042253521127E-2</v>
      </c>
      <c r="J372" s="1">
        <v>1.9801980198019802E-2</v>
      </c>
      <c r="K372">
        <v>0</v>
      </c>
      <c r="L372">
        <v>0</v>
      </c>
      <c r="M372">
        <v>0</v>
      </c>
    </row>
    <row r="373" spans="1:13">
      <c r="A373" s="3" t="str">
        <f>HYPERLINK("#Q9H3F6!A1","sp|Q9H3F6|BACD3_HUMAN")</f>
        <v>sp|Q9H3F6|BACD3_HUMAN</v>
      </c>
      <c r="D373" s="1">
        <v>7.4433656957928807E-2</v>
      </c>
      <c r="E373" s="1">
        <v>0.27184466019417475</v>
      </c>
      <c r="F373" s="1">
        <v>0.43689320388349512</v>
      </c>
      <c r="G373" s="1">
        <v>0.28115015974440893</v>
      </c>
      <c r="H373" s="1">
        <v>6.3897763578274758E-3</v>
      </c>
      <c r="I373" s="1">
        <v>7.0287539936102233E-2</v>
      </c>
      <c r="J373" s="1">
        <v>4.5454545454545456E-2</v>
      </c>
      <c r="K373">
        <v>0</v>
      </c>
      <c r="L373">
        <v>0</v>
      </c>
      <c r="M373">
        <v>0</v>
      </c>
    </row>
    <row r="374" spans="1:13">
      <c r="A374" s="3" t="str">
        <f>HYPERLINK("#Q53EV8!A1","tr|Q53EV8|Q53EV8_HUMAN")</f>
        <v>tr|Q53EV8|Q53EV8_HUMAN</v>
      </c>
      <c r="D374" s="1">
        <v>3.7135278514588858E-2</v>
      </c>
      <c r="E374" s="1">
        <v>0.3129973474801061</v>
      </c>
      <c r="F374" s="1">
        <v>0.49071618037135278</v>
      </c>
      <c r="G374" s="1">
        <v>0.27821522309711288</v>
      </c>
      <c r="H374" s="1">
        <v>2.3622047244094488E-2</v>
      </c>
      <c r="I374" s="1">
        <v>8.3989501312335957E-2</v>
      </c>
      <c r="J374" s="1">
        <v>0.12264150943396226</v>
      </c>
      <c r="K374">
        <v>0</v>
      </c>
      <c r="L374">
        <v>0</v>
      </c>
      <c r="M374">
        <v>0</v>
      </c>
    </row>
    <row r="375" spans="1:13">
      <c r="A375" s="3" t="str">
        <f>HYPERLINK("#Q8TCQ1!A1","sp|Q8TCQ1|MARH1_HUMAN")</f>
        <v>sp|Q8TCQ1|MARH1_HUMAN</v>
      </c>
      <c r="D375" s="1">
        <v>0.20350877192982456</v>
      </c>
      <c r="E375" s="1">
        <v>0.25263157894736843</v>
      </c>
      <c r="F375" s="1">
        <v>0.4</v>
      </c>
      <c r="G375" s="1">
        <v>0.27681660899653981</v>
      </c>
      <c r="H375" s="1">
        <v>6.228373702422145E-2</v>
      </c>
      <c r="I375" s="1">
        <v>5.8823529411764705E-2</v>
      </c>
      <c r="J375" s="1">
        <v>2.5000000000000001E-2</v>
      </c>
      <c r="K375">
        <v>0</v>
      </c>
      <c r="L375">
        <v>0</v>
      </c>
      <c r="M375">
        <v>0</v>
      </c>
    </row>
    <row r="376" spans="1:13">
      <c r="A376" s="3" t="str">
        <f>HYPERLINK("#Q08109!A1","sp|Q08109|HRD1_YEAST")</f>
        <v>sp|Q08109|HRD1_YEAST</v>
      </c>
      <c r="C376" t="s">
        <v>57</v>
      </c>
      <c r="D376" s="1">
        <v>0.23948811700182815</v>
      </c>
      <c r="E376" s="1">
        <v>0.25594149908592323</v>
      </c>
      <c r="F376" s="1">
        <v>0.31078610603290674</v>
      </c>
      <c r="G376" s="1">
        <v>0.27586206896551724</v>
      </c>
      <c r="H376" s="1">
        <v>8.3484573502722328E-2</v>
      </c>
      <c r="I376" s="1">
        <v>4.9001814882032667E-2</v>
      </c>
      <c r="J376" s="1">
        <v>3.9473684210526314E-2</v>
      </c>
      <c r="K376">
        <v>0</v>
      </c>
      <c r="L376">
        <v>0</v>
      </c>
      <c r="M376">
        <v>0</v>
      </c>
    </row>
    <row r="377" spans="1:13">
      <c r="A377" s="3" t="str">
        <f>HYPERLINK("#Q08273!A1","sp|Q08273|RBX1_YEAST")</f>
        <v>sp|Q08273|RBX1_YEAST</v>
      </c>
      <c r="C377" t="s">
        <v>58</v>
      </c>
      <c r="D377" s="1">
        <v>0.21367521367521367</v>
      </c>
      <c r="E377" s="1">
        <v>0.30769230769230771</v>
      </c>
      <c r="F377" s="1">
        <v>0.29059829059829062</v>
      </c>
      <c r="G377" s="1">
        <v>0.27272727272727271</v>
      </c>
      <c r="H377" s="1">
        <v>0.11570247933884298</v>
      </c>
      <c r="I377" s="1">
        <v>6.6115702479338845E-2</v>
      </c>
      <c r="J377" s="1">
        <v>9.0909090909090912E-2</v>
      </c>
      <c r="K377">
        <v>0</v>
      </c>
      <c r="L377">
        <v>0</v>
      </c>
      <c r="M377">
        <v>0</v>
      </c>
    </row>
    <row r="378" spans="1:13">
      <c r="A378" s="3" t="str">
        <f>HYPERLINK("#Q59EL1!A1","tr|Q59EL1|Q59EL1_HUMAN")</f>
        <v>tr|Q59EL1|Q59EL1_HUMAN</v>
      </c>
      <c r="D378" s="1">
        <v>8.5642317380352648E-2</v>
      </c>
      <c r="E378" s="1">
        <v>0.30226700251889171</v>
      </c>
      <c r="F378" s="1">
        <v>0.30730478589420657</v>
      </c>
      <c r="G378" s="1">
        <v>0.26433915211970077</v>
      </c>
      <c r="H378" s="1">
        <v>6.9825436408977551E-2</v>
      </c>
      <c r="I378" s="1">
        <v>5.2369077306733167E-2</v>
      </c>
      <c r="J378" s="1">
        <v>6.6037735849056603E-2</v>
      </c>
      <c r="K378">
        <v>0</v>
      </c>
      <c r="L378">
        <v>0</v>
      </c>
      <c r="M378">
        <v>0</v>
      </c>
    </row>
    <row r="379" spans="1:13">
      <c r="A379" s="3" t="str">
        <f>HYPERLINK("#O00635!A1","sp|O00635|TRI38_HUMAN")</f>
        <v>sp|O00635|TRI38_HUMAN</v>
      </c>
      <c r="D379" s="1">
        <v>2.8199566160520606E-2</v>
      </c>
      <c r="E379" s="1">
        <v>0.4121475054229935</v>
      </c>
      <c r="F379" s="1">
        <v>0.45553145336225598</v>
      </c>
      <c r="G379" s="1">
        <v>0.26236559139784948</v>
      </c>
      <c r="H379" s="1">
        <v>3.2258064516129031E-2</v>
      </c>
      <c r="I379" s="1">
        <v>7.0967741935483872E-2</v>
      </c>
      <c r="J379" s="1">
        <v>0.10655737704918032</v>
      </c>
      <c r="K379">
        <v>0</v>
      </c>
      <c r="L379">
        <v>0</v>
      </c>
      <c r="M379">
        <v>0</v>
      </c>
    </row>
    <row r="380" spans="1:13">
      <c r="A380" s="3" t="str">
        <f>HYPERLINK("#Q5EBN2!A1","sp|Q5EBN2|TRI61_HUMAN")</f>
        <v>sp|Q5EBN2|TRI61_HUMAN</v>
      </c>
      <c r="D380" s="1">
        <v>2.4390243902439025E-2</v>
      </c>
      <c r="E380" s="1">
        <v>0.33170731707317075</v>
      </c>
      <c r="F380" s="1">
        <v>0.44390243902439025</v>
      </c>
      <c r="G380" s="1">
        <v>0.25837320574162681</v>
      </c>
      <c r="H380" s="1">
        <v>3.3492822966507178E-2</v>
      </c>
      <c r="I380" s="1">
        <v>0.10047846889952153</v>
      </c>
      <c r="J380" s="1">
        <v>0.16666666666666666</v>
      </c>
      <c r="K380">
        <v>0</v>
      </c>
      <c r="L380">
        <v>0</v>
      </c>
      <c r="M380">
        <v>0</v>
      </c>
    </row>
    <row r="381" spans="1:13">
      <c r="A381" s="3" t="str">
        <f>HYPERLINK("#Q9C019!A1","sp|Q9C019|TRI15_HUMAN")</f>
        <v>sp|Q9C019|TRI15_HUMAN</v>
      </c>
      <c r="D381" s="1">
        <v>2.3861171366594359E-2</v>
      </c>
      <c r="E381" s="1">
        <v>0.31453362255965295</v>
      </c>
      <c r="F381" s="1">
        <v>0.46854663774403471</v>
      </c>
      <c r="G381" s="1">
        <v>0.25806451612903225</v>
      </c>
      <c r="H381" s="1">
        <v>1.7204301075268817E-2</v>
      </c>
      <c r="I381" s="1">
        <v>4.9462365591397849E-2</v>
      </c>
      <c r="J381" s="1">
        <v>7.4999999999999997E-2</v>
      </c>
      <c r="K381">
        <v>0</v>
      </c>
      <c r="L381">
        <v>0</v>
      </c>
      <c r="M381">
        <v>0</v>
      </c>
    </row>
    <row r="382" spans="1:13">
      <c r="A382" s="3" t="str">
        <f>HYPERLINK("#Q9ULX5!A1","sp|Q9ULX5|RN112_HUMAN")</f>
        <v>sp|Q9ULX5|RN112_HUMAN</v>
      </c>
      <c r="D382" s="1">
        <v>0.12599681020733652</v>
      </c>
      <c r="E382" s="1">
        <v>0.42583732057416268</v>
      </c>
      <c r="F382" s="1">
        <v>0.46411483253588515</v>
      </c>
      <c r="G382" s="1">
        <v>0.25673534072900156</v>
      </c>
      <c r="H382" s="1">
        <v>3.6450079239302692E-2</v>
      </c>
      <c r="I382" s="1">
        <v>4.4374009508716325E-2</v>
      </c>
      <c r="J382" s="1">
        <v>5.5555555555555552E-2</v>
      </c>
      <c r="K382">
        <v>0</v>
      </c>
      <c r="L382">
        <v>0</v>
      </c>
      <c r="M382">
        <v>0</v>
      </c>
    </row>
    <row r="383" spans="1:13">
      <c r="A383" s="3" t="str">
        <f>HYPERLINK("#Q9C030!A1","sp|Q9C030|TRIM6_HUMAN")</f>
        <v>sp|Q9C030|TRIM6_HUMAN</v>
      </c>
      <c r="D383" s="1">
        <v>0</v>
      </c>
      <c r="E383" s="1">
        <v>0.33057851239669422</v>
      </c>
      <c r="F383" s="1">
        <v>0.42768595041322316</v>
      </c>
      <c r="G383" s="1">
        <v>0.24795081967213115</v>
      </c>
      <c r="H383" s="1">
        <v>0</v>
      </c>
      <c r="I383" s="1">
        <v>5.3278688524590161E-2</v>
      </c>
      <c r="J383" s="1">
        <v>0.10743801652892562</v>
      </c>
      <c r="K383">
        <v>0</v>
      </c>
      <c r="L383">
        <v>0</v>
      </c>
      <c r="M383">
        <v>0</v>
      </c>
    </row>
    <row r="384" spans="1:13">
      <c r="A384" s="3" t="str">
        <f>HYPERLINK("#Q9UBF6!A1","sp|Q9UBF6|RBX2_HUMAN")</f>
        <v>sp|Q9UBF6|RBX2_HUMAN</v>
      </c>
      <c r="D384" s="1">
        <v>0</v>
      </c>
      <c r="E384" s="1">
        <v>0.27522935779816515</v>
      </c>
      <c r="F384" s="1">
        <v>0.27522935779816515</v>
      </c>
      <c r="G384" s="1">
        <v>0.24778761061946902</v>
      </c>
      <c r="H384" s="1">
        <v>5.3097345132743362E-2</v>
      </c>
      <c r="I384" s="1">
        <v>6.1946902654867256E-2</v>
      </c>
      <c r="J384" s="1">
        <v>7.1428571428571425E-2</v>
      </c>
      <c r="K384">
        <v>0</v>
      </c>
      <c r="L384">
        <v>0</v>
      </c>
      <c r="M384">
        <v>0</v>
      </c>
    </row>
    <row r="385" spans="1:13">
      <c r="A385" s="3" t="str">
        <f>HYPERLINK("#Q149N8!A1","sp|Q149N8|SHPRH_HUMAN")</f>
        <v>sp|Q149N8|SHPRH_HUMAN</v>
      </c>
      <c r="D385" s="1">
        <v>0.13162596783799882</v>
      </c>
      <c r="E385" s="1">
        <v>0.34365693865396069</v>
      </c>
      <c r="F385" s="1">
        <v>0.37224538415723646</v>
      </c>
      <c r="G385" s="1">
        <v>0.24777183600713013</v>
      </c>
      <c r="H385" s="1">
        <v>4.8722519310754601E-2</v>
      </c>
      <c r="I385" s="1">
        <v>7.5460487225193107E-2</v>
      </c>
      <c r="J385" s="1">
        <v>9.1127098321342928E-2</v>
      </c>
      <c r="K385">
        <v>0</v>
      </c>
      <c r="L385">
        <v>0</v>
      </c>
      <c r="M385">
        <v>0</v>
      </c>
    </row>
    <row r="386" spans="1:13">
      <c r="A386" s="3" t="str">
        <f>HYPERLINK("#Q9BVG3!A1","sp|Q9BVG3|TRI62_HUMAN")</f>
        <v>sp|Q9BVG3|TRI62_HUMAN</v>
      </c>
      <c r="D386" s="1">
        <v>1.6985138004246284E-2</v>
      </c>
      <c r="E386" s="1">
        <v>0.29511677282377918</v>
      </c>
      <c r="F386" s="1">
        <v>0.31210191082802546</v>
      </c>
      <c r="G386" s="1">
        <v>0.24421052631578946</v>
      </c>
      <c r="H386" s="1">
        <v>1.6842105263157894E-2</v>
      </c>
      <c r="I386" s="1">
        <v>4.8421052631578948E-2</v>
      </c>
      <c r="J386" s="1">
        <v>6.8965517241379309E-2</v>
      </c>
      <c r="K386">
        <v>0</v>
      </c>
      <c r="L386">
        <v>0</v>
      </c>
      <c r="M386">
        <v>0</v>
      </c>
    </row>
    <row r="387" spans="1:13">
      <c r="A387" s="3" t="str">
        <f>HYPERLINK("#Q96DX5!A1","sp|Q96DX5|ASB9_HUMAN")</f>
        <v>sp|Q96DX5|ASB9_HUMAN</v>
      </c>
      <c r="D387" s="1">
        <v>0.13448275862068965</v>
      </c>
      <c r="E387" s="1">
        <v>0.28275862068965518</v>
      </c>
      <c r="F387" s="1">
        <v>0.33103448275862069</v>
      </c>
      <c r="G387" s="1">
        <v>0.23809523809523808</v>
      </c>
      <c r="H387" s="1">
        <v>3.0612244897959183E-2</v>
      </c>
      <c r="I387" s="1">
        <v>4.7619047619047616E-2</v>
      </c>
      <c r="J387" s="1">
        <v>7.1428571428571425E-2</v>
      </c>
      <c r="K387">
        <v>0</v>
      </c>
      <c r="L387">
        <v>0</v>
      </c>
      <c r="M387">
        <v>0</v>
      </c>
    </row>
    <row r="388" spans="1:13">
      <c r="A388" s="3" t="str">
        <f>HYPERLINK("#Q14142!A1","sp|Q14142|TRI14_HUMAN")</f>
        <v>sp|Q14142|TRI14_HUMAN</v>
      </c>
      <c r="D388" s="1">
        <v>8.6757990867579904E-2</v>
      </c>
      <c r="E388" s="1">
        <v>0.31050228310502281</v>
      </c>
      <c r="F388" s="1">
        <v>0.4041095890410959</v>
      </c>
      <c r="G388" s="1">
        <v>0.23755656108597284</v>
      </c>
      <c r="H388" s="1">
        <v>2.7149321266968326E-2</v>
      </c>
      <c r="I388" s="1">
        <v>4.2986425339366516E-2</v>
      </c>
      <c r="J388" s="1">
        <v>5.7142857142857141E-2</v>
      </c>
      <c r="K388">
        <v>0</v>
      </c>
      <c r="L388">
        <v>0</v>
      </c>
      <c r="M388">
        <v>0</v>
      </c>
    </row>
    <row r="389" spans="1:13">
      <c r="A389" s="3" t="str">
        <f>HYPERLINK("#Q96NS5!A1","sp|Q96NS5|ASB16_HUMAN")</f>
        <v>sp|Q96NS5|ASB16_HUMAN</v>
      </c>
      <c r="D389" s="1">
        <v>7.126948775055679E-2</v>
      </c>
      <c r="E389" s="1">
        <v>0.24721603563474387</v>
      </c>
      <c r="F389" s="1">
        <v>0.33630289532293989</v>
      </c>
      <c r="G389" s="1">
        <v>0.23399558498896247</v>
      </c>
      <c r="H389" s="1">
        <v>4.194260485651214E-2</v>
      </c>
      <c r="I389" s="1">
        <v>1.5452538631346579E-2</v>
      </c>
      <c r="J389" s="1">
        <v>9.433962264150943E-3</v>
      </c>
      <c r="K389">
        <v>0</v>
      </c>
      <c r="L389">
        <v>0</v>
      </c>
      <c r="M389">
        <v>0</v>
      </c>
    </row>
    <row r="390" spans="1:13">
      <c r="A390" s="3" t="str">
        <f>HYPERLINK("#Q96FA3!A1","sp|Q96FA3|PELI1_HUMAN")</f>
        <v>sp|Q96FA3|PELI1_HUMAN</v>
      </c>
      <c r="D390" s="1">
        <v>0.16425120772946861</v>
      </c>
      <c r="E390" s="1">
        <v>0.30917874396135264</v>
      </c>
      <c r="F390" s="1">
        <v>0.27536231884057971</v>
      </c>
      <c r="G390" s="1">
        <v>0.23205741626794257</v>
      </c>
      <c r="H390" s="1">
        <v>0.145933014354067</v>
      </c>
      <c r="I390" s="1">
        <v>5.0239234449760764E-2</v>
      </c>
      <c r="J390" s="1">
        <v>9.2783505154639179E-2</v>
      </c>
      <c r="K390">
        <v>0</v>
      </c>
      <c r="L390">
        <v>0</v>
      </c>
      <c r="M390">
        <v>0</v>
      </c>
    </row>
    <row r="391" spans="1:13">
      <c r="A391" s="3" t="str">
        <f>HYPERLINK("#P14373!A1","sp|P14373|TRI27_HUMAN")</f>
        <v>sp|P14373|TRI27_HUMAN</v>
      </c>
      <c r="D391" s="1">
        <v>7.4656188605108059E-2</v>
      </c>
      <c r="E391" s="1">
        <v>0.26326129666011788</v>
      </c>
      <c r="F391" s="1">
        <v>0.38703339882121807</v>
      </c>
      <c r="G391" s="1">
        <v>0.22807017543859648</v>
      </c>
      <c r="H391" s="1">
        <v>1.5594541910331383E-2</v>
      </c>
      <c r="I391" s="1">
        <v>4.0935672514619881E-2</v>
      </c>
      <c r="J391" s="1">
        <v>6.8376068376068383E-2</v>
      </c>
      <c r="K391">
        <v>0</v>
      </c>
      <c r="L391">
        <v>0</v>
      </c>
      <c r="M391">
        <v>0</v>
      </c>
    </row>
    <row r="392" spans="1:13">
      <c r="A392" s="3" t="str">
        <f>HYPERLINK("#Q04673!A1","sp|Q04673|SSL1_YEAST")</f>
        <v>sp|Q04673|SSL1_YEAST</v>
      </c>
      <c r="C392" t="s">
        <v>59</v>
      </c>
      <c r="D392" s="1">
        <v>0.17943107221006566</v>
      </c>
      <c r="E392" s="1">
        <v>0.34354485776805249</v>
      </c>
      <c r="F392" s="1">
        <v>0.3172866520787746</v>
      </c>
      <c r="G392" s="1">
        <v>0.22776572668112799</v>
      </c>
      <c r="H392" s="1">
        <v>5.8568329718004339E-2</v>
      </c>
      <c r="I392" s="1">
        <v>7.3752711496746198E-2</v>
      </c>
      <c r="J392" s="1">
        <v>0.12380952380952381</v>
      </c>
      <c r="K392">
        <v>0</v>
      </c>
      <c r="L392">
        <v>0</v>
      </c>
      <c r="M392">
        <v>0</v>
      </c>
    </row>
    <row r="393" spans="1:13">
      <c r="A393" s="3" t="str">
        <f>HYPERLINK("#Q17RB8!A1","sp|Q17RB8|LONF1_HUMAN")</f>
        <v>sp|Q17RB8|LONF1_HUMAN</v>
      </c>
      <c r="D393" s="1">
        <v>0.10923276983094929</v>
      </c>
      <c r="E393" s="1">
        <v>0.31339401820546164</v>
      </c>
      <c r="F393" s="1">
        <v>0.37841352405721718</v>
      </c>
      <c r="G393" s="1">
        <v>0.2276843467011643</v>
      </c>
      <c r="H393" s="1">
        <v>1.6817593790426907E-2</v>
      </c>
      <c r="I393" s="1">
        <v>4.7865459249676584E-2</v>
      </c>
      <c r="J393" s="1">
        <v>4.5454545454545456E-2</v>
      </c>
      <c r="K393">
        <v>0</v>
      </c>
      <c r="L393">
        <v>0</v>
      </c>
      <c r="M393">
        <v>0</v>
      </c>
    </row>
    <row r="394" spans="1:13">
      <c r="A394" s="3" t="str">
        <f>HYPERLINK("#Q9HCM9!A1","sp|Q9HCM9|TRI39_HUMAN")</f>
        <v>sp|Q9HCM9|TRI39_HUMAN</v>
      </c>
      <c r="D394" s="1">
        <v>2.3346303501945526E-2</v>
      </c>
      <c r="E394" s="1">
        <v>0.36186770428015563</v>
      </c>
      <c r="F394" s="1">
        <v>0.29377431906614787</v>
      </c>
      <c r="G394" s="1">
        <v>0.22393822393822393</v>
      </c>
      <c r="H394" s="1">
        <v>9.6525096525096523E-3</v>
      </c>
      <c r="I394" s="1">
        <v>7.1428571428571425E-2</v>
      </c>
      <c r="J394" s="1">
        <v>7.7586206896551727E-2</v>
      </c>
      <c r="K394">
        <v>0</v>
      </c>
      <c r="L394">
        <v>0</v>
      </c>
      <c r="M394">
        <v>0</v>
      </c>
    </row>
    <row r="395" spans="1:13">
      <c r="A395" s="3" t="str">
        <f>HYPERLINK("#Q7Z4K8!A1","sp|Q7Z4K8|TRI46_HUMAN")</f>
        <v>sp|Q7Z4K8|TRI46_HUMAN</v>
      </c>
      <c r="D395" s="1">
        <v>0.11125827814569536</v>
      </c>
      <c r="E395" s="1">
        <v>0.37880794701986753</v>
      </c>
      <c r="F395" s="1">
        <v>0.34172185430463575</v>
      </c>
      <c r="G395" s="1">
        <v>0.22002635046113306</v>
      </c>
      <c r="H395" s="1">
        <v>6.3241106719367585E-2</v>
      </c>
      <c r="I395" s="1">
        <v>3.9525691699604744E-2</v>
      </c>
      <c r="J395" s="1">
        <v>4.1916167664670656E-2</v>
      </c>
      <c r="K395">
        <v>0</v>
      </c>
      <c r="L395">
        <v>0</v>
      </c>
      <c r="M395">
        <v>0</v>
      </c>
    </row>
    <row r="396" spans="1:13">
      <c r="A396" s="3" t="str">
        <f>HYPERLINK("#O43255!A1","sp|O43255|SIAH2_HUMAN")</f>
        <v>sp|O43255|SIAH2_HUMAN</v>
      </c>
      <c r="D396" s="1">
        <v>0.1875</v>
      </c>
      <c r="E396" s="1">
        <v>0.24062500000000001</v>
      </c>
      <c r="F396" s="1">
        <v>0.28125</v>
      </c>
      <c r="G396" s="1">
        <v>0.2191358024691358</v>
      </c>
      <c r="H396" s="1">
        <v>7.098765432098765E-2</v>
      </c>
      <c r="I396" s="1">
        <v>3.3950617283950615E-2</v>
      </c>
      <c r="J396" s="1">
        <v>2.8169014084507043E-2</v>
      </c>
      <c r="K396">
        <v>0</v>
      </c>
      <c r="L396">
        <v>0</v>
      </c>
      <c r="M396">
        <v>0</v>
      </c>
    </row>
    <row r="397" spans="1:13">
      <c r="A397" s="3" t="str">
        <f>HYPERLINK("#P19474!A1","sp|P19474|RO52_HUMAN")</f>
        <v>sp|P19474|RO52_HUMAN</v>
      </c>
      <c r="D397" s="1">
        <v>2.3354564755838639E-2</v>
      </c>
      <c r="E397" s="1">
        <v>0.30997876857749468</v>
      </c>
      <c r="F397" s="1">
        <v>0.38216560509554143</v>
      </c>
      <c r="G397" s="1">
        <v>0.21684210526315789</v>
      </c>
      <c r="H397" s="1">
        <v>4.2105263157894736E-3</v>
      </c>
      <c r="I397" s="1">
        <v>5.6842105263157895E-2</v>
      </c>
      <c r="J397" s="1">
        <v>5.8252427184466021E-2</v>
      </c>
      <c r="K397">
        <v>0</v>
      </c>
      <c r="L397">
        <v>0</v>
      </c>
      <c r="M397">
        <v>0</v>
      </c>
    </row>
    <row r="398" spans="1:13">
      <c r="A398" s="3" t="str">
        <f>HYPERLINK("#Q13490!A1","sp|Q13490|BIRC2_HUMAN")</f>
        <v>sp|Q13490|BIRC2_HUMAN</v>
      </c>
      <c r="D398" s="1">
        <v>8.6319218241042342E-2</v>
      </c>
      <c r="E398" s="1">
        <v>0.30456026058631924</v>
      </c>
      <c r="F398" s="1">
        <v>0.34364820846905536</v>
      </c>
      <c r="G398" s="1">
        <v>0.2168284789644013</v>
      </c>
      <c r="H398" s="1">
        <v>4.6925566343042069E-2</v>
      </c>
      <c r="I398" s="1">
        <v>6.1488673139158574E-2</v>
      </c>
      <c r="J398" s="1">
        <v>4.4776119402985072E-2</v>
      </c>
      <c r="K398">
        <v>0</v>
      </c>
      <c r="L398">
        <v>0</v>
      </c>
      <c r="M398">
        <v>0</v>
      </c>
    </row>
    <row r="399" spans="1:13">
      <c r="A399" s="3" t="str">
        <f>HYPERLINK("#Q86YT6!A1","sp|Q86YT6|MIB1_HUMAN")</f>
        <v>sp|Q86YT6|MIB1_HUMAN</v>
      </c>
      <c r="D399" s="1">
        <v>9.880239520958084E-2</v>
      </c>
      <c r="E399" s="1">
        <v>0.29241516966067865</v>
      </c>
      <c r="F399" s="1">
        <v>0.32834331337325351</v>
      </c>
      <c r="G399" s="1">
        <v>0.21669980119284293</v>
      </c>
      <c r="H399" s="1">
        <v>5.8648111332007952E-2</v>
      </c>
      <c r="I399" s="1">
        <v>6.063618290258449E-2</v>
      </c>
      <c r="J399" s="1">
        <v>7.3394495412844041E-2</v>
      </c>
      <c r="K399">
        <v>0</v>
      </c>
      <c r="L399">
        <v>0</v>
      </c>
      <c r="M399">
        <v>0</v>
      </c>
    </row>
    <row r="400" spans="1:13">
      <c r="A400" s="3" t="str">
        <f>HYPERLINK("#Q8N961!A1","sp|Q8N961|ABTB2_HUMAN")</f>
        <v>sp|Q8N961|ABTB2_HUMAN</v>
      </c>
      <c r="D400" s="1">
        <v>0.10088148873653281</v>
      </c>
      <c r="E400" s="1">
        <v>0.34573947110675807</v>
      </c>
      <c r="F400" s="1">
        <v>0.36336924583741431</v>
      </c>
      <c r="G400" s="1">
        <v>0.21658536585365853</v>
      </c>
      <c r="H400" s="1">
        <v>4.9756097560975612E-2</v>
      </c>
      <c r="I400" s="1">
        <v>2.7317073170731707E-2</v>
      </c>
      <c r="J400" s="1">
        <v>1.8018018018018018E-2</v>
      </c>
      <c r="K400">
        <v>0</v>
      </c>
      <c r="L400">
        <v>0</v>
      </c>
      <c r="M400">
        <v>0</v>
      </c>
    </row>
    <row r="401" spans="1:13">
      <c r="A401" s="3" t="str">
        <f>HYPERLINK("#A6NGJ6!A1","sp|A6NGJ6|TRI64_HUMAN")</f>
        <v>sp|A6NGJ6|TRI64_HUMAN</v>
      </c>
      <c r="D401" s="1">
        <v>2.247191011235955E-2</v>
      </c>
      <c r="E401" s="1">
        <v>0.3258426966292135</v>
      </c>
      <c r="F401" s="1">
        <v>0.4</v>
      </c>
      <c r="G401" s="1">
        <v>0.21380846325167038</v>
      </c>
      <c r="H401" s="1">
        <v>8.9086859688195987E-3</v>
      </c>
      <c r="I401" s="1">
        <v>3.5634743875278395E-2</v>
      </c>
      <c r="J401" s="1">
        <v>5.2083333333333336E-2</v>
      </c>
      <c r="K401">
        <v>0</v>
      </c>
      <c r="L401">
        <v>0</v>
      </c>
      <c r="M401">
        <v>0</v>
      </c>
    </row>
    <row r="402" spans="1:13">
      <c r="A402" s="3" t="str">
        <f>HYPERLINK("#Q9BYJ4!A1","sp|Q9BYJ4|TRI34_HUMAN")</f>
        <v>sp|Q9BYJ4|TRI34_HUMAN</v>
      </c>
      <c r="D402" s="1">
        <v>6.1983471074380167E-3</v>
      </c>
      <c r="E402" s="1">
        <v>0.27892561983471076</v>
      </c>
      <c r="F402" s="1">
        <v>0.34710743801652894</v>
      </c>
      <c r="G402" s="1">
        <v>0.21106557377049182</v>
      </c>
      <c r="H402" s="1">
        <v>0</v>
      </c>
      <c r="I402" s="1">
        <v>7.7868852459016397E-2</v>
      </c>
      <c r="J402" s="1">
        <v>0.13592233009708737</v>
      </c>
      <c r="K402">
        <v>0</v>
      </c>
      <c r="L402">
        <v>0</v>
      </c>
      <c r="M402">
        <v>0</v>
      </c>
    </row>
    <row r="403" spans="1:13">
      <c r="A403" s="3" t="str">
        <f>HYPERLINK("#Q8NEG5!A1","sp|Q8NEG5|ZSWM2_HUMAN")</f>
        <v>sp|Q8NEG5|ZSWM2_HUMAN</v>
      </c>
      <c r="D403" s="1">
        <v>5.246422893481717E-2</v>
      </c>
      <c r="E403" s="1">
        <v>0.39745627980922099</v>
      </c>
      <c r="F403" s="1">
        <v>0.34181240063593005</v>
      </c>
      <c r="G403" s="1">
        <v>0.21011058451816747</v>
      </c>
      <c r="H403" s="1">
        <v>2.3696682464454975E-2</v>
      </c>
      <c r="I403" s="1">
        <v>9.1627172195892573E-2</v>
      </c>
      <c r="J403" s="1">
        <v>9.7744360902255634E-2</v>
      </c>
      <c r="K403">
        <v>0</v>
      </c>
      <c r="L403">
        <v>0</v>
      </c>
      <c r="M403">
        <v>0</v>
      </c>
    </row>
    <row r="404" spans="1:13">
      <c r="A404" s="3" t="str">
        <f>HYPERLINK("#Q6ZVZ8!A1","sp|Q6ZVZ8|ASB18_HUMAN")</f>
        <v>sp|Q6ZVZ8|ASB18_HUMAN</v>
      </c>
      <c r="D404" s="1">
        <v>9.3073593073593072E-2</v>
      </c>
      <c r="E404" s="1">
        <v>0.30952380952380953</v>
      </c>
      <c r="F404" s="1">
        <v>0.38311688311688313</v>
      </c>
      <c r="G404" s="1">
        <v>0.20815450643776823</v>
      </c>
      <c r="H404" s="1">
        <v>3.8626609442060089E-2</v>
      </c>
      <c r="I404" s="1">
        <v>3.2188841201716736E-2</v>
      </c>
      <c r="J404" s="1">
        <v>3.0927835051546393E-2</v>
      </c>
      <c r="K404">
        <v>0</v>
      </c>
      <c r="L404">
        <v>0</v>
      </c>
      <c r="M404">
        <v>0</v>
      </c>
    </row>
    <row r="405" spans="1:13">
      <c r="A405" s="3" t="str">
        <f>HYPERLINK("#Q13049!A1","sp|Q13049|TRI32_HUMAN")</f>
        <v>sp|Q13049|TRI32_HUMAN</v>
      </c>
      <c r="D405" s="1">
        <v>7.3959938366718034E-2</v>
      </c>
      <c r="E405" s="1">
        <v>0.32049306625577811</v>
      </c>
      <c r="F405" s="1">
        <v>0.32511556240369799</v>
      </c>
      <c r="G405" s="1">
        <v>0.20673813169984687</v>
      </c>
      <c r="H405" s="1">
        <v>3.3690658499234305E-2</v>
      </c>
      <c r="I405" s="1">
        <v>4.7473200612557429E-2</v>
      </c>
      <c r="J405" s="1">
        <v>2.9629629629629631E-2</v>
      </c>
      <c r="K405">
        <v>0</v>
      </c>
      <c r="L405">
        <v>0</v>
      </c>
      <c r="M405">
        <v>0</v>
      </c>
    </row>
    <row r="406" spans="1:13">
      <c r="A406" s="3" t="str">
        <f>HYPERLINK("#Q9NR28!A1","sp|Q9NR28|DBLOH_HUMAN")</f>
        <v>sp|Q9NR28|DBLOH_HUMAN</v>
      </c>
      <c r="D406" s="1">
        <v>0.11914893617021277</v>
      </c>
      <c r="E406" s="1">
        <v>0.34468085106382979</v>
      </c>
      <c r="F406" s="1">
        <v>0.30212765957446808</v>
      </c>
      <c r="G406" s="1">
        <v>0.20502092050209206</v>
      </c>
      <c r="H406" s="1">
        <v>2.5104602510460251E-2</v>
      </c>
      <c r="I406" s="1">
        <v>5.4393305439330547E-2</v>
      </c>
      <c r="J406" s="1">
        <v>6.1224489795918366E-2</v>
      </c>
      <c r="K406">
        <v>0</v>
      </c>
      <c r="L406">
        <v>0</v>
      </c>
      <c r="M406">
        <v>0</v>
      </c>
    </row>
    <row r="407" spans="1:13">
      <c r="A407" s="3" t="str">
        <f>HYPERLINK("#Q8IYM9!A1","sp|Q8IYM9|TRI22_HUMAN")</f>
        <v>sp|Q8IYM9|TRI22_HUMAN</v>
      </c>
      <c r="D407" s="1">
        <v>6.0728744939271256E-3</v>
      </c>
      <c r="E407" s="1">
        <v>0.31174089068825911</v>
      </c>
      <c r="F407" s="1">
        <v>0.38056680161943318</v>
      </c>
      <c r="G407" s="1">
        <v>0.20481927710843373</v>
      </c>
      <c r="H407" s="1">
        <v>0</v>
      </c>
      <c r="I407" s="1">
        <v>7.4297188755020074E-2</v>
      </c>
      <c r="J407" s="1">
        <v>0.10784313725490197</v>
      </c>
      <c r="K407">
        <v>0</v>
      </c>
      <c r="L407">
        <v>0</v>
      </c>
      <c r="M407">
        <v>0</v>
      </c>
    </row>
    <row r="408" spans="1:13">
      <c r="A408" s="3" t="str">
        <f>HYPERLINK("#Q12508!A1","sp|Q12508|RMD5_YEAST")</f>
        <v>sp|Q12508|RMD5_YEAST</v>
      </c>
      <c r="C408" t="s">
        <v>60</v>
      </c>
      <c r="D408" s="1">
        <v>2.1582733812949641E-2</v>
      </c>
      <c r="E408" s="1">
        <v>0.29736211031175058</v>
      </c>
      <c r="F408" s="1">
        <v>0.36930455635491605</v>
      </c>
      <c r="G408" s="1">
        <v>0.20427553444180521</v>
      </c>
      <c r="H408" s="1">
        <v>2.6128266033254157E-2</v>
      </c>
      <c r="I408" s="1">
        <v>0.11876484560570071</v>
      </c>
      <c r="J408" s="1">
        <v>0.20930232558139536</v>
      </c>
      <c r="K408">
        <v>0</v>
      </c>
      <c r="L408">
        <v>0</v>
      </c>
      <c r="M408">
        <v>0</v>
      </c>
    </row>
    <row r="409" spans="1:13">
      <c r="A409" s="3" t="str">
        <f>HYPERLINK("#Q8WVD3!A1","sp|Q8WVD3|RN138_HUMAN")</f>
        <v>sp|Q8WVD3|RN138_HUMAN</v>
      </c>
      <c r="D409" s="1">
        <v>9.1286307053941904E-2</v>
      </c>
      <c r="E409" s="1">
        <v>0.2863070539419087</v>
      </c>
      <c r="F409" s="1">
        <v>0.42323651452282157</v>
      </c>
      <c r="G409" s="1">
        <v>0.20408163265306123</v>
      </c>
      <c r="H409" s="1">
        <v>3.2653061224489799E-2</v>
      </c>
      <c r="I409" s="1">
        <v>3.6734693877551024E-2</v>
      </c>
      <c r="J409" s="1">
        <v>0.02</v>
      </c>
      <c r="K409">
        <v>0</v>
      </c>
      <c r="L409">
        <v>0</v>
      </c>
      <c r="M409">
        <v>0</v>
      </c>
    </row>
    <row r="410" spans="1:13">
      <c r="A410" s="3" t="str">
        <f>HYPERLINK("#Q5XKL5!A1","sp|Q5XKL5|BTBD8_HUMAN")</f>
        <v>sp|Q5XKL5|BTBD8_HUMAN</v>
      </c>
      <c r="D410" s="1">
        <v>8.0213903743315516E-3</v>
      </c>
      <c r="E410" s="1">
        <v>0.25133689839572193</v>
      </c>
      <c r="F410" s="1">
        <v>0.30748663101604279</v>
      </c>
      <c r="G410" s="1">
        <v>0.20370370370370369</v>
      </c>
      <c r="H410" s="1">
        <v>0</v>
      </c>
      <c r="I410" s="1">
        <v>5.5555555555555552E-2</v>
      </c>
      <c r="J410" s="1">
        <v>6.4935064935064929E-2</v>
      </c>
      <c r="K410">
        <v>0</v>
      </c>
      <c r="L410">
        <v>0</v>
      </c>
      <c r="M410">
        <v>0</v>
      </c>
    </row>
    <row r="411" spans="1:13">
      <c r="A411" s="3" t="str">
        <f>HYPERLINK("#P62877!A1","sp|P62877|RBX1_HUMAN")</f>
        <v>sp|P62877|RBX1_HUMAN</v>
      </c>
      <c r="D411" s="1">
        <v>1.9230769230769232E-2</v>
      </c>
      <c r="E411" s="1">
        <v>0.25</v>
      </c>
      <c r="F411" s="1">
        <v>0.26923076923076922</v>
      </c>
      <c r="G411" s="1">
        <v>0.20370370370370369</v>
      </c>
      <c r="H411" s="1">
        <v>8.3333333333333329E-2</v>
      </c>
      <c r="I411" s="1">
        <v>5.5555555555555552E-2</v>
      </c>
      <c r="J411" s="1">
        <v>9.0909090909090912E-2</v>
      </c>
      <c r="K411">
        <v>0</v>
      </c>
      <c r="L411">
        <v>0</v>
      </c>
      <c r="M411">
        <v>0</v>
      </c>
    </row>
    <row r="412" spans="1:13">
      <c r="A412" s="3" t="str">
        <f>HYPERLINK("#Q13489!A1","sp|Q13489|BIRC3_HUMAN")</f>
        <v>sp|Q13489|BIRC3_HUMAN</v>
      </c>
      <c r="D412" s="1">
        <v>7.166666666666667E-2</v>
      </c>
      <c r="E412" s="1">
        <v>0.33333333333333331</v>
      </c>
      <c r="F412" s="1">
        <v>0.27833333333333332</v>
      </c>
      <c r="G412" s="1">
        <v>0.20364238410596028</v>
      </c>
      <c r="H412" s="1">
        <v>2.1523178807947019E-2</v>
      </c>
      <c r="I412" s="1">
        <v>4.8013245033112585E-2</v>
      </c>
      <c r="J412" s="1">
        <v>4.878048780487805E-2</v>
      </c>
      <c r="K412">
        <v>0</v>
      </c>
      <c r="L412">
        <v>0</v>
      </c>
      <c r="M412">
        <v>0</v>
      </c>
    </row>
    <row r="413" spans="1:13">
      <c r="A413" s="3" t="str">
        <f>HYPERLINK("#Q9HAT8!A1","sp|Q9HAT8|PELI2_HUMAN")</f>
        <v>sp|Q9HAT8|PELI2_HUMAN</v>
      </c>
      <c r="D413" s="1">
        <v>0.15865384615384615</v>
      </c>
      <c r="E413" s="1">
        <v>0.25961538461538464</v>
      </c>
      <c r="F413" s="1">
        <v>0.29326923076923078</v>
      </c>
      <c r="G413" s="1">
        <v>0.20238095238095238</v>
      </c>
      <c r="H413" s="1">
        <v>0.13333333333333333</v>
      </c>
      <c r="I413" s="1">
        <v>4.7619047619047616E-2</v>
      </c>
      <c r="J413" s="1">
        <v>7.0588235294117646E-2</v>
      </c>
      <c r="K413">
        <v>0</v>
      </c>
      <c r="L413">
        <v>0</v>
      </c>
      <c r="M413">
        <v>0</v>
      </c>
    </row>
    <row r="414" spans="1:13">
      <c r="A414" s="3" t="str">
        <f>HYPERLINK("#Q9HAU4!A1","sp|Q9HAU4|SMUF2_HUMAN")</f>
        <v>sp|Q9HAU4|SMUF2_HUMAN</v>
      </c>
      <c r="D414" s="1">
        <v>0.20026881720430106</v>
      </c>
      <c r="E414" s="1">
        <v>0.19623655913978494</v>
      </c>
      <c r="F414" s="1">
        <v>0.28629032258064518</v>
      </c>
      <c r="G414" s="1">
        <v>0.20053475935828877</v>
      </c>
      <c r="H414" s="1">
        <v>0.12299465240641712</v>
      </c>
      <c r="I414" s="1">
        <v>5.3475935828877004E-2</v>
      </c>
      <c r="J414" s="1">
        <v>0.02</v>
      </c>
      <c r="K414">
        <v>0</v>
      </c>
      <c r="L414">
        <v>0</v>
      </c>
      <c r="M414">
        <v>0</v>
      </c>
    </row>
    <row r="415" spans="1:13">
      <c r="A415" s="3" t="str">
        <f>HYPERLINK("#Q9UJX6!A1","sp|Q9UJX6|ANC2_HUMAN")</f>
        <v>sp|Q9UJX6|ANC2_HUMAN</v>
      </c>
      <c r="D415" s="1">
        <v>0.11735941320293398</v>
      </c>
      <c r="E415" s="1">
        <v>0.25183374083129584</v>
      </c>
      <c r="F415" s="1">
        <v>0.32762836185819072</v>
      </c>
      <c r="G415" s="1">
        <v>0.19951338199513383</v>
      </c>
      <c r="H415" s="1">
        <v>3.8929440389294405E-2</v>
      </c>
      <c r="I415" s="1">
        <v>3.5279805352798052E-2</v>
      </c>
      <c r="J415" s="1">
        <v>3.6585365853658534E-2</v>
      </c>
      <c r="K415">
        <v>0</v>
      </c>
      <c r="L415">
        <v>0</v>
      </c>
      <c r="M415">
        <v>0</v>
      </c>
    </row>
    <row r="416" spans="1:13">
      <c r="A416" s="3" t="str">
        <f>HYPERLINK("#Q6ZMU5!A1","sp|Q6ZMU5|TRI72_HUMAN")</f>
        <v>sp|Q6ZMU5|TRI72_HUMAN</v>
      </c>
      <c r="D416" s="1">
        <v>6.5539112050739964E-2</v>
      </c>
      <c r="E416" s="1">
        <v>0.29386892177589852</v>
      </c>
      <c r="F416" s="1">
        <v>0.41860465116279072</v>
      </c>
      <c r="G416" s="1">
        <v>0.19916142557651992</v>
      </c>
      <c r="H416" s="1">
        <v>2.0964360587002098E-2</v>
      </c>
      <c r="I416" s="1">
        <v>3.7735849056603772E-2</v>
      </c>
      <c r="J416" s="1">
        <v>6.3157894736842107E-2</v>
      </c>
      <c r="K416">
        <v>0</v>
      </c>
      <c r="L416">
        <v>0</v>
      </c>
      <c r="M416">
        <v>0</v>
      </c>
    </row>
    <row r="417" spans="1:13">
      <c r="A417" s="3" t="str">
        <f>HYPERLINK("#Q3KNV8!A1","sp|Q3KNV8|PCGF3_HUMAN")</f>
        <v>sp|Q3KNV8|PCGF3_HUMAN</v>
      </c>
      <c r="D417" s="1">
        <v>0.13025210084033614</v>
      </c>
      <c r="E417" s="1">
        <v>0.23109243697478993</v>
      </c>
      <c r="F417" s="1">
        <v>0.29831932773109243</v>
      </c>
      <c r="G417" s="1">
        <v>0.19834710743801653</v>
      </c>
      <c r="H417" s="1">
        <v>5.7851239669421489E-2</v>
      </c>
      <c r="I417" s="1">
        <v>9.5041322314049589E-2</v>
      </c>
      <c r="J417" s="1">
        <v>0.10416666666666667</v>
      </c>
      <c r="K417">
        <v>0</v>
      </c>
      <c r="L417">
        <v>0</v>
      </c>
      <c r="M417">
        <v>0</v>
      </c>
    </row>
    <row r="418" spans="1:13">
      <c r="A418" s="3" t="str">
        <f>HYPERLINK("#P47005!A1","sp|P47005|DAS1_YEAST")</f>
        <v>sp|P47005|DAS1_YEAST</v>
      </c>
      <c r="C418" t="s">
        <v>61</v>
      </c>
      <c r="D418" s="1">
        <v>7.2837632776934752E-2</v>
      </c>
      <c r="E418" s="1">
        <v>0.30652503793626706</v>
      </c>
      <c r="F418" s="1">
        <v>0.25341426403641881</v>
      </c>
      <c r="G418" s="1">
        <v>0.1975867269984917</v>
      </c>
      <c r="H418" s="1">
        <v>1.6591251885369532E-2</v>
      </c>
      <c r="I418" s="1">
        <v>7.2398190045248875E-2</v>
      </c>
      <c r="J418" s="1">
        <v>6.8702290076335881E-2</v>
      </c>
      <c r="K418">
        <v>0</v>
      </c>
      <c r="L418">
        <v>0</v>
      </c>
      <c r="M418">
        <v>0</v>
      </c>
    </row>
    <row r="419" spans="1:13">
      <c r="A419" s="3" t="str">
        <f>HYPERLINK("#Q86SE9!A1","sp|Q86SE9|PCGF5_HUMAN")</f>
        <v>sp|Q86SE9|PCGF5_HUMAN</v>
      </c>
      <c r="D419" s="1">
        <v>0.15873015873015872</v>
      </c>
      <c r="E419" s="1">
        <v>0.20634920634920634</v>
      </c>
      <c r="F419" s="1">
        <v>0.28968253968253971</v>
      </c>
      <c r="G419" s="1">
        <v>0.1953125</v>
      </c>
      <c r="H419" s="1">
        <v>8.203125E-2</v>
      </c>
      <c r="I419" s="1">
        <v>8.203125E-2</v>
      </c>
      <c r="J419" s="1">
        <v>0.14000000000000001</v>
      </c>
      <c r="K419">
        <v>0</v>
      </c>
      <c r="L419">
        <v>0</v>
      </c>
      <c r="M419">
        <v>0</v>
      </c>
    </row>
    <row r="420" spans="1:13">
      <c r="A420" s="3" t="str">
        <f>HYPERLINK("#P53971!A1","sp|P53971|FAP1_YEAST")</f>
        <v>sp|P53971|FAP1_YEAST</v>
      </c>
      <c r="C420" t="s">
        <v>62</v>
      </c>
      <c r="D420" s="1">
        <v>6.4516129032258063E-2</v>
      </c>
      <c r="E420" s="1">
        <v>0.36108220603537983</v>
      </c>
      <c r="F420" s="1">
        <v>0.69406867845993758</v>
      </c>
      <c r="G420" s="1">
        <v>0.19481865284974093</v>
      </c>
      <c r="H420" s="1">
        <v>3.0051813471502591E-2</v>
      </c>
      <c r="I420" s="1">
        <v>9.0155440414507779E-2</v>
      </c>
      <c r="J420" s="1">
        <v>7.9787234042553196E-2</v>
      </c>
      <c r="K420">
        <v>0</v>
      </c>
      <c r="L420">
        <v>0</v>
      </c>
      <c r="M420">
        <v>0</v>
      </c>
    </row>
    <row r="421" spans="1:13">
      <c r="A421" s="3" t="str">
        <f>HYPERLINK("#Q13829!A1","sp|Q13829|BACD2_HUMAN")</f>
        <v>sp|Q13829|BACD2_HUMAN</v>
      </c>
      <c r="D421" s="1">
        <v>8.0128205128205135E-2</v>
      </c>
      <c r="E421" s="1">
        <v>0.20833333333333334</v>
      </c>
      <c r="F421" s="1">
        <v>0.39102564102564102</v>
      </c>
      <c r="G421" s="1">
        <v>0.19303797468354431</v>
      </c>
      <c r="H421" s="1">
        <v>3.4810126582278479E-2</v>
      </c>
      <c r="I421" s="1">
        <v>7.2784810126582278E-2</v>
      </c>
      <c r="J421" s="1">
        <v>1.6393442622950821E-2</v>
      </c>
      <c r="K421">
        <v>0</v>
      </c>
      <c r="L421">
        <v>0</v>
      </c>
      <c r="M421">
        <v>0</v>
      </c>
    </row>
    <row r="422" spans="1:13">
      <c r="A422" s="3" t="str">
        <f>HYPERLINK("#Q9NXI6!A1","sp|Q9NXI6|RN186_HUMAN")</f>
        <v>sp|Q9NXI6|RN186_HUMAN</v>
      </c>
      <c r="D422" s="1">
        <v>4.4843049327354259E-3</v>
      </c>
      <c r="E422" s="1">
        <v>0.3991031390134529</v>
      </c>
      <c r="F422" s="1">
        <v>0.30044843049327352</v>
      </c>
      <c r="G422" s="1">
        <v>0.1894273127753304</v>
      </c>
      <c r="H422" s="1">
        <v>0</v>
      </c>
      <c r="I422" s="1">
        <v>2.2026431718061675E-2</v>
      </c>
      <c r="J422" s="1">
        <v>2.3255813953488372E-2</v>
      </c>
      <c r="K422">
        <v>0</v>
      </c>
      <c r="L422">
        <v>0</v>
      </c>
      <c r="M422">
        <v>0</v>
      </c>
    </row>
    <row r="423" spans="1:13">
      <c r="A423" s="3" t="str">
        <f>HYPERLINK("#P42843!A1","sp|P42843|SKP2_YEAST")</f>
        <v>sp|P42843|SKP2_YEAST</v>
      </c>
      <c r="C423" t="s">
        <v>63</v>
      </c>
      <c r="D423" s="1">
        <v>6.1923583662714096E-2</v>
      </c>
      <c r="E423" s="1">
        <v>0.35704874835309619</v>
      </c>
      <c r="F423" s="1">
        <v>0.31752305665349145</v>
      </c>
      <c r="G423" s="1">
        <v>0.18479685452162517</v>
      </c>
      <c r="H423" s="1">
        <v>3.0144167758846659E-2</v>
      </c>
      <c r="I423" s="1">
        <v>6.6841415465268672E-2</v>
      </c>
      <c r="J423" s="1">
        <v>4.9645390070921988E-2</v>
      </c>
      <c r="K423">
        <v>0</v>
      </c>
      <c r="L423">
        <v>0</v>
      </c>
      <c r="M423">
        <v>0</v>
      </c>
    </row>
    <row r="424" spans="1:13">
      <c r="A424" s="3" t="str">
        <f>HYPERLINK("#Q9H4P4!A1","sp|Q9H4P4|RNF41_HUMAN")</f>
        <v>sp|Q9H4P4|RNF41_HUMAN</v>
      </c>
      <c r="D424" s="1">
        <v>5.1118210862619806E-2</v>
      </c>
      <c r="E424" s="1">
        <v>0.30990415335463256</v>
      </c>
      <c r="F424" s="1">
        <v>0.24281150159744408</v>
      </c>
      <c r="G424" s="1">
        <v>0.18296529968454259</v>
      </c>
      <c r="H424" s="1">
        <v>2.2082018927444796E-2</v>
      </c>
      <c r="I424" s="1">
        <v>3.4700315457413249E-2</v>
      </c>
      <c r="J424" s="1">
        <v>0.10344827586206896</v>
      </c>
      <c r="K424">
        <v>0</v>
      </c>
      <c r="L424">
        <v>0</v>
      </c>
      <c r="M424">
        <v>0</v>
      </c>
    </row>
    <row r="425" spans="1:13">
      <c r="A425" s="3" t="str">
        <f>HYPERLINK("#Q9C035!A1","sp|Q9C035|TRIM5_HUMAN")</f>
        <v>sp|Q9C035|TRIM5_HUMAN</v>
      </c>
      <c r="D425" s="1">
        <v>4.2944785276073622E-2</v>
      </c>
      <c r="E425" s="1">
        <v>0.28016359918200406</v>
      </c>
      <c r="F425" s="1">
        <v>0.3721881390593047</v>
      </c>
      <c r="G425" s="1">
        <v>0.18255578093306288</v>
      </c>
      <c r="H425" s="1">
        <v>0</v>
      </c>
      <c r="I425" s="1">
        <v>6.2880324543610547E-2</v>
      </c>
      <c r="J425" s="1">
        <v>0.1111111111111111</v>
      </c>
      <c r="K425">
        <v>0</v>
      </c>
      <c r="L425">
        <v>0</v>
      </c>
      <c r="M425">
        <v>0</v>
      </c>
    </row>
    <row r="426" spans="1:13">
      <c r="A426" s="3" t="str">
        <f>HYPERLINK("#Q9BY78!A1","sp|Q9BY78|RNF26_HUMAN")</f>
        <v>sp|Q9BY78|RNF26_HUMAN</v>
      </c>
      <c r="D426" s="1">
        <v>0.14918414918414918</v>
      </c>
      <c r="E426" s="1">
        <v>0.17715617715617715</v>
      </c>
      <c r="F426" s="1">
        <v>0.28904428904428903</v>
      </c>
      <c r="G426" s="1">
        <v>0.18244803695150116</v>
      </c>
      <c r="H426" s="1">
        <v>1.1547344110854504E-2</v>
      </c>
      <c r="I426" s="1">
        <v>1.3856812933025405E-2</v>
      </c>
      <c r="J426" s="1">
        <v>2.5316455696202531E-2</v>
      </c>
      <c r="K426">
        <v>0</v>
      </c>
      <c r="L426">
        <v>0</v>
      </c>
      <c r="M426">
        <v>0</v>
      </c>
    </row>
    <row r="427" spans="1:13">
      <c r="A427" s="3" t="str">
        <f>HYPERLINK("#Q12157!A1","sp|Q12157|APC11_YEAST")</f>
        <v>sp|Q12157|APC11_YEAST</v>
      </c>
      <c r="C427" t="s">
        <v>64</v>
      </c>
      <c r="D427" s="1">
        <v>0.10559006211180125</v>
      </c>
      <c r="E427" s="1">
        <v>0.29192546583850931</v>
      </c>
      <c r="F427" s="1">
        <v>0.3105590062111801</v>
      </c>
      <c r="G427" s="1">
        <v>0.18181818181818182</v>
      </c>
      <c r="H427" s="1">
        <v>7.2727272727272724E-2</v>
      </c>
      <c r="I427" s="1">
        <v>3.6363636363636362E-2</v>
      </c>
      <c r="J427" s="1">
        <v>0</v>
      </c>
      <c r="K427">
        <v>0</v>
      </c>
      <c r="L427">
        <v>0</v>
      </c>
      <c r="M427">
        <v>0</v>
      </c>
    </row>
    <row r="428" spans="1:13">
      <c r="A428" s="3" t="str">
        <f>HYPERLINK("#Q9C040!A1","sp|Q9C040|TRIM2_HUMAN")</f>
        <v>sp|Q9C040|TRIM2_HUMAN</v>
      </c>
      <c r="D428" s="1">
        <v>0.12972972972972974</v>
      </c>
      <c r="E428" s="1">
        <v>0.36756756756756759</v>
      </c>
      <c r="F428" s="1">
        <v>0.26756756756756755</v>
      </c>
      <c r="G428" s="1">
        <v>0.18145161290322581</v>
      </c>
      <c r="H428" s="1">
        <v>7.1236559139784952E-2</v>
      </c>
      <c r="I428" s="1">
        <v>6.4516129032258063E-2</v>
      </c>
      <c r="J428" s="1">
        <v>8.1481481481481488E-2</v>
      </c>
      <c r="K428">
        <v>0</v>
      </c>
      <c r="L428">
        <v>0</v>
      </c>
      <c r="M428">
        <v>0</v>
      </c>
    </row>
    <row r="429" spans="1:13">
      <c r="A429" s="3" t="str">
        <f>HYPERLINK("#Q8NEA4!A1","sp|Q8NEA4|FBX36_HUMAN")</f>
        <v>sp|Q8NEA4|FBX36_HUMAN</v>
      </c>
      <c r="D429" s="1">
        <v>5.434782608695652E-2</v>
      </c>
      <c r="E429" s="1">
        <v>0.32608695652173914</v>
      </c>
      <c r="F429" s="1">
        <v>0.27173913043478259</v>
      </c>
      <c r="G429" s="1">
        <v>0.18085106382978725</v>
      </c>
      <c r="H429" s="1">
        <v>0</v>
      </c>
      <c r="I429" s="1">
        <v>6.9148936170212769E-2</v>
      </c>
      <c r="J429" s="1">
        <v>0.17647058823529413</v>
      </c>
      <c r="K429">
        <v>0</v>
      </c>
      <c r="L429">
        <v>0</v>
      </c>
      <c r="M429">
        <v>0</v>
      </c>
    </row>
    <row r="430" spans="1:13">
      <c r="A430" s="3" t="str">
        <f>HYPERLINK("#Q9Y2M5!A1","sp|Q9Y2M5|KLH20_HUMAN")</f>
        <v>sp|Q9Y2M5|KLH20_HUMAN</v>
      </c>
      <c r="D430" s="1">
        <v>0.13223140495867769</v>
      </c>
      <c r="E430" s="1">
        <v>0.27933884297520661</v>
      </c>
      <c r="F430" s="1">
        <v>0.21652892561983472</v>
      </c>
      <c r="G430" s="1">
        <v>0.180623973727422</v>
      </c>
      <c r="H430" s="1">
        <v>6.8965517241379309E-2</v>
      </c>
      <c r="I430" s="1">
        <v>3.2840722495894911E-2</v>
      </c>
      <c r="J430" s="1">
        <v>3.6363636363636362E-2</v>
      </c>
      <c r="K430">
        <v>0</v>
      </c>
      <c r="L430">
        <v>0</v>
      </c>
      <c r="M430">
        <v>0</v>
      </c>
    </row>
    <row r="431" spans="1:13">
      <c r="A431" s="3" t="str">
        <f>HYPERLINK("#Q9UKT5!A1","sp|Q9UKT5|FBX4_HUMAN")</f>
        <v>sp|Q9UKT5|FBX4_HUMAN</v>
      </c>
      <c r="D431" s="1">
        <v>0.1122715404699739</v>
      </c>
      <c r="E431" s="1">
        <v>0.26109660574412535</v>
      </c>
      <c r="F431" s="1">
        <v>0.25065274151436029</v>
      </c>
      <c r="G431" s="1">
        <v>0.17829457364341086</v>
      </c>
      <c r="H431" s="1">
        <v>7.2351421188630485E-2</v>
      </c>
      <c r="I431" s="1">
        <v>3.3591731266149873E-2</v>
      </c>
      <c r="J431" s="1">
        <v>4.3478260869565216E-2</v>
      </c>
      <c r="K431">
        <v>0</v>
      </c>
      <c r="L431">
        <v>0</v>
      </c>
      <c r="M431">
        <v>0</v>
      </c>
    </row>
    <row r="432" spans="1:13">
      <c r="A432" s="3" t="str">
        <f>HYPERLINK("#P32523!A1","sp|P32523|PRP19_YEAST")</f>
        <v>sp|P32523|PRP19_YEAST</v>
      </c>
      <c r="C432" t="s">
        <v>65</v>
      </c>
      <c r="D432" s="1">
        <v>5.0100200400801605E-2</v>
      </c>
      <c r="E432" s="1">
        <v>0.35070140280561124</v>
      </c>
      <c r="F432" s="1">
        <v>0.32865731462925851</v>
      </c>
      <c r="G432" s="1">
        <v>0.17693836978131214</v>
      </c>
      <c r="H432" s="1">
        <v>2.7833001988071572E-2</v>
      </c>
      <c r="I432" s="1">
        <v>7.5546719681908542E-2</v>
      </c>
      <c r="J432" s="1">
        <v>6.741573033707865E-2</v>
      </c>
      <c r="K432">
        <v>0</v>
      </c>
      <c r="L432">
        <v>0</v>
      </c>
      <c r="M432">
        <v>0</v>
      </c>
    </row>
    <row r="433" spans="1:13">
      <c r="A433" s="3" t="str">
        <f>HYPERLINK("#Q9UMS4!A1","sp|Q9UMS4|PRP19_HUMAN")</f>
        <v>sp|Q9UMS4|PRP19_HUMAN</v>
      </c>
      <c r="D433" s="1">
        <v>7.5999999999999998E-2</v>
      </c>
      <c r="E433" s="1">
        <v>0.25600000000000001</v>
      </c>
      <c r="F433" s="1">
        <v>0.246</v>
      </c>
      <c r="G433" s="1">
        <v>0.1765873015873016</v>
      </c>
      <c r="H433" s="1">
        <v>4.7619047619047616E-2</v>
      </c>
      <c r="I433" s="1">
        <v>5.9523809523809521E-2</v>
      </c>
      <c r="J433" s="1">
        <v>8.98876404494382E-2</v>
      </c>
      <c r="K433">
        <v>0</v>
      </c>
      <c r="L433">
        <v>0</v>
      </c>
      <c r="M433">
        <v>0</v>
      </c>
    </row>
    <row r="434" spans="1:13">
      <c r="A434" s="3" t="str">
        <f>HYPERLINK("#Q12829!A1","sp|Q12829|RB40B_HUMAN")</f>
        <v>sp|Q12829|RB40B_HUMAN</v>
      </c>
      <c r="D434" s="1">
        <v>7.2992700729927001E-2</v>
      </c>
      <c r="E434" s="1">
        <v>0.19343065693430658</v>
      </c>
      <c r="F434" s="1">
        <v>0.23357664233576642</v>
      </c>
      <c r="G434" s="1">
        <v>0.17625899280575538</v>
      </c>
      <c r="H434" s="1">
        <v>4.3165467625899283E-2</v>
      </c>
      <c r="I434" s="1">
        <v>5.3956834532374098E-2</v>
      </c>
      <c r="J434" s="1">
        <v>0.10204081632653061</v>
      </c>
      <c r="K434">
        <v>0</v>
      </c>
      <c r="L434">
        <v>0</v>
      </c>
      <c r="M434">
        <v>0</v>
      </c>
    </row>
    <row r="435" spans="1:13">
      <c r="A435" s="3" t="str">
        <f>HYPERLINK("#Q04370!A1","sp|Q04370|PEX12_YEAST")</f>
        <v>sp|Q04370|PEX12_YEAST</v>
      </c>
      <c r="C435" t="s">
        <v>66</v>
      </c>
      <c r="D435" s="1">
        <v>4.5569620253164557E-2</v>
      </c>
      <c r="E435" s="1">
        <v>0.30379746835443039</v>
      </c>
      <c r="F435" s="1">
        <v>0.24556962025316456</v>
      </c>
      <c r="G435" s="1">
        <v>0.17543859649122806</v>
      </c>
      <c r="H435" s="1">
        <v>1.7543859649122806E-2</v>
      </c>
      <c r="I435" s="1">
        <v>7.0175438596491224E-2</v>
      </c>
      <c r="J435" s="1">
        <v>7.1428571428571425E-2</v>
      </c>
      <c r="K435">
        <v>0</v>
      </c>
      <c r="L435">
        <v>0</v>
      </c>
      <c r="M435">
        <v>0</v>
      </c>
    </row>
    <row r="436" spans="1:13">
      <c r="A436" s="3" t="str">
        <f>HYPERLINK("#Q9NVR0!A1","sp|Q9NVR0|KLH11_HUMAN")</f>
        <v>sp|Q9NVR0|KLH11_HUMAN</v>
      </c>
      <c r="D436" s="1">
        <v>6.3920454545454544E-2</v>
      </c>
      <c r="E436" s="1">
        <v>0.23579545454545456</v>
      </c>
      <c r="F436" s="1">
        <v>0.25142045454545453</v>
      </c>
      <c r="G436" s="1">
        <v>0.1751412429378531</v>
      </c>
      <c r="H436" s="1">
        <v>1.8361581920903956E-2</v>
      </c>
      <c r="I436" s="1">
        <v>4.0960451977401127E-2</v>
      </c>
      <c r="J436" s="1">
        <v>8.0645161290322578E-3</v>
      </c>
      <c r="K436">
        <v>0</v>
      </c>
      <c r="L436">
        <v>0</v>
      </c>
      <c r="M436">
        <v>0</v>
      </c>
    </row>
    <row r="437" spans="1:13">
      <c r="A437" s="3" t="str">
        <f>HYPERLINK("#Q9UPQ4!A1","sp|Q9UPQ4|TRI35_HUMAN")</f>
        <v>sp|Q9UPQ4|TRI35_HUMAN</v>
      </c>
      <c r="D437" s="1">
        <v>4.2944785276073622E-2</v>
      </c>
      <c r="E437" s="1">
        <v>0.29243353783231085</v>
      </c>
      <c r="F437" s="1">
        <v>0.28834355828220859</v>
      </c>
      <c r="G437" s="1">
        <v>0.17038539553752535</v>
      </c>
      <c r="H437" s="1">
        <v>1.4198782961460446E-2</v>
      </c>
      <c r="I437" s="1">
        <v>4.2596348884381338E-2</v>
      </c>
      <c r="J437" s="1">
        <v>5.9523809523809521E-2</v>
      </c>
      <c r="K437">
        <v>0</v>
      </c>
      <c r="L437">
        <v>0</v>
      </c>
      <c r="M437">
        <v>0</v>
      </c>
    </row>
    <row r="438" spans="1:13">
      <c r="A438" s="3" t="str">
        <f>HYPERLINK("#Q96ME1!A1","sp|Q96ME1|FXL18_HUMAN")</f>
        <v>sp|Q96ME1|FXL18_HUMAN</v>
      </c>
      <c r="D438" s="1">
        <v>4.6192259675405745E-2</v>
      </c>
      <c r="E438" s="1">
        <v>0.3595505617977528</v>
      </c>
      <c r="F438" s="1">
        <v>0.30212234706616731</v>
      </c>
      <c r="G438" s="1">
        <v>0.16521739130434782</v>
      </c>
      <c r="H438" s="1">
        <v>4.9689440993788822E-3</v>
      </c>
      <c r="I438" s="1">
        <v>2.9813664596273291E-2</v>
      </c>
      <c r="J438" s="1">
        <v>1.5037593984962405E-2</v>
      </c>
      <c r="K438">
        <v>0</v>
      </c>
      <c r="L438">
        <v>0</v>
      </c>
      <c r="M438">
        <v>0</v>
      </c>
    </row>
    <row r="439" spans="1:13">
      <c r="A439" s="3" t="str">
        <f>HYPERLINK("#Q96A37!A1","sp|Q96A37|RN166_HUMAN")</f>
        <v>sp|Q96A37|RN166_HUMAN</v>
      </c>
      <c r="D439" s="1">
        <v>3.8626609442060089E-2</v>
      </c>
      <c r="E439" s="1">
        <v>0.32188841201716739</v>
      </c>
      <c r="F439" s="1">
        <v>0.34763948497854075</v>
      </c>
      <c r="G439" s="1">
        <v>0.16455696202531644</v>
      </c>
      <c r="H439" s="1">
        <v>2.5316455696202531E-2</v>
      </c>
      <c r="I439" s="1">
        <v>5.4852320675105488E-2</v>
      </c>
      <c r="J439" s="1">
        <v>5.128205128205128E-2</v>
      </c>
      <c r="K439">
        <v>0</v>
      </c>
      <c r="L439">
        <v>0</v>
      </c>
      <c r="M439">
        <v>0</v>
      </c>
    </row>
    <row r="440" spans="1:13">
      <c r="A440" s="3" t="str">
        <f>HYPERLINK("#Q9C037!A1","sp|Q9C037|TRIM4_HUMAN")</f>
        <v>sp|Q9C037|TRIM4_HUMAN</v>
      </c>
      <c r="D440" s="1">
        <v>1.8145161290322582E-2</v>
      </c>
      <c r="E440" s="1">
        <v>0.32258064516129031</v>
      </c>
      <c r="F440" s="1">
        <v>0.38709677419354838</v>
      </c>
      <c r="G440" s="1">
        <v>0.16400000000000001</v>
      </c>
      <c r="H440" s="1">
        <v>6.0000000000000001E-3</v>
      </c>
      <c r="I440" s="1">
        <v>6.6000000000000003E-2</v>
      </c>
      <c r="J440" s="1">
        <v>0.10975609756097561</v>
      </c>
      <c r="K440">
        <v>0</v>
      </c>
      <c r="L440">
        <v>0</v>
      </c>
      <c r="M440">
        <v>0</v>
      </c>
    </row>
    <row r="441" spans="1:13">
      <c r="A441" s="3" t="str">
        <f>HYPERLINK("#Q6GX22!A1","tr|Q6GX22|Q6GX22_HUMAN")</f>
        <v>tr|Q6GX22|Q6GX22_HUMAN</v>
      </c>
      <c r="D441" s="1">
        <v>7.3421439060205582E-2</v>
      </c>
      <c r="E441" s="1">
        <v>0.24082232011747431</v>
      </c>
      <c r="F441" s="1">
        <v>0.31424375917767988</v>
      </c>
      <c r="G441" s="1">
        <v>0.1635036496350365</v>
      </c>
      <c r="H441" s="1">
        <v>1.6058394160583942E-2</v>
      </c>
      <c r="I441" s="1">
        <v>5.8394160583941604E-2</v>
      </c>
      <c r="J441" s="1">
        <v>0.125</v>
      </c>
      <c r="K441">
        <v>0</v>
      </c>
      <c r="L441">
        <v>0</v>
      </c>
      <c r="M441">
        <v>0</v>
      </c>
    </row>
    <row r="442" spans="1:13">
      <c r="A442" s="3" t="str">
        <f>HYPERLINK("#Q9C026!A1","sp|Q9C026|TRIM9_HUMAN")</f>
        <v>sp|Q9C026|TRIM9_HUMAN</v>
      </c>
      <c r="D442" s="1">
        <v>5.8073654390934842E-2</v>
      </c>
      <c r="E442" s="1">
        <v>0.30878186968838528</v>
      </c>
      <c r="F442" s="1">
        <v>0.31161473087818697</v>
      </c>
      <c r="G442" s="1">
        <v>0.1619718309859155</v>
      </c>
      <c r="H442" s="1">
        <v>1.6901408450704224E-2</v>
      </c>
      <c r="I442" s="1">
        <v>5.2112676056338028E-2</v>
      </c>
      <c r="J442" s="1">
        <v>3.4782608695652174E-2</v>
      </c>
      <c r="K442">
        <v>0</v>
      </c>
      <c r="L442">
        <v>0</v>
      </c>
      <c r="M442">
        <v>0</v>
      </c>
    </row>
    <row r="443" spans="1:13">
      <c r="A443" s="3" t="str">
        <f>HYPERLINK("#Q96D59!A1","sp|Q96D59|RN183_HUMAN")</f>
        <v>sp|Q96D59|RN183_HUMAN</v>
      </c>
      <c r="D443" s="1">
        <v>0.10638297872340426</v>
      </c>
      <c r="E443" s="1">
        <v>0.26063829787234044</v>
      </c>
      <c r="F443" s="1">
        <v>0.26063829787234044</v>
      </c>
      <c r="G443" s="1">
        <v>0.16145833333333334</v>
      </c>
      <c r="H443" s="1">
        <v>0</v>
      </c>
      <c r="I443" s="1">
        <v>2.0833333333333332E-2</v>
      </c>
      <c r="J443" s="1">
        <v>0</v>
      </c>
      <c r="K443">
        <v>0</v>
      </c>
      <c r="L443">
        <v>0</v>
      </c>
      <c r="M443">
        <v>0</v>
      </c>
    </row>
    <row r="444" spans="1:13">
      <c r="A444" s="3" t="str">
        <f>HYPERLINK("#Q6PIA0!A1","tr|Q6PIA0|Q6PIA0_HUMAN")</f>
        <v>tr|Q6PIA0|Q6PIA0_HUMAN</v>
      </c>
      <c r="D444" s="1">
        <v>7.3275862068965511E-2</v>
      </c>
      <c r="E444" s="1">
        <v>0.29310344827586204</v>
      </c>
      <c r="F444" s="1">
        <v>0.22413793103448276</v>
      </c>
      <c r="G444" s="1">
        <v>0.16101694915254236</v>
      </c>
      <c r="H444" s="1">
        <v>2.1186440677966101E-2</v>
      </c>
      <c r="I444" s="1">
        <v>8.050847457627118E-2</v>
      </c>
      <c r="J444" s="1">
        <v>0.10526315789473684</v>
      </c>
      <c r="K444">
        <v>0</v>
      </c>
      <c r="L444">
        <v>0</v>
      </c>
      <c r="M444">
        <v>0</v>
      </c>
    </row>
    <row r="445" spans="1:13">
      <c r="A445" s="3" t="str">
        <f>HYPERLINK("#Q8WVD5!A1","sp|Q8WVD5|RN141_HUMAN")</f>
        <v>sp|Q8WVD5|RN141_HUMAN</v>
      </c>
      <c r="D445" s="1">
        <v>0.13274336283185842</v>
      </c>
      <c r="E445" s="1">
        <v>0.19469026548672566</v>
      </c>
      <c r="F445" s="1">
        <v>0.17256637168141592</v>
      </c>
      <c r="G445" s="1">
        <v>0.16086956521739129</v>
      </c>
      <c r="H445" s="1">
        <v>2.1739130434782608E-2</v>
      </c>
      <c r="I445" s="1">
        <v>5.2173913043478258E-2</v>
      </c>
      <c r="J445" s="1">
        <v>0</v>
      </c>
      <c r="K445">
        <v>0</v>
      </c>
      <c r="L445">
        <v>0</v>
      </c>
      <c r="M445">
        <v>0</v>
      </c>
    </row>
    <row r="446" spans="1:13">
      <c r="A446" s="3" t="str">
        <f>HYPERLINK("#Q96S21!A1","sp|Q96S21|RB40C_HUMAN")</f>
        <v>sp|Q96S21|RB40C_HUMAN</v>
      </c>
      <c r="D446" s="1">
        <v>8.6642599277978335E-2</v>
      </c>
      <c r="E446" s="1">
        <v>0.17689530685920576</v>
      </c>
      <c r="F446" s="1">
        <v>0.26714801444043323</v>
      </c>
      <c r="G446" s="1">
        <v>0.16014234875444841</v>
      </c>
      <c r="H446" s="1">
        <v>4.2704626334519574E-2</v>
      </c>
      <c r="I446" s="1">
        <v>5.6939501779359428E-2</v>
      </c>
      <c r="J446" s="1">
        <v>8.8888888888888892E-2</v>
      </c>
      <c r="K446">
        <v>0</v>
      </c>
      <c r="L446">
        <v>0</v>
      </c>
      <c r="M446">
        <v>0</v>
      </c>
    </row>
    <row r="447" spans="1:13">
      <c r="A447" s="3" t="str">
        <f>HYPERLINK("#Q99675!A1","sp|Q99675|CGRF1_HUMAN")</f>
        <v>sp|Q99675|CGRF1_HUMAN</v>
      </c>
      <c r="D447" s="1">
        <v>5.7926829268292686E-2</v>
      </c>
      <c r="E447" s="1">
        <v>0.20426829268292682</v>
      </c>
      <c r="F447" s="1">
        <v>0.21951219512195122</v>
      </c>
      <c r="G447" s="1">
        <v>0.15963855421686746</v>
      </c>
      <c r="H447" s="1">
        <v>2.710843373493976E-2</v>
      </c>
      <c r="I447" s="1">
        <v>5.7228915662650599E-2</v>
      </c>
      <c r="J447" s="1">
        <v>0.11320754716981132</v>
      </c>
      <c r="K447">
        <v>0</v>
      </c>
      <c r="L447">
        <v>0</v>
      </c>
      <c r="M447">
        <v>0</v>
      </c>
    </row>
    <row r="448" spans="1:13">
      <c r="A448" s="3" t="str">
        <f>HYPERLINK("#Q9Y4K3!A1","sp|Q9Y4K3|TRAF6_HUMAN")</f>
        <v>sp|Q9Y4K3|TRAF6_HUMAN</v>
      </c>
      <c r="D448" s="1">
        <v>3.6679536679536683E-2</v>
      </c>
      <c r="E448" s="1">
        <v>0.24903474903474904</v>
      </c>
      <c r="F448" s="1">
        <v>0.22779922779922779</v>
      </c>
      <c r="G448" s="1">
        <v>0.15900383141762453</v>
      </c>
      <c r="H448" s="1">
        <v>9.5785440613026813E-3</v>
      </c>
      <c r="I448" s="1">
        <v>4.4061302681992334E-2</v>
      </c>
      <c r="J448" s="1">
        <v>1.2048192771084338E-2</v>
      </c>
      <c r="K448">
        <v>0</v>
      </c>
      <c r="L448">
        <v>0</v>
      </c>
      <c r="M448">
        <v>0</v>
      </c>
    </row>
    <row r="449" spans="1:13">
      <c r="A449" s="3" t="str">
        <f>HYPERLINK("#Q9UDY6!A1","sp|Q9UDY6|TRI10_HUMAN")</f>
        <v>sp|Q9UDY6|TRI10_HUMAN</v>
      </c>
      <c r="D449" s="1">
        <v>8.385744234800839E-3</v>
      </c>
      <c r="E449" s="1">
        <v>0.2389937106918239</v>
      </c>
      <c r="F449" s="1">
        <v>0.41928721174004191</v>
      </c>
      <c r="G449" s="1">
        <v>0.15800415800415801</v>
      </c>
      <c r="H449" s="1">
        <v>2.4948024948024949E-2</v>
      </c>
      <c r="I449" s="1">
        <v>3.7422037422037424E-2</v>
      </c>
      <c r="J449" s="1">
        <v>6.5789473684210523E-2</v>
      </c>
      <c r="K449">
        <v>0</v>
      </c>
      <c r="L449">
        <v>0</v>
      </c>
      <c r="M449">
        <v>0</v>
      </c>
    </row>
    <row r="450" spans="1:13">
      <c r="A450" s="3" t="str">
        <f>HYPERLINK("#Q9UBS8!A1","sp|Q9UBS8|RNF14_HUMAN")</f>
        <v>sp|Q9UBS8|RNF14_HUMAN</v>
      </c>
      <c r="D450" s="1">
        <v>1.7021276595744681E-2</v>
      </c>
      <c r="E450" s="1">
        <v>0.25531914893617019</v>
      </c>
      <c r="F450" s="1">
        <v>0.29148936170212764</v>
      </c>
      <c r="G450" s="1">
        <v>0.15611814345991562</v>
      </c>
      <c r="H450" s="1">
        <v>2.1097046413502108E-3</v>
      </c>
      <c r="I450" s="1">
        <v>5.4852320675105488E-2</v>
      </c>
      <c r="J450" s="1">
        <v>4.0540540540540543E-2</v>
      </c>
      <c r="K450">
        <v>0</v>
      </c>
      <c r="L450">
        <v>0</v>
      </c>
      <c r="M450">
        <v>0</v>
      </c>
    </row>
    <row r="451" spans="1:13">
      <c r="A451" s="3" t="str">
        <f>HYPERLINK("#Q86WT6!A1","sp|Q86WT6|TRI69_HUMAN")</f>
        <v>sp|Q86WT6|TRI69_HUMAN</v>
      </c>
      <c r="D451" s="1">
        <v>2.0161290322580645E-2</v>
      </c>
      <c r="E451" s="1">
        <v>0.29233870967741937</v>
      </c>
      <c r="F451" s="1">
        <v>0.32661290322580644</v>
      </c>
      <c r="G451" s="1">
        <v>0.156</v>
      </c>
      <c r="H451" s="1">
        <v>6.0000000000000001E-3</v>
      </c>
      <c r="I451" s="1">
        <v>8.2000000000000003E-2</v>
      </c>
      <c r="J451" s="1">
        <v>0.10256410256410256</v>
      </c>
      <c r="K451">
        <v>0</v>
      </c>
      <c r="L451">
        <v>0</v>
      </c>
      <c r="M451">
        <v>0</v>
      </c>
    </row>
    <row r="452" spans="1:13">
      <c r="A452" s="3" t="str">
        <f>HYPERLINK("#Q8WVZ7!A1","sp|Q8WVZ7|RN133_HUMAN")</f>
        <v>sp|Q8WVZ7|RN133_HUMAN</v>
      </c>
      <c r="D452" s="1">
        <v>0.1424731182795699</v>
      </c>
      <c r="E452" s="1">
        <v>0.18817204301075269</v>
      </c>
      <c r="F452" s="1">
        <v>0.18010752688172044</v>
      </c>
      <c r="G452" s="1">
        <v>0.15425531914893617</v>
      </c>
      <c r="H452" s="1">
        <v>7.9787234042553196E-2</v>
      </c>
      <c r="I452" s="1">
        <v>5.0531914893617018E-2</v>
      </c>
      <c r="J452" s="1">
        <v>1.7241379310344827E-2</v>
      </c>
      <c r="K452">
        <v>0</v>
      </c>
      <c r="L452">
        <v>0</v>
      </c>
      <c r="M452">
        <v>0</v>
      </c>
    </row>
    <row r="453" spans="1:13">
      <c r="A453" s="3" t="str">
        <f>HYPERLINK("#Q9UJV3!A1","sp|Q9UJV3|TRIM1_HUMAN")</f>
        <v>sp|Q9UJV3|TRIM1_HUMAN</v>
      </c>
      <c r="D453" s="1">
        <v>6.8399452804377564E-2</v>
      </c>
      <c r="E453" s="1">
        <v>0.23939808481532149</v>
      </c>
      <c r="F453" s="1">
        <v>0.30369357045143641</v>
      </c>
      <c r="G453" s="1">
        <v>0.15374149659863945</v>
      </c>
      <c r="H453" s="1">
        <v>1.4965986394557823E-2</v>
      </c>
      <c r="I453" s="1">
        <v>5.9863945578231291E-2</v>
      </c>
      <c r="J453" s="1">
        <v>0.12389380530973451</v>
      </c>
      <c r="K453">
        <v>0</v>
      </c>
      <c r="L453">
        <v>0</v>
      </c>
      <c r="M453">
        <v>0</v>
      </c>
    </row>
    <row r="454" spans="1:13">
      <c r="A454" s="3" t="str">
        <f>HYPERLINK("#Q8N8N0!A1","sp|Q8N8N0|RN152_HUMAN")</f>
        <v>sp|Q8N8N0|RN152_HUMAN</v>
      </c>
      <c r="D454" s="1">
        <v>7.5376884422110546E-2</v>
      </c>
      <c r="E454" s="1">
        <v>0.19597989949748743</v>
      </c>
      <c r="F454" s="1">
        <v>0.34170854271356782</v>
      </c>
      <c r="G454" s="1">
        <v>0.15270935960591134</v>
      </c>
      <c r="H454" s="1">
        <v>5.4187192118226604E-2</v>
      </c>
      <c r="I454" s="1">
        <v>4.4334975369458129E-2</v>
      </c>
      <c r="J454" s="1">
        <v>0</v>
      </c>
      <c r="K454">
        <v>0</v>
      </c>
      <c r="L454">
        <v>0</v>
      </c>
      <c r="M454">
        <v>0</v>
      </c>
    </row>
    <row r="455" spans="1:13">
      <c r="A455" s="3" t="str">
        <f>HYPERLINK("#O00237!A1","sp|O00237|RN103_HUMAN")</f>
        <v>sp|O00237|RN103_HUMAN</v>
      </c>
      <c r="D455" s="1">
        <v>4.2584434654919234E-2</v>
      </c>
      <c r="E455" s="1">
        <v>0.20998531571218795</v>
      </c>
      <c r="F455" s="1">
        <v>0.25550660792951541</v>
      </c>
      <c r="G455" s="1">
        <v>0.15182481751824817</v>
      </c>
      <c r="H455" s="1">
        <v>8.7591240875912416E-3</v>
      </c>
      <c r="I455" s="1">
        <v>5.4014598540145987E-2</v>
      </c>
      <c r="J455" s="1">
        <v>3.8461538461538464E-2</v>
      </c>
      <c r="K455">
        <v>0</v>
      </c>
      <c r="L455">
        <v>0</v>
      </c>
      <c r="M455">
        <v>0</v>
      </c>
    </row>
    <row r="456" spans="1:13">
      <c r="A456" s="3" t="str">
        <f>HYPERLINK("#Q8WV22!A1","sp|Q8WV22|NSE1_HUMAN")</f>
        <v>sp|Q8WV22|NSE1_HUMAN</v>
      </c>
      <c r="D456" s="1">
        <v>3.8167938931297711E-2</v>
      </c>
      <c r="E456" s="1">
        <v>0.16412213740458015</v>
      </c>
      <c r="F456" s="1">
        <v>0.17938931297709923</v>
      </c>
      <c r="G456" s="1">
        <v>0.15037593984962405</v>
      </c>
      <c r="H456" s="1">
        <v>0</v>
      </c>
      <c r="I456" s="1">
        <v>7.8947368421052627E-2</v>
      </c>
      <c r="J456" s="1">
        <v>0.2</v>
      </c>
      <c r="K456">
        <v>0</v>
      </c>
      <c r="L456">
        <v>0</v>
      </c>
      <c r="M456">
        <v>0</v>
      </c>
    </row>
    <row r="457" spans="1:13">
      <c r="A457" s="3" t="str">
        <f>HYPERLINK("#Q9NRD1!A1","sp|Q9NRD1|FBX6_HUMAN")</f>
        <v>sp|Q9NRD1|FBX6_HUMAN</v>
      </c>
      <c r="D457" s="1">
        <v>7.2664359861591699E-2</v>
      </c>
      <c r="E457" s="1">
        <v>0.16262975778546712</v>
      </c>
      <c r="F457" s="1">
        <v>0.18339100346020762</v>
      </c>
      <c r="G457" s="1">
        <v>0.15017064846416384</v>
      </c>
      <c r="H457" s="1">
        <v>2.7303754266211604E-2</v>
      </c>
      <c r="I457" s="1">
        <v>4.778156996587031E-2</v>
      </c>
      <c r="J457" s="1">
        <v>6.8181818181818177E-2</v>
      </c>
      <c r="K457">
        <v>0</v>
      </c>
      <c r="L457">
        <v>0</v>
      </c>
      <c r="M457">
        <v>0</v>
      </c>
    </row>
    <row r="458" spans="1:13">
      <c r="A458" s="3" t="str">
        <f>HYPERLINK("#O94844!A1","sp|O94844|RHBT1_HUMAN")</f>
        <v>sp|O94844|RHBT1_HUMAN</v>
      </c>
      <c r="D458" s="1">
        <v>8.2369942196531792E-2</v>
      </c>
      <c r="E458" s="1">
        <v>0.19075144508670519</v>
      </c>
      <c r="F458" s="1">
        <v>0.24710982658959538</v>
      </c>
      <c r="G458" s="1">
        <v>0.14798850574712644</v>
      </c>
      <c r="H458" s="1">
        <v>4.5977011494252873E-2</v>
      </c>
      <c r="I458" s="1">
        <v>6.17816091954023E-2</v>
      </c>
      <c r="J458" s="1">
        <v>0.12621359223300971</v>
      </c>
      <c r="K458">
        <v>0</v>
      </c>
      <c r="L458">
        <v>0</v>
      </c>
      <c r="M458">
        <v>0</v>
      </c>
    </row>
    <row r="459" spans="1:13">
      <c r="A459" s="3" t="str">
        <f>HYPERLINK("#P53983!A1","sp|P53983|ASI3_YEAST")</f>
        <v>sp|P53983|ASI3_YEAST</v>
      </c>
      <c r="C459" t="s">
        <v>67</v>
      </c>
      <c r="D459" s="1">
        <v>1.1904761904761904E-2</v>
      </c>
      <c r="E459" s="1">
        <v>0.19494047619047619</v>
      </c>
      <c r="F459" s="1">
        <v>0.2544642857142857</v>
      </c>
      <c r="G459" s="1">
        <v>0.14644970414201183</v>
      </c>
      <c r="H459" s="1">
        <v>1.0355029585798817E-2</v>
      </c>
      <c r="I459" s="1">
        <v>6.5088757396449703E-2</v>
      </c>
      <c r="J459" s="1">
        <v>0.1111111111111111</v>
      </c>
      <c r="K459">
        <v>0</v>
      </c>
      <c r="L459">
        <v>0</v>
      </c>
      <c r="M459">
        <v>0</v>
      </c>
    </row>
    <row r="460" spans="1:13">
      <c r="A460" s="3" t="str">
        <f>HYPERLINK("#O00463!A1","sp|O00463|TRAF5_HUMAN")</f>
        <v>sp|O00463|TRAF5_HUMAN</v>
      </c>
      <c r="D460" s="1">
        <v>3.4358047016274866E-2</v>
      </c>
      <c r="E460" s="1">
        <v>0.23508137432188064</v>
      </c>
      <c r="F460" s="1">
        <v>0.30379746835443039</v>
      </c>
      <c r="G460" s="1">
        <v>0.14362657091561939</v>
      </c>
      <c r="H460" s="1">
        <v>0</v>
      </c>
      <c r="I460" s="1">
        <v>8.4380610412926396E-2</v>
      </c>
      <c r="J460" s="1">
        <v>8.7499999999999994E-2</v>
      </c>
      <c r="K460">
        <v>0</v>
      </c>
      <c r="L460">
        <v>0</v>
      </c>
      <c r="M460">
        <v>0</v>
      </c>
    </row>
    <row r="461" spans="1:13">
      <c r="A461" s="3" t="str">
        <f>HYPERLINK("#P0C2W1!A1","sp|P0C2W1|FBSP1_HUMAN")</f>
        <v>sp|P0C2W1|FBSP1_HUMAN</v>
      </c>
      <c r="D461" s="1">
        <v>0</v>
      </c>
      <c r="E461" s="1">
        <v>0.19503546099290781</v>
      </c>
      <c r="F461" s="1">
        <v>0.18439716312056736</v>
      </c>
      <c r="G461" s="1">
        <v>0.14335664335664336</v>
      </c>
      <c r="H461" s="1">
        <v>0</v>
      </c>
      <c r="I461" s="1">
        <v>3.8461538461538464E-2</v>
      </c>
      <c r="J461" s="1">
        <v>0</v>
      </c>
      <c r="K461">
        <v>0</v>
      </c>
      <c r="L461">
        <v>0</v>
      </c>
      <c r="M461">
        <v>0</v>
      </c>
    </row>
    <row r="462" spans="1:13">
      <c r="A462" s="3" t="str">
        <f>HYPERLINK("#Q96Q27!A1","sp|Q96Q27|ASB2_HUMAN")</f>
        <v>sp|Q96Q27|ASB2_HUMAN</v>
      </c>
      <c r="D462" s="1">
        <v>5.6603773584905662E-2</v>
      </c>
      <c r="E462" s="1">
        <v>0.20240137221269297</v>
      </c>
      <c r="F462" s="1">
        <v>0.28987993138936535</v>
      </c>
      <c r="G462" s="1">
        <v>0.13969335604770017</v>
      </c>
      <c r="H462" s="1">
        <v>5.2810902896081771E-2</v>
      </c>
      <c r="I462" s="1">
        <v>5.2810902896081771E-2</v>
      </c>
      <c r="J462" s="1">
        <v>3.6585365853658534E-2</v>
      </c>
      <c r="K462">
        <v>0</v>
      </c>
      <c r="L462">
        <v>0</v>
      </c>
      <c r="M462">
        <v>0</v>
      </c>
    </row>
    <row r="463" spans="1:13">
      <c r="A463" s="3" t="str">
        <f>HYPERLINK("#Q13617!A1","sp|Q13617|CUL2_HUMAN")</f>
        <v>sp|Q13617|CUL2_HUMAN</v>
      </c>
      <c r="D463" s="1">
        <v>3.9136302294197033E-2</v>
      </c>
      <c r="E463" s="1">
        <v>0.18488529014844804</v>
      </c>
      <c r="F463" s="1">
        <v>0.2213225371120108</v>
      </c>
      <c r="G463" s="1">
        <v>0.1395973154362416</v>
      </c>
      <c r="H463" s="1">
        <v>2.8187919463087248E-2</v>
      </c>
      <c r="I463" s="1">
        <v>8.0536912751677847E-2</v>
      </c>
      <c r="J463" s="1">
        <v>9.6153846153846159E-2</v>
      </c>
      <c r="K463">
        <v>0</v>
      </c>
      <c r="L463">
        <v>0</v>
      </c>
      <c r="M463">
        <v>0</v>
      </c>
    </row>
    <row r="464" spans="1:13">
      <c r="A464" s="3" t="str">
        <f>HYPERLINK("#Q7Z6M2!A1","sp|Q7Z6M2|FBX33_HUMAN")</f>
        <v>sp|Q7Z6M2|FBX33_HUMAN</v>
      </c>
      <c r="D464" s="1">
        <v>2.7223230490018149E-2</v>
      </c>
      <c r="E464" s="1">
        <v>0.23593466424682397</v>
      </c>
      <c r="F464" s="1">
        <v>0.27767695099818512</v>
      </c>
      <c r="G464" s="1">
        <v>0.13873873873873874</v>
      </c>
      <c r="H464" s="1">
        <v>1.0810810810810811E-2</v>
      </c>
      <c r="I464" s="1">
        <v>2.8828828828828829E-2</v>
      </c>
      <c r="J464" s="1">
        <v>0</v>
      </c>
      <c r="K464">
        <v>0</v>
      </c>
      <c r="L464">
        <v>0</v>
      </c>
      <c r="M464">
        <v>0</v>
      </c>
    </row>
    <row r="465" spans="1:13">
      <c r="A465" s="3" t="str">
        <f>HYPERLINK("#Q9P0N8!A1","sp|Q9P0N8|MARH2_HUMAN")</f>
        <v>sp|Q9P0N8|MARH2_HUMAN</v>
      </c>
      <c r="D465" s="1">
        <v>2.8925619834710745E-2</v>
      </c>
      <c r="E465" s="1">
        <v>0.2024793388429752</v>
      </c>
      <c r="F465" s="1">
        <v>0.30165289256198347</v>
      </c>
      <c r="G465" s="1">
        <v>0.13821138211382114</v>
      </c>
      <c r="H465" s="1">
        <v>0</v>
      </c>
      <c r="I465" s="1">
        <v>4.4715447154471545E-2</v>
      </c>
      <c r="J465" s="1">
        <v>8.8235294117647065E-2</v>
      </c>
      <c r="K465">
        <v>0</v>
      </c>
      <c r="L465">
        <v>0</v>
      </c>
      <c r="M465">
        <v>0</v>
      </c>
    </row>
    <row r="466" spans="1:13">
      <c r="A466" s="3" t="str">
        <f>HYPERLINK("#O15344!A1","sp|O15344|TRI18_HUMAN")</f>
        <v>sp|O15344|TRI18_HUMAN</v>
      </c>
      <c r="D466" s="1">
        <v>9.6530920060331829E-2</v>
      </c>
      <c r="E466" s="1">
        <v>0.25037707390648567</v>
      </c>
      <c r="F466" s="1">
        <v>0.28657616892911009</v>
      </c>
      <c r="G466" s="1">
        <v>0.13793103448275862</v>
      </c>
      <c r="H466" s="1">
        <v>1.6491754122938532E-2</v>
      </c>
      <c r="I466" s="1">
        <v>5.8470764617691157E-2</v>
      </c>
      <c r="J466" s="1">
        <v>0.10869565217391304</v>
      </c>
      <c r="K466">
        <v>0</v>
      </c>
      <c r="L466">
        <v>0</v>
      </c>
      <c r="M466">
        <v>0</v>
      </c>
    </row>
    <row r="467" spans="1:13">
      <c r="A467" s="3" t="str">
        <f>HYPERLINK("#Q969U6!A1","sp|Q969U6|FBXW5_HUMAN")</f>
        <v>sp|Q969U6|FBXW5_HUMAN</v>
      </c>
      <c r="D467" s="1">
        <v>4.6263345195729534E-2</v>
      </c>
      <c r="E467" s="1">
        <v>0.17437722419928825</v>
      </c>
      <c r="F467" s="1">
        <v>0.19395017793594305</v>
      </c>
      <c r="G467" s="1">
        <v>0.13780918727915195</v>
      </c>
      <c r="H467" s="1">
        <v>3.7102473498233215E-2</v>
      </c>
      <c r="I467" s="1">
        <v>2.4734982332155476E-2</v>
      </c>
      <c r="J467" s="1">
        <v>2.564102564102564E-2</v>
      </c>
      <c r="K467">
        <v>0</v>
      </c>
      <c r="L467">
        <v>0</v>
      </c>
      <c r="M467">
        <v>0</v>
      </c>
    </row>
    <row r="468" spans="1:13">
      <c r="A468" s="3" t="str">
        <f>HYPERLINK("#Q13309!A1","sp|Q13309|SKP2_HUMAN")</f>
        <v>sp|Q13309|SKP2_HUMAN</v>
      </c>
      <c r="D468" s="1">
        <v>0.1</v>
      </c>
      <c r="E468" s="1">
        <v>0.18095238095238095</v>
      </c>
      <c r="F468" s="1">
        <v>0.20476190476190476</v>
      </c>
      <c r="G468" s="1">
        <v>0.13679245283018868</v>
      </c>
      <c r="H468" s="1">
        <v>6.1320754716981132E-2</v>
      </c>
      <c r="I468" s="1">
        <v>5.4245283018867926E-2</v>
      </c>
      <c r="J468" s="1">
        <v>0.10344827586206896</v>
      </c>
      <c r="K468">
        <v>0</v>
      </c>
      <c r="L468">
        <v>0</v>
      </c>
      <c r="M468">
        <v>0</v>
      </c>
    </row>
    <row r="469" spans="1:13">
      <c r="A469" s="3" t="str">
        <f>HYPERLINK("#Q9Y225!A1","sp|Q9Y225|RNF24_HUMAN")</f>
        <v>sp|Q9Y225|RNF24_HUMAN</v>
      </c>
      <c r="D469" s="1">
        <v>3.4722222222222224E-2</v>
      </c>
      <c r="E469" s="1">
        <v>0.14583333333333334</v>
      </c>
      <c r="F469" s="1">
        <v>0.15972222222222221</v>
      </c>
      <c r="G469" s="1">
        <v>0.13513513513513514</v>
      </c>
      <c r="H469" s="1">
        <v>0</v>
      </c>
      <c r="I469" s="1">
        <v>7.4324324324324328E-2</v>
      </c>
      <c r="J469" s="1">
        <v>0.05</v>
      </c>
      <c r="K469">
        <v>0</v>
      </c>
      <c r="L469">
        <v>0</v>
      </c>
      <c r="M469">
        <v>0</v>
      </c>
    </row>
    <row r="470" spans="1:13">
      <c r="A470" s="3" t="str">
        <f>HYPERLINK("#Q04693!A1","sp|Q04693|RSE1_YEAST")</f>
        <v>sp|Q04693|RSE1_YEAST</v>
      </c>
      <c r="C470" t="s">
        <v>68</v>
      </c>
      <c r="D470" s="1">
        <v>6.1164333087693444E-2</v>
      </c>
      <c r="E470" s="1">
        <v>0.20928518791451731</v>
      </c>
      <c r="F470" s="1">
        <v>0.22697126013264554</v>
      </c>
      <c r="G470" s="1">
        <v>0.13078618662747979</v>
      </c>
      <c r="H470" s="1">
        <v>1.9103600293901544E-2</v>
      </c>
      <c r="I470" s="1">
        <v>6.0984570168993391E-2</v>
      </c>
      <c r="J470" s="1">
        <v>5.6179775280898875E-2</v>
      </c>
      <c r="K470">
        <v>0</v>
      </c>
      <c r="L470">
        <v>0</v>
      </c>
      <c r="M470">
        <v>0</v>
      </c>
    </row>
    <row r="471" spans="1:13">
      <c r="A471" s="3" t="str">
        <f>HYPERLINK("#P54860!A1","sp|P54860|UFD2_YEAST")</f>
        <v>sp|P54860|UFD2_YEAST</v>
      </c>
      <c r="C471" t="s">
        <v>69</v>
      </c>
      <c r="D471" s="1">
        <v>5.1201671891327065E-2</v>
      </c>
      <c r="E471" s="1">
        <v>0.19644723092998956</v>
      </c>
      <c r="F471" s="1">
        <v>0.25391849529780564</v>
      </c>
      <c r="G471" s="1">
        <v>0.13007284079084286</v>
      </c>
      <c r="H471" s="1">
        <v>2.7055150884495317E-2</v>
      </c>
      <c r="I471" s="1">
        <v>7.1800208116545264E-2</v>
      </c>
      <c r="J471" s="1">
        <v>0.128</v>
      </c>
      <c r="K471">
        <v>0</v>
      </c>
      <c r="L471">
        <v>0</v>
      </c>
      <c r="M471">
        <v>0</v>
      </c>
    </row>
    <row r="472" spans="1:13">
      <c r="A472" s="3" t="str">
        <f>HYPERLINK("#Q96EQ8!A1","sp|Q96EQ8|RN125_HUMAN")</f>
        <v>sp|Q96EQ8|RN125_HUMAN</v>
      </c>
      <c r="D472" s="1">
        <v>4.3859649122807015E-2</v>
      </c>
      <c r="E472" s="1">
        <v>0.11842105263157894</v>
      </c>
      <c r="F472" s="1">
        <v>0.27631578947368424</v>
      </c>
      <c r="G472" s="1">
        <v>0.12931034482758622</v>
      </c>
      <c r="H472" s="1">
        <v>8.6206896551724137E-3</v>
      </c>
      <c r="I472" s="1">
        <v>3.4482758620689655E-2</v>
      </c>
      <c r="J472" s="1">
        <v>3.3333333333333333E-2</v>
      </c>
      <c r="K472">
        <v>0</v>
      </c>
      <c r="L472">
        <v>0</v>
      </c>
      <c r="M472">
        <v>0</v>
      </c>
    </row>
    <row r="473" spans="1:13">
      <c r="A473" s="3" t="str">
        <f>HYPERLINK("#Q13619!A1","sp|Q13619|CUL4A_HUMAN")</f>
        <v>sp|Q13619|CUL4A_HUMAN</v>
      </c>
      <c r="D473" s="1">
        <v>3.5761589403973511E-2</v>
      </c>
      <c r="E473" s="1">
        <v>0.21456953642384105</v>
      </c>
      <c r="F473" s="1">
        <v>0.25165562913907286</v>
      </c>
      <c r="G473" s="1">
        <v>0.12911725955204217</v>
      </c>
      <c r="H473" s="1">
        <v>3.4255599472990776E-2</v>
      </c>
      <c r="I473" s="1">
        <v>9.0909090909090912E-2</v>
      </c>
      <c r="J473" s="1">
        <v>0.11224489795918367</v>
      </c>
      <c r="K473">
        <v>0</v>
      </c>
      <c r="L473">
        <v>0</v>
      </c>
      <c r="M473">
        <v>0</v>
      </c>
    </row>
    <row r="474" spans="1:13">
      <c r="A474" s="3" t="str">
        <f>HYPERLINK("#Q9Y576!A1","sp|Q9Y576|ASB1_HUMAN")</f>
        <v>sp|Q9Y576|ASB1_HUMAN</v>
      </c>
      <c r="D474" s="1">
        <v>7.5528700906344406E-2</v>
      </c>
      <c r="E474" s="1">
        <v>0.2175226586102719</v>
      </c>
      <c r="F474" s="1">
        <v>0.20241691842900303</v>
      </c>
      <c r="G474" s="1">
        <v>0.12835820895522387</v>
      </c>
      <c r="H474" s="1">
        <v>0</v>
      </c>
      <c r="I474" s="1">
        <v>3.2835820895522387E-2</v>
      </c>
      <c r="J474" s="1">
        <v>2.3255813953488372E-2</v>
      </c>
      <c r="K474">
        <v>0</v>
      </c>
      <c r="L474">
        <v>0</v>
      </c>
      <c r="M474">
        <v>0</v>
      </c>
    </row>
    <row r="475" spans="1:13">
      <c r="A475" s="3" t="str">
        <f>HYPERLINK("#O60858!A1","sp|O60858|TRI13_HUMAN")</f>
        <v>sp|O60858|TRI13_HUMAN</v>
      </c>
      <c r="D475" s="1">
        <v>0</v>
      </c>
      <c r="E475" s="1">
        <v>0.21836228287841192</v>
      </c>
      <c r="F475" s="1">
        <v>0.21091811414392059</v>
      </c>
      <c r="G475" s="1">
        <v>0.12776412776412777</v>
      </c>
      <c r="H475" s="1">
        <v>0</v>
      </c>
      <c r="I475" s="1">
        <v>8.5995085995085999E-2</v>
      </c>
      <c r="J475" s="1">
        <v>0.15384615384615385</v>
      </c>
      <c r="K475">
        <v>0</v>
      </c>
      <c r="L475">
        <v>0</v>
      </c>
      <c r="M475">
        <v>0</v>
      </c>
    </row>
    <row r="476" spans="1:13">
      <c r="A476" s="3" t="str">
        <f>HYPERLINK("#Q53FX3!A1","tr|Q53FX3|Q53FX3_HUMAN")</f>
        <v>tr|Q53FX3|Q53FX3_HUMAN</v>
      </c>
      <c r="D476" s="1">
        <v>2.5613660618996798E-2</v>
      </c>
      <c r="E476" s="1">
        <v>0.17716115261472787</v>
      </c>
      <c r="F476" s="1">
        <v>0.24653148345784417</v>
      </c>
      <c r="G476" s="1">
        <v>0.1275239107332625</v>
      </c>
      <c r="H476" s="1">
        <v>1.487778958554729E-2</v>
      </c>
      <c r="I476" s="1">
        <v>6.2699256110520726E-2</v>
      </c>
      <c r="J476" s="1">
        <v>5.8333333333333334E-2</v>
      </c>
      <c r="K476">
        <v>0</v>
      </c>
      <c r="L476">
        <v>0</v>
      </c>
      <c r="M476">
        <v>0</v>
      </c>
    </row>
    <row r="477" spans="1:13">
      <c r="A477" s="3" t="str">
        <f>HYPERLINK("#Q8N239!A1","sp|Q8N239|KLH34_HUMAN")</f>
        <v>sp|Q8N239|KLH34_HUMAN</v>
      </c>
      <c r="D477" s="1">
        <v>7.1874999999999994E-2</v>
      </c>
      <c r="E477" s="1">
        <v>0.21406249999999999</v>
      </c>
      <c r="F477" s="1">
        <v>0.20468749999999999</v>
      </c>
      <c r="G477" s="1">
        <v>0.12732919254658384</v>
      </c>
      <c r="H477" s="1">
        <v>3.8819875776397512E-2</v>
      </c>
      <c r="I477" s="1">
        <v>1.0869565217391304E-2</v>
      </c>
      <c r="J477" s="1">
        <v>0</v>
      </c>
      <c r="K477">
        <v>0</v>
      </c>
      <c r="L477">
        <v>0</v>
      </c>
      <c r="M477">
        <v>0</v>
      </c>
    </row>
    <row r="478" spans="1:13">
      <c r="A478" s="3" t="str">
        <f>HYPERLINK("#Q92466!A1","sp|Q92466|DDB2_HUMAN")</f>
        <v>sp|Q92466|DDB2_HUMAN</v>
      </c>
      <c r="D478" s="1">
        <v>9.9290780141843976E-2</v>
      </c>
      <c r="E478" s="1">
        <v>0.15366430260047281</v>
      </c>
      <c r="F478" s="1">
        <v>0.17966903073286053</v>
      </c>
      <c r="G478" s="1">
        <v>0.12646370023419204</v>
      </c>
      <c r="H478" s="1">
        <v>3.9812646370023422E-2</v>
      </c>
      <c r="I478" s="1">
        <v>6.0889929742388757E-2</v>
      </c>
      <c r="J478" s="1">
        <v>0.14814814814814814</v>
      </c>
      <c r="K478">
        <v>0</v>
      </c>
      <c r="L478">
        <v>0</v>
      </c>
      <c r="M478">
        <v>0</v>
      </c>
    </row>
    <row r="479" spans="1:13">
      <c r="A479" s="3" t="str">
        <f>HYPERLINK("#Q9UJX2!A1","sp|Q9UJX2|CDC23_HUMAN")</f>
        <v>sp|Q9UJX2|CDC23_HUMAN</v>
      </c>
      <c r="D479" s="1">
        <v>3.7099494097807759E-2</v>
      </c>
      <c r="E479" s="1">
        <v>0.1821247892074199</v>
      </c>
      <c r="F479" s="1">
        <v>0.22259696458684655</v>
      </c>
      <c r="G479" s="1">
        <v>0.12562814070351758</v>
      </c>
      <c r="H479" s="1">
        <v>1.675041876046901E-2</v>
      </c>
      <c r="I479" s="1">
        <v>6.8676716917922945E-2</v>
      </c>
      <c r="J479" s="1">
        <v>0.04</v>
      </c>
      <c r="K479">
        <v>0</v>
      </c>
      <c r="L479">
        <v>0</v>
      </c>
      <c r="M479">
        <v>0</v>
      </c>
    </row>
    <row r="480" spans="1:13">
      <c r="A480" s="3" t="str">
        <f>HYPERLINK("#Q2TBA0!A1","sp|Q2TBA0|KLH40_HUMAN")</f>
        <v>sp|Q2TBA0|KLH40_HUMAN</v>
      </c>
      <c r="D480" s="1">
        <v>5.5105348460291734E-2</v>
      </c>
      <c r="E480" s="1">
        <v>0.22690437601296595</v>
      </c>
      <c r="F480" s="1">
        <v>0.21393841166936792</v>
      </c>
      <c r="G480" s="1">
        <v>0.12560386473429952</v>
      </c>
      <c r="H480" s="1">
        <v>2.8985507246376812E-2</v>
      </c>
      <c r="I480" s="1">
        <v>4.8309178743961352E-2</v>
      </c>
      <c r="J480" s="1">
        <v>0.14102564102564102</v>
      </c>
      <c r="K480">
        <v>0</v>
      </c>
      <c r="L480">
        <v>0</v>
      </c>
      <c r="M480">
        <v>0</v>
      </c>
    </row>
    <row r="481" spans="1:13">
      <c r="A481" s="3" t="str">
        <f>HYPERLINK("#Q53GT1!A1","sp|Q53GT1|KLH22_HUMAN")</f>
        <v>sp|Q53GT1|KLH22_HUMAN</v>
      </c>
      <c r="D481" s="1">
        <v>4.4444444444444446E-2</v>
      </c>
      <c r="E481" s="1">
        <v>0.17936507936507937</v>
      </c>
      <c r="F481" s="1">
        <v>0.19365079365079366</v>
      </c>
      <c r="G481" s="1">
        <v>0.12460567823343849</v>
      </c>
      <c r="H481" s="1">
        <v>4.2586750788643532E-2</v>
      </c>
      <c r="I481" s="1">
        <v>2.2082018927444796E-2</v>
      </c>
      <c r="J481" s="1">
        <v>1.2658227848101266E-2</v>
      </c>
      <c r="K481">
        <v>0</v>
      </c>
      <c r="L481">
        <v>0</v>
      </c>
      <c r="M481">
        <v>0</v>
      </c>
    </row>
    <row r="482" spans="1:13">
      <c r="A482" s="3" t="str">
        <f>HYPERLINK("#P54074!A1","sp|P54074|ASI1_YEAST")</f>
        <v>sp|P54074|ASI1_YEAST</v>
      </c>
      <c r="C482" t="s">
        <v>70</v>
      </c>
      <c r="D482" s="1">
        <v>5.9677419354838709E-2</v>
      </c>
      <c r="E482" s="1">
        <v>0.21129032258064517</v>
      </c>
      <c r="F482" s="1">
        <v>0.23064516129032259</v>
      </c>
      <c r="G482" s="1">
        <v>0.1233974358974359</v>
      </c>
      <c r="H482" s="1">
        <v>4.1666666666666664E-2</v>
      </c>
      <c r="I482" s="1">
        <v>5.7692307692307696E-2</v>
      </c>
      <c r="J482" s="1">
        <v>6.4935064935064929E-2</v>
      </c>
      <c r="K482">
        <v>0</v>
      </c>
      <c r="L482">
        <v>0</v>
      </c>
      <c r="M482">
        <v>0</v>
      </c>
    </row>
    <row r="483" spans="1:13">
      <c r="A483" s="3" t="str">
        <f>HYPERLINK("#Q96BQ3!A1","sp|Q96BQ3|TRI43_HUMAN")</f>
        <v>sp|Q96BQ3|TRI43_HUMAN</v>
      </c>
      <c r="D483" s="1">
        <v>2.2624434389140271E-2</v>
      </c>
      <c r="E483" s="1">
        <v>0.18325791855203619</v>
      </c>
      <c r="F483" s="1">
        <v>0.2669683257918552</v>
      </c>
      <c r="G483" s="1">
        <v>0.12331838565022421</v>
      </c>
      <c r="H483" s="1">
        <v>2.0179372197309416E-2</v>
      </c>
      <c r="I483" s="1">
        <v>6.2780269058295965E-2</v>
      </c>
      <c r="J483" s="1">
        <v>0.16363636363636364</v>
      </c>
      <c r="K483">
        <v>0</v>
      </c>
      <c r="L483">
        <v>0</v>
      </c>
      <c r="M483">
        <v>0</v>
      </c>
    </row>
    <row r="484" spans="1:13">
      <c r="A484" s="3" t="str">
        <f>HYPERLINK("#Q9UKA1!A1","sp|Q9UKA1|FBXL5_HUMAN")</f>
        <v>sp|Q9UKA1|FBXL5_HUMAN</v>
      </c>
      <c r="D484" s="1">
        <v>4.9490538573508006E-2</v>
      </c>
      <c r="E484" s="1">
        <v>0.23144104803493451</v>
      </c>
      <c r="F484" s="1">
        <v>0.27365356622998543</v>
      </c>
      <c r="G484" s="1">
        <v>0.12301013024602026</v>
      </c>
      <c r="H484" s="1">
        <v>1.7366136034732273E-2</v>
      </c>
      <c r="I484" s="1">
        <v>6.0781476121562955E-2</v>
      </c>
      <c r="J484" s="1">
        <v>7.0588235294117646E-2</v>
      </c>
      <c r="K484">
        <v>0</v>
      </c>
      <c r="L484">
        <v>0</v>
      </c>
      <c r="M484">
        <v>0</v>
      </c>
    </row>
    <row r="485" spans="1:13">
      <c r="A485" s="3" t="str">
        <f>HYPERLINK("#Q8TCJ0!A1","sp|Q8TCJ0|FBX25_HUMAN")</f>
        <v>sp|Q8TCJ0|FBX25_HUMAN</v>
      </c>
      <c r="D485" s="1">
        <v>2.2038567493112948E-2</v>
      </c>
      <c r="E485" s="1">
        <v>0.1184573002754821</v>
      </c>
      <c r="F485" s="1">
        <v>0.20661157024793389</v>
      </c>
      <c r="G485" s="1">
        <v>0.1226158038147139</v>
      </c>
      <c r="H485" s="1">
        <v>1.0899182561307902E-2</v>
      </c>
      <c r="I485" s="1">
        <v>7.6294277929155316E-2</v>
      </c>
      <c r="J485" s="1">
        <v>0.1111111111111111</v>
      </c>
      <c r="K485">
        <v>0</v>
      </c>
      <c r="L485">
        <v>0</v>
      </c>
      <c r="M485">
        <v>0</v>
      </c>
    </row>
    <row r="486" spans="1:13">
      <c r="A486" s="3" t="str">
        <f>HYPERLINK("#Q13616!A1","sp|Q13616|CUL1_HUMAN")</f>
        <v>sp|Q13616|CUL1_HUMAN</v>
      </c>
      <c r="D486" s="1">
        <v>5.181347150259067E-2</v>
      </c>
      <c r="E486" s="1">
        <v>0.19948186528497408</v>
      </c>
      <c r="F486" s="1">
        <v>0.25</v>
      </c>
      <c r="G486" s="1">
        <v>0.12242268041237113</v>
      </c>
      <c r="H486" s="1">
        <v>2.4484536082474227E-2</v>
      </c>
      <c r="I486" s="1">
        <v>8.7628865979381437E-2</v>
      </c>
      <c r="J486" s="1">
        <v>0.12631578947368421</v>
      </c>
      <c r="K486">
        <v>0</v>
      </c>
      <c r="L486">
        <v>0</v>
      </c>
      <c r="M486">
        <v>0</v>
      </c>
    </row>
    <row r="487" spans="1:13">
      <c r="A487" s="3" t="str">
        <f>HYPERLINK("#Q9NRD0!A1","sp|Q9NRD0|FBX8_HUMAN")</f>
        <v>sp|Q9NRD0|FBX8_HUMAN</v>
      </c>
      <c r="D487" s="1">
        <v>1.5873015873015872E-2</v>
      </c>
      <c r="E487" s="1">
        <v>0.17777777777777778</v>
      </c>
      <c r="F487" s="1">
        <v>0.21904761904761905</v>
      </c>
      <c r="G487" s="1">
        <v>0.12225705329153605</v>
      </c>
      <c r="H487" s="1">
        <v>6.269592476489028E-3</v>
      </c>
      <c r="I487" s="1">
        <v>5.0156739811912224E-2</v>
      </c>
      <c r="J487" s="1">
        <v>5.128205128205128E-2</v>
      </c>
      <c r="K487">
        <v>0</v>
      </c>
      <c r="L487">
        <v>0</v>
      </c>
      <c r="M487">
        <v>0</v>
      </c>
    </row>
    <row r="488" spans="1:13">
      <c r="A488" s="3" t="str">
        <f>HYPERLINK("#Q13216!A1","sp|Q13216|ERCC8_HUMAN")</f>
        <v>sp|Q13216|ERCC8_HUMAN</v>
      </c>
      <c r="D488" s="1">
        <v>5.1020408163265307E-2</v>
      </c>
      <c r="E488" s="1">
        <v>0.11989795918367346</v>
      </c>
      <c r="F488" s="1">
        <v>0.22959183673469388</v>
      </c>
      <c r="G488" s="1">
        <v>0.12121212121212122</v>
      </c>
      <c r="H488" s="1">
        <v>3.787878787878788E-2</v>
      </c>
      <c r="I488" s="1">
        <v>4.5454545454545456E-2</v>
      </c>
      <c r="J488" s="1">
        <v>4.1666666666666664E-2</v>
      </c>
      <c r="K488">
        <v>0</v>
      </c>
      <c r="L488">
        <v>0</v>
      </c>
      <c r="M488">
        <v>0</v>
      </c>
    </row>
    <row r="489" spans="1:13">
      <c r="A489" s="3" t="str">
        <f>HYPERLINK("#P98170!A1","sp|P98170|XIAP_HUMAN")</f>
        <v>sp|P98170|XIAP_HUMAN</v>
      </c>
      <c r="D489" s="1">
        <v>5.4766734279918863E-2</v>
      </c>
      <c r="E489" s="1">
        <v>0.29006085192697767</v>
      </c>
      <c r="F489" s="1">
        <v>0.29614604462474647</v>
      </c>
      <c r="G489" s="1">
        <v>0.12072434607645875</v>
      </c>
      <c r="H489" s="1">
        <v>3.4205231388329982E-2</v>
      </c>
      <c r="I489" s="1">
        <v>5.8350100603621731E-2</v>
      </c>
      <c r="J489" s="1">
        <v>3.3333333333333333E-2</v>
      </c>
      <c r="K489">
        <v>0</v>
      </c>
      <c r="L489">
        <v>0</v>
      </c>
      <c r="M489">
        <v>0</v>
      </c>
    </row>
    <row r="490" spans="1:13">
      <c r="A490" s="3" t="str">
        <f>HYPERLINK("#Q03900!A1","sp|Q03900|YD132_YEAST")</f>
        <v>sp|Q03900|YD132_YEAST</v>
      </c>
      <c r="C490" t="s">
        <v>71</v>
      </c>
      <c r="D490" s="1">
        <v>3.6659877800407331E-2</v>
      </c>
      <c r="E490" s="1">
        <v>0.23828920570264767</v>
      </c>
      <c r="F490" s="1">
        <v>0.26680244399185338</v>
      </c>
      <c r="G490" s="1">
        <v>0.1191919191919192</v>
      </c>
      <c r="H490" s="1">
        <v>8.0808080808080808E-3</v>
      </c>
      <c r="I490" s="1">
        <v>8.6868686868686873E-2</v>
      </c>
      <c r="J490" s="1">
        <v>0.15254237288135594</v>
      </c>
      <c r="K490">
        <v>0</v>
      </c>
      <c r="L490">
        <v>0</v>
      </c>
      <c r="M490">
        <v>0</v>
      </c>
    </row>
    <row r="491" spans="1:13">
      <c r="A491" s="3" t="str">
        <f>HYPERLINK("#P39531!A1","sp|P39531|RCY1_YEAST")</f>
        <v>sp|P39531|RCY1_YEAST</v>
      </c>
      <c r="C491" t="s">
        <v>72</v>
      </c>
      <c r="D491" s="1">
        <v>5.9808612440191387E-2</v>
      </c>
      <c r="E491" s="1">
        <v>0.19497607655502391</v>
      </c>
      <c r="F491" s="1">
        <v>0.21889952153110048</v>
      </c>
      <c r="G491" s="1">
        <v>0.11785714285714285</v>
      </c>
      <c r="H491" s="1">
        <v>2.6190476190476191E-2</v>
      </c>
      <c r="I491" s="1">
        <v>8.6904761904761901E-2</v>
      </c>
      <c r="J491" s="1">
        <v>5.0505050505050504E-2</v>
      </c>
      <c r="K491">
        <v>0</v>
      </c>
      <c r="L491">
        <v>0</v>
      </c>
      <c r="M491">
        <v>0</v>
      </c>
    </row>
    <row r="492" spans="1:13">
      <c r="A492" s="3" t="str">
        <f>HYPERLINK("#Q8IYU2!A1","sp|Q8IYU2|HACE1_HUMAN")</f>
        <v>sp|Q8IYU2|HACE1_HUMAN</v>
      </c>
      <c r="D492" s="1">
        <v>6.0773480662983423E-2</v>
      </c>
      <c r="E492" s="1">
        <v>0.15469613259668508</v>
      </c>
      <c r="F492" s="1">
        <v>0.19005524861878453</v>
      </c>
      <c r="G492" s="1">
        <v>0.11771177117711772</v>
      </c>
      <c r="H492" s="1">
        <v>3.1903190319031903E-2</v>
      </c>
      <c r="I492" s="1">
        <v>3.9603960396039604E-2</v>
      </c>
      <c r="J492" s="1">
        <v>3.7383177570093455E-2</v>
      </c>
      <c r="K492">
        <v>0</v>
      </c>
      <c r="L492">
        <v>0</v>
      </c>
      <c r="M492">
        <v>0</v>
      </c>
    </row>
    <row r="493" spans="1:13">
      <c r="A493" s="3" t="str">
        <f>HYPERLINK("#Q86XT4!A1","sp|Q86XT4|TRI50_HUMAN")</f>
        <v>sp|Q86XT4|TRI50_HUMAN</v>
      </c>
      <c r="D493" s="1">
        <v>4.9689440993788817E-2</v>
      </c>
      <c r="E493" s="1">
        <v>0.25879917184265011</v>
      </c>
      <c r="F493" s="1">
        <v>0.23809523809523808</v>
      </c>
      <c r="G493" s="1">
        <v>0.11704312114989733</v>
      </c>
      <c r="H493" s="1">
        <v>1.2320328542094456E-2</v>
      </c>
      <c r="I493" s="1">
        <v>5.1334702258726897E-2</v>
      </c>
      <c r="J493" s="1">
        <v>0.10526315789473684</v>
      </c>
      <c r="K493">
        <v>0</v>
      </c>
      <c r="L493">
        <v>0</v>
      </c>
      <c r="M493">
        <v>0</v>
      </c>
    </row>
    <row r="494" spans="1:13">
      <c r="A494" s="3" t="str">
        <f>HYPERLINK("#Q9UJX4!A1","sp|Q9UJX4|APC5_HUMAN")</f>
        <v>sp|Q9UJX4|APC5_HUMAN</v>
      </c>
      <c r="D494" s="1">
        <v>3.1957390146471372E-2</v>
      </c>
      <c r="E494" s="1">
        <v>0.1877496671105193</v>
      </c>
      <c r="F494" s="1">
        <v>0.19840213049267644</v>
      </c>
      <c r="G494" s="1">
        <v>0.1152317880794702</v>
      </c>
      <c r="H494" s="1">
        <v>2.119205298013245E-2</v>
      </c>
      <c r="I494" s="1">
        <v>5.9602649006622516E-2</v>
      </c>
      <c r="J494" s="1">
        <v>9.1954022988505746E-2</v>
      </c>
      <c r="K494">
        <v>0</v>
      </c>
      <c r="L494">
        <v>0</v>
      </c>
      <c r="M494">
        <v>0</v>
      </c>
    </row>
    <row r="495" spans="1:13">
      <c r="A495" s="3" t="str">
        <f>HYPERLINK("#Q9Y297!A1","sp|Q9Y297|FBW1A_HUMAN")</f>
        <v>sp|Q9Y297|FBW1A_HUMAN</v>
      </c>
      <c r="D495" s="1">
        <v>3.8269550748752081E-2</v>
      </c>
      <c r="E495" s="1">
        <v>0.13643926788685523</v>
      </c>
      <c r="F495" s="1">
        <v>0.22296173044925124</v>
      </c>
      <c r="G495" s="1">
        <v>0.1140495867768595</v>
      </c>
      <c r="H495" s="1">
        <v>0</v>
      </c>
      <c r="I495" s="1">
        <v>5.2892561983471073E-2</v>
      </c>
      <c r="J495" s="1">
        <v>8.6956521739130432E-2</v>
      </c>
      <c r="K495">
        <v>0</v>
      </c>
      <c r="L495">
        <v>0</v>
      </c>
      <c r="M495">
        <v>0</v>
      </c>
    </row>
    <row r="496" spans="1:13">
      <c r="A496" s="3" t="str">
        <f>HYPERLINK("#Q53HC5!A1","sp|Q53HC5|KLH26_HUMAN")</f>
        <v>sp|Q53HC5|KLH26_HUMAN</v>
      </c>
      <c r="D496" s="1">
        <v>6.2193126022913256E-2</v>
      </c>
      <c r="E496" s="1">
        <v>0.19148936170212766</v>
      </c>
      <c r="F496" s="1">
        <v>0.176759410801964</v>
      </c>
      <c r="G496" s="1">
        <v>0.11382113821138211</v>
      </c>
      <c r="H496" s="1">
        <v>8.130081300813009E-3</v>
      </c>
      <c r="I496" s="1">
        <v>1.7886178861788619E-2</v>
      </c>
      <c r="J496" s="1">
        <v>4.2857142857142858E-2</v>
      </c>
      <c r="K496">
        <v>0</v>
      </c>
      <c r="L496">
        <v>0</v>
      </c>
      <c r="M496">
        <v>0</v>
      </c>
    </row>
    <row r="497" spans="1:13">
      <c r="A497" s="3" t="str">
        <f>HYPERLINK("#Q8N6D2!A1","sp|Q8N6D2|RN182_HUMAN")</f>
        <v>sp|Q8N6D2|RN182_HUMAN</v>
      </c>
      <c r="D497" s="1">
        <v>4.1152263374485597E-2</v>
      </c>
      <c r="E497" s="1">
        <v>0.32098765432098764</v>
      </c>
      <c r="F497" s="1">
        <v>0.37448559670781895</v>
      </c>
      <c r="G497" s="1">
        <v>0.11336032388663968</v>
      </c>
      <c r="H497" s="1">
        <v>0</v>
      </c>
      <c r="I497" s="1">
        <v>4.8582995951417005E-2</v>
      </c>
      <c r="J497" s="1">
        <v>3.5714285714285712E-2</v>
      </c>
      <c r="K497">
        <v>0</v>
      </c>
      <c r="L497">
        <v>0</v>
      </c>
      <c r="M497">
        <v>0</v>
      </c>
    </row>
    <row r="498" spans="1:13">
      <c r="A498" s="3" t="str">
        <f>HYPERLINK("#Q9H8W5!A1","sp|Q9H8W5|TRI45_HUMAN")</f>
        <v>sp|Q9H8W5|TRI45_HUMAN</v>
      </c>
      <c r="D498" s="1">
        <v>3.8194444444444448E-2</v>
      </c>
      <c r="E498" s="1">
        <v>0.20833333333333334</v>
      </c>
      <c r="F498" s="1">
        <v>0.30902777777777779</v>
      </c>
      <c r="G498" s="1">
        <v>0.11206896551724138</v>
      </c>
      <c r="H498" s="1">
        <v>3.2758620689655175E-2</v>
      </c>
      <c r="I498" s="1">
        <v>7.0689655172413796E-2</v>
      </c>
      <c r="J498" s="1">
        <v>7.6923076923076927E-2</v>
      </c>
      <c r="K498">
        <v>0</v>
      </c>
      <c r="L498">
        <v>0</v>
      </c>
      <c r="M498">
        <v>0</v>
      </c>
    </row>
    <row r="499" spans="1:13">
      <c r="A499" s="3" t="str">
        <f>HYPERLINK("#Q9H0C5!A1","sp|Q9H0C5|BTBD1_HUMAN")</f>
        <v>sp|Q9H0C5|BTBD1_HUMAN</v>
      </c>
      <c r="D499" s="1">
        <v>7.5313807531380755E-2</v>
      </c>
      <c r="E499" s="1">
        <v>0.18619246861924685</v>
      </c>
      <c r="F499" s="1">
        <v>0.17782426778242677</v>
      </c>
      <c r="G499" s="1">
        <v>0.11203319502074689</v>
      </c>
      <c r="H499" s="1">
        <v>8.2987551867219914E-2</v>
      </c>
      <c r="I499" s="1">
        <v>4.1493775933609957E-2</v>
      </c>
      <c r="J499" s="1">
        <v>0</v>
      </c>
      <c r="K499">
        <v>0</v>
      </c>
      <c r="L499">
        <v>0</v>
      </c>
      <c r="M499">
        <v>0</v>
      </c>
    </row>
    <row r="500" spans="1:13">
      <c r="A500" s="3" t="str">
        <f>HYPERLINK("#Q9H920!A1","sp|Q9H920|RN121_HUMAN")</f>
        <v>sp|Q9H920|RN121_HUMAN</v>
      </c>
      <c r="D500" s="1">
        <v>0</v>
      </c>
      <c r="E500" s="1">
        <v>0.13312693498452013</v>
      </c>
      <c r="F500" s="1">
        <v>0.17956656346749225</v>
      </c>
      <c r="G500" s="1">
        <v>0.11009174311926606</v>
      </c>
      <c r="H500" s="1">
        <v>0</v>
      </c>
      <c r="I500" s="1">
        <v>4.2813455657492352E-2</v>
      </c>
      <c r="J500" s="1">
        <v>0</v>
      </c>
      <c r="K500">
        <v>0</v>
      </c>
      <c r="L500">
        <v>0</v>
      </c>
      <c r="M500">
        <v>0</v>
      </c>
    </row>
    <row r="501" spans="1:13">
      <c r="A501" s="3" t="str">
        <f>HYPERLINK("#Q8NI29!A1","sp|Q8NI29|FBX27_HUMAN")</f>
        <v>sp|Q8NI29|FBX27_HUMAN</v>
      </c>
      <c r="D501" s="1">
        <v>7.8853046594982074E-2</v>
      </c>
      <c r="E501" s="1">
        <v>0.22222222222222221</v>
      </c>
      <c r="F501" s="1">
        <v>0.20071684587813621</v>
      </c>
      <c r="G501" s="1">
        <v>0.10954063604240283</v>
      </c>
      <c r="H501" s="1">
        <v>2.1201413427561839E-2</v>
      </c>
      <c r="I501" s="1">
        <v>1.7667844522968199E-2</v>
      </c>
      <c r="J501" s="1">
        <v>0</v>
      </c>
      <c r="K501">
        <v>0</v>
      </c>
      <c r="L501">
        <v>0</v>
      </c>
      <c r="M501">
        <v>0</v>
      </c>
    </row>
    <row r="502" spans="1:13">
      <c r="A502" s="3" t="str">
        <f>HYPERLINK("#Q9NYS7!A1","sp|Q9NYS7|WSB2_HUMAN")</f>
        <v>sp|Q9NYS7|WSB2_HUMAN</v>
      </c>
      <c r="D502" s="1">
        <v>4.4999999999999998E-2</v>
      </c>
      <c r="E502" s="1">
        <v>0.17499999999999999</v>
      </c>
      <c r="F502" s="1">
        <v>0.1575</v>
      </c>
      <c r="G502" s="1">
        <v>0.10891089108910891</v>
      </c>
      <c r="H502" s="1">
        <v>4.702970297029703E-2</v>
      </c>
      <c r="I502" s="1">
        <v>5.4455445544554455E-2</v>
      </c>
      <c r="J502" s="1">
        <v>0.15909090909090909</v>
      </c>
      <c r="K502">
        <v>0</v>
      </c>
      <c r="L502">
        <v>0</v>
      </c>
      <c r="M502">
        <v>0</v>
      </c>
    </row>
    <row r="503" spans="1:13">
      <c r="A503" s="3" t="str">
        <f>HYPERLINK("#P36113!A1","sp|P36113|YKZ7_YEAST")</f>
        <v>sp|P36113|YKZ7_YEAST</v>
      </c>
      <c r="C503" t="s">
        <v>73</v>
      </c>
      <c r="D503" s="1">
        <v>2.7422303473491772E-2</v>
      </c>
      <c r="E503" s="1">
        <v>0.15904936014625229</v>
      </c>
      <c r="F503" s="1">
        <v>0.17367458866544791</v>
      </c>
      <c r="G503" s="1">
        <v>0.10889292196007259</v>
      </c>
      <c r="H503" s="1">
        <v>1.2704174228675136E-2</v>
      </c>
      <c r="I503" s="1">
        <v>8.1669691470054442E-2</v>
      </c>
      <c r="J503" s="1">
        <v>0.05</v>
      </c>
      <c r="K503">
        <v>0</v>
      </c>
      <c r="L503">
        <v>0</v>
      </c>
      <c r="M503">
        <v>0</v>
      </c>
    </row>
    <row r="504" spans="1:13">
      <c r="A504" s="3" t="str">
        <f>HYPERLINK("#Q8IWZ5!A1","sp|Q8IWZ5|TRI42_HUMAN")</f>
        <v>sp|Q8IWZ5|TRI42_HUMAN</v>
      </c>
      <c r="D504" s="1">
        <v>2.5034770514603615E-2</v>
      </c>
      <c r="E504" s="1">
        <v>0.20305980528511822</v>
      </c>
      <c r="F504" s="1">
        <v>0.3657858136300417</v>
      </c>
      <c r="G504" s="1">
        <v>0.1078838174273859</v>
      </c>
      <c r="H504" s="1">
        <v>5.5325034578146614E-3</v>
      </c>
      <c r="I504" s="1">
        <v>6.6390041493775934E-2</v>
      </c>
      <c r="J504" s="1">
        <v>0.11538461538461539</v>
      </c>
      <c r="K504">
        <v>0</v>
      </c>
      <c r="L504">
        <v>0</v>
      </c>
      <c r="M504">
        <v>0</v>
      </c>
    </row>
    <row r="505" spans="1:13">
      <c r="A505" s="3" t="str">
        <f>HYPERLINK("#P53119!A1","sp|P53119|HUL5_YEAST")</f>
        <v>sp|P53119|HUL5_YEAST</v>
      </c>
      <c r="C505" t="s">
        <v>74</v>
      </c>
      <c r="D505" s="1">
        <v>5.6291390728476824E-2</v>
      </c>
      <c r="E505" s="1">
        <v>0.16004415011037529</v>
      </c>
      <c r="F505" s="1">
        <v>0.23178807947019867</v>
      </c>
      <c r="G505" s="1">
        <v>0.1076923076923077</v>
      </c>
      <c r="H505" s="1">
        <v>9.8901098901098897E-3</v>
      </c>
      <c r="I505" s="1">
        <v>8.0219780219780226E-2</v>
      </c>
      <c r="J505" s="1">
        <v>0.14285714285714285</v>
      </c>
      <c r="K505">
        <v>0</v>
      </c>
      <c r="L505">
        <v>0</v>
      </c>
      <c r="M505">
        <v>0</v>
      </c>
    </row>
    <row r="506" spans="1:13">
      <c r="A506" s="3" t="str">
        <f>HYPERLINK("#Q6AZZ1!A1","sp|Q6AZZ1|TRI68_HUMAN")</f>
        <v>sp|Q6AZZ1|TRI68_HUMAN</v>
      </c>
      <c r="D506" s="1">
        <v>8.3160083160083165E-3</v>
      </c>
      <c r="E506" s="1">
        <v>7.6923076923076927E-2</v>
      </c>
      <c r="F506" s="1">
        <v>0.31185031185031187</v>
      </c>
      <c r="G506" s="1">
        <v>0.10721649484536082</v>
      </c>
      <c r="H506" s="1">
        <v>1.2371134020618556E-2</v>
      </c>
      <c r="I506" s="1">
        <v>5.1546391752577317E-2</v>
      </c>
      <c r="J506" s="1">
        <v>9.6153846153846159E-2</v>
      </c>
      <c r="K506">
        <v>0</v>
      </c>
      <c r="L506">
        <v>0</v>
      </c>
      <c r="M506">
        <v>0</v>
      </c>
    </row>
    <row r="507" spans="1:13">
      <c r="A507" s="3" t="str">
        <f>HYPERLINK("#Q15369!A1","sp|Q15369|ELOC_HUMAN")</f>
        <v>sp|Q15369|ELOC_HUMAN</v>
      </c>
      <c r="D507" s="1">
        <v>8.3333333333333329E-2</v>
      </c>
      <c r="E507" s="1">
        <v>0.10185185185185185</v>
      </c>
      <c r="F507" s="1">
        <v>0.22222222222222221</v>
      </c>
      <c r="G507" s="1">
        <v>0.10714285714285714</v>
      </c>
      <c r="H507" s="1">
        <v>3.5714285714285712E-2</v>
      </c>
      <c r="I507" s="1">
        <v>5.3571428571428568E-2</v>
      </c>
      <c r="J507" s="1">
        <v>8.3333333333333329E-2</v>
      </c>
      <c r="K507">
        <v>0</v>
      </c>
      <c r="L507">
        <v>0</v>
      </c>
      <c r="M507">
        <v>0</v>
      </c>
    </row>
    <row r="508" spans="1:13">
      <c r="A508" s="3" t="str">
        <f>HYPERLINK("#P0CI25!A1","sp|P0CI25|TRI49_HUMAN")</f>
        <v>sp|P0CI25|TRI49_HUMAN</v>
      </c>
      <c r="D508" s="1">
        <v>1.3392857142857142E-2</v>
      </c>
      <c r="E508" s="1">
        <v>0.20758928571428573</v>
      </c>
      <c r="F508" s="1">
        <v>0.21651785714285715</v>
      </c>
      <c r="G508" s="1">
        <v>0.10619469026548672</v>
      </c>
      <c r="H508" s="1">
        <v>4.4247787610619468E-3</v>
      </c>
      <c r="I508" s="1">
        <v>6.1946902654867256E-2</v>
      </c>
      <c r="J508" s="1">
        <v>0.14583333333333334</v>
      </c>
      <c r="K508">
        <v>0</v>
      </c>
      <c r="L508">
        <v>0</v>
      </c>
      <c r="M508">
        <v>0</v>
      </c>
    </row>
    <row r="509" spans="1:13">
      <c r="A509" s="3" t="str">
        <f>HYPERLINK("#Q0D2K2!A1","sp|Q0D2K2|KLH30_HUMAN")</f>
        <v>sp|Q0D2K2|KLH30_HUMAN</v>
      </c>
      <c r="D509" s="1">
        <v>2.6132404181184669E-2</v>
      </c>
      <c r="E509" s="1">
        <v>0.24390243902439024</v>
      </c>
      <c r="F509" s="1">
        <v>0.24738675958188153</v>
      </c>
      <c r="G509" s="1">
        <v>0.10553633217993079</v>
      </c>
      <c r="H509" s="1">
        <v>1.5570934256055362E-2</v>
      </c>
      <c r="I509" s="1">
        <v>3.1141868512110725E-2</v>
      </c>
      <c r="J509" s="1">
        <v>1.6393442622950821E-2</v>
      </c>
      <c r="K509">
        <v>0</v>
      </c>
      <c r="L509">
        <v>0</v>
      </c>
      <c r="M509">
        <v>0</v>
      </c>
    </row>
    <row r="510" spans="1:13">
      <c r="A510" s="3" t="str">
        <f>HYPERLINK("#O43791!A1","sp|O43791|SPOP_HUMAN")</f>
        <v>sp|O43791|SPOP_HUMAN</v>
      </c>
      <c r="D510" s="1">
        <v>4.0540540540540543E-2</v>
      </c>
      <c r="E510" s="1">
        <v>0.17297297297297298</v>
      </c>
      <c r="F510" s="1">
        <v>0.19729729729729731</v>
      </c>
      <c r="G510" s="1">
        <v>0.10427807486631016</v>
      </c>
      <c r="H510" s="1">
        <v>5.3475935828877002E-3</v>
      </c>
      <c r="I510" s="1">
        <v>7.7540106951871662E-2</v>
      </c>
      <c r="J510" s="1">
        <v>0.10256410256410256</v>
      </c>
      <c r="K510">
        <v>0</v>
      </c>
      <c r="L510">
        <v>0</v>
      </c>
      <c r="M510">
        <v>0</v>
      </c>
    </row>
    <row r="511" spans="1:13">
      <c r="A511" s="3" t="str">
        <f>HYPERLINK("#Q12933!A1","sp|Q12933|TRAF2_HUMAN")</f>
        <v>sp|Q12933|TRAF2_HUMAN</v>
      </c>
      <c r="D511" s="1">
        <v>0</v>
      </c>
      <c r="E511" s="1">
        <v>0.27766599597585512</v>
      </c>
      <c r="F511" s="1">
        <v>0.4164989939637827</v>
      </c>
      <c r="G511" s="1">
        <v>0.10379241516966067</v>
      </c>
      <c r="H511" s="1">
        <v>1.5968063872255488E-2</v>
      </c>
      <c r="I511" s="1">
        <v>6.1876247504990017E-2</v>
      </c>
      <c r="J511" s="1">
        <v>5.7692307692307696E-2</v>
      </c>
      <c r="K511">
        <v>0</v>
      </c>
      <c r="L511">
        <v>0</v>
      </c>
      <c r="M511">
        <v>0</v>
      </c>
    </row>
    <row r="512" spans="1:13">
      <c r="A512" s="3" t="str">
        <f>HYPERLINK("#Q8IUQ4!A1","sp|Q8IUQ4|SIAH1_HUMAN")</f>
        <v>sp|Q8IUQ4|SIAH1_HUMAN</v>
      </c>
      <c r="D512" s="1">
        <v>1.7985611510791366E-2</v>
      </c>
      <c r="E512" s="1">
        <v>0.14748201438848921</v>
      </c>
      <c r="F512" s="1">
        <v>0.17625899280575538</v>
      </c>
      <c r="G512" s="1">
        <v>0.10283687943262411</v>
      </c>
      <c r="H512" s="1">
        <v>0</v>
      </c>
      <c r="I512" s="1">
        <v>3.5460992907801421E-2</v>
      </c>
      <c r="J512" s="1">
        <v>3.4482758620689655E-2</v>
      </c>
      <c r="K512">
        <v>0</v>
      </c>
      <c r="L512">
        <v>0</v>
      </c>
      <c r="M512">
        <v>0</v>
      </c>
    </row>
    <row r="513" spans="1:13">
      <c r="A513" s="3" t="str">
        <f>HYPERLINK("#Q8TEL6!A1","sp|Q8TEL6|TP4AP_HUMAN")</f>
        <v>sp|Q8TEL6|TP4AP_HUMAN</v>
      </c>
      <c r="D513" s="1">
        <v>5.0441361916771753E-2</v>
      </c>
      <c r="E513" s="1">
        <v>0.16645649432534679</v>
      </c>
      <c r="F513" s="1">
        <v>0.1853720050441362</v>
      </c>
      <c r="G513" s="1">
        <v>0.10163111668757842</v>
      </c>
      <c r="H513" s="1">
        <v>1.2547051442910916E-2</v>
      </c>
      <c r="I513" s="1">
        <v>5.6461731493099125E-2</v>
      </c>
      <c r="J513" s="1">
        <v>4.9382716049382713E-2</v>
      </c>
      <c r="K513">
        <v>0</v>
      </c>
      <c r="L513">
        <v>0</v>
      </c>
      <c r="M513">
        <v>0</v>
      </c>
    </row>
    <row r="514" spans="1:13">
      <c r="A514" s="3" t="str">
        <f>HYPERLINK("#Q9P2G9!A1","sp|Q9P2G9|KLHL8_HUMAN")</f>
        <v>sp|Q9P2G9|KLHL8_HUMAN</v>
      </c>
      <c r="D514" s="1">
        <v>5.844155844155844E-2</v>
      </c>
      <c r="E514" s="1">
        <v>0.27435064935064934</v>
      </c>
      <c r="F514" s="1">
        <v>0.14448051948051949</v>
      </c>
      <c r="G514" s="1">
        <v>0.10161290322580645</v>
      </c>
      <c r="H514" s="1">
        <v>1.6129032258064516E-2</v>
      </c>
      <c r="I514" s="1">
        <v>4.6774193548387098E-2</v>
      </c>
      <c r="J514" s="1">
        <v>6.3492063492063489E-2</v>
      </c>
      <c r="K514">
        <v>0</v>
      </c>
      <c r="L514">
        <v>0</v>
      </c>
      <c r="M514">
        <v>0</v>
      </c>
    </row>
    <row r="515" spans="1:13">
      <c r="A515" s="3" t="str">
        <f>HYPERLINK("#Q8WY64!A1","sp|Q8WY64|MYLIP_HUMAN")</f>
        <v>sp|Q8WY64|MYLIP_HUMAN</v>
      </c>
      <c r="D515" s="1">
        <v>1.1337868480725623E-2</v>
      </c>
      <c r="E515" s="1">
        <v>0.18594104308390022</v>
      </c>
      <c r="F515" s="1">
        <v>0.17460317460317459</v>
      </c>
      <c r="G515" s="1">
        <v>0.10112359550561797</v>
      </c>
      <c r="H515" s="1">
        <v>0</v>
      </c>
      <c r="I515" s="1">
        <v>5.3932584269662923E-2</v>
      </c>
      <c r="J515" s="1">
        <v>6.6666666666666666E-2</v>
      </c>
      <c r="K515">
        <v>0</v>
      </c>
      <c r="L515">
        <v>0</v>
      </c>
      <c r="M515">
        <v>0</v>
      </c>
    </row>
    <row r="516" spans="1:13">
      <c r="A516" s="3" t="str">
        <f>HYPERLINK("#Q9P2N7!A1","sp|Q9P2N7|KLH13_HUMAN")</f>
        <v>sp|Q9P2N7|KLH13_HUMAN</v>
      </c>
      <c r="D516" s="1">
        <v>2.6113671274961597E-2</v>
      </c>
      <c r="E516" s="1">
        <v>0.13671274961597543</v>
      </c>
      <c r="F516" s="1">
        <v>0.17511520737327188</v>
      </c>
      <c r="G516" s="1">
        <v>0.10076335877862595</v>
      </c>
      <c r="H516" s="1">
        <v>9.1603053435114507E-3</v>
      </c>
      <c r="I516" s="1">
        <v>5.4961832061068701E-2</v>
      </c>
      <c r="J516" s="1">
        <v>3.0303030303030304E-2</v>
      </c>
      <c r="K516">
        <v>0</v>
      </c>
      <c r="L516">
        <v>0</v>
      </c>
      <c r="M516">
        <v>0</v>
      </c>
    </row>
    <row r="517" spans="1:13">
      <c r="A517" s="3" t="str">
        <f>HYPERLINK("#Q969V5!A1","sp|Q969V5|MUL1_HUMAN")</f>
        <v>sp|Q969V5|MUL1_HUMAN</v>
      </c>
      <c r="D517" s="1">
        <v>0</v>
      </c>
      <c r="E517" s="1">
        <v>0.28160919540229884</v>
      </c>
      <c r="F517" s="1">
        <v>0.2557471264367816</v>
      </c>
      <c r="G517" s="1">
        <v>9.9431818181818177E-2</v>
      </c>
      <c r="H517" s="1">
        <v>0</v>
      </c>
      <c r="I517" s="1">
        <v>6.5340909090909088E-2</v>
      </c>
      <c r="J517" s="1">
        <v>0.11428571428571428</v>
      </c>
      <c r="K517">
        <v>0</v>
      </c>
      <c r="L517">
        <v>0</v>
      </c>
      <c r="M517">
        <v>0</v>
      </c>
    </row>
    <row r="518" spans="1:13">
      <c r="A518" s="3" t="str">
        <f>HYPERLINK("#Q96BD6!A1","sp|Q96BD6|SPSB1_HUMAN")</f>
        <v>sp|Q96BD6|SPSB1_HUMAN</v>
      </c>
      <c r="D518" s="1">
        <v>1.1152416356877323E-2</v>
      </c>
      <c r="E518" s="1">
        <v>8.9219330855018583E-2</v>
      </c>
      <c r="F518" s="1">
        <v>0.13011152416356878</v>
      </c>
      <c r="G518" s="1">
        <v>9.8901098901098897E-2</v>
      </c>
      <c r="H518" s="1">
        <v>0</v>
      </c>
      <c r="I518" s="1">
        <v>4.7619047619047616E-2</v>
      </c>
      <c r="J518" s="1">
        <v>0.18518518518518517</v>
      </c>
      <c r="K518">
        <v>0</v>
      </c>
      <c r="L518">
        <v>0</v>
      </c>
      <c r="M518">
        <v>0</v>
      </c>
    </row>
    <row r="519" spans="1:13">
      <c r="A519" s="3" t="str">
        <f>HYPERLINK("#Q12347!A1","sp|Q12347|HRT3_YEAST")</f>
        <v>sp|Q12347|HRT3_YEAST</v>
      </c>
      <c r="C519" t="s">
        <v>75</v>
      </c>
      <c r="D519" s="1">
        <v>4.7058823529411764E-2</v>
      </c>
      <c r="E519" s="1">
        <v>0.19117647058823528</v>
      </c>
      <c r="F519" s="1">
        <v>0.26176470588235295</v>
      </c>
      <c r="G519" s="1">
        <v>9.8837209302325577E-2</v>
      </c>
      <c r="H519" s="1">
        <v>0</v>
      </c>
      <c r="I519" s="1">
        <v>9.5930232558139539E-2</v>
      </c>
      <c r="J519" s="1">
        <v>0.14705882352941177</v>
      </c>
      <c r="K519">
        <v>0</v>
      </c>
      <c r="L519">
        <v>0</v>
      </c>
      <c r="M519">
        <v>0</v>
      </c>
    </row>
    <row r="520" spans="1:13">
      <c r="A520" s="3" t="str">
        <f>HYPERLINK("#Q9H4M3!A1","sp|Q9H4M3|FBX44_HUMAN")</f>
        <v>sp|Q9H4M3|FBX44_HUMAN</v>
      </c>
      <c r="D520" s="1">
        <v>2.3904382470119521E-2</v>
      </c>
      <c r="E520" s="1">
        <v>0.17131474103585656</v>
      </c>
      <c r="F520" s="1">
        <v>0.15537848605577689</v>
      </c>
      <c r="G520" s="1">
        <v>9.8039215686274508E-2</v>
      </c>
      <c r="H520" s="1">
        <v>1.1764705882352941E-2</v>
      </c>
      <c r="I520" s="1">
        <v>5.0980392156862744E-2</v>
      </c>
      <c r="J520" s="1">
        <v>0.04</v>
      </c>
      <c r="K520">
        <v>0</v>
      </c>
      <c r="L520">
        <v>0</v>
      </c>
      <c r="M520">
        <v>0</v>
      </c>
    </row>
    <row r="521" spans="1:13">
      <c r="A521" s="3" t="str">
        <f>HYPERLINK("#Q9Y508!A1","sp|Q9Y508|RN114_HUMAN")</f>
        <v>sp|Q9Y508|RN114_HUMAN</v>
      </c>
      <c r="D521" s="1">
        <v>4.464285714285714E-3</v>
      </c>
      <c r="E521" s="1">
        <v>0.35267857142857145</v>
      </c>
      <c r="F521" s="1">
        <v>0.20089285714285715</v>
      </c>
      <c r="G521" s="1">
        <v>9.6491228070175433E-2</v>
      </c>
      <c r="H521" s="1">
        <v>0</v>
      </c>
      <c r="I521" s="1">
        <v>5.2631578947368418E-2</v>
      </c>
      <c r="J521" s="1">
        <v>0</v>
      </c>
      <c r="K521">
        <v>0</v>
      </c>
      <c r="L521">
        <v>0</v>
      </c>
      <c r="M521">
        <v>0</v>
      </c>
    </row>
    <row r="522" spans="1:13">
      <c r="A522" s="3" t="str">
        <f>HYPERLINK("#Q96PM5!A1","sp|Q96PM5|ZN363_HUMAN")</f>
        <v>sp|Q96PM5|ZN363_HUMAN</v>
      </c>
      <c r="D522" s="1">
        <v>3.5019455252918288E-2</v>
      </c>
      <c r="E522" s="1">
        <v>0.14396887159533073</v>
      </c>
      <c r="F522" s="1">
        <v>0.19066147859922178</v>
      </c>
      <c r="G522" s="1">
        <v>9.5785440613026823E-2</v>
      </c>
      <c r="H522" s="1">
        <v>0</v>
      </c>
      <c r="I522" s="1">
        <v>5.3639846743295021E-2</v>
      </c>
      <c r="J522" s="1">
        <v>0</v>
      </c>
      <c r="K522">
        <v>0</v>
      </c>
      <c r="L522">
        <v>0</v>
      </c>
      <c r="M522">
        <v>0</v>
      </c>
    </row>
    <row r="523" spans="1:13">
      <c r="A523" s="3" t="str">
        <f>HYPERLINK("#Q9UJX5!A1","sp|Q9UJX5|APC4_HUMAN")</f>
        <v>sp|Q9UJX5|APC4_HUMAN</v>
      </c>
      <c r="D523" s="1">
        <v>4.6019900497512436E-2</v>
      </c>
      <c r="E523" s="1">
        <v>0.20149253731343283</v>
      </c>
      <c r="F523" s="1">
        <v>0.22512437810945274</v>
      </c>
      <c r="G523" s="1">
        <v>9.405940594059406E-2</v>
      </c>
      <c r="H523" s="1">
        <v>1.9801980198019802E-2</v>
      </c>
      <c r="I523" s="1">
        <v>6.3118811881188119E-2</v>
      </c>
      <c r="J523" s="1">
        <v>6.5789473684210523E-2</v>
      </c>
      <c r="K523">
        <v>0</v>
      </c>
      <c r="L523">
        <v>0</v>
      </c>
      <c r="M523">
        <v>0</v>
      </c>
    </row>
    <row r="524" spans="1:13">
      <c r="A524" s="3" t="str">
        <f>HYPERLINK("#Q6PF15!A1","sp|Q6PF15|KLH35_HUMAN")</f>
        <v>sp|Q6PF15|KLH35_HUMAN</v>
      </c>
      <c r="D524" s="1">
        <v>2.5069637883008356E-2</v>
      </c>
      <c r="E524" s="1">
        <v>0.25348189415041783</v>
      </c>
      <c r="F524" s="1">
        <v>0.18384401114206128</v>
      </c>
      <c r="G524" s="1">
        <v>9.366391184573003E-2</v>
      </c>
      <c r="H524" s="1">
        <v>5.5096418732782371E-3</v>
      </c>
      <c r="I524" s="1">
        <v>3.3057851239669422E-2</v>
      </c>
      <c r="J524" s="1">
        <v>5.8823529411764705E-2</v>
      </c>
      <c r="K524">
        <v>0</v>
      </c>
      <c r="L524">
        <v>0</v>
      </c>
      <c r="M524">
        <v>0</v>
      </c>
    </row>
    <row r="525" spans="1:13">
      <c r="A525" s="3" t="str">
        <f>HYPERLINK("#Q15386!A1","sp|Q15386|UBE3C_HUMAN")</f>
        <v>sp|Q15386|UBE3C_HUMAN</v>
      </c>
      <c r="D525" s="1">
        <v>3.8924930491195553E-2</v>
      </c>
      <c r="E525" s="1">
        <v>0.15013901760889714</v>
      </c>
      <c r="F525" s="1">
        <v>0.16682113067655235</v>
      </c>
      <c r="G525" s="1">
        <v>9.3259464450600182E-2</v>
      </c>
      <c r="H525" s="1">
        <v>1.4773776546629732E-2</v>
      </c>
      <c r="I525" s="1">
        <v>4.6168051708217916E-2</v>
      </c>
      <c r="J525" s="1">
        <v>6.9306930693069313E-2</v>
      </c>
      <c r="K525">
        <v>0</v>
      </c>
      <c r="L525">
        <v>0</v>
      </c>
      <c r="M525">
        <v>0</v>
      </c>
    </row>
    <row r="526" spans="1:13">
      <c r="A526" s="3" t="str">
        <f>HYPERLINK("#Q9BSJ1!A1","sp|Q9BSJ1|TRI51_HUMAN")</f>
        <v>sp|Q9BSJ1|TRI51_HUMAN</v>
      </c>
      <c r="D526" s="1">
        <v>1.3392857142857142E-2</v>
      </c>
      <c r="E526" s="1">
        <v>0.24330357142857142</v>
      </c>
      <c r="F526" s="1">
        <v>0.28794642857142855</v>
      </c>
      <c r="G526" s="1">
        <v>9.2920353982300891E-2</v>
      </c>
      <c r="H526" s="1">
        <v>0</v>
      </c>
      <c r="I526" s="1">
        <v>4.8672566371681415E-2</v>
      </c>
      <c r="J526" s="1">
        <v>9.5238095238095233E-2</v>
      </c>
      <c r="K526">
        <v>0</v>
      </c>
      <c r="L526">
        <v>0</v>
      </c>
      <c r="M526">
        <v>0</v>
      </c>
    </row>
    <row r="527" spans="1:13">
      <c r="A527" s="3" t="str">
        <f>HYPERLINK("#Q8N4F7!A1","sp|Q8N4F7|RN175_HUMAN")</f>
        <v>sp|Q8N4F7|RN175_HUMAN</v>
      </c>
      <c r="D527" s="1">
        <v>0</v>
      </c>
      <c r="E527" s="1">
        <v>0.18518518518518517</v>
      </c>
      <c r="F527" s="1">
        <v>0.1388888888888889</v>
      </c>
      <c r="G527" s="1">
        <v>9.1463414634146339E-2</v>
      </c>
      <c r="H527" s="1">
        <v>0</v>
      </c>
      <c r="I527" s="1">
        <v>4.573170731707317E-2</v>
      </c>
      <c r="J527" s="1">
        <v>6.6666666666666666E-2</v>
      </c>
      <c r="K527">
        <v>0</v>
      </c>
      <c r="L527">
        <v>0</v>
      </c>
      <c r="M527">
        <v>0</v>
      </c>
    </row>
    <row r="528" spans="1:13">
      <c r="A528" s="3" t="str">
        <f>HYPERLINK("#O94822!A1","sp|O94822|LTN1_HUMAN")</f>
        <v>sp|O94822|LTN1_HUMAN</v>
      </c>
      <c r="D528" s="1">
        <v>3.0079455164585697E-2</v>
      </c>
      <c r="E528" s="1">
        <v>0.21566401816118047</v>
      </c>
      <c r="F528" s="1">
        <v>0.18671963677639047</v>
      </c>
      <c r="G528" s="1">
        <v>9.0600226500566247E-2</v>
      </c>
      <c r="H528" s="1">
        <v>1.5855039637599093E-2</v>
      </c>
      <c r="I528" s="1">
        <v>7.5877689694224232E-2</v>
      </c>
      <c r="J528" s="1">
        <v>0.125</v>
      </c>
      <c r="K528">
        <v>0</v>
      </c>
      <c r="L528">
        <v>0</v>
      </c>
      <c r="M528">
        <v>0</v>
      </c>
    </row>
    <row r="529" spans="1:13">
      <c r="A529" s="3" t="str">
        <f>HYPERLINK("#Q5T6F0!A1","sp|Q5T6F0|DCA12_HUMAN")</f>
        <v>sp|Q5T6F0|DCA12_HUMAN</v>
      </c>
      <c r="D529" s="1">
        <v>7.5723830734966593E-2</v>
      </c>
      <c r="E529" s="1">
        <v>0.16035634743875279</v>
      </c>
      <c r="F529" s="1">
        <v>0.20267260579064589</v>
      </c>
      <c r="G529" s="1">
        <v>9.0507726269315678E-2</v>
      </c>
      <c r="H529" s="1">
        <v>5.0772626931567331E-2</v>
      </c>
      <c r="I529" s="1">
        <v>6.1810154525386317E-2</v>
      </c>
      <c r="J529" s="1">
        <v>0.12195121951219512</v>
      </c>
      <c r="K529">
        <v>0</v>
      </c>
      <c r="L529">
        <v>0</v>
      </c>
      <c r="M529">
        <v>0</v>
      </c>
    </row>
    <row r="530" spans="1:13">
      <c r="A530" s="3" t="str">
        <f>HYPERLINK("#Q9NWX5!A1","sp|Q9NWX5|ASB6_HUMAN")</f>
        <v>sp|Q9NWX5|ASB6_HUMAN</v>
      </c>
      <c r="D530" s="1">
        <v>3.3573141486810551E-2</v>
      </c>
      <c r="E530" s="1">
        <v>0.16306954436450841</v>
      </c>
      <c r="F530" s="1">
        <v>0.20623501199040767</v>
      </c>
      <c r="G530" s="1">
        <v>9.0261282660332537E-2</v>
      </c>
      <c r="H530" s="1">
        <v>1.1876484560570071E-2</v>
      </c>
      <c r="I530" s="1">
        <v>3.800475059382423E-2</v>
      </c>
      <c r="J530" s="1">
        <v>0</v>
      </c>
      <c r="K530">
        <v>0</v>
      </c>
      <c r="L530">
        <v>0</v>
      </c>
      <c r="M530">
        <v>0</v>
      </c>
    </row>
    <row r="531" spans="1:13">
      <c r="A531" s="3" t="str">
        <f>HYPERLINK("#Q14145!A1","sp|Q14145|KEAP1_HUMAN")</f>
        <v>sp|Q14145|KEAP1_HUMAN</v>
      </c>
      <c r="D531" s="1">
        <v>2.5806451612903226E-2</v>
      </c>
      <c r="E531" s="1">
        <v>0.15161290322580645</v>
      </c>
      <c r="F531" s="1">
        <v>0.15645161290322582</v>
      </c>
      <c r="G531" s="1">
        <v>8.9743589743589744E-2</v>
      </c>
      <c r="H531" s="1">
        <v>1.9230769230769232E-2</v>
      </c>
      <c r="I531" s="1">
        <v>2.564102564102564E-2</v>
      </c>
      <c r="J531" s="1">
        <v>0</v>
      </c>
      <c r="K531">
        <v>0</v>
      </c>
      <c r="L531">
        <v>0</v>
      </c>
      <c r="M531">
        <v>0</v>
      </c>
    </row>
    <row r="532" spans="1:13">
      <c r="A532" s="3" t="str">
        <f>HYPERLINK("#Q9UKT7!A1","sp|Q9UKT7|FBXL3_HUMAN")</f>
        <v>sp|Q9UKT7|FBXL3_HUMAN</v>
      </c>
      <c r="D532" s="1">
        <v>6.3679245283018868E-2</v>
      </c>
      <c r="E532" s="1">
        <v>0.18160377358490565</v>
      </c>
      <c r="F532" s="1">
        <v>0.19339622641509435</v>
      </c>
      <c r="G532" s="1">
        <v>8.8785046728971959E-2</v>
      </c>
      <c r="H532" s="1">
        <v>2.8037383177570093E-2</v>
      </c>
      <c r="I532" s="1">
        <v>5.8411214953271028E-2</v>
      </c>
      <c r="J532" s="1">
        <v>0.13157894736842105</v>
      </c>
      <c r="K532">
        <v>0</v>
      </c>
      <c r="L532">
        <v>0</v>
      </c>
      <c r="M532">
        <v>0</v>
      </c>
    </row>
    <row r="533" spans="1:13">
      <c r="A533" s="3" t="str">
        <f>HYPERLINK("#Q8IWR1!A1","sp|Q8IWR1|TRI59_HUMAN")</f>
        <v>sp|Q8IWR1|TRI59_HUMAN</v>
      </c>
      <c r="D533" s="1">
        <v>1.2531328320802004E-2</v>
      </c>
      <c r="E533" s="1">
        <v>0.17293233082706766</v>
      </c>
      <c r="F533" s="1">
        <v>0.36090225563909772</v>
      </c>
      <c r="G533" s="1">
        <v>8.6848635235732011E-2</v>
      </c>
      <c r="H533" s="1">
        <v>2.4813895781637719E-2</v>
      </c>
      <c r="I533" s="1">
        <v>8.1885856079404462E-2</v>
      </c>
      <c r="J533" s="1">
        <v>0.2</v>
      </c>
      <c r="K533">
        <v>0</v>
      </c>
      <c r="L533">
        <v>0</v>
      </c>
      <c r="M533">
        <v>0</v>
      </c>
    </row>
    <row r="534" spans="1:13">
      <c r="A534" s="3" t="str">
        <f>HYPERLINK("#Q08496!A1","sp|Q08496|DIA2_YEAST")</f>
        <v>sp|Q08496|DIA2_YEAST</v>
      </c>
      <c r="C534" t="s">
        <v>76</v>
      </c>
      <c r="D534" s="1">
        <v>6.868131868131868E-3</v>
      </c>
      <c r="E534" s="1">
        <v>0.17994505494505494</v>
      </c>
      <c r="F534" s="1">
        <v>0.17857142857142858</v>
      </c>
      <c r="G534" s="1">
        <v>8.4699453551912565E-2</v>
      </c>
      <c r="H534" s="1">
        <v>0</v>
      </c>
      <c r="I534" s="1">
        <v>8.7431693989071038E-2</v>
      </c>
      <c r="J534" s="1">
        <v>0.22580645161290322</v>
      </c>
      <c r="K534">
        <v>0</v>
      </c>
      <c r="L534">
        <v>0</v>
      </c>
      <c r="M534">
        <v>0</v>
      </c>
    </row>
    <row r="535" spans="1:13">
      <c r="A535" s="3" t="str">
        <f>HYPERLINK("#A6NCF5!A1","sp|A6NCF5|KLH33_HUMAN")</f>
        <v>sp|A6NCF5|KLH33_HUMAN</v>
      </c>
      <c r="D535" s="1">
        <v>1.1342155009451797E-2</v>
      </c>
      <c r="E535" s="1">
        <v>0.1833648393194707</v>
      </c>
      <c r="F535" s="1">
        <v>0.17013232514177692</v>
      </c>
      <c r="G535" s="1">
        <v>8.4427767354596617E-2</v>
      </c>
      <c r="H535" s="1">
        <v>5.6285178236397749E-3</v>
      </c>
      <c r="I535" s="1">
        <v>1.3133208255159476E-2</v>
      </c>
      <c r="J535" s="1">
        <v>2.2222222222222223E-2</v>
      </c>
      <c r="K535">
        <v>0</v>
      </c>
      <c r="L535">
        <v>0</v>
      </c>
      <c r="M535">
        <v>0</v>
      </c>
    </row>
    <row r="536" spans="1:13">
      <c r="A536" s="3" t="str">
        <f>HYPERLINK("#Q8N4N3!A1","sp|Q8N4N3|KLH36_HUMAN")</f>
        <v>sp|Q8N4N3|KLH36_HUMAN</v>
      </c>
      <c r="D536" s="1">
        <v>3.1045751633986929E-2</v>
      </c>
      <c r="E536" s="1">
        <v>0.15032679738562091</v>
      </c>
      <c r="F536" s="1">
        <v>0.16013071895424835</v>
      </c>
      <c r="G536" s="1">
        <v>8.4415584415584416E-2</v>
      </c>
      <c r="H536" s="1">
        <v>3.896103896103896E-2</v>
      </c>
      <c r="I536" s="1">
        <v>4.2207792207792208E-2</v>
      </c>
      <c r="J536" s="1">
        <v>0.13461538461538461</v>
      </c>
      <c r="K536">
        <v>0</v>
      </c>
      <c r="L536">
        <v>0</v>
      </c>
      <c r="M536">
        <v>0</v>
      </c>
    </row>
    <row r="537" spans="1:13">
      <c r="A537" s="3" t="str">
        <f>HYPERLINK("#Q495X7!A1","sp|Q495X7|TRI60_HUMAN")</f>
        <v>sp|Q495X7|TRI60_HUMAN</v>
      </c>
      <c r="D537" s="1">
        <v>0</v>
      </c>
      <c r="E537" s="1">
        <v>0.21413276231263384</v>
      </c>
      <c r="F537" s="1">
        <v>0.25481798715203424</v>
      </c>
      <c r="G537" s="1">
        <v>8.2802547770700632E-2</v>
      </c>
      <c r="H537" s="1">
        <v>0</v>
      </c>
      <c r="I537" s="1">
        <v>7.8556263269639062E-2</v>
      </c>
      <c r="J537" s="1">
        <v>0.20512820512820512</v>
      </c>
      <c r="K537">
        <v>0</v>
      </c>
      <c r="L537">
        <v>0</v>
      </c>
      <c r="M537">
        <v>0</v>
      </c>
    </row>
    <row r="538" spans="1:13">
      <c r="A538" s="3" t="str">
        <f>HYPERLINK("#Q12259!A1","sp|Q12259|YL108_YEAST")</f>
        <v>sp|Q12259|YL108_YEAST</v>
      </c>
      <c r="C538" t="s">
        <v>77</v>
      </c>
      <c r="D538" s="1">
        <v>3.9501039501039503E-2</v>
      </c>
      <c r="E538" s="1">
        <v>0.15800415800415801</v>
      </c>
      <c r="F538" s="1">
        <v>0.22037422037422039</v>
      </c>
      <c r="G538" s="1">
        <v>8.247422680412371E-2</v>
      </c>
      <c r="H538" s="1">
        <v>0</v>
      </c>
      <c r="I538" s="1">
        <v>8.8659793814432994E-2</v>
      </c>
      <c r="J538" s="1">
        <v>0.15</v>
      </c>
      <c r="K538">
        <v>0</v>
      </c>
      <c r="L538">
        <v>0</v>
      </c>
      <c r="M538">
        <v>0</v>
      </c>
    </row>
    <row r="539" spans="1:13">
      <c r="A539" s="3" t="str">
        <f>HYPERLINK("#Q9BSM1!A1","sp|Q9BSM1|PCGF1_HUMAN")</f>
        <v>sp|Q9BSM1|PCGF1_HUMAN</v>
      </c>
      <c r="D539" s="1">
        <v>3.9215686274509803E-3</v>
      </c>
      <c r="E539" s="1">
        <v>0.18431372549019609</v>
      </c>
      <c r="F539" s="1">
        <v>0.2196078431372549</v>
      </c>
      <c r="G539" s="1">
        <v>8.1081081081081086E-2</v>
      </c>
      <c r="H539" s="1">
        <v>0</v>
      </c>
      <c r="I539" s="1">
        <v>7.3359073359073365E-2</v>
      </c>
      <c r="J539" s="1">
        <v>0.23809523809523808</v>
      </c>
      <c r="K539">
        <v>0</v>
      </c>
      <c r="L539">
        <v>0</v>
      </c>
      <c r="M539">
        <v>0</v>
      </c>
    </row>
    <row r="540" spans="1:13">
      <c r="A540" s="3" t="str">
        <f>HYPERLINK("#Q9H511!A1","sp|Q9H511|KLH31_HUMAN")</f>
        <v>sp|Q9H511|KLH31_HUMAN</v>
      </c>
      <c r="D540" s="1">
        <v>0</v>
      </c>
      <c r="E540" s="1">
        <v>9.5238095238095233E-2</v>
      </c>
      <c r="F540" s="1">
        <v>0.16825396825396827</v>
      </c>
      <c r="G540" s="1">
        <v>8.0441640378548895E-2</v>
      </c>
      <c r="H540" s="1">
        <v>1.8927444794952682E-2</v>
      </c>
      <c r="I540" s="1">
        <v>5.0473186119873815E-2</v>
      </c>
      <c r="J540" s="1">
        <v>0.11764705882352941</v>
      </c>
      <c r="K540">
        <v>0</v>
      </c>
      <c r="L540">
        <v>0</v>
      </c>
      <c r="M540">
        <v>0</v>
      </c>
    </row>
    <row r="541" spans="1:13">
      <c r="A541" s="3" t="str">
        <f>HYPERLINK("#Q9UJP4!A1","sp|Q9UJP4|KLH21_HUMAN")</f>
        <v>sp|Q9UJP4|KLH21_HUMAN</v>
      </c>
      <c r="D541" s="1">
        <v>5.0590219224283306E-2</v>
      </c>
      <c r="E541" s="1">
        <v>0.10961214165261383</v>
      </c>
      <c r="F541" s="1">
        <v>0.1703204047217538</v>
      </c>
      <c r="G541" s="1">
        <v>8.0402010050251257E-2</v>
      </c>
      <c r="H541" s="1">
        <v>2.6800670016750419E-2</v>
      </c>
      <c r="I541" s="1">
        <v>1.340033500837521E-2</v>
      </c>
      <c r="J541" s="1">
        <v>0</v>
      </c>
      <c r="K541">
        <v>0</v>
      </c>
      <c r="L541">
        <v>0</v>
      </c>
      <c r="M541">
        <v>0</v>
      </c>
    </row>
    <row r="542" spans="1:13">
      <c r="A542" s="3" t="str">
        <f>HYPERLINK("#Q8NEZ5!A1","sp|Q8NEZ5|FBX22_HUMAN")</f>
        <v>sp|Q8NEZ5|FBX22_HUMAN</v>
      </c>
      <c r="D542" s="1">
        <v>0</v>
      </c>
      <c r="E542" s="1">
        <v>0.19548872180451127</v>
      </c>
      <c r="F542" s="1">
        <v>0.15538847117794485</v>
      </c>
      <c r="G542" s="1">
        <v>7.9404466501240695E-2</v>
      </c>
      <c r="H542" s="1">
        <v>1.488833746898263E-2</v>
      </c>
      <c r="I542" s="1">
        <v>4.2183622828784122E-2</v>
      </c>
      <c r="J542" s="1">
        <v>0.125</v>
      </c>
      <c r="K542">
        <v>0</v>
      </c>
      <c r="L542">
        <v>0</v>
      </c>
      <c r="M542">
        <v>0</v>
      </c>
    </row>
    <row r="543" spans="1:13">
      <c r="A543" s="3" t="str">
        <f>HYPERLINK("#Q32M84!A1","sp|Q32M84|BTBDG_HUMAN")</f>
        <v>sp|Q32M84|BTBDG_HUMAN</v>
      </c>
      <c r="D543" s="1">
        <v>3.9840637450199202E-3</v>
      </c>
      <c r="E543" s="1">
        <v>0.13147410358565736</v>
      </c>
      <c r="F543" s="1">
        <v>0.14741035856573706</v>
      </c>
      <c r="G543" s="1">
        <v>7.9051383399209488E-2</v>
      </c>
      <c r="H543" s="1">
        <v>0</v>
      </c>
      <c r="I543" s="1">
        <v>8.4980237154150193E-2</v>
      </c>
      <c r="J543" s="1">
        <v>0.15</v>
      </c>
      <c r="K543">
        <v>0</v>
      </c>
      <c r="L543">
        <v>0</v>
      </c>
      <c r="M543">
        <v>0</v>
      </c>
    </row>
    <row r="544" spans="1:13">
      <c r="A544" s="3" t="str">
        <f>HYPERLINK("#Q05947!A1","sp|Q05947|YL224_YEAST")</f>
        <v>sp|Q05947|YL224_YEAST</v>
      </c>
      <c r="C544" t="s">
        <v>78</v>
      </c>
      <c r="D544" s="1">
        <v>2.7397260273972601E-2</v>
      </c>
      <c r="E544" s="1">
        <v>0.12328767123287671</v>
      </c>
      <c r="F544" s="1">
        <v>0.13972602739726028</v>
      </c>
      <c r="G544" s="1">
        <v>7.8590785907859076E-2</v>
      </c>
      <c r="H544" s="1">
        <v>5.4200542005420054E-3</v>
      </c>
      <c r="I544" s="1">
        <v>5.9620596205962058E-2</v>
      </c>
      <c r="J544" s="1">
        <v>6.8965517241379309E-2</v>
      </c>
      <c r="K544">
        <v>0</v>
      </c>
      <c r="L544">
        <v>0</v>
      </c>
      <c r="M544">
        <v>0</v>
      </c>
    </row>
    <row r="545" spans="1:13">
      <c r="A545" s="3" t="str">
        <f>HYPERLINK("#P12868!A1","sp|P12868|PEP5_YEAST")</f>
        <v>sp|P12868|PEP5_YEAST</v>
      </c>
      <c r="C545" t="s">
        <v>79</v>
      </c>
      <c r="D545" s="1">
        <v>2.0487804878048781E-2</v>
      </c>
      <c r="E545" s="1">
        <v>0.13951219512195123</v>
      </c>
      <c r="F545" s="1">
        <v>0.22634146341463415</v>
      </c>
      <c r="G545" s="1">
        <v>7.7745383867832848E-2</v>
      </c>
      <c r="H545" s="1">
        <v>2.7210884353741496E-2</v>
      </c>
      <c r="I545" s="1">
        <v>7.38581146744412E-2</v>
      </c>
      <c r="J545" s="1">
        <v>0.15</v>
      </c>
      <c r="K545">
        <v>0</v>
      </c>
      <c r="L545">
        <v>0</v>
      </c>
      <c r="M545">
        <v>0</v>
      </c>
    </row>
    <row r="546" spans="1:13">
      <c r="A546" s="3" t="str">
        <f>HYPERLINK("#Q06834!A1","sp|Q06834|ASR1_YEAST")</f>
        <v>sp|Q06834|ASR1_YEAST</v>
      </c>
      <c r="C546" t="s">
        <v>80</v>
      </c>
      <c r="D546" s="1">
        <v>5.6338028169014086E-2</v>
      </c>
      <c r="E546" s="1">
        <v>0.15845070422535212</v>
      </c>
      <c r="F546" s="1">
        <v>0.15140845070422534</v>
      </c>
      <c r="G546" s="1">
        <v>7.6388888888888895E-2</v>
      </c>
      <c r="H546" s="1">
        <v>3.8194444444444448E-2</v>
      </c>
      <c r="I546" s="1">
        <v>5.2083333333333336E-2</v>
      </c>
      <c r="J546" s="1">
        <v>4.5454545454545456E-2</v>
      </c>
      <c r="K546">
        <v>0</v>
      </c>
      <c r="L546">
        <v>0</v>
      </c>
      <c r="M546">
        <v>0</v>
      </c>
    </row>
    <row r="547" spans="1:13">
      <c r="A547" s="3" t="str">
        <f>HYPERLINK("#Q96EF6!A1","sp|Q96EF6|FBX17_HUMAN")</f>
        <v>sp|Q96EF6|FBX17_HUMAN</v>
      </c>
      <c r="D547" s="1">
        <v>0</v>
      </c>
      <c r="E547" s="1">
        <v>0.12408759124087591</v>
      </c>
      <c r="F547" s="1">
        <v>0.13138686131386862</v>
      </c>
      <c r="G547" s="1">
        <v>7.5539568345323743E-2</v>
      </c>
      <c r="H547" s="1">
        <v>0</v>
      </c>
      <c r="I547" s="1">
        <v>2.1582733812949641E-2</v>
      </c>
      <c r="J547" s="1">
        <v>0</v>
      </c>
      <c r="K547">
        <v>0</v>
      </c>
      <c r="L547">
        <v>0</v>
      </c>
      <c r="M547">
        <v>0</v>
      </c>
    </row>
    <row r="548" spans="1:13">
      <c r="A548" s="3" t="str">
        <f>HYPERLINK("#Q8WXK4!A1","sp|Q8WXK4|ASB12_HUMAN")</f>
        <v>sp|Q8WXK4|ASB12_HUMAN</v>
      </c>
      <c r="D548" s="1">
        <v>5.2459016393442623E-2</v>
      </c>
      <c r="E548" s="1">
        <v>0.15081967213114755</v>
      </c>
      <c r="F548" s="1">
        <v>0.13114754098360656</v>
      </c>
      <c r="G548" s="1">
        <v>7.4433656957928807E-2</v>
      </c>
      <c r="H548" s="1">
        <v>4.8543689320388349E-2</v>
      </c>
      <c r="I548" s="1">
        <v>2.9126213592233011E-2</v>
      </c>
      <c r="J548" s="1">
        <v>8.6956521739130432E-2</v>
      </c>
      <c r="K548">
        <v>0</v>
      </c>
      <c r="L548">
        <v>0</v>
      </c>
      <c r="M548">
        <v>0</v>
      </c>
    </row>
    <row r="549" spans="1:13">
      <c r="A549" s="3" t="str">
        <f>HYPERLINK("#Q5T447!A1","sp|Q5T447|HECD3_HUMAN")</f>
        <v>sp|Q5T447|HECD3_HUMAN</v>
      </c>
      <c r="D549" s="1">
        <v>2.9171528588098017E-2</v>
      </c>
      <c r="E549" s="1">
        <v>0.12368728121353559</v>
      </c>
      <c r="F549" s="1">
        <v>0.20420070011668612</v>
      </c>
      <c r="G549" s="1">
        <v>7.0847851335656215E-2</v>
      </c>
      <c r="H549" s="1">
        <v>6.9686411149825784E-3</v>
      </c>
      <c r="I549" s="1">
        <v>4.7619047619047616E-2</v>
      </c>
      <c r="J549" s="1">
        <v>1.6393442622950821E-2</v>
      </c>
      <c r="K549">
        <v>0</v>
      </c>
      <c r="L549">
        <v>0</v>
      </c>
      <c r="M549">
        <v>0</v>
      </c>
    </row>
    <row r="550" spans="1:13">
      <c r="A550" s="3" t="str">
        <f>HYPERLINK("#Q8NEE6!A1","sp|Q8NEE6|FXL13_HUMAN")</f>
        <v>sp|Q8NEE6|FXL13_HUMAN</v>
      </c>
      <c r="D550" s="1">
        <v>1.5047879616963064E-2</v>
      </c>
      <c r="E550" s="1">
        <v>0.11627906976744186</v>
      </c>
      <c r="F550" s="1">
        <v>0.18878248974008208</v>
      </c>
      <c r="G550" s="1">
        <v>7.0748299319727898E-2</v>
      </c>
      <c r="H550" s="1">
        <v>6.8027210884353739E-3</v>
      </c>
      <c r="I550" s="1">
        <v>6.9387755102040816E-2</v>
      </c>
      <c r="J550" s="1">
        <v>0.13461538461538461</v>
      </c>
      <c r="K550">
        <v>0</v>
      </c>
      <c r="L550">
        <v>0</v>
      </c>
      <c r="M550">
        <v>0</v>
      </c>
    </row>
    <row r="551" spans="1:13">
      <c r="A551" s="3" t="str">
        <f>HYPERLINK("#Q8NCQ5!A1","sp|Q8NCQ5|FBX15_HUMAN")</f>
        <v>sp|Q8NCQ5|FBX15_HUMAN</v>
      </c>
      <c r="D551" s="1">
        <v>0</v>
      </c>
      <c r="E551" s="1">
        <v>0.16403162055335968</v>
      </c>
      <c r="F551" s="1">
        <v>0.17193675889328064</v>
      </c>
      <c r="G551" s="1">
        <v>7.0588235294117646E-2</v>
      </c>
      <c r="H551" s="1">
        <v>5.8823529411764705E-3</v>
      </c>
      <c r="I551" s="1">
        <v>6.0784313725490195E-2</v>
      </c>
      <c r="J551" s="1">
        <v>2.7777777777777776E-2</v>
      </c>
      <c r="K551">
        <v>0</v>
      </c>
      <c r="L551">
        <v>0</v>
      </c>
      <c r="M551">
        <v>0</v>
      </c>
    </row>
    <row r="552" spans="1:13">
      <c r="A552" s="3" t="str">
        <f>HYPERLINK("#Q6VVB1!A1","sp|Q6VVB1|NHLC1_HUMAN")</f>
        <v>sp|Q6VVB1|NHLC1_HUMAN</v>
      </c>
      <c r="D552" s="1">
        <v>2.5575447570332483E-3</v>
      </c>
      <c r="E552" s="1">
        <v>0.16879795396419436</v>
      </c>
      <c r="F552" s="1">
        <v>0.13043478260869565</v>
      </c>
      <c r="G552" s="1">
        <v>6.8354430379746839E-2</v>
      </c>
      <c r="H552" s="1">
        <v>0</v>
      </c>
      <c r="I552" s="1">
        <v>3.5443037974683546E-2</v>
      </c>
      <c r="J552" s="1">
        <v>0</v>
      </c>
      <c r="K552">
        <v>0</v>
      </c>
      <c r="L552">
        <v>0</v>
      </c>
      <c r="M552">
        <v>0</v>
      </c>
    </row>
    <row r="553" spans="1:13">
      <c r="A553" s="3" t="str">
        <f>HYPERLINK("#P39702!A1","sp|P39702|VPS8_YEAST")</f>
        <v>sp|P39702|VPS8_YEAST</v>
      </c>
      <c r="C553" t="s">
        <v>81</v>
      </c>
      <c r="D553" s="1">
        <v>3.0708661417322834E-2</v>
      </c>
      <c r="E553" s="1">
        <v>0.18110236220472442</v>
      </c>
      <c r="F553" s="1">
        <v>0.17244094488188977</v>
      </c>
      <c r="G553" s="1">
        <v>6.7503924646781788E-2</v>
      </c>
      <c r="H553" s="1">
        <v>7.8492935635792772E-3</v>
      </c>
      <c r="I553" s="1">
        <v>6.2009419152276292E-2</v>
      </c>
      <c r="J553" s="1">
        <v>5.8139534883720929E-2</v>
      </c>
      <c r="K553">
        <v>0</v>
      </c>
      <c r="L553">
        <v>0</v>
      </c>
      <c r="M553">
        <v>0</v>
      </c>
    </row>
    <row r="554" spans="1:13">
      <c r="A554" s="3" t="str">
        <f>HYPERLINK("#Q8IXQ5!A1","sp|Q8IXQ5|KLHL7_HUMAN")</f>
        <v>sp|Q8IXQ5|KLHL7_HUMAN</v>
      </c>
      <c r="D554" s="1">
        <v>2.7491408934707903E-2</v>
      </c>
      <c r="E554" s="1">
        <v>0.14261168384879724</v>
      </c>
      <c r="F554" s="1">
        <v>0.12886597938144329</v>
      </c>
      <c r="G554" s="1">
        <v>6.655290102389079E-2</v>
      </c>
      <c r="H554" s="1">
        <v>5.1194539249146756E-3</v>
      </c>
      <c r="I554" s="1">
        <v>6.9965870307167236E-2</v>
      </c>
      <c r="J554" s="1">
        <v>0.15384615384615385</v>
      </c>
      <c r="K554">
        <v>0</v>
      </c>
      <c r="L554">
        <v>0</v>
      </c>
      <c r="M554">
        <v>0</v>
      </c>
    </row>
    <row r="555" spans="1:13">
      <c r="A555" s="3" t="str">
        <f>HYPERLINK("#Q9UH77!A1","sp|Q9UH77|KLHL3_HUMAN")</f>
        <v>sp|Q9UH77|KLHL3_HUMAN</v>
      </c>
      <c r="D555" s="1">
        <v>1.7152658662092625E-2</v>
      </c>
      <c r="E555" s="1">
        <v>0.20754716981132076</v>
      </c>
      <c r="F555" s="1">
        <v>0.10977701543739279</v>
      </c>
      <c r="G555" s="1">
        <v>6.6439522998296419E-2</v>
      </c>
      <c r="H555" s="1">
        <v>1.3628620102214651E-2</v>
      </c>
      <c r="I555" s="1">
        <v>4.770017035775128E-2</v>
      </c>
      <c r="J555" s="1">
        <v>0.15384615384615385</v>
      </c>
      <c r="K555">
        <v>0</v>
      </c>
      <c r="L555">
        <v>0</v>
      </c>
      <c r="M555">
        <v>0</v>
      </c>
    </row>
    <row r="556" spans="1:13">
      <c r="A556" s="3" t="str">
        <f>HYPERLINK("#O94955!A1","sp|O94955|RHBT3_HUMAN")</f>
        <v>sp|O94955|RHBT3_HUMAN</v>
      </c>
      <c r="D556" s="1">
        <v>2.3064250411861616E-2</v>
      </c>
      <c r="E556" s="1">
        <v>0.21581548599670511</v>
      </c>
      <c r="F556" s="1">
        <v>0.15815485996705106</v>
      </c>
      <c r="G556" s="1">
        <v>6.5466448445171854E-2</v>
      </c>
      <c r="H556" s="1">
        <v>2.2913256955810146E-2</v>
      </c>
      <c r="I556" s="1">
        <v>6.5466448445171854E-2</v>
      </c>
      <c r="J556" s="1">
        <v>0.15</v>
      </c>
      <c r="K556">
        <v>0</v>
      </c>
      <c r="L556">
        <v>0</v>
      </c>
      <c r="M556">
        <v>0</v>
      </c>
    </row>
    <row r="557" spans="1:13">
      <c r="A557" s="3" t="str">
        <f>HYPERLINK("#Q9NZS9!A1","sp|Q9NZS9|BFAR_HUMAN")</f>
        <v>sp|Q9NZS9|BFAR_HUMAN</v>
      </c>
      <c r="D557" s="1">
        <v>2.4663677130044841E-2</v>
      </c>
      <c r="E557" s="1">
        <v>0.12331838565022421</v>
      </c>
      <c r="F557" s="1">
        <v>0.15022421524663676</v>
      </c>
      <c r="G557" s="1">
        <v>6.222222222222222E-2</v>
      </c>
      <c r="H557" s="1">
        <v>0</v>
      </c>
      <c r="I557" s="1">
        <v>4.8888888888888891E-2</v>
      </c>
      <c r="J557" s="1">
        <v>7.1428571428571425E-2</v>
      </c>
      <c r="K557">
        <v>0</v>
      </c>
      <c r="L557">
        <v>0</v>
      </c>
      <c r="M557">
        <v>0</v>
      </c>
    </row>
    <row r="558" spans="1:13">
      <c r="A558" s="3" t="str">
        <f>HYPERLINK("#P57775!A1","sp|P57775|FBXW4_HUMAN")</f>
        <v>sp|P57775|FBXW4_HUMAN</v>
      </c>
      <c r="D558" s="1">
        <v>4.1666666666666664E-2</v>
      </c>
      <c r="E558" s="1">
        <v>8.8235294117647065E-2</v>
      </c>
      <c r="F558" s="1">
        <v>9.0686274509803919E-2</v>
      </c>
      <c r="G558" s="1">
        <v>6.0679611650485438E-2</v>
      </c>
      <c r="H558" s="1">
        <v>1.2135922330097087E-2</v>
      </c>
      <c r="I558" s="1">
        <v>2.4271844660194174E-2</v>
      </c>
      <c r="J558" s="1">
        <v>0</v>
      </c>
      <c r="K558">
        <v>0</v>
      </c>
      <c r="L558">
        <v>0</v>
      </c>
      <c r="M558">
        <v>0</v>
      </c>
    </row>
    <row r="559" spans="1:13">
      <c r="A559" s="3" t="str">
        <f>HYPERLINK("#Q7Z7L7!A1","sp|Q7Z7L7|ZER1_HUMAN")</f>
        <v>sp|Q7Z7L7|ZER1_HUMAN</v>
      </c>
      <c r="D559" s="1">
        <v>3.937007874015748E-3</v>
      </c>
      <c r="E559" s="1">
        <v>0.14173228346456693</v>
      </c>
      <c r="F559" s="1">
        <v>0.12729658792650919</v>
      </c>
      <c r="G559" s="1">
        <v>5.87467362924282E-2</v>
      </c>
      <c r="H559" s="1">
        <v>0</v>
      </c>
      <c r="I559" s="1">
        <v>4.6997389033942558E-2</v>
      </c>
      <c r="J559" s="1">
        <v>0.1111111111111111</v>
      </c>
      <c r="K559">
        <v>0</v>
      </c>
      <c r="L559">
        <v>0</v>
      </c>
      <c r="M559">
        <v>0</v>
      </c>
    </row>
    <row r="560" spans="1:13">
      <c r="A560" s="3" t="str">
        <f>HYPERLINK("#Q7L5Y6!A1","sp|Q7L5Y6|DET1_HUMAN")</f>
        <v>sp|Q7L5Y6|DET1_HUMAN</v>
      </c>
      <c r="D560" s="1">
        <v>2.197802197802198E-2</v>
      </c>
      <c r="E560" s="1">
        <v>0.1391941391941392</v>
      </c>
      <c r="F560" s="1">
        <v>0.12087912087912088</v>
      </c>
      <c r="G560" s="1">
        <v>5.8181818181818182E-2</v>
      </c>
      <c r="H560" s="1">
        <v>5.454545454545455E-3</v>
      </c>
      <c r="I560" s="1">
        <v>2.9090909090909091E-2</v>
      </c>
      <c r="J560" s="1">
        <v>3.125E-2</v>
      </c>
      <c r="K560">
        <v>0</v>
      </c>
      <c r="L560">
        <v>0</v>
      </c>
      <c r="M560">
        <v>0</v>
      </c>
    </row>
    <row r="561" spans="1:13">
      <c r="A561" s="3" t="str">
        <f>HYPERLINK("#Q8WXK3!A1","sp|Q8WXK3|ASB13_HUMAN")</f>
        <v>sp|Q8WXK3|ASB13_HUMAN</v>
      </c>
      <c r="D561" s="1">
        <v>0</v>
      </c>
      <c r="E561" s="1">
        <v>0.14233576642335766</v>
      </c>
      <c r="F561" s="1">
        <v>0.11678832116788321</v>
      </c>
      <c r="G561" s="1">
        <v>5.7553956834532377E-2</v>
      </c>
      <c r="H561" s="1">
        <v>1.4388489208633094E-2</v>
      </c>
      <c r="I561" s="1">
        <v>4.6762589928057555E-2</v>
      </c>
      <c r="J561" s="1">
        <v>0.125</v>
      </c>
      <c r="K561">
        <v>0</v>
      </c>
      <c r="L561">
        <v>0</v>
      </c>
      <c r="M561">
        <v>0</v>
      </c>
    </row>
    <row r="562" spans="1:13">
      <c r="A562" s="3" t="str">
        <f>HYPERLINK("#P36406!A1","sp|P36406|TRI23_HUMAN")</f>
        <v>sp|P36406|TRI23_HUMAN</v>
      </c>
      <c r="D562" s="1">
        <v>2.9824561403508771E-2</v>
      </c>
      <c r="E562" s="1">
        <v>0.1280701754385965</v>
      </c>
      <c r="F562" s="1">
        <v>0.1649122807017544</v>
      </c>
      <c r="G562" s="1">
        <v>5.7491289198606271E-2</v>
      </c>
      <c r="H562" s="1">
        <v>6.9686411149825784E-3</v>
      </c>
      <c r="I562" s="1">
        <v>5.4006968641114983E-2</v>
      </c>
      <c r="J562" s="1">
        <v>0.15151515151515152</v>
      </c>
      <c r="K562">
        <v>0</v>
      </c>
      <c r="L562">
        <v>0</v>
      </c>
      <c r="M562">
        <v>0</v>
      </c>
    </row>
    <row r="563" spans="1:13">
      <c r="A563" s="3" t="str">
        <f>HYPERLINK("#A6NK59!A1","sp|A6NK59|ASB14_HUMAN")</f>
        <v>sp|A6NK59|ASB14_HUMAN</v>
      </c>
      <c r="D563" s="1">
        <v>2.2298456260720412E-2</v>
      </c>
      <c r="E563" s="1">
        <v>9.6054888507718691E-2</v>
      </c>
      <c r="F563" s="1">
        <v>0.12692967409948541</v>
      </c>
      <c r="G563" s="1">
        <v>5.6218057921635436E-2</v>
      </c>
      <c r="H563" s="1">
        <v>1.3628620102214651E-2</v>
      </c>
      <c r="I563" s="1">
        <v>5.6218057921635436E-2</v>
      </c>
      <c r="J563" s="1">
        <v>6.0606060606060608E-2</v>
      </c>
      <c r="K563">
        <v>0</v>
      </c>
      <c r="L563">
        <v>0</v>
      </c>
      <c r="M563">
        <v>0</v>
      </c>
    </row>
    <row r="564" spans="1:13">
      <c r="A564" s="3" t="str">
        <f>HYPERLINK("#Q8NFY9!A1","sp|Q8NFY9|KBTB8_HUMAN")</f>
        <v>sp|Q8NFY9|KBTB8_HUMAN</v>
      </c>
      <c r="D564" s="1">
        <v>4.1876046901172533E-2</v>
      </c>
      <c r="E564" s="1">
        <v>0.12730318257956449</v>
      </c>
      <c r="F564" s="1">
        <v>0.1440536013400335</v>
      </c>
      <c r="G564" s="1">
        <v>5.4908485856905158E-2</v>
      </c>
      <c r="H564" s="1">
        <v>2.4958402662229616E-2</v>
      </c>
      <c r="I564" s="1">
        <v>6.3227953410981697E-2</v>
      </c>
      <c r="J564" s="1">
        <v>3.0303030303030304E-2</v>
      </c>
      <c r="K564">
        <v>0</v>
      </c>
      <c r="L564">
        <v>0</v>
      </c>
      <c r="M564">
        <v>0</v>
      </c>
    </row>
    <row r="565" spans="1:13">
      <c r="A565" s="3" t="str">
        <f>HYPERLINK("#Q9Y6I7!A1","sp|Q9Y6I7|WSB1_HUMAN")</f>
        <v>sp|Q9Y6I7|WSB1_HUMAN</v>
      </c>
      <c r="D565" s="1">
        <v>4.3165467625899283E-2</v>
      </c>
      <c r="E565" s="1">
        <v>0.1079136690647482</v>
      </c>
      <c r="F565" s="1">
        <v>8.8729016786570747E-2</v>
      </c>
      <c r="G565" s="1">
        <v>5.4631828978622329E-2</v>
      </c>
      <c r="H565" s="1">
        <v>1.1876484560570071E-2</v>
      </c>
      <c r="I565" s="1">
        <v>4.2755344418052253E-2</v>
      </c>
      <c r="J565" s="1">
        <v>8.6956521739130432E-2</v>
      </c>
      <c r="K565">
        <v>0</v>
      </c>
      <c r="L565">
        <v>0</v>
      </c>
      <c r="M565">
        <v>0</v>
      </c>
    </row>
    <row r="566" spans="1:13">
      <c r="A566" s="3" t="str">
        <f>HYPERLINK("#Q93034!A1","sp|Q93034|CUL5_HUMAN")</f>
        <v>sp|Q93034|CUL5_HUMAN</v>
      </c>
      <c r="D566" s="1">
        <v>0</v>
      </c>
      <c r="E566" s="1">
        <v>0.15463917525773196</v>
      </c>
      <c r="F566" s="1">
        <v>0.16881443298969073</v>
      </c>
      <c r="G566" s="1">
        <v>5.3846153846153849E-2</v>
      </c>
      <c r="H566" s="1">
        <v>5.1282051282051282E-3</v>
      </c>
      <c r="I566" s="1">
        <v>9.6153846153846159E-2</v>
      </c>
      <c r="J566" s="1">
        <v>0.16666666666666666</v>
      </c>
      <c r="K566">
        <v>0</v>
      </c>
      <c r="L566">
        <v>0</v>
      </c>
      <c r="M566">
        <v>0</v>
      </c>
    </row>
    <row r="567" spans="1:13">
      <c r="A567" s="3" t="str">
        <f>HYPERLINK("#Q9UKB1!A1","sp|Q9UKB1|FBW1B_HUMAN")</f>
        <v>sp|Q9UKB1|FBW1B_HUMAN</v>
      </c>
      <c r="D567" s="1">
        <v>9.2936802973977699E-3</v>
      </c>
      <c r="E567" s="1">
        <v>0.10037174721189591</v>
      </c>
      <c r="F567" s="1">
        <v>8.7360594795539037E-2</v>
      </c>
      <c r="G567" s="1">
        <v>5.350553505535055E-2</v>
      </c>
      <c r="H567" s="1">
        <v>0</v>
      </c>
      <c r="I567" s="1">
        <v>4.4280442804428041E-2</v>
      </c>
      <c r="J567" s="1">
        <v>3.4482758620689655E-2</v>
      </c>
      <c r="K567">
        <v>0</v>
      </c>
      <c r="L567">
        <v>0</v>
      </c>
      <c r="M567">
        <v>0</v>
      </c>
    </row>
    <row r="568" spans="1:13">
      <c r="A568" s="3" t="str">
        <f>HYPERLINK("#Q9H469!A1","sp|Q9H469|FXL15_HUMAN")</f>
        <v>sp|Q9H469|FXL15_HUMAN</v>
      </c>
      <c r="D568" s="1">
        <v>4.72972972972973E-2</v>
      </c>
      <c r="E568" s="1">
        <v>0.15202702702702703</v>
      </c>
      <c r="F568" s="1">
        <v>0.11148648648648649</v>
      </c>
      <c r="G568" s="1">
        <v>5.3333333333333337E-2</v>
      </c>
      <c r="H568" s="1">
        <v>0</v>
      </c>
      <c r="I568" s="1">
        <v>6.6666666666666671E-3</v>
      </c>
      <c r="J568" s="1">
        <v>0</v>
      </c>
      <c r="K568">
        <v>0</v>
      </c>
      <c r="L568">
        <v>0</v>
      </c>
      <c r="M568">
        <v>0</v>
      </c>
    </row>
    <row r="569" spans="1:13">
      <c r="A569" s="3" t="str">
        <f>HYPERLINK("#Q9H0H3!A1","sp|Q9H0H3|KLH25_HUMAN")</f>
        <v>sp|Q9H0H3|KLH25_HUMAN</v>
      </c>
      <c r="D569" s="1">
        <v>1.7094017094017096E-2</v>
      </c>
      <c r="E569" s="1">
        <v>0.17435897435897435</v>
      </c>
      <c r="F569" s="1">
        <v>0.14529914529914531</v>
      </c>
      <c r="G569" s="1">
        <v>5.2631578947368418E-2</v>
      </c>
      <c r="H569" s="1">
        <v>0</v>
      </c>
      <c r="I569" s="1">
        <v>4.9235993208828523E-2</v>
      </c>
      <c r="J569" s="1">
        <v>9.6774193548387094E-2</v>
      </c>
      <c r="K569">
        <v>0</v>
      </c>
      <c r="L569">
        <v>0</v>
      </c>
      <c r="M569">
        <v>0</v>
      </c>
    </row>
    <row r="570" spans="1:13">
      <c r="A570" s="3" t="str">
        <f>HYPERLINK("#O95198!A1","sp|O95198|KLHL2_HUMAN")</f>
        <v>sp|O95198|KLHL2_HUMAN</v>
      </c>
      <c r="D570" s="1">
        <v>5.2631578947368418E-2</v>
      </c>
      <c r="E570" s="1">
        <v>0.11205432937181664</v>
      </c>
      <c r="F570" s="1">
        <v>9.5076400679117143E-2</v>
      </c>
      <c r="G570" s="1">
        <v>5.2276559865092748E-2</v>
      </c>
      <c r="H570" s="1">
        <v>1.6863406408094434E-3</v>
      </c>
      <c r="I570" s="1">
        <v>4.5531197301854974E-2</v>
      </c>
      <c r="J570" s="1">
        <v>0.12903225806451613</v>
      </c>
      <c r="K570">
        <v>0</v>
      </c>
      <c r="L570">
        <v>0</v>
      </c>
      <c r="M570">
        <v>0</v>
      </c>
    </row>
    <row r="571" spans="1:13">
      <c r="A571" s="3" t="str">
        <f>HYPERLINK("#O94889!A1","sp|O94889|KLH18_HUMAN")</f>
        <v>sp|O94889|KLH18_HUMAN</v>
      </c>
      <c r="D571" s="1">
        <v>1.2280701754385965E-2</v>
      </c>
      <c r="E571" s="1">
        <v>0.19824561403508772</v>
      </c>
      <c r="F571" s="1">
        <v>0.15964912280701754</v>
      </c>
      <c r="G571" s="1">
        <v>5.2264808362369339E-2</v>
      </c>
      <c r="H571" s="1">
        <v>1.3937282229965157E-2</v>
      </c>
      <c r="I571" s="1">
        <v>2.2648083623693381E-2</v>
      </c>
      <c r="J571" s="1">
        <v>3.3333333333333333E-2</v>
      </c>
      <c r="K571">
        <v>0</v>
      </c>
      <c r="L571">
        <v>0</v>
      </c>
      <c r="M571">
        <v>0</v>
      </c>
    </row>
    <row r="572" spans="1:13">
      <c r="A572" s="3" t="str">
        <f>HYPERLINK("#Q9H2C0!A1","sp|Q9H2C0|GAN_HUMAN")</f>
        <v>sp|Q9H2C0|GAN_HUMAN</v>
      </c>
      <c r="D572" s="1">
        <v>2.5295109612141653E-2</v>
      </c>
      <c r="E572" s="1">
        <v>0.15682967959527824</v>
      </c>
      <c r="F572" s="1">
        <v>0.16863406408094436</v>
      </c>
      <c r="G572" s="1">
        <v>5.1926298157453935E-2</v>
      </c>
      <c r="H572" s="1">
        <v>1.340033500837521E-2</v>
      </c>
      <c r="I572" s="1">
        <v>4.8576214405360134E-2</v>
      </c>
      <c r="J572" s="1">
        <v>9.6774193548387094E-2</v>
      </c>
      <c r="K572">
        <v>0</v>
      </c>
      <c r="L572">
        <v>0</v>
      </c>
      <c r="M572">
        <v>0</v>
      </c>
    </row>
    <row r="573" spans="1:13">
      <c r="A573" s="3" t="str">
        <f>HYPERLINK("#Q6TFL4!A1","sp|Q6TFL4|KLH24_HUMAN")</f>
        <v>sp|Q6TFL4|KLH24_HUMAN</v>
      </c>
      <c r="D573" s="1">
        <v>5.0335570469798654E-3</v>
      </c>
      <c r="E573" s="1">
        <v>0.15100671140939598</v>
      </c>
      <c r="F573" s="1">
        <v>0.12248322147651007</v>
      </c>
      <c r="G573" s="1">
        <v>5.1666666666666666E-2</v>
      </c>
      <c r="H573" s="1">
        <v>6.6666666666666671E-3</v>
      </c>
      <c r="I573" s="1">
        <v>4.3333333333333335E-2</v>
      </c>
      <c r="J573" s="1">
        <v>9.6774193548387094E-2</v>
      </c>
      <c r="K573">
        <v>0</v>
      </c>
      <c r="L573">
        <v>0</v>
      </c>
      <c r="M573">
        <v>0</v>
      </c>
    </row>
    <row r="574" spans="1:13">
      <c r="A574" s="3" t="str">
        <f>HYPERLINK("#Q15034!A1","sp|Q15034|HERC3_HUMAN")</f>
        <v>sp|Q15034|HERC3_HUMAN</v>
      </c>
      <c r="D574" s="1">
        <v>1.4340344168260038E-2</v>
      </c>
      <c r="E574" s="1">
        <v>0.11663479923518165</v>
      </c>
      <c r="F574" s="1">
        <v>9.8470363288718929E-2</v>
      </c>
      <c r="G574" s="1">
        <v>5.0476190476190473E-2</v>
      </c>
      <c r="H574" s="1">
        <v>7.619047619047619E-3</v>
      </c>
      <c r="I574" s="1">
        <v>5.4285714285714284E-2</v>
      </c>
      <c r="J574" s="1">
        <v>7.5471698113207544E-2</v>
      </c>
      <c r="K574">
        <v>0</v>
      </c>
      <c r="L574">
        <v>0</v>
      </c>
      <c r="M574">
        <v>0</v>
      </c>
    </row>
    <row r="575" spans="1:13">
      <c r="A575" s="3" t="str">
        <f>HYPERLINK("#Q9UK73!A1","sp|Q9UK73|FEM1B_HUMAN")</f>
        <v>sp|Q9UK73|FEM1B_HUMAN</v>
      </c>
      <c r="D575" s="1">
        <v>2.5682182985553772E-2</v>
      </c>
      <c r="E575" s="1">
        <v>9.3097913322632425E-2</v>
      </c>
      <c r="F575" s="1">
        <v>0.1332263242375602</v>
      </c>
      <c r="G575" s="1">
        <v>4.9441786283891544E-2</v>
      </c>
      <c r="H575" s="1">
        <v>3.1897926634768738E-2</v>
      </c>
      <c r="I575" s="1">
        <v>4.6251993620414676E-2</v>
      </c>
      <c r="J575" s="1">
        <v>9.6774193548387094E-2</v>
      </c>
      <c r="K575">
        <v>0</v>
      </c>
      <c r="L575">
        <v>0</v>
      </c>
      <c r="M575">
        <v>0</v>
      </c>
    </row>
    <row r="576" spans="1:13">
      <c r="A576" s="3" t="str">
        <f>HYPERLINK("#Q9NXK8!A1","sp|Q9NXK8|FXL12_HUMAN")</f>
        <v>sp|Q9NXK8|FXL12_HUMAN</v>
      </c>
      <c r="D576" s="1">
        <v>0</v>
      </c>
      <c r="E576" s="1">
        <v>0.11490683229813664</v>
      </c>
      <c r="F576" s="1">
        <v>0.13664596273291926</v>
      </c>
      <c r="G576" s="1">
        <v>4.9079754601226995E-2</v>
      </c>
      <c r="H576" s="1">
        <v>0</v>
      </c>
      <c r="I576" s="1">
        <v>3.0674846625766871E-2</v>
      </c>
      <c r="J576" s="1">
        <v>0</v>
      </c>
      <c r="K576">
        <v>0</v>
      </c>
      <c r="L576">
        <v>0</v>
      </c>
      <c r="M576">
        <v>0</v>
      </c>
    </row>
    <row r="577" spans="1:13">
      <c r="A577" s="3" t="str">
        <f>HYPERLINK("#Q8WWX0!A1","sp|Q8WWX0|ASB5_HUMAN")</f>
        <v>sp|Q8WWX0|ASB5_HUMAN</v>
      </c>
      <c r="D577" s="1">
        <v>3.0769230769230769E-3</v>
      </c>
      <c r="E577" s="1">
        <v>0.11692307692307692</v>
      </c>
      <c r="F577" s="1">
        <v>0.12307692307692308</v>
      </c>
      <c r="G577" s="1">
        <v>4.8632218844984802E-2</v>
      </c>
      <c r="H577" s="1">
        <v>0</v>
      </c>
      <c r="I577" s="1">
        <v>3.64741641337386E-2</v>
      </c>
      <c r="J577" s="1">
        <v>0</v>
      </c>
      <c r="K577">
        <v>0</v>
      </c>
      <c r="L577">
        <v>0</v>
      </c>
      <c r="M577">
        <v>0</v>
      </c>
    </row>
    <row r="578" spans="1:13">
      <c r="A578" s="3" t="str">
        <f>HYPERLINK("#P50876!A1","sp|P50876|R144A_HUMAN")</f>
        <v>sp|P50876|R144A_HUMAN</v>
      </c>
      <c r="D578" s="1">
        <v>0</v>
      </c>
      <c r="E578" s="1">
        <v>0.125</v>
      </c>
      <c r="F578" s="1">
        <v>0.2673611111111111</v>
      </c>
      <c r="G578" s="1">
        <v>4.7945205479452052E-2</v>
      </c>
      <c r="H578" s="1">
        <v>0</v>
      </c>
      <c r="I578" s="1">
        <v>6.5068493150684928E-2</v>
      </c>
      <c r="J578" s="1">
        <v>0</v>
      </c>
      <c r="K578">
        <v>0</v>
      </c>
      <c r="L578">
        <v>0</v>
      </c>
      <c r="M578">
        <v>0</v>
      </c>
    </row>
    <row r="579" spans="1:13">
      <c r="A579" s="3" t="str">
        <f>HYPERLINK("#Q16531!A1","sp|Q16531|DDB1_HUMAN")</f>
        <v>sp|Q16531|DDB1_HUMAN</v>
      </c>
      <c r="D579" s="1">
        <v>7.0422535211267607E-3</v>
      </c>
      <c r="E579" s="1">
        <v>0.11355633802816902</v>
      </c>
      <c r="F579" s="1">
        <v>0.14876760563380281</v>
      </c>
      <c r="G579" s="1">
        <v>4.736842105263158E-2</v>
      </c>
      <c r="H579" s="1">
        <v>8.7719298245614037E-4</v>
      </c>
      <c r="I579" s="1">
        <v>4.736842105263158E-2</v>
      </c>
      <c r="J579" s="1">
        <v>3.7037037037037035E-2</v>
      </c>
      <c r="K579">
        <v>0</v>
      </c>
      <c r="L579">
        <v>0</v>
      </c>
      <c r="M579">
        <v>0</v>
      </c>
    </row>
    <row r="580" spans="1:13">
      <c r="A580" s="3" t="str">
        <f>HYPERLINK("#Q6JEL2!A1","sp|Q6JEL2|KLH10_HUMAN")</f>
        <v>sp|Q6JEL2|KLH10_HUMAN</v>
      </c>
      <c r="D580" s="1">
        <v>1.6556291390728477E-3</v>
      </c>
      <c r="E580" s="1">
        <v>0.10927152317880795</v>
      </c>
      <c r="F580" s="1">
        <v>0.10596026490066225</v>
      </c>
      <c r="G580" s="1">
        <v>4.6052631578947366E-2</v>
      </c>
      <c r="H580" s="1">
        <v>6.5789473684210523E-3</v>
      </c>
      <c r="I580" s="1">
        <v>4.7697368421052634E-2</v>
      </c>
      <c r="J580" s="1">
        <v>0</v>
      </c>
      <c r="K580">
        <v>0</v>
      </c>
      <c r="L580">
        <v>0</v>
      </c>
      <c r="M580">
        <v>0</v>
      </c>
    </row>
    <row r="581" spans="1:13">
      <c r="A581" s="3" t="str">
        <f>HYPERLINK("#Q8IY47!A1","sp|Q8IY47|KBTB2_HUMAN")</f>
        <v>sp|Q8IY47|KBTB2_HUMAN</v>
      </c>
      <c r="D581" s="1">
        <v>9.6930533117932146E-3</v>
      </c>
      <c r="E581" s="1">
        <v>0.1147011308562197</v>
      </c>
      <c r="F581" s="1">
        <v>0.17447495961227788</v>
      </c>
      <c r="G581" s="1">
        <v>4.49438202247191E-2</v>
      </c>
      <c r="H581" s="1">
        <v>8.0256821829855531E-3</v>
      </c>
      <c r="I581" s="1">
        <v>4.9759229534510431E-2</v>
      </c>
      <c r="J581" s="1">
        <v>0.10714285714285714</v>
      </c>
      <c r="K581">
        <v>0</v>
      </c>
      <c r="L581">
        <v>0</v>
      </c>
      <c r="M581">
        <v>0</v>
      </c>
    </row>
    <row r="582" spans="1:13">
      <c r="A582" s="3" t="str">
        <f>HYPERLINK("#Q9H672!A1","sp|Q9H672|ASB7_HUMAN")</f>
        <v>sp|Q9H672|ASB7_HUMAN</v>
      </c>
      <c r="D582" s="1">
        <v>2.2292993630573247E-2</v>
      </c>
      <c r="E582" s="1">
        <v>8.2802547770700632E-2</v>
      </c>
      <c r="F582" s="1">
        <v>0.12420382165605096</v>
      </c>
      <c r="G582" s="1">
        <v>4.40251572327044E-2</v>
      </c>
      <c r="H582" s="1">
        <v>6.2893081761006293E-3</v>
      </c>
      <c r="I582" s="1">
        <v>4.40251572327044E-2</v>
      </c>
      <c r="J582" s="1">
        <v>0</v>
      </c>
      <c r="K582">
        <v>0</v>
      </c>
      <c r="L582">
        <v>0</v>
      </c>
      <c r="M582">
        <v>0</v>
      </c>
    </row>
    <row r="583" spans="1:13">
      <c r="A583" s="3" t="str">
        <f>HYPERLINK("#Q96K19!A1","sp|Q96K19|RN170_HUMAN")</f>
        <v>sp|Q96K19|RN170_HUMAN</v>
      </c>
      <c r="D583" s="1">
        <v>0</v>
      </c>
      <c r="E583" s="1">
        <v>9.4488188976377951E-2</v>
      </c>
      <c r="F583" s="1">
        <v>0.16929133858267717</v>
      </c>
      <c r="G583" s="1">
        <v>4.2635658914728682E-2</v>
      </c>
      <c r="H583" s="1">
        <v>0</v>
      </c>
      <c r="I583" s="1">
        <v>7.7519379844961239E-3</v>
      </c>
      <c r="J583" s="1">
        <v>0</v>
      </c>
      <c r="K583">
        <v>0</v>
      </c>
      <c r="L583">
        <v>0</v>
      </c>
      <c r="M583">
        <v>0</v>
      </c>
    </row>
    <row r="584" spans="1:13">
      <c r="A584" s="3" t="str">
        <f>HYPERLINK("#P28328!A1","sp|P28328|PEX2_HUMAN")</f>
        <v>sp|P28328|PEX2_HUMAN</v>
      </c>
      <c r="D584" s="1">
        <v>6.6445182724252493E-3</v>
      </c>
      <c r="E584" s="1">
        <v>0.10631229235880399</v>
      </c>
      <c r="F584" s="1">
        <v>0.12624584717607973</v>
      </c>
      <c r="G584" s="1">
        <v>4.2622950819672129E-2</v>
      </c>
      <c r="H584" s="1">
        <v>0</v>
      </c>
      <c r="I584" s="1">
        <v>7.2131147540983612E-2</v>
      </c>
      <c r="J584" s="1">
        <v>7.6923076923076927E-2</v>
      </c>
      <c r="K584">
        <v>0</v>
      </c>
      <c r="L584">
        <v>0</v>
      </c>
      <c r="M584">
        <v>0</v>
      </c>
    </row>
    <row r="585" spans="1:13">
      <c r="A585" s="3" t="str">
        <f>HYPERLINK("#Q5GLZ8!A1","sp|Q5GLZ8|HERC4_HUMAN")</f>
        <v>sp|Q5GLZ8|HERC4_HUMAN</v>
      </c>
      <c r="D585" s="1">
        <v>1.1396011396011397E-2</v>
      </c>
      <c r="E585" s="1">
        <v>0.13010446343779677</v>
      </c>
      <c r="F585" s="1">
        <v>0.10351377018043685</v>
      </c>
      <c r="G585" s="1">
        <v>4.1627246925260174E-2</v>
      </c>
      <c r="H585" s="1">
        <v>5.6764427625354778E-3</v>
      </c>
      <c r="I585" s="1">
        <v>6.2440870387890257E-2</v>
      </c>
      <c r="J585" s="1">
        <v>9.0909090909090912E-2</v>
      </c>
      <c r="K585">
        <v>0</v>
      </c>
      <c r="L585">
        <v>0</v>
      </c>
      <c r="M585">
        <v>0</v>
      </c>
    </row>
    <row r="586" spans="1:13">
      <c r="A586" s="3" t="str">
        <f>HYPERLINK("#O60662!A1","sp|O60662|KLH41_HUMAN")</f>
        <v>sp|O60662|KLH41_HUMAN</v>
      </c>
      <c r="D586" s="1">
        <v>1.8272425249169437E-2</v>
      </c>
      <c r="E586" s="1">
        <v>0.11794019933554817</v>
      </c>
      <c r="F586" s="1">
        <v>0.15448504983388706</v>
      </c>
      <c r="G586" s="1">
        <v>4.1254125412541254E-2</v>
      </c>
      <c r="H586" s="1">
        <v>1.65016501650165E-2</v>
      </c>
      <c r="I586" s="1">
        <v>8.5808580858085806E-2</v>
      </c>
      <c r="J586" s="1">
        <v>0.12</v>
      </c>
      <c r="K586">
        <v>0</v>
      </c>
      <c r="L586">
        <v>0</v>
      </c>
      <c r="M586">
        <v>0</v>
      </c>
    </row>
    <row r="587" spans="1:13">
      <c r="A587" s="3" t="str">
        <f>HYPERLINK("#Q8TC41!A1","sp|Q8TC41|RN217_HUMAN")</f>
        <v>sp|Q8TC41|RN217_HUMAN</v>
      </c>
      <c r="D587" s="1">
        <v>0</v>
      </c>
      <c r="E587" s="1">
        <v>7.3800738007380073E-2</v>
      </c>
      <c r="F587" s="1">
        <v>0.24354243542435425</v>
      </c>
      <c r="G587" s="1">
        <v>0.04</v>
      </c>
      <c r="H587" s="1">
        <v>0</v>
      </c>
      <c r="I587" s="1">
        <v>8.3636363636363634E-2</v>
      </c>
      <c r="J587" s="1">
        <v>0.18181818181818182</v>
      </c>
      <c r="K587">
        <v>0</v>
      </c>
      <c r="L587">
        <v>0</v>
      </c>
      <c r="M587">
        <v>0</v>
      </c>
    </row>
    <row r="588" spans="1:13">
      <c r="A588" s="3" t="str">
        <f>HYPERLINK("#Q5MNV8!A1","sp|Q5MNV8|FBX47_HUMAN")</f>
        <v>sp|Q5MNV8|FBX47_HUMAN</v>
      </c>
      <c r="D588" s="1">
        <v>2.232142857142857E-3</v>
      </c>
      <c r="E588" s="1">
        <v>6.9196428571428575E-2</v>
      </c>
      <c r="F588" s="1">
        <v>0.13616071428571427</v>
      </c>
      <c r="G588" s="1">
        <v>3.9823008849557522E-2</v>
      </c>
      <c r="H588" s="1">
        <v>0</v>
      </c>
      <c r="I588" s="1">
        <v>5.7522123893805309E-2</v>
      </c>
      <c r="J588" s="1">
        <v>5.5555555555555552E-2</v>
      </c>
      <c r="K588">
        <v>0</v>
      </c>
      <c r="L588">
        <v>0</v>
      </c>
      <c r="M588">
        <v>0</v>
      </c>
    </row>
    <row r="589" spans="1:13">
      <c r="A589" s="3" t="str">
        <f>HYPERLINK("#Q53G59!A1","sp|Q53G59|KLH12_HUMAN")</f>
        <v>sp|Q53G59|KLH12_HUMAN</v>
      </c>
      <c r="D589" s="1">
        <v>1.4184397163120567E-2</v>
      </c>
      <c r="E589" s="1">
        <v>0.10815602836879433</v>
      </c>
      <c r="F589" s="1">
        <v>0.13652482269503546</v>
      </c>
      <c r="G589" s="1">
        <v>3.873239436619718E-2</v>
      </c>
      <c r="H589" s="1">
        <v>1.4084507042253521E-2</v>
      </c>
      <c r="I589" s="1">
        <v>3.873239436619718E-2</v>
      </c>
      <c r="J589" s="1">
        <v>0</v>
      </c>
      <c r="K589">
        <v>0</v>
      </c>
      <c r="L589">
        <v>0</v>
      </c>
      <c r="M589">
        <v>0</v>
      </c>
    </row>
    <row r="590" spans="1:13">
      <c r="A590" s="3" t="str">
        <f>HYPERLINK("#Q96M94!A1","sp|Q96M94|KLH15_HUMAN")</f>
        <v>sp|Q96M94|KLH15_HUMAN</v>
      </c>
      <c r="D590" s="1">
        <v>1.6666666666666668E-3</v>
      </c>
      <c r="E590" s="1">
        <v>0.10833333333333334</v>
      </c>
      <c r="F590" s="1">
        <v>0.11333333333333333</v>
      </c>
      <c r="G590" s="1">
        <v>3.8079470198675497E-2</v>
      </c>
      <c r="H590" s="1">
        <v>1.8211920529801324E-2</v>
      </c>
      <c r="I590" s="1">
        <v>4.8013245033112585E-2</v>
      </c>
      <c r="J590" s="1">
        <v>0.13043478260869565</v>
      </c>
      <c r="K590">
        <v>0</v>
      </c>
      <c r="L590">
        <v>0</v>
      </c>
      <c r="M590">
        <v>0</v>
      </c>
    </row>
    <row r="591" spans="1:13">
      <c r="A591" s="3" t="str">
        <f>HYPERLINK("#Q969K4!A1","sp|Q969K4|ABTB1_HUMAN")</f>
        <v>sp|Q969K4|ABTB1_HUMAN</v>
      </c>
      <c r="D591" s="1">
        <v>1.4767932489451477E-2</v>
      </c>
      <c r="E591" s="1">
        <v>9.9156118143459912E-2</v>
      </c>
      <c r="F591" s="1">
        <v>0.15400843881856541</v>
      </c>
      <c r="G591" s="1">
        <v>3.7656903765690378E-2</v>
      </c>
      <c r="H591" s="1">
        <v>0</v>
      </c>
      <c r="I591" s="1">
        <v>3.7656903765690378E-2</v>
      </c>
      <c r="J591" s="1">
        <v>0</v>
      </c>
      <c r="K591">
        <v>0</v>
      </c>
      <c r="L591">
        <v>0</v>
      </c>
      <c r="M591">
        <v>0</v>
      </c>
    </row>
    <row r="592" spans="1:13">
      <c r="A592" s="3" t="str">
        <f>HYPERLINK("#Q9Y574!A1","sp|Q9Y574|ASB4_HUMAN")</f>
        <v>sp|Q9Y574|ASB4_HUMAN</v>
      </c>
      <c r="D592" s="1">
        <v>1.8957345971563982E-2</v>
      </c>
      <c r="E592" s="1">
        <v>5.6872037914691941E-2</v>
      </c>
      <c r="F592" s="1">
        <v>7.8199052132701424E-2</v>
      </c>
      <c r="G592" s="1">
        <v>3.7558685446009391E-2</v>
      </c>
      <c r="H592" s="1">
        <v>0</v>
      </c>
      <c r="I592" s="1">
        <v>5.8685446009389672E-2</v>
      </c>
      <c r="J592" s="1">
        <v>6.25E-2</v>
      </c>
      <c r="K592">
        <v>0</v>
      </c>
      <c r="L592">
        <v>0</v>
      </c>
      <c r="M592">
        <v>0</v>
      </c>
    </row>
    <row r="593" spans="1:13">
      <c r="A593" s="3" t="str">
        <f>HYPERLINK("#Q8WXH4!A1","sp|Q8WXH4|ASB11_HUMAN")</f>
        <v>sp|Q8WXH4|ASB11_HUMAN</v>
      </c>
      <c r="D593" s="1">
        <v>3.134796238244514E-3</v>
      </c>
      <c r="E593" s="1">
        <v>6.8965517241379309E-2</v>
      </c>
      <c r="F593" s="1">
        <v>0.13166144200626959</v>
      </c>
      <c r="G593" s="1">
        <v>3.7151702786377708E-2</v>
      </c>
      <c r="H593" s="1">
        <v>0</v>
      </c>
      <c r="I593" s="1">
        <v>4.9535603715170282E-2</v>
      </c>
      <c r="J593" s="1">
        <v>8.3333333333333329E-2</v>
      </c>
      <c r="K593">
        <v>0</v>
      </c>
      <c r="L593">
        <v>0</v>
      </c>
      <c r="M593">
        <v>0</v>
      </c>
    </row>
    <row r="594" spans="1:13">
      <c r="A594" s="3" t="str">
        <f>HYPERLINK("#Q8WZ60!A1","sp|Q8WZ60|KLHL6_HUMAN")</f>
        <v>sp|Q8WZ60|KLHL6_HUMAN</v>
      </c>
      <c r="D594" s="1">
        <v>2.5931928687196109E-2</v>
      </c>
      <c r="E594" s="1">
        <v>9.5623987034035657E-2</v>
      </c>
      <c r="F594" s="1">
        <v>0.11021069692058347</v>
      </c>
      <c r="G594" s="1">
        <v>3.7037037037037035E-2</v>
      </c>
      <c r="H594" s="1">
        <v>3.2206119162640902E-3</v>
      </c>
      <c r="I594" s="1">
        <v>5.7971014492753624E-2</v>
      </c>
      <c r="J594" s="1">
        <v>8.6956521739130432E-2</v>
      </c>
      <c r="K594">
        <v>0</v>
      </c>
      <c r="L594">
        <v>0</v>
      </c>
      <c r="M594">
        <v>0</v>
      </c>
    </row>
    <row r="595" spans="1:13">
      <c r="A595" s="3" t="str">
        <f>HYPERLINK("#P32800!A1","sp|P32800|PEX2_YEAST")</f>
        <v>sp|P32800|PEX2_YEAST</v>
      </c>
      <c r="C595" t="s">
        <v>82</v>
      </c>
      <c r="D595" s="1">
        <v>0</v>
      </c>
      <c r="E595" s="1">
        <v>7.8651685393258425E-2</v>
      </c>
      <c r="F595" s="1">
        <v>0.10861423220973783</v>
      </c>
      <c r="G595" s="1">
        <v>3.6900369003690037E-2</v>
      </c>
      <c r="H595" s="1">
        <v>0</v>
      </c>
      <c r="I595" s="1">
        <v>4.4280442804428041E-2</v>
      </c>
      <c r="J595" s="1">
        <v>0.1</v>
      </c>
      <c r="K595">
        <v>0</v>
      </c>
      <c r="L595">
        <v>0</v>
      </c>
      <c r="M595">
        <v>0</v>
      </c>
    </row>
    <row r="596" spans="1:13">
      <c r="A596" s="3" t="str">
        <f>HYPERLINK("#Q9C0D3!A1","sp|Q9C0D3|ZY11B_HUMAN")</f>
        <v>sp|Q9C0D3|ZY11B_HUMAN</v>
      </c>
      <c r="D596" s="1">
        <v>2.1621621621621623E-2</v>
      </c>
      <c r="E596" s="1">
        <v>6.621621621621622E-2</v>
      </c>
      <c r="F596" s="1">
        <v>8.9189189189189194E-2</v>
      </c>
      <c r="G596" s="1">
        <v>3.6290322580645164E-2</v>
      </c>
      <c r="H596" s="1">
        <v>1.2096774193548387E-2</v>
      </c>
      <c r="I596" s="1">
        <v>4.9731182795698922E-2</v>
      </c>
      <c r="J596" s="1">
        <v>7.407407407407407E-2</v>
      </c>
      <c r="K596">
        <v>0</v>
      </c>
      <c r="L596">
        <v>0</v>
      </c>
      <c r="M596">
        <v>0</v>
      </c>
    </row>
    <row r="597" spans="1:13">
      <c r="A597" s="3" t="str">
        <f>HYPERLINK("#Q86UD3!A1","sp|Q86UD3|MARH3_HUMAN")</f>
        <v>sp|Q86UD3|MARH3_HUMAN</v>
      </c>
      <c r="D597" s="1">
        <v>4.0160642570281121E-3</v>
      </c>
      <c r="E597" s="1">
        <v>0.16867469879518071</v>
      </c>
      <c r="F597" s="1">
        <v>0.28915662650602408</v>
      </c>
      <c r="G597" s="1">
        <v>3.5573122529644272E-2</v>
      </c>
      <c r="H597" s="1">
        <v>0</v>
      </c>
      <c r="I597" s="1">
        <v>2.766798418972332E-2</v>
      </c>
      <c r="J597" s="1">
        <v>0</v>
      </c>
      <c r="K597">
        <v>0</v>
      </c>
      <c r="L597">
        <v>0</v>
      </c>
      <c r="M597">
        <v>0</v>
      </c>
    </row>
    <row r="598" spans="1:13">
      <c r="A598" s="3" t="str">
        <f>HYPERLINK("#Q9UKA2!A1","sp|Q9UKA2|FBXL4_HUMAN")</f>
        <v>sp|Q9UKA2|FBXL4_HUMAN</v>
      </c>
      <c r="D598" s="1">
        <v>2.1069692058346839E-2</v>
      </c>
      <c r="E598" s="1">
        <v>0.14748784440842788</v>
      </c>
      <c r="F598" s="1">
        <v>0.11183144246353323</v>
      </c>
      <c r="G598" s="1">
        <v>3.542673107890499E-2</v>
      </c>
      <c r="H598" s="1">
        <v>1.7713365539452495E-2</v>
      </c>
      <c r="I598" s="1">
        <v>4.6698872785829307E-2</v>
      </c>
      <c r="J598" s="1">
        <v>4.5454545454545456E-2</v>
      </c>
      <c r="K598">
        <v>0</v>
      </c>
      <c r="L598">
        <v>0</v>
      </c>
      <c r="M598">
        <v>0</v>
      </c>
    </row>
    <row r="599" spans="1:13">
      <c r="A599" s="3" t="str">
        <f>HYPERLINK("#Q05930!A1","sp|Q05930|MDM30_YEAST")</f>
        <v>sp|Q05930|MDM30_YEAST</v>
      </c>
      <c r="C599" t="s">
        <v>83</v>
      </c>
      <c r="D599" s="1">
        <v>6.7340067340067337E-3</v>
      </c>
      <c r="E599" s="1">
        <v>7.407407407407407E-2</v>
      </c>
      <c r="F599" s="1">
        <v>8.5858585858585856E-2</v>
      </c>
      <c r="G599" s="1">
        <v>3.5117056856187288E-2</v>
      </c>
      <c r="H599" s="1">
        <v>0</v>
      </c>
      <c r="I599" s="1">
        <v>5.016722408026756E-2</v>
      </c>
      <c r="J599" s="1">
        <v>0</v>
      </c>
      <c r="K599">
        <v>0</v>
      </c>
      <c r="L599">
        <v>0</v>
      </c>
      <c r="M599">
        <v>0</v>
      </c>
    </row>
    <row r="600" spans="1:13">
      <c r="A600" s="3" t="str">
        <f>HYPERLINK("#Q9NW38!A1","sp|Q9NW38|FANCL_HUMAN")</f>
        <v>sp|Q9NW38|FANCL_HUMAN</v>
      </c>
      <c r="D600" s="1">
        <v>2.6954177897574125E-3</v>
      </c>
      <c r="E600" s="1">
        <v>9.1644204851752023E-2</v>
      </c>
      <c r="F600" s="1">
        <v>8.8948787061994605E-2</v>
      </c>
      <c r="G600" s="1">
        <v>3.4666666666666665E-2</v>
      </c>
      <c r="H600" s="1">
        <v>0</v>
      </c>
      <c r="I600" s="1">
        <v>5.3333333333333337E-2</v>
      </c>
      <c r="J600" s="1">
        <v>0.15384615384615385</v>
      </c>
      <c r="K600">
        <v>0</v>
      </c>
      <c r="L600">
        <v>0</v>
      </c>
      <c r="M600">
        <v>0</v>
      </c>
    </row>
    <row r="601" spans="1:13">
      <c r="A601" s="3" t="str">
        <f>HYPERLINK("#P36096!A1","sp|P36096|TUL1_YEAST")</f>
        <v>sp|P36096|TUL1_YEAST</v>
      </c>
      <c r="C601" t="s">
        <v>84</v>
      </c>
      <c r="D601" s="1">
        <v>1.5915119363395226E-2</v>
      </c>
      <c r="E601" s="1">
        <v>0.15649867374005305</v>
      </c>
      <c r="F601" s="1">
        <v>0.1286472148541114</v>
      </c>
      <c r="G601" s="1">
        <v>3.430079155672823E-2</v>
      </c>
      <c r="H601" s="1">
        <v>9.2348284960422165E-3</v>
      </c>
      <c r="I601" s="1">
        <v>3.9577836411609502E-2</v>
      </c>
      <c r="J601" s="1">
        <v>0</v>
      </c>
      <c r="K601">
        <v>0</v>
      </c>
      <c r="L601">
        <v>0</v>
      </c>
      <c r="M601">
        <v>0</v>
      </c>
    </row>
    <row r="602" spans="1:13">
      <c r="A602" s="3" t="str">
        <f>HYPERLINK("#Q96CD0!A1","sp|Q96CD0|FBXL8_HUMAN")</f>
        <v>sp|Q96CD0|FBXL8_HUMAN</v>
      </c>
      <c r="D602" s="1">
        <v>2.7027027027027029E-3</v>
      </c>
      <c r="E602" s="1">
        <v>0.15135135135135136</v>
      </c>
      <c r="F602" s="1">
        <v>0.25675675675675674</v>
      </c>
      <c r="G602" s="1">
        <v>3.2085561497326207E-2</v>
      </c>
      <c r="H602" s="1">
        <v>0</v>
      </c>
      <c r="I602" s="1">
        <v>1.06951871657754E-2</v>
      </c>
      <c r="J602" s="1">
        <v>0</v>
      </c>
      <c r="K602">
        <v>0</v>
      </c>
      <c r="L602">
        <v>0</v>
      </c>
      <c r="M602">
        <v>0</v>
      </c>
    </row>
    <row r="603" spans="1:13">
      <c r="A603" s="3" t="str">
        <f>HYPERLINK("#Q969P5!A1","sp|Q969P5|FBX32_HUMAN")</f>
        <v>sp|Q969P5|FBX32_HUMAN</v>
      </c>
      <c r="D603" s="1">
        <v>0</v>
      </c>
      <c r="E603" s="1">
        <v>6.8376068376068383E-2</v>
      </c>
      <c r="F603" s="1">
        <v>0.13105413105413105</v>
      </c>
      <c r="G603" s="1">
        <v>3.0985915492957747E-2</v>
      </c>
      <c r="H603" s="1">
        <v>5.6338028169014088E-3</v>
      </c>
      <c r="I603" s="1">
        <v>8.7323943661971826E-2</v>
      </c>
      <c r="J603" s="1">
        <v>0.45454545454545453</v>
      </c>
      <c r="K603">
        <v>0</v>
      </c>
      <c r="L603">
        <v>0</v>
      </c>
      <c r="M603">
        <v>0</v>
      </c>
    </row>
    <row r="604" spans="1:13">
      <c r="A604" s="3" t="str">
        <f>HYPERLINK("#P27801!A1","sp|P27801|PEP3_YEAST")</f>
        <v>sp|P27801|PEP3_YEAST</v>
      </c>
      <c r="C604" t="s">
        <v>85</v>
      </c>
      <c r="D604" s="1">
        <v>0</v>
      </c>
      <c r="E604" s="1">
        <v>0.10393873085339168</v>
      </c>
      <c r="F604" s="1">
        <v>0.13676148796498905</v>
      </c>
      <c r="G604" s="1">
        <v>3.0501089324618737E-2</v>
      </c>
      <c r="H604" s="1">
        <v>0</v>
      </c>
      <c r="I604" s="1">
        <v>9.6949891067538124E-2</v>
      </c>
      <c r="J604" s="1">
        <v>0.10714285714285714</v>
      </c>
      <c r="K604">
        <v>0</v>
      </c>
      <c r="L604">
        <v>0</v>
      </c>
      <c r="M604">
        <v>0</v>
      </c>
    </row>
    <row r="605" spans="1:13">
      <c r="A605" s="3" t="str">
        <f>HYPERLINK("#Q7Z3V4!A1","sp|Q7Z3V4|UBE3B_HUMAN")</f>
        <v>sp|Q7Z3V4|UBE3B_HUMAN</v>
      </c>
      <c r="D605" s="1">
        <v>0</v>
      </c>
      <c r="E605" s="1">
        <v>0.15601503759398497</v>
      </c>
      <c r="F605" s="1">
        <v>0.18045112781954886</v>
      </c>
      <c r="G605" s="1">
        <v>2.9962546816479401E-2</v>
      </c>
      <c r="H605" s="1">
        <v>0</v>
      </c>
      <c r="I605" s="1">
        <v>5.8052434456928842E-2</v>
      </c>
      <c r="J605" s="1">
        <v>6.25E-2</v>
      </c>
      <c r="K605">
        <v>0</v>
      </c>
      <c r="L605">
        <v>0</v>
      </c>
      <c r="M605">
        <v>0</v>
      </c>
    </row>
    <row r="606" spans="1:13">
      <c r="A606" s="3" t="str">
        <f>HYPERLINK("#Q8WXK1!A1","sp|Q8WXK1|ASB15_HUMAN")</f>
        <v>sp|Q8WXK1|ASB15_HUMAN</v>
      </c>
      <c r="D606" s="1">
        <v>2.5684931506849314E-2</v>
      </c>
      <c r="E606" s="1">
        <v>8.7328767123287673E-2</v>
      </c>
      <c r="F606" s="1">
        <v>9.5890410958904104E-2</v>
      </c>
      <c r="G606" s="1">
        <v>2.8911564625850341E-2</v>
      </c>
      <c r="H606" s="1">
        <v>1.1904761904761904E-2</v>
      </c>
      <c r="I606" s="1">
        <v>5.7823129251700682E-2</v>
      </c>
      <c r="J606" s="1">
        <v>0</v>
      </c>
      <c r="K606">
        <v>0</v>
      </c>
      <c r="L606">
        <v>0</v>
      </c>
      <c r="M606">
        <v>0</v>
      </c>
    </row>
    <row r="607" spans="1:13">
      <c r="A607" s="3" t="str">
        <f>HYPERLINK("#O14682!A1","sp|O14682|ENC1_HUMAN")</f>
        <v>sp|O14682|ENC1_HUMAN</v>
      </c>
      <c r="D607" s="1">
        <v>1.7094017094017094E-3</v>
      </c>
      <c r="E607" s="1">
        <v>0.12649572649572649</v>
      </c>
      <c r="F607" s="1">
        <v>0.11623931623931624</v>
      </c>
      <c r="G607" s="1">
        <v>2.8862478777589132E-2</v>
      </c>
      <c r="H607" s="1">
        <v>0</v>
      </c>
      <c r="I607" s="1">
        <v>5.9422750424448216E-2</v>
      </c>
      <c r="J607" s="1">
        <v>5.8823529411764705E-2</v>
      </c>
      <c r="K607">
        <v>0</v>
      </c>
      <c r="L607">
        <v>0</v>
      </c>
      <c r="M607">
        <v>0</v>
      </c>
    </row>
    <row r="608" spans="1:13">
      <c r="A608" s="3" t="str">
        <f>HYPERLINK("#Q04781!A1","sp|Q04781|LTN1_YEAST")</f>
        <v>sp|Q04781|LTN1_YEAST</v>
      </c>
      <c r="C608" t="s">
        <v>86</v>
      </c>
      <c r="D608" s="1">
        <v>1.2836970474967907E-3</v>
      </c>
      <c r="E608" s="1">
        <v>0.10205391527599486</v>
      </c>
      <c r="F608" s="1">
        <v>0.12644415917843388</v>
      </c>
      <c r="G608" s="1">
        <v>2.8809218950064022E-2</v>
      </c>
      <c r="H608" s="1">
        <v>3.201024327784891E-3</v>
      </c>
      <c r="I608" s="1">
        <v>7.5544174135723438E-2</v>
      </c>
      <c r="J608" s="1">
        <v>0.1111111111111111</v>
      </c>
      <c r="K608">
        <v>0</v>
      </c>
      <c r="L608">
        <v>0</v>
      </c>
      <c r="M608">
        <v>0</v>
      </c>
    </row>
    <row r="609" spans="1:13">
      <c r="A609" s="3" t="str">
        <f>HYPERLINK("#Q9NXS3!A1","sp|Q9NXS3|KLH28_HUMAN")</f>
        <v>sp|Q9NXS3|KLH28_HUMAN</v>
      </c>
      <c r="D609" s="1">
        <v>5.2910052910052907E-3</v>
      </c>
      <c r="E609" s="1">
        <v>8.2892416225749554E-2</v>
      </c>
      <c r="F609" s="1">
        <v>9.1710758377425039E-2</v>
      </c>
      <c r="G609" s="1">
        <v>2.8021015761821366E-2</v>
      </c>
      <c r="H609" s="1">
        <v>0</v>
      </c>
      <c r="I609" s="1">
        <v>4.0280210157618214E-2</v>
      </c>
      <c r="J609" s="1">
        <v>6.25E-2</v>
      </c>
      <c r="K609">
        <v>0</v>
      </c>
      <c r="L609">
        <v>0</v>
      </c>
      <c r="M609">
        <v>0</v>
      </c>
    </row>
    <row r="610" spans="1:13">
      <c r="A610" s="3" t="str">
        <f>HYPERLINK("#Q9Y573!A1","sp|Q9Y573|IPP_HUMAN")</f>
        <v>sp|Q9Y573|IPP_HUMAN</v>
      </c>
      <c r="D610" s="1">
        <v>6.8965517241379309E-3</v>
      </c>
      <c r="E610" s="1">
        <v>0.10689655172413794</v>
      </c>
      <c r="F610" s="1">
        <v>0.1</v>
      </c>
      <c r="G610" s="1">
        <v>2.5684931506849314E-2</v>
      </c>
      <c r="H610" s="1">
        <v>0</v>
      </c>
      <c r="I610" s="1">
        <v>4.7945205479452052E-2</v>
      </c>
      <c r="J610" s="1">
        <v>6.6666666666666666E-2</v>
      </c>
      <c r="K610">
        <v>0</v>
      </c>
      <c r="L610">
        <v>0</v>
      </c>
      <c r="M610">
        <v>0</v>
      </c>
    </row>
    <row r="611" spans="1:13">
      <c r="A611" s="3" t="str">
        <f>HYPERLINK("#Q96G75!A1","sp|Q96G75|RMD5B_HUMAN")</f>
        <v>sp|Q96G75|RMD5B_HUMAN</v>
      </c>
      <c r="D611" s="1">
        <v>0</v>
      </c>
      <c r="E611" s="1">
        <v>0.13110539845758354</v>
      </c>
      <c r="F611" s="1">
        <v>9.5115681233933158E-2</v>
      </c>
      <c r="G611" s="1">
        <v>2.5445292620865138E-2</v>
      </c>
      <c r="H611" s="1">
        <v>0</v>
      </c>
      <c r="I611" s="1">
        <v>4.8346055979643768E-2</v>
      </c>
      <c r="J611" s="1">
        <v>0.1</v>
      </c>
      <c r="K611">
        <v>0</v>
      </c>
      <c r="L611">
        <v>0</v>
      </c>
      <c r="M611">
        <v>0</v>
      </c>
    </row>
    <row r="612" spans="1:13">
      <c r="A612" s="3" t="str">
        <f>HYPERLINK("#O94952!A1","sp|O94952|FBX21_HUMAN")</f>
        <v>sp|O94952|FBX21_HUMAN</v>
      </c>
      <c r="D612" s="1">
        <v>3.205128205128205E-3</v>
      </c>
      <c r="E612" s="1">
        <v>5.6089743589743592E-2</v>
      </c>
      <c r="F612" s="1">
        <v>9.4551282051282048E-2</v>
      </c>
      <c r="G612" s="1">
        <v>2.3885350318471339E-2</v>
      </c>
      <c r="H612" s="1">
        <v>6.369426751592357E-3</v>
      </c>
      <c r="I612" s="1">
        <v>5.4140127388535034E-2</v>
      </c>
      <c r="J612" s="1">
        <v>6.6666666666666666E-2</v>
      </c>
      <c r="K612">
        <v>0</v>
      </c>
      <c r="L612">
        <v>0</v>
      </c>
      <c r="M612">
        <v>0</v>
      </c>
    </row>
    <row r="613" spans="1:13">
      <c r="A613" s="3" t="str">
        <f>HYPERLINK("#Q7Z419!A1","sp|Q7Z419|R144B_HUMAN")</f>
        <v>sp|Q7Z419|R144B_HUMAN</v>
      </c>
      <c r="D613" s="1">
        <v>0</v>
      </c>
      <c r="E613" s="1">
        <v>5.3511705685618728E-2</v>
      </c>
      <c r="F613" s="1">
        <v>0.12374581939799331</v>
      </c>
      <c r="G613" s="1">
        <v>2.3102310231023101E-2</v>
      </c>
      <c r="H613" s="1">
        <v>0</v>
      </c>
      <c r="I613" s="1">
        <v>5.2805280528052806E-2</v>
      </c>
      <c r="J613" s="1">
        <v>0.14285714285714285</v>
      </c>
      <c r="K613">
        <v>0</v>
      </c>
      <c r="L613">
        <v>0</v>
      </c>
      <c r="M613">
        <v>0</v>
      </c>
    </row>
    <row r="614" spans="1:13">
      <c r="A614" s="3" t="str">
        <f>HYPERLINK("#Q8WXJ9!A1","sp|Q8WXJ9|ASB17_HUMAN")</f>
        <v>sp|Q8WXJ9|ASB17_HUMAN</v>
      </c>
      <c r="D614" s="1">
        <v>0</v>
      </c>
      <c r="E614" s="1">
        <v>6.5292096219931275E-2</v>
      </c>
      <c r="F614" s="1">
        <v>3.7800687285223365E-2</v>
      </c>
      <c r="G614" s="1">
        <v>2.0338983050847456E-2</v>
      </c>
      <c r="H614" s="1">
        <v>0</v>
      </c>
      <c r="I614" s="1">
        <v>5.7627118644067797E-2</v>
      </c>
      <c r="J614" s="1">
        <v>0.33333333333333331</v>
      </c>
      <c r="K614">
        <v>0</v>
      </c>
      <c r="L614">
        <v>0</v>
      </c>
      <c r="M614">
        <v>0</v>
      </c>
    </row>
    <row r="615" spans="1:13">
      <c r="A615" s="3" t="str">
        <f>HYPERLINK("#Q8N1E6!A1","sp|Q8N1E6|FXL14_HUMAN")</f>
        <v>sp|Q8N1E6|FXL14_HUMAN</v>
      </c>
      <c r="D615" s="1">
        <v>0</v>
      </c>
      <c r="E615" s="1">
        <v>0</v>
      </c>
      <c r="F615" s="1">
        <v>8.4541062801932368E-2</v>
      </c>
      <c r="G615" s="1">
        <v>1.9138755980861243E-2</v>
      </c>
      <c r="H615" s="1">
        <v>0</v>
      </c>
      <c r="I615" s="1">
        <v>3.3492822966507178E-2</v>
      </c>
      <c r="J615" s="1">
        <v>0</v>
      </c>
      <c r="K615">
        <v>0</v>
      </c>
      <c r="L615">
        <v>0</v>
      </c>
      <c r="M615">
        <v>0</v>
      </c>
    </row>
    <row r="616" spans="1:13">
      <c r="A616" s="3" t="str">
        <f>HYPERLINK("#Q9UKT6!A1","sp|Q9UKT6|FXL21_HUMAN")</f>
        <v>sp|Q9UKT6|FXL21_HUMAN</v>
      </c>
      <c r="D616" s="1">
        <v>0</v>
      </c>
      <c r="E616" s="1">
        <v>0.20930232558139536</v>
      </c>
      <c r="F616" s="1">
        <v>0.1558139534883721</v>
      </c>
      <c r="G616" s="1">
        <v>1.8433179723502304E-2</v>
      </c>
      <c r="H616" s="1">
        <v>0</v>
      </c>
      <c r="I616" s="1">
        <v>5.0691244239631339E-2</v>
      </c>
      <c r="J616" s="1">
        <v>0.125</v>
      </c>
      <c r="K616">
        <v>0</v>
      </c>
      <c r="L616">
        <v>0</v>
      </c>
      <c r="M616">
        <v>0</v>
      </c>
    </row>
    <row r="617" spans="1:13">
      <c r="A617" s="3" t="str">
        <f>HYPERLINK("#Q04847!A1","sp|Q04847|ROY1_YEAST")</f>
        <v>sp|Q04847|ROY1_YEAST</v>
      </c>
      <c r="C617" t="s">
        <v>87</v>
      </c>
      <c r="D617" s="1">
        <v>0</v>
      </c>
      <c r="E617" s="1">
        <v>0.10200364298724955</v>
      </c>
      <c r="F617" s="1">
        <v>7.4681238615664849E-2</v>
      </c>
      <c r="G617" s="1">
        <v>1.8083182640144666E-2</v>
      </c>
      <c r="H617" s="1">
        <v>0</v>
      </c>
      <c r="I617" s="1">
        <v>7.4141048824593131E-2</v>
      </c>
      <c r="J617" s="1">
        <v>0</v>
      </c>
      <c r="K617">
        <v>0</v>
      </c>
      <c r="L617">
        <v>0</v>
      </c>
      <c r="M617">
        <v>0</v>
      </c>
    </row>
    <row r="618" spans="1:13">
      <c r="A618" s="3" t="str">
        <f>HYPERLINK("#Q9NX47!A1","sp|Q9NX47|MARH5_HUMAN")</f>
        <v>sp|Q9NX47|MARH5_HUMAN</v>
      </c>
      <c r="D618" s="1">
        <v>0</v>
      </c>
      <c r="E618" s="1">
        <v>7.2992700729927005E-3</v>
      </c>
      <c r="F618" s="1">
        <v>8.0291970802919707E-2</v>
      </c>
      <c r="G618" s="1">
        <v>1.7985611510791366E-2</v>
      </c>
      <c r="H618" s="1">
        <v>0</v>
      </c>
      <c r="I618" s="1">
        <v>4.6762589928057555E-2</v>
      </c>
      <c r="J618" s="1">
        <v>0</v>
      </c>
      <c r="K618">
        <v>0</v>
      </c>
      <c r="L618">
        <v>0</v>
      </c>
      <c r="M618">
        <v>0</v>
      </c>
    </row>
    <row r="619" spans="1:13">
      <c r="A619" s="3" t="str">
        <f>HYPERLINK("#Q9NVX7!A1","sp|Q9NVX7|KBTB4_HUMAN")</f>
        <v>sp|Q9NVX7|KBTB4_HUMAN</v>
      </c>
      <c r="D619" s="1">
        <v>9.727626459143969E-3</v>
      </c>
      <c r="E619" s="1">
        <v>3.3073929961089495E-2</v>
      </c>
      <c r="F619" s="1">
        <v>8.9494163424124515E-2</v>
      </c>
      <c r="G619" s="1">
        <v>1.7374517374517374E-2</v>
      </c>
      <c r="H619" s="1">
        <v>0</v>
      </c>
      <c r="I619" s="1">
        <v>4.2471042471042469E-2</v>
      </c>
      <c r="J619" s="1">
        <v>0</v>
      </c>
      <c r="K619">
        <v>0</v>
      </c>
      <c r="L619">
        <v>0</v>
      </c>
      <c r="M619">
        <v>0</v>
      </c>
    </row>
    <row r="620" spans="1:13">
      <c r="A620" s="3" t="str">
        <f>HYPERLINK("#Q04638!A1","sp|Q04638|ITT1_YEAST")</f>
        <v>sp|Q04638|ITT1_YEAST</v>
      </c>
      <c r="C620" t="s">
        <v>88</v>
      </c>
      <c r="D620" s="1">
        <v>0</v>
      </c>
      <c r="E620" s="1">
        <v>8.478260869565217E-2</v>
      </c>
      <c r="F620" s="1">
        <v>0.10217391304347827</v>
      </c>
      <c r="G620" s="1">
        <v>1.7241379310344827E-2</v>
      </c>
      <c r="H620" s="1">
        <v>0</v>
      </c>
      <c r="I620" s="1">
        <v>8.1896551724137928E-2</v>
      </c>
      <c r="J620" s="1">
        <v>0</v>
      </c>
      <c r="K620">
        <v>0</v>
      </c>
      <c r="L620">
        <v>0</v>
      </c>
      <c r="M620">
        <v>0</v>
      </c>
    </row>
    <row r="621" spans="1:13">
      <c r="A621" s="3" t="str">
        <f>HYPERLINK("#Q96FV3!A1","sp|Q96FV3|TSN17_HUMAN")</f>
        <v>sp|Q96FV3|TSN17_HUMAN</v>
      </c>
      <c r="D621" s="1">
        <v>0</v>
      </c>
      <c r="E621" s="1">
        <v>0</v>
      </c>
      <c r="F621" s="1">
        <v>4.1353383458646614E-2</v>
      </c>
      <c r="G621" s="1">
        <v>1.4814814814814815E-2</v>
      </c>
      <c r="H621" s="1">
        <v>0</v>
      </c>
      <c r="I621" s="1">
        <v>4.0740740740740744E-2</v>
      </c>
      <c r="J621" s="1">
        <v>0.25</v>
      </c>
      <c r="K621">
        <v>0</v>
      </c>
      <c r="L621">
        <v>0</v>
      </c>
      <c r="M621">
        <v>0</v>
      </c>
    </row>
    <row r="622" spans="1:13">
      <c r="A622" s="3" t="str">
        <f>HYPERLINK("#Q2WGJ6!A1","sp|Q2WGJ6|KLH38_HUMAN")</f>
        <v>sp|Q2WGJ6|KLH38_HUMAN</v>
      </c>
      <c r="D622" s="1">
        <v>0</v>
      </c>
      <c r="E622" s="1">
        <v>0.12824956672443674</v>
      </c>
      <c r="F622" s="1">
        <v>0.11091854419410745</v>
      </c>
      <c r="G622" s="1">
        <v>1.3769363166953529E-2</v>
      </c>
      <c r="H622" s="1">
        <v>0</v>
      </c>
      <c r="I622" s="1">
        <v>4.9913941480206538E-2</v>
      </c>
      <c r="J622" s="1">
        <v>0</v>
      </c>
      <c r="K622">
        <v>0</v>
      </c>
      <c r="L622">
        <v>0</v>
      </c>
      <c r="M622">
        <v>0</v>
      </c>
    </row>
    <row r="623" spans="1:13">
      <c r="A623" s="3" t="str">
        <f>HYPERLINK("#Q9Y575!A1","sp|Q9Y575|ASB3_HUMAN")</f>
        <v>sp|Q9Y575|ASB3_HUMAN</v>
      </c>
      <c r="D623" s="1">
        <v>0</v>
      </c>
      <c r="E623" s="1">
        <v>5.0583657587548639E-2</v>
      </c>
      <c r="F623" s="1">
        <v>7.1984435797665364E-2</v>
      </c>
      <c r="G623" s="1">
        <v>1.3513513513513514E-2</v>
      </c>
      <c r="H623" s="1">
        <v>0</v>
      </c>
      <c r="I623" s="1">
        <v>4.8262548262548263E-2</v>
      </c>
      <c r="J623" s="1">
        <v>0</v>
      </c>
      <c r="K623">
        <v>0</v>
      </c>
      <c r="L623">
        <v>0</v>
      </c>
      <c r="M623">
        <v>0</v>
      </c>
    </row>
    <row r="624" spans="1:13">
      <c r="A624" s="3" t="str">
        <f>HYPERLINK("#Q8NAB2!A1","sp|Q8NAB2|KBTB3_HUMAN")</f>
        <v>sp|Q8NAB2|KBTB3_HUMAN</v>
      </c>
      <c r="D624" s="1">
        <v>0</v>
      </c>
      <c r="E624" s="1">
        <v>7.2847682119205295E-2</v>
      </c>
      <c r="F624" s="1">
        <v>0.11754966887417219</v>
      </c>
      <c r="G624" s="1">
        <v>1.1513157894736841E-2</v>
      </c>
      <c r="H624" s="1">
        <v>0</v>
      </c>
      <c r="I624" s="1">
        <v>6.25E-2</v>
      </c>
      <c r="J624" s="1">
        <v>0.2857142857142857</v>
      </c>
      <c r="K624">
        <v>0</v>
      </c>
      <c r="L624">
        <v>0</v>
      </c>
      <c r="M624">
        <v>0</v>
      </c>
    </row>
    <row r="625" spans="1:13">
      <c r="A625" s="3" t="str">
        <f>HYPERLINK("#Q8N4B4!A1","sp|Q8N4B4|FBX39_HUMAN")</f>
        <v>sp|Q8N4B4|FBX39_HUMAN</v>
      </c>
      <c r="D625" s="1">
        <v>0</v>
      </c>
      <c r="E625" s="1">
        <v>2.9680365296803651E-2</v>
      </c>
      <c r="F625" s="1">
        <v>0.10730593607305935</v>
      </c>
      <c r="G625" s="1">
        <v>1.1312217194570135E-2</v>
      </c>
      <c r="H625" s="1">
        <v>0</v>
      </c>
      <c r="I625" s="1">
        <v>6.1085972850678731E-2</v>
      </c>
      <c r="J625" s="1">
        <v>0</v>
      </c>
      <c r="K625">
        <v>0</v>
      </c>
      <c r="L625">
        <v>0</v>
      </c>
      <c r="M625">
        <v>0</v>
      </c>
    </row>
    <row r="626" spans="1:13">
      <c r="A626" s="3" t="str">
        <f>HYPERLINK("#P40560!A1","sp|P40560|YIA1_YEAST")</f>
        <v>sp|P40560|YIA1_YEAST</v>
      </c>
      <c r="C626" t="s">
        <v>89</v>
      </c>
      <c r="D626" s="1">
        <v>0</v>
      </c>
      <c r="E626" s="1">
        <v>3.3398821218074658E-2</v>
      </c>
      <c r="F626" s="1">
        <v>4.5186640471512773E-2</v>
      </c>
      <c r="G626" s="1">
        <v>9.7465886939571145E-3</v>
      </c>
      <c r="H626" s="1">
        <v>0</v>
      </c>
      <c r="I626" s="1">
        <v>6.042884990253411E-2</v>
      </c>
      <c r="J626" s="1">
        <v>0</v>
      </c>
      <c r="K626">
        <v>0</v>
      </c>
      <c r="L626">
        <v>0</v>
      </c>
      <c r="M626">
        <v>0</v>
      </c>
    </row>
    <row r="627" spans="1:13">
      <c r="A627" s="3" t="str">
        <f>HYPERLINK("#Q96NJ5!A1","sp|Q96NJ5|KLH32_HUMAN")</f>
        <v>sp|Q96NJ5|KLH32_HUMAN</v>
      </c>
      <c r="D627" s="1">
        <v>0</v>
      </c>
      <c r="E627" s="1">
        <v>5.1948051948051951E-2</v>
      </c>
      <c r="F627" s="1">
        <v>7.792207792207792E-2</v>
      </c>
      <c r="G627" s="1">
        <v>4.8387096774193551E-3</v>
      </c>
      <c r="H627" s="1">
        <v>0</v>
      </c>
      <c r="I627" s="1">
        <v>3.0645161290322579E-2</v>
      </c>
      <c r="J627" s="1">
        <v>0</v>
      </c>
      <c r="K627">
        <v>0</v>
      </c>
      <c r="L627">
        <v>0</v>
      </c>
      <c r="M627">
        <v>0</v>
      </c>
    </row>
    <row r="628" spans="1:13">
      <c r="A628" s="3" t="str">
        <f>HYPERLINK("#Q6WRX3!A1","sp|Q6WRX3|ZY11A_HUMAN")</f>
        <v>sp|Q6WRX3|ZY11A_HUMAN</v>
      </c>
      <c r="D628" s="1">
        <v>0</v>
      </c>
      <c r="E628" s="1">
        <v>5.4304635761589407E-2</v>
      </c>
      <c r="F628" s="1">
        <v>5.0331125827814571E-2</v>
      </c>
      <c r="G628" s="1">
        <v>3.952569169960474E-3</v>
      </c>
      <c r="H628" s="1">
        <v>1.3175230566534915E-3</v>
      </c>
      <c r="I628" s="1">
        <v>5.2700922266139656E-2</v>
      </c>
      <c r="J628" s="1">
        <v>0.33333333333333331</v>
      </c>
      <c r="K628">
        <v>0</v>
      </c>
      <c r="L628">
        <v>0</v>
      </c>
      <c r="M628">
        <v>0</v>
      </c>
    </row>
    <row r="629" spans="1:13">
      <c r="A629" s="3" t="str">
        <f>HYPERLINK("#Q96L50!A1","sp|Q96L50|LLR1_HUMAN")</f>
        <v>sp|Q96L50|LLR1_HUMAN</v>
      </c>
      <c r="D629" s="1">
        <v>0</v>
      </c>
      <c r="E629" s="1">
        <v>0.26097560975609757</v>
      </c>
      <c r="F629" s="1">
        <v>0.11707317073170732</v>
      </c>
      <c r="G629" s="1">
        <v>2.4154589371980675E-3</v>
      </c>
      <c r="H629" s="1">
        <v>0</v>
      </c>
      <c r="I629" s="1">
        <v>7.4879227053140096E-2</v>
      </c>
      <c r="J629" s="1">
        <v>1</v>
      </c>
      <c r="K629">
        <v>0</v>
      </c>
      <c r="L629">
        <v>0</v>
      </c>
      <c r="M629">
        <v>0</v>
      </c>
    </row>
    <row r="630" spans="1:13">
      <c r="A630" s="3" t="str">
        <f>HYPERLINK("#Q9UKC9!A1","sp|Q9UKC9|FBXL2_HUMAN")</f>
        <v>sp|Q9UKC9|FBXL2_HUMAN</v>
      </c>
      <c r="D630" s="1">
        <v>0</v>
      </c>
      <c r="E630" s="1">
        <v>4.77326968973747E-2</v>
      </c>
      <c r="F630" s="1">
        <v>4.0572792362768499E-2</v>
      </c>
      <c r="G630" s="1">
        <v>2.3640661938534278E-3</v>
      </c>
      <c r="H630" s="1">
        <v>0</v>
      </c>
      <c r="I630" s="1">
        <v>4.2553191489361701E-2</v>
      </c>
      <c r="J630" s="1">
        <v>0</v>
      </c>
      <c r="K630">
        <v>0</v>
      </c>
      <c r="L630">
        <v>0</v>
      </c>
      <c r="M630">
        <v>0</v>
      </c>
    </row>
    <row r="631" spans="1:13">
      <c r="A631" s="3" t="str">
        <f>HYPERLINK("#Q96IG2!A1","sp|Q96IG2|FXL20_HUMAN")</f>
        <v>sp|Q96IG2|FXL20_HUMAN</v>
      </c>
      <c r="D631" s="1">
        <v>0</v>
      </c>
      <c r="E631" s="1">
        <v>5.7870370370370371E-2</v>
      </c>
      <c r="F631" s="1">
        <v>7.8703703703703706E-2</v>
      </c>
      <c r="G631" s="1">
        <v>2.2935779816513763E-3</v>
      </c>
      <c r="H631" s="1">
        <v>6.8807339449541288E-3</v>
      </c>
      <c r="I631" s="1">
        <v>4.3577981651376149E-2</v>
      </c>
      <c r="J631" s="1">
        <v>0</v>
      </c>
      <c r="K631">
        <v>0</v>
      </c>
      <c r="L631">
        <v>0</v>
      </c>
      <c r="M631">
        <v>0</v>
      </c>
    </row>
    <row r="632" spans="1:13">
      <c r="A632" s="3" t="str">
        <f>HYPERLINK("#Q8NBE8!A1","sp|Q8NBE8|KLH23_HUMAN")</f>
        <v>sp|Q8NBE8|KLH23_HUMAN</v>
      </c>
      <c r="D632" s="1">
        <v>0</v>
      </c>
      <c r="E632" s="1">
        <v>0</v>
      </c>
      <c r="F632" s="1">
        <v>6.3176895306859202E-2</v>
      </c>
      <c r="G632" s="1">
        <v>0</v>
      </c>
      <c r="H632" s="1">
        <v>0</v>
      </c>
      <c r="I632" s="1">
        <v>5.3763440860215055E-2</v>
      </c>
      <c r="J632" s="1" t="e">
        <v>#DIV/0!</v>
      </c>
      <c r="K632">
        <v>0</v>
      </c>
      <c r="L632">
        <v>0</v>
      </c>
      <c r="M632">
        <v>0</v>
      </c>
    </row>
    <row r="633" spans="1:13">
      <c r="A633" s="3" t="str">
        <f>HYPERLINK("#P61962!A1","sp|P61962|DCAF7_HUMAN")</f>
        <v>sp|P61962|DCAF7_HUMAN</v>
      </c>
      <c r="D633" s="1">
        <v>0</v>
      </c>
      <c r="E633" s="1">
        <v>0</v>
      </c>
      <c r="F633" s="1">
        <v>3.5502958579881658E-2</v>
      </c>
      <c r="G633" s="1">
        <v>0</v>
      </c>
      <c r="H633" s="1">
        <v>0</v>
      </c>
      <c r="I633" s="1">
        <v>3.2163742690058478E-2</v>
      </c>
      <c r="J633" s="1" t="e">
        <v>#DIV/0!</v>
      </c>
      <c r="K633">
        <v>0</v>
      </c>
      <c r="L633">
        <v>0</v>
      </c>
      <c r="M633">
        <v>0</v>
      </c>
    </row>
    <row r="634" spans="1:13">
      <c r="A634" s="3" t="str">
        <f>HYPERLINK("#Q9UKT8!A1","sp|Q9UKT8|FBXW2_HUMAN")</f>
        <v>sp|Q9UKT8|FBXW2_HUMAN</v>
      </c>
      <c r="D634" s="1">
        <v>0</v>
      </c>
      <c r="E634" s="1">
        <v>0</v>
      </c>
      <c r="F634" s="1">
        <v>6.8888888888888888E-2</v>
      </c>
      <c r="G634" s="1">
        <v>0</v>
      </c>
      <c r="H634" s="1">
        <v>0</v>
      </c>
      <c r="I634" s="1">
        <v>6.6079295154185022E-2</v>
      </c>
      <c r="J634" s="1" t="e">
        <v>#DIV/0!</v>
      </c>
      <c r="K634">
        <v>0</v>
      </c>
      <c r="L634">
        <v>0</v>
      </c>
      <c r="M634">
        <v>0</v>
      </c>
    </row>
    <row r="635" spans="1:13">
      <c r="A635" s="3" t="str">
        <f>HYPERLINK("#Q6X9E4!A1","sp|Q6X9E4|FBW12_HUMAN")</f>
        <v>sp|Q6X9E4|FBW12_HUMAN</v>
      </c>
      <c r="D635" s="1">
        <v>0</v>
      </c>
      <c r="E635" s="1">
        <v>6.7391304347826086E-2</v>
      </c>
      <c r="F635" s="1">
        <v>5.2173913043478258E-2</v>
      </c>
      <c r="G635" s="1">
        <v>0</v>
      </c>
      <c r="H635" s="1">
        <v>0</v>
      </c>
      <c r="I635" s="1">
        <v>5.1724137931034482E-2</v>
      </c>
      <c r="J635" s="1" t="e">
        <v>#DIV/0!</v>
      </c>
      <c r="K635">
        <v>0</v>
      </c>
      <c r="L635">
        <v>0</v>
      </c>
      <c r="M635">
        <v>0</v>
      </c>
    </row>
    <row r="636" spans="1:13">
      <c r="A636" s="3" t="str">
        <f>HYPERLINK("#Q9H765!A1","sp|Q9H765|ASB8_HUMAN")</f>
        <v>sp|Q9H765|ASB8_HUMAN</v>
      </c>
      <c r="D636" s="1">
        <v>0</v>
      </c>
      <c r="E636" s="1">
        <v>3.873239436619718E-2</v>
      </c>
      <c r="F636" s="1">
        <v>5.2816901408450703E-2</v>
      </c>
      <c r="G636" s="1">
        <v>0</v>
      </c>
      <c r="H636" s="1">
        <v>1.3888888888888888E-2</v>
      </c>
      <c r="I636" s="1">
        <v>4.1666666666666664E-2</v>
      </c>
      <c r="J636" s="1" t="e">
        <v>#DIV/0!</v>
      </c>
      <c r="K636">
        <v>0</v>
      </c>
      <c r="L636">
        <v>0</v>
      </c>
      <c r="M636">
        <v>0</v>
      </c>
    </row>
    <row r="637" spans="1:13">
      <c r="A637" s="3" t="str">
        <f>HYPERLINK("#Q9NYG5!A1","sp|Q9NYG5|APC11_HUMAN")</f>
        <v>sp|Q9NYG5|APC11_HUMAN</v>
      </c>
      <c r="D637" s="1">
        <v>0</v>
      </c>
      <c r="E637" s="1">
        <v>0</v>
      </c>
      <c r="F637" s="1">
        <v>7.4999999999999997E-2</v>
      </c>
      <c r="G637" s="1">
        <v>0</v>
      </c>
      <c r="H637" s="1">
        <v>0</v>
      </c>
      <c r="I637" s="1">
        <v>8.3333333333333329E-2</v>
      </c>
      <c r="J637" s="1" t="e">
        <v>#DIV/0!</v>
      </c>
      <c r="K637">
        <v>0</v>
      </c>
      <c r="L637">
        <v>0</v>
      </c>
      <c r="M637">
        <v>0</v>
      </c>
    </row>
    <row r="638" spans="1:13">
      <c r="A638" s="3" t="str">
        <f>HYPERLINK("#Q8IWZ4!A1","sp|Q8IWZ4|TRI48_HUMAN")</f>
        <v>sp|Q8IWZ4|TRI48_HUMAN</v>
      </c>
      <c r="D638" s="1">
        <v>0</v>
      </c>
      <c r="E638" s="1">
        <v>0.25</v>
      </c>
      <c r="F638" s="1">
        <v>0.16176470588235295</v>
      </c>
      <c r="G638" s="1">
        <v>0</v>
      </c>
      <c r="H638" s="1">
        <v>0</v>
      </c>
      <c r="I638" s="1">
        <v>5.7692307692307696E-2</v>
      </c>
      <c r="J638" s="1" t="e">
        <v>#DIV/0!</v>
      </c>
      <c r="K638">
        <v>0</v>
      </c>
      <c r="L638">
        <v>0</v>
      </c>
      <c r="M638">
        <v>0</v>
      </c>
    </row>
    <row r="639" spans="1:13">
      <c r="A639" s="3" t="str">
        <f>HYPERLINK("#Q9H9V4!A1","sp|Q9H9V4|RN122_HUMAN")</f>
        <v>sp|Q9H9V4|RN122_HUMAN</v>
      </c>
      <c r="D639" s="1">
        <v>0</v>
      </c>
      <c r="E639" s="1">
        <v>0.15231788079470199</v>
      </c>
      <c r="F639" s="1">
        <v>0.11920529801324503</v>
      </c>
      <c r="G639" s="1">
        <v>0</v>
      </c>
      <c r="H639" s="1">
        <v>0</v>
      </c>
      <c r="I639" s="1">
        <v>7.0967741935483872E-2</v>
      </c>
      <c r="J639" s="1" t="e">
        <v>#DIV/0!</v>
      </c>
      <c r="K639">
        <v>0</v>
      </c>
      <c r="L639">
        <v>0</v>
      </c>
      <c r="M639">
        <v>0</v>
      </c>
    </row>
  </sheetData>
  <autoFilter ref="A1:M1">
    <sortState ref="A2:M639">
      <sortCondition descending="1" ref="M1:M639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Boomsma</dc:creator>
  <cp:lastModifiedBy>Wouter Boomsma</cp:lastModifiedBy>
  <dcterms:created xsi:type="dcterms:W3CDTF">2015-06-17T21:20:25Z</dcterms:created>
  <dcterms:modified xsi:type="dcterms:W3CDTF">2015-06-17T21:27:26Z</dcterms:modified>
</cp:coreProperties>
</file>