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invariants" sheetId="3" r:id="rId5"/>
    <sheet state="visible" name="evaluation" sheetId="4" r:id="rId6"/>
    <sheet state="visible" name="sign" sheetId="5" r:id="rId7"/>
  </sheets>
  <definedNames/>
  <calcPr/>
</workbook>
</file>

<file path=xl/sharedStrings.xml><?xml version="1.0" encoding="utf-8"?>
<sst xmlns="http://schemas.openxmlformats.org/spreadsheetml/2006/main" count="204" uniqueCount="90">
  <si>
    <t>Date</t>
  </si>
  <si>
    <t>Pageviews</t>
  </si>
  <si>
    <t>invariant metric</t>
  </si>
  <si>
    <t>Clicks</t>
  </si>
  <si>
    <t>Enrollments</t>
  </si>
  <si>
    <t>Payments</t>
  </si>
  <si>
    <t>sub-total</t>
  </si>
  <si>
    <t>not an invariant metric, because the experiment is changing the enrollments</t>
  </si>
  <si>
    <t>cookies</t>
  </si>
  <si>
    <t>user id</t>
  </si>
  <si>
    <t>click-thru probability</t>
  </si>
  <si>
    <t>control</t>
  </si>
  <si>
    <t>total</t>
  </si>
  <si>
    <t>Sat, Oct 11</t>
  </si>
  <si>
    <t>experiment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</si>
  <si>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</si>
  <si>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</si>
  <si>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</si>
  <si>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</si>
  <si>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</si>
  <si>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</si>
  <si>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</si>
  <si>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</si>
  <si>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</si>
  <si>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</si>
  <si>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</si>
  <si>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</si>
  <si>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</si>
  <si>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</si>
  <si>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</si>
  <si>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</si>
  <si>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</si>
  <si>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</si>
  <si>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</si>
  <si>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p_pooled</t>
  </si>
  <si>
    <t>Fri, Oct 31</t>
  </si>
  <si>
    <t>Sat, Nov 1</t>
  </si>
  <si>
    <t>Sun, Nov 2</t>
  </si>
  <si>
    <t>Mon, Nov 3</t>
  </si>
  <si>
    <t>expected probability of control</t>
  </si>
  <si>
    <t>d expected</t>
  </si>
  <si>
    <t>observed p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</si>
  <si>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</si>
  <si>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</si>
  <si>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</si>
  <si>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</si>
  <si>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</si>
  <si>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</si>
  <si>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</si>
  <si>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</si>
  <si>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</si>
  <si>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</si>
  <si>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</si>
  <si>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</si>
  <si>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</si>
  <si>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d_observed</t>
  </si>
  <si>
    <t>SD</t>
  </si>
  <si>
    <t>SD_pooled</t>
  </si>
  <si>
    <t>use only dates that include enrollments and payments</t>
  </si>
  <si>
    <t>clicks</t>
  </si>
  <si>
    <t>enrollments</t>
  </si>
  <si>
    <t>payments</t>
  </si>
  <si>
    <t>gross conversion</t>
  </si>
  <si>
    <t>net conversion</t>
  </si>
  <si>
    <t>alpha</t>
  </si>
  <si>
    <t>d_min</t>
  </si>
  <si>
    <t>z-score</t>
  </si>
  <si>
    <t>margin</t>
  </si>
  <si>
    <t>total (p_pooled)</t>
  </si>
  <si>
    <t>sign enrollment (exp - control)</t>
  </si>
  <si>
    <t>sign payment</t>
  </si>
  <si>
    <t>exp &gt; cont count</t>
  </si>
  <si>
    <t>without bonferroni correction</t>
  </si>
  <si>
    <t>lower range</t>
  </si>
  <si>
    <t>p-value</t>
  </si>
  <si>
    <t>lower</t>
  </si>
  <si>
    <t>upper range</t>
  </si>
  <si>
    <t>total days</t>
  </si>
  <si>
    <t>upper</t>
  </si>
  <si>
    <t>d_expected</t>
  </si>
  <si>
    <t>within interval?</t>
  </si>
  <si>
    <t>using d_observed</t>
  </si>
  <si>
    <t>yes</t>
  </si>
  <si>
    <t>no</t>
  </si>
  <si>
    <t>within interval</t>
  </si>
  <si>
    <t>stat sig</t>
  </si>
  <si>
    <t>pract sig</t>
  </si>
  <si>
    <t>with correction</t>
  </si>
  <si>
    <t>2 metrics</t>
  </si>
  <si>
    <t>alpha/2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</si>
</sst>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4">
    <font>
      <sz val="10.0"/>
      <color rgb="FF000000"/>
      <name val="Arial"/>
    </font>
    <font>
      <sz val="10.0"/>
    </font>
    <font/>
    <font>
      <color rgb="FF494949"/>
      <name val="Helvetica"/>
    </font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164" xfId="0" applyFont="1" applyNumberFormat="1"/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/>
    </xf>
    <xf borderId="0" fillId="0" fontId="1" numFmtId="0" xfId="0" applyFont="1"/>
    <xf borderId="0" fillId="2" fontId="2" numFmtId="0" xfId="0" applyAlignment="1" applyFill="1" applyFont="1">
      <alignment/>
    </xf>
    <xf borderId="0" fillId="2" fontId="2" numFmtId="164" xfId="0" applyFont="1" applyNumberFormat="1"/>
    <xf borderId="0" fillId="3" fontId="2" numFmtId="0" xfId="0" applyAlignment="1" applyFill="1" applyFont="1">
      <alignment/>
    </xf>
    <xf borderId="0" fillId="0" fontId="2" numFmtId="165" xfId="0" applyFont="1" applyNumberFormat="1"/>
    <xf borderId="0" fillId="3" fontId="2" numFmtId="164" xfId="0" applyFont="1" applyNumberFormat="1"/>
    <xf borderId="0" fillId="4" fontId="3" numFmtId="0" xfId="0" applyAlignment="1" applyFill="1" applyFont="1">
      <alignment horizontal="left"/>
    </xf>
    <xf borderId="0" fillId="0" fontId="2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3"/>
      <c r="G1" s="3"/>
    </row>
    <row r="2">
      <c r="A2" s="2" t="s">
        <v>6</v>
      </c>
      <c r="B2" s="4">
        <f t="shared" ref="B2:E2" si="1">sum(B4:B26)</f>
        <v>212163</v>
      </c>
      <c r="C2" s="4">
        <f t="shared" si="1"/>
        <v>17293</v>
      </c>
      <c r="D2" s="4">
        <f t="shared" si="1"/>
        <v>3785</v>
      </c>
      <c r="E2" s="4">
        <f t="shared" si="1"/>
        <v>2033</v>
      </c>
    </row>
    <row r="3">
      <c r="A3" s="2" t="s">
        <v>12</v>
      </c>
      <c r="B3" s="4">
        <f t="shared" ref="B3:E3" si="2">sum(B4:B40)</f>
        <v>345543</v>
      </c>
      <c r="C3" s="4">
        <f t="shared" si="2"/>
        <v>28378</v>
      </c>
      <c r="D3" s="4">
        <f t="shared" si="2"/>
        <v>3785</v>
      </c>
      <c r="E3" s="4">
        <f t="shared" si="2"/>
        <v>2033</v>
      </c>
    </row>
    <row r="4">
      <c r="A4" s="1" t="s">
        <v>13</v>
      </c>
      <c r="B4" s="4">
        <v>7723.0</v>
      </c>
      <c r="C4" s="4">
        <v>687.0</v>
      </c>
      <c r="D4" s="4">
        <v>134.0</v>
      </c>
      <c r="E4" s="4">
        <v>70.0</v>
      </c>
    </row>
    <row r="5">
      <c r="A5" s="1" t="s">
        <v>15</v>
      </c>
      <c r="B5" s="4">
        <v>9102.0</v>
      </c>
      <c r="C5" s="4">
        <v>779.0</v>
      </c>
      <c r="D5" s="4">
        <v>147.0</v>
      </c>
      <c r="E5" s="4">
        <v>70.0</v>
      </c>
    </row>
    <row r="6">
      <c r="A6" s="1" t="s">
        <v>16</v>
      </c>
      <c r="B6" s="4">
        <v>10511.0</v>
      </c>
      <c r="C6" s="4">
        <v>909.0</v>
      </c>
      <c r="D6" s="4">
        <v>167.0</v>
      </c>
      <c r="E6" s="4">
        <v>95.0</v>
      </c>
    </row>
    <row r="7">
      <c r="A7" s="1" t="s">
        <v>17</v>
      </c>
      <c r="B7" s="4">
        <v>9871.0</v>
      </c>
      <c r="C7" s="4">
        <v>836.0</v>
      </c>
      <c r="D7" s="4">
        <v>156.0</v>
      </c>
      <c r="E7" s="4">
        <v>105.0</v>
      </c>
    </row>
    <row r="8">
      <c r="A8" s="1" t="s">
        <v>18</v>
      </c>
      <c r="B8" s="4">
        <v>10014.0</v>
      </c>
      <c r="C8" s="4">
        <v>837.0</v>
      </c>
      <c r="D8" s="4">
        <v>163.0</v>
      </c>
      <c r="E8" s="4">
        <v>64.0</v>
      </c>
    </row>
    <row r="9">
      <c r="A9" s="1" t="s">
        <v>19</v>
      </c>
      <c r="B9" s="4">
        <v>9670.0</v>
      </c>
      <c r="C9" s="4">
        <v>823.0</v>
      </c>
      <c r="D9" s="4">
        <v>138.0</v>
      </c>
      <c r="E9" s="4">
        <v>82.0</v>
      </c>
    </row>
    <row r="10">
      <c r="A10" s="1" t="s">
        <v>20</v>
      </c>
      <c r="B10" s="4">
        <v>9008.0</v>
      </c>
      <c r="C10" s="4">
        <v>748.0</v>
      </c>
      <c r="D10" s="4">
        <v>146.0</v>
      </c>
      <c r="E10" s="4">
        <v>76.0</v>
      </c>
    </row>
    <row r="11">
      <c r="A11" s="1" t="s">
        <v>21</v>
      </c>
      <c r="B11" s="4">
        <v>7434.0</v>
      </c>
      <c r="C11" s="4">
        <v>632.0</v>
      </c>
      <c r="D11" s="4">
        <v>110.0</v>
      </c>
      <c r="E11" s="4">
        <v>70.0</v>
      </c>
    </row>
    <row r="12">
      <c r="A12" s="1" t="s">
        <v>22</v>
      </c>
      <c r="B12" s="4">
        <v>8459.0</v>
      </c>
      <c r="C12" s="4">
        <v>691.0</v>
      </c>
      <c r="D12" s="4">
        <v>131.0</v>
      </c>
      <c r="E12" s="4">
        <v>60.0</v>
      </c>
    </row>
    <row r="13">
      <c r="A13" s="1" t="s">
        <v>23</v>
      </c>
      <c r="B13" s="4">
        <v>10667.0</v>
      </c>
      <c r="C13" s="4">
        <v>861.0</v>
      </c>
      <c r="D13" s="4">
        <v>165.0</v>
      </c>
      <c r="E13" s="4">
        <v>97.0</v>
      </c>
    </row>
    <row r="14">
      <c r="A14" s="1" t="s">
        <v>24</v>
      </c>
      <c r="B14" s="4">
        <v>10660.0</v>
      </c>
      <c r="C14" s="4">
        <v>867.0</v>
      </c>
      <c r="D14" s="4">
        <v>196.0</v>
      </c>
      <c r="E14" s="4">
        <v>105.0</v>
      </c>
    </row>
    <row r="15">
      <c r="A15" s="1" t="s">
        <v>25</v>
      </c>
      <c r="B15" s="4">
        <v>9947.0</v>
      </c>
      <c r="C15" s="4">
        <v>838.0</v>
      </c>
      <c r="D15" s="4">
        <v>162.0</v>
      </c>
      <c r="E15" s="4">
        <v>92.0</v>
      </c>
    </row>
    <row r="16">
      <c r="A16" s="1" t="s">
        <v>26</v>
      </c>
      <c r="B16" s="4">
        <v>8324.0</v>
      </c>
      <c r="C16" s="4">
        <v>665.0</v>
      </c>
      <c r="D16" s="4">
        <v>127.0</v>
      </c>
      <c r="E16" s="4">
        <v>56.0</v>
      </c>
    </row>
    <row r="17">
      <c r="A17" s="1" t="s">
        <v>27</v>
      </c>
      <c r="B17" s="4">
        <v>9434.0</v>
      </c>
      <c r="C17" s="4">
        <v>673.0</v>
      </c>
      <c r="D17" s="4">
        <v>220.0</v>
      </c>
      <c r="E17" s="4">
        <v>122.0</v>
      </c>
    </row>
    <row r="18">
      <c r="A18" s="1" t="s">
        <v>28</v>
      </c>
      <c r="B18" s="4">
        <v>8687.0</v>
      </c>
      <c r="C18" s="4">
        <v>691.0</v>
      </c>
      <c r="D18" s="4">
        <v>176.0</v>
      </c>
      <c r="E18" s="4">
        <v>128.0</v>
      </c>
    </row>
    <row r="19">
      <c r="A19" s="1" t="s">
        <v>29</v>
      </c>
      <c r="B19" s="4">
        <v>8896.0</v>
      </c>
      <c r="C19" s="4">
        <v>708.0</v>
      </c>
      <c r="D19" s="4">
        <v>161.0</v>
      </c>
      <c r="E19" s="4">
        <v>104.0</v>
      </c>
    </row>
    <row r="20">
      <c r="A20" s="1" t="s">
        <v>30</v>
      </c>
      <c r="B20" s="4">
        <v>9535.0</v>
      </c>
      <c r="C20" s="4">
        <v>759.0</v>
      </c>
      <c r="D20" s="4">
        <v>233.0</v>
      </c>
      <c r="E20" s="4">
        <v>124.0</v>
      </c>
    </row>
    <row r="21">
      <c r="A21" s="1" t="s">
        <v>31</v>
      </c>
      <c r="B21" s="4">
        <v>9363.0</v>
      </c>
      <c r="C21" s="4">
        <v>736.0</v>
      </c>
      <c r="D21" s="4">
        <v>154.0</v>
      </c>
      <c r="E21" s="4">
        <v>91.0</v>
      </c>
    </row>
    <row r="22">
      <c r="A22" s="1" t="s">
        <v>32</v>
      </c>
      <c r="B22" s="4">
        <v>9327.0</v>
      </c>
      <c r="C22" s="4">
        <v>739.0</v>
      </c>
      <c r="D22" s="4">
        <v>196.0</v>
      </c>
      <c r="E22" s="4">
        <v>86.0</v>
      </c>
    </row>
    <row r="23">
      <c r="A23" s="1" t="s">
        <v>33</v>
      </c>
      <c r="B23" s="4">
        <v>9345.0</v>
      </c>
      <c r="C23" s="4">
        <v>734.0</v>
      </c>
      <c r="D23" s="4">
        <v>167.0</v>
      </c>
      <c r="E23" s="4">
        <v>75.0</v>
      </c>
    </row>
    <row r="24">
      <c r="A24" s="1" t="s">
        <v>35</v>
      </c>
      <c r="B24" s="4">
        <v>8890.0</v>
      </c>
      <c r="C24" s="4">
        <v>706.0</v>
      </c>
      <c r="D24" s="4">
        <v>174.0</v>
      </c>
      <c r="E24" s="4">
        <v>101.0</v>
      </c>
    </row>
    <row r="25">
      <c r="A25" s="1" t="s">
        <v>36</v>
      </c>
      <c r="B25" s="4">
        <v>8460.0</v>
      </c>
      <c r="C25" s="4">
        <v>681.0</v>
      </c>
      <c r="D25" s="4">
        <v>156.0</v>
      </c>
      <c r="E25" s="4">
        <v>93.0</v>
      </c>
    </row>
    <row r="26">
      <c r="A26" s="1" t="s">
        <v>37</v>
      </c>
      <c r="B26" s="4">
        <v>8836.0</v>
      </c>
      <c r="C26" s="4">
        <v>693.0</v>
      </c>
      <c r="D26" s="4">
        <v>206.0</v>
      </c>
      <c r="E26" s="4">
        <v>67.0</v>
      </c>
    </row>
    <row r="27">
      <c r="A27" s="1" t="s">
        <v>38</v>
      </c>
      <c r="B27" s="4">
        <v>9437.0</v>
      </c>
      <c r="C27" s="4">
        <v>788.0</v>
      </c>
      <c r="D27" s="1"/>
      <c r="E27" s="8"/>
    </row>
    <row r="28">
      <c r="A28" s="1" t="s">
        <v>42</v>
      </c>
      <c r="B28" s="4">
        <v>9420.0</v>
      </c>
      <c r="C28" s="4">
        <v>781.0</v>
      </c>
      <c r="D28" s="1"/>
      <c r="E28" s="8"/>
    </row>
    <row r="29">
      <c r="A29" s="1" t="s">
        <v>43</v>
      </c>
      <c r="B29" s="4">
        <v>9570.0</v>
      </c>
      <c r="C29" s="4">
        <v>805.0</v>
      </c>
      <c r="D29" s="1"/>
      <c r="E29" s="8"/>
    </row>
    <row r="30">
      <c r="A30" s="1" t="s">
        <v>44</v>
      </c>
      <c r="B30" s="4">
        <v>9921.0</v>
      </c>
      <c r="C30" s="4">
        <v>830.0</v>
      </c>
      <c r="D30" s="1"/>
      <c r="E30" s="8"/>
    </row>
    <row r="31">
      <c r="A31" s="1" t="s">
        <v>45</v>
      </c>
      <c r="B31" s="4">
        <v>9424.0</v>
      </c>
      <c r="C31" s="4">
        <v>781.0</v>
      </c>
      <c r="D31" s="1"/>
      <c r="E31" s="8"/>
    </row>
    <row r="32">
      <c r="A32" s="1" t="s">
        <v>46</v>
      </c>
      <c r="B32" s="4">
        <v>9010.0</v>
      </c>
      <c r="C32" s="4">
        <v>756.0</v>
      </c>
      <c r="D32" s="1"/>
      <c r="E32" s="8"/>
    </row>
    <row r="33">
      <c r="A33" s="1" t="s">
        <v>47</v>
      </c>
      <c r="B33" s="4">
        <v>9656.0</v>
      </c>
      <c r="C33" s="4">
        <v>825.0</v>
      </c>
      <c r="D33" s="1"/>
      <c r="E33" s="8"/>
    </row>
    <row r="34">
      <c r="A34" s="1" t="s">
        <v>48</v>
      </c>
      <c r="B34" s="4">
        <v>10419.0</v>
      </c>
      <c r="C34" s="4">
        <v>874.0</v>
      </c>
      <c r="D34" s="1"/>
      <c r="E34" s="8"/>
    </row>
    <row r="35">
      <c r="A35" s="1" t="s">
        <v>49</v>
      </c>
      <c r="B35" s="4">
        <v>9880.0</v>
      </c>
      <c r="C35" s="4">
        <v>830.0</v>
      </c>
      <c r="D35" s="1"/>
      <c r="E35" s="8"/>
    </row>
    <row r="36">
      <c r="A36" s="1" t="s">
        <v>50</v>
      </c>
      <c r="B36" s="4">
        <v>10134.0</v>
      </c>
      <c r="C36" s="4">
        <v>801.0</v>
      </c>
      <c r="D36" s="1"/>
      <c r="E36" s="8"/>
    </row>
    <row r="37">
      <c r="A37" s="1" t="s">
        <v>51</v>
      </c>
      <c r="B37" s="4">
        <v>9717.0</v>
      </c>
      <c r="C37" s="4">
        <v>814.0</v>
      </c>
      <c r="D37" s="1"/>
      <c r="E37" s="8"/>
    </row>
    <row r="38">
      <c r="A38" s="1" t="s">
        <v>52</v>
      </c>
      <c r="B38" s="4">
        <v>9192.0</v>
      </c>
      <c r="C38" s="4">
        <v>735.0</v>
      </c>
      <c r="D38" s="1"/>
      <c r="E38" s="8"/>
    </row>
    <row r="39">
      <c r="A39" s="1" t="s">
        <v>53</v>
      </c>
      <c r="B39" s="4">
        <v>8630.0</v>
      </c>
      <c r="C39" s="4">
        <v>743.0</v>
      </c>
      <c r="D39" s="1"/>
      <c r="E39" s="8"/>
    </row>
    <row r="40">
      <c r="A40" s="1" t="s">
        <v>54</v>
      </c>
      <c r="B40" s="4">
        <v>8970.0</v>
      </c>
      <c r="C40" s="4">
        <v>722.0</v>
      </c>
      <c r="D40" s="1"/>
      <c r="E40" s="8"/>
    </row>
    <row r="41">
      <c r="A41" s="1"/>
      <c r="B41" s="4"/>
      <c r="C41" s="4"/>
      <c r="D41" s="1"/>
      <c r="E41" s="8"/>
    </row>
    <row r="42">
      <c r="A42" s="1"/>
      <c r="B42" s="4"/>
      <c r="C42" s="4"/>
      <c r="D42" s="1"/>
      <c r="E4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3</v>
      </c>
      <c r="D1" s="1" t="s">
        <v>4</v>
      </c>
      <c r="E1" s="1" t="s">
        <v>5</v>
      </c>
    </row>
    <row r="2">
      <c r="A2" s="2" t="s">
        <v>6</v>
      </c>
      <c r="B2" s="4">
        <f t="shared" ref="B2:E2" si="1">sum(B4:B26)</f>
        <v>211362</v>
      </c>
      <c r="C2" s="4">
        <f t="shared" si="1"/>
        <v>17260</v>
      </c>
      <c r="D2" s="4">
        <f t="shared" si="1"/>
        <v>3423</v>
      </c>
      <c r="E2" s="4">
        <f t="shared" si="1"/>
        <v>1945</v>
      </c>
    </row>
    <row r="3">
      <c r="A3" s="2" t="s">
        <v>12</v>
      </c>
      <c r="B3" s="4">
        <f t="shared" ref="B3:E3" si="2">sum(B4:B40)</f>
        <v>344660</v>
      </c>
      <c r="C3" s="4">
        <f t="shared" si="2"/>
        <v>28325</v>
      </c>
      <c r="D3" s="4">
        <f t="shared" si="2"/>
        <v>3423</v>
      </c>
      <c r="E3" s="4">
        <f t="shared" si="2"/>
        <v>1945</v>
      </c>
    </row>
    <row r="4">
      <c r="A4" s="1" t="s">
        <v>13</v>
      </c>
      <c r="B4" s="4">
        <v>7716.0</v>
      </c>
      <c r="C4" s="4">
        <v>686.0</v>
      </c>
      <c r="D4" s="4">
        <v>105.0</v>
      </c>
      <c r="E4" s="4">
        <v>34.0</v>
      </c>
    </row>
    <row r="5">
      <c r="A5" s="1" t="s">
        <v>15</v>
      </c>
      <c r="B5" s="4">
        <v>9288.0</v>
      </c>
      <c r="C5" s="4">
        <v>785.0</v>
      </c>
      <c r="D5" s="4">
        <v>116.0</v>
      </c>
      <c r="E5" s="4">
        <v>91.0</v>
      </c>
    </row>
    <row r="6">
      <c r="A6" s="1" t="s">
        <v>16</v>
      </c>
      <c r="B6" s="4">
        <v>10480.0</v>
      </c>
      <c r="C6" s="4">
        <v>884.0</v>
      </c>
      <c r="D6" s="4">
        <v>145.0</v>
      </c>
      <c r="E6" s="4">
        <v>79.0</v>
      </c>
    </row>
    <row r="7">
      <c r="A7" s="1" t="s">
        <v>17</v>
      </c>
      <c r="B7" s="4">
        <v>9867.0</v>
      </c>
      <c r="C7" s="4">
        <v>827.0</v>
      </c>
      <c r="D7" s="4">
        <v>138.0</v>
      </c>
      <c r="E7" s="4">
        <v>92.0</v>
      </c>
    </row>
    <row r="8">
      <c r="A8" s="1" t="s">
        <v>18</v>
      </c>
      <c r="B8" s="4">
        <v>9793.0</v>
      </c>
      <c r="C8" s="4">
        <v>832.0</v>
      </c>
      <c r="D8" s="6">
        <v>140.0</v>
      </c>
      <c r="E8" s="4">
        <v>94.0</v>
      </c>
    </row>
    <row r="9">
      <c r="A9" s="1" t="s">
        <v>19</v>
      </c>
      <c r="B9" s="4">
        <v>9500.0</v>
      </c>
      <c r="C9" s="4">
        <v>788.0</v>
      </c>
      <c r="D9" s="4">
        <v>129.0</v>
      </c>
      <c r="E9" s="4">
        <v>61.0</v>
      </c>
    </row>
    <row r="10">
      <c r="A10" s="1" t="s">
        <v>20</v>
      </c>
      <c r="B10" s="4">
        <v>9088.0</v>
      </c>
      <c r="C10" s="4">
        <v>780.0</v>
      </c>
      <c r="D10" s="4">
        <v>127.0</v>
      </c>
      <c r="E10" s="4">
        <v>44.0</v>
      </c>
    </row>
    <row r="11">
      <c r="A11" s="1" t="s">
        <v>21</v>
      </c>
      <c r="B11" s="4">
        <v>7664.0</v>
      </c>
      <c r="C11" s="4">
        <v>652.0</v>
      </c>
      <c r="D11" s="4">
        <v>94.0</v>
      </c>
      <c r="E11" s="4">
        <v>62.0</v>
      </c>
    </row>
    <row r="12">
      <c r="A12" s="1" t="s">
        <v>22</v>
      </c>
      <c r="B12" s="4">
        <v>8434.0</v>
      </c>
      <c r="C12" s="4">
        <v>697.0</v>
      </c>
      <c r="D12" s="4">
        <v>120.0</v>
      </c>
      <c r="E12" s="4">
        <v>77.0</v>
      </c>
    </row>
    <row r="13">
      <c r="A13" s="1" t="s">
        <v>23</v>
      </c>
      <c r="B13" s="4">
        <v>10496.0</v>
      </c>
      <c r="C13" s="4">
        <v>860.0</v>
      </c>
      <c r="D13" s="4">
        <v>153.0</v>
      </c>
      <c r="E13" s="4">
        <v>98.0</v>
      </c>
    </row>
    <row r="14">
      <c r="A14" s="1" t="s">
        <v>24</v>
      </c>
      <c r="B14" s="4">
        <v>10551.0</v>
      </c>
      <c r="C14" s="4">
        <v>864.0</v>
      </c>
      <c r="D14" s="4">
        <v>143.0</v>
      </c>
      <c r="E14" s="4">
        <v>71.0</v>
      </c>
    </row>
    <row r="15">
      <c r="A15" s="1" t="s">
        <v>25</v>
      </c>
      <c r="B15" s="4">
        <v>9737.0</v>
      </c>
      <c r="C15" s="4">
        <v>801.0</v>
      </c>
      <c r="D15" s="4">
        <v>128.0</v>
      </c>
      <c r="E15" s="4">
        <v>70.0</v>
      </c>
    </row>
    <row r="16">
      <c r="A16" s="1" t="s">
        <v>26</v>
      </c>
      <c r="B16" s="4">
        <v>8176.0</v>
      </c>
      <c r="C16" s="4">
        <v>642.0</v>
      </c>
      <c r="D16" s="4">
        <v>122.0</v>
      </c>
      <c r="E16" s="4">
        <v>68.0</v>
      </c>
    </row>
    <row r="17">
      <c r="A17" s="1" t="s">
        <v>27</v>
      </c>
      <c r="B17" s="4">
        <v>9402.0</v>
      </c>
      <c r="C17" s="4">
        <v>697.0</v>
      </c>
      <c r="D17" s="4">
        <v>194.0</v>
      </c>
      <c r="E17" s="4">
        <v>94.0</v>
      </c>
    </row>
    <row r="18">
      <c r="A18" s="1" t="s">
        <v>28</v>
      </c>
      <c r="B18" s="4">
        <v>8669.0</v>
      </c>
      <c r="C18" s="4">
        <v>669.0</v>
      </c>
      <c r="D18" s="4">
        <v>127.0</v>
      </c>
      <c r="E18" s="4">
        <v>81.0</v>
      </c>
    </row>
    <row r="19">
      <c r="A19" s="1" t="s">
        <v>29</v>
      </c>
      <c r="B19" s="4">
        <v>8881.0</v>
      </c>
      <c r="C19" s="4">
        <v>693.0</v>
      </c>
      <c r="D19" s="4">
        <v>153.0</v>
      </c>
      <c r="E19" s="4">
        <v>101.0</v>
      </c>
    </row>
    <row r="20">
      <c r="A20" s="1" t="s">
        <v>30</v>
      </c>
      <c r="B20" s="4">
        <v>9655.0</v>
      </c>
      <c r="C20" s="4">
        <v>771.0</v>
      </c>
      <c r="D20" s="4">
        <v>213.0</v>
      </c>
      <c r="E20" s="4">
        <v>119.0</v>
      </c>
    </row>
    <row r="21">
      <c r="A21" s="1" t="s">
        <v>31</v>
      </c>
      <c r="B21" s="4">
        <v>9396.0</v>
      </c>
      <c r="C21" s="4">
        <v>736.0</v>
      </c>
      <c r="D21" s="4">
        <v>162.0</v>
      </c>
      <c r="E21" s="4">
        <v>120.0</v>
      </c>
    </row>
    <row r="22">
      <c r="A22" s="1" t="s">
        <v>32</v>
      </c>
      <c r="B22" s="4">
        <v>9262.0</v>
      </c>
      <c r="C22" s="4">
        <v>727.0</v>
      </c>
      <c r="D22" s="4">
        <v>201.0</v>
      </c>
      <c r="E22" s="4">
        <v>96.0</v>
      </c>
    </row>
    <row r="23">
      <c r="A23" s="1" t="s">
        <v>33</v>
      </c>
      <c r="B23" s="4">
        <v>9308.0</v>
      </c>
      <c r="C23" s="4">
        <v>728.0</v>
      </c>
      <c r="D23" s="4">
        <v>207.0</v>
      </c>
      <c r="E23" s="4">
        <v>67.0</v>
      </c>
    </row>
    <row r="24">
      <c r="A24" s="1" t="s">
        <v>35</v>
      </c>
      <c r="B24" s="4">
        <v>8715.0</v>
      </c>
      <c r="C24" s="4">
        <v>722.0</v>
      </c>
      <c r="D24" s="4">
        <v>182.0</v>
      </c>
      <c r="E24" s="4">
        <v>123.0</v>
      </c>
    </row>
    <row r="25">
      <c r="A25" s="1" t="s">
        <v>36</v>
      </c>
      <c r="B25" s="4">
        <v>8448.0</v>
      </c>
      <c r="C25" s="4">
        <v>695.0</v>
      </c>
      <c r="D25" s="4">
        <v>142.0</v>
      </c>
      <c r="E25" s="4">
        <v>100.0</v>
      </c>
    </row>
    <row r="26">
      <c r="A26" s="1" t="s">
        <v>37</v>
      </c>
      <c r="B26" s="4">
        <v>8836.0</v>
      </c>
      <c r="C26" s="4">
        <v>724.0</v>
      </c>
      <c r="D26" s="4">
        <v>182.0</v>
      </c>
      <c r="E26" s="4">
        <v>103.0</v>
      </c>
    </row>
    <row r="27">
      <c r="A27" s="1" t="s">
        <v>38</v>
      </c>
      <c r="B27" s="4">
        <v>9359.0</v>
      </c>
      <c r="C27" s="4">
        <v>789.0</v>
      </c>
      <c r="D27" s="8"/>
      <c r="E27" s="8"/>
    </row>
    <row r="28">
      <c r="A28" s="1" t="s">
        <v>42</v>
      </c>
      <c r="B28" s="4">
        <v>9427.0</v>
      </c>
      <c r="C28" s="4">
        <v>743.0</v>
      </c>
      <c r="D28" s="8"/>
      <c r="E28" s="8"/>
    </row>
    <row r="29">
      <c r="A29" s="1" t="s">
        <v>43</v>
      </c>
      <c r="B29" s="4">
        <v>9633.0</v>
      </c>
      <c r="C29" s="4">
        <v>808.0</v>
      </c>
      <c r="D29" s="8"/>
      <c r="E29" s="8"/>
    </row>
    <row r="30">
      <c r="A30" s="1" t="s">
        <v>44</v>
      </c>
      <c r="B30" s="4">
        <v>9842.0</v>
      </c>
      <c r="C30" s="4">
        <v>831.0</v>
      </c>
      <c r="D30" s="8"/>
      <c r="E30" s="8"/>
    </row>
    <row r="31">
      <c r="A31" s="1" t="s">
        <v>45</v>
      </c>
      <c r="B31" s="4">
        <v>9272.0</v>
      </c>
      <c r="C31" s="4">
        <v>767.0</v>
      </c>
      <c r="D31" s="8"/>
      <c r="E31" s="8"/>
    </row>
    <row r="32">
      <c r="A32" s="1" t="s">
        <v>46</v>
      </c>
      <c r="B32" s="4">
        <v>8969.0</v>
      </c>
      <c r="C32" s="4">
        <v>760.0</v>
      </c>
      <c r="D32" s="8"/>
      <c r="E32" s="8"/>
    </row>
    <row r="33">
      <c r="A33" s="1" t="s">
        <v>47</v>
      </c>
      <c r="B33" s="4">
        <v>9697.0</v>
      </c>
      <c r="C33" s="4">
        <v>850.0</v>
      </c>
      <c r="D33" s="8"/>
      <c r="E33" s="8"/>
    </row>
    <row r="34">
      <c r="A34" s="1" t="s">
        <v>48</v>
      </c>
      <c r="B34" s="4">
        <v>10445.0</v>
      </c>
      <c r="C34" s="4">
        <v>851.0</v>
      </c>
      <c r="D34" s="8"/>
      <c r="E34" s="8"/>
    </row>
    <row r="35">
      <c r="A35" s="1" t="s">
        <v>49</v>
      </c>
      <c r="B35" s="4">
        <v>9931.0</v>
      </c>
      <c r="C35" s="4">
        <v>831.0</v>
      </c>
      <c r="D35" s="8"/>
      <c r="E35" s="8"/>
    </row>
    <row r="36">
      <c r="A36" s="1" t="s">
        <v>50</v>
      </c>
      <c r="B36" s="4">
        <v>10042.0</v>
      </c>
      <c r="C36" s="4">
        <v>802.0</v>
      </c>
      <c r="D36" s="8"/>
      <c r="E36" s="8"/>
    </row>
    <row r="37">
      <c r="A37" s="1" t="s">
        <v>51</v>
      </c>
      <c r="B37" s="4">
        <v>9721.0</v>
      </c>
      <c r="C37" s="4">
        <v>829.0</v>
      </c>
      <c r="D37" s="8"/>
      <c r="E37" s="8"/>
    </row>
    <row r="38">
      <c r="A38" s="1" t="s">
        <v>52</v>
      </c>
      <c r="B38" s="4">
        <v>9304.0</v>
      </c>
      <c r="C38" s="4">
        <v>770.0</v>
      </c>
      <c r="D38" s="8"/>
      <c r="E38" s="8"/>
    </row>
    <row r="39">
      <c r="A39" s="1" t="s">
        <v>53</v>
      </c>
      <c r="B39" s="4">
        <v>8668.0</v>
      </c>
      <c r="C39" s="4">
        <v>724.0</v>
      </c>
      <c r="D39" s="8"/>
      <c r="E39" s="8"/>
    </row>
    <row r="40">
      <c r="A40" s="1" t="s">
        <v>54</v>
      </c>
      <c r="B40" s="4">
        <v>8988.0</v>
      </c>
      <c r="C40" s="4">
        <v>710.0</v>
      </c>
      <c r="D40" s="8"/>
      <c r="E4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2</v>
      </c>
      <c r="C2" s="3" t="s">
        <v>2</v>
      </c>
      <c r="D2" s="3" t="s">
        <v>7</v>
      </c>
      <c r="H2" s="3" t="s">
        <v>2</v>
      </c>
    </row>
    <row r="3">
      <c r="B3" s="3" t="s">
        <v>8</v>
      </c>
      <c r="D3" s="3" t="s">
        <v>9</v>
      </c>
    </row>
    <row r="4">
      <c r="B4" s="1" t="s">
        <v>1</v>
      </c>
      <c r="C4" s="1" t="s">
        <v>3</v>
      </c>
      <c r="D4" s="1" t="s">
        <v>4</v>
      </c>
      <c r="E4" s="1" t="s">
        <v>5</v>
      </c>
      <c r="H4" s="3" t="s">
        <v>10</v>
      </c>
      <c r="I4" s="3"/>
      <c r="J4" s="3"/>
    </row>
    <row r="5">
      <c r="A5" s="3" t="s">
        <v>11</v>
      </c>
      <c r="B5">
        <v>345543.0</v>
      </c>
      <c r="C5">
        <v>28378.0</v>
      </c>
      <c r="D5">
        <v>3785.0</v>
      </c>
      <c r="E5">
        <v>2033.0</v>
      </c>
      <c r="G5" s="3" t="s">
        <v>11</v>
      </c>
      <c r="H5" s="5">
        <f t="shared" ref="H5:H7" si="1">C5/B5</f>
        <v>0.08212581357</v>
      </c>
      <c r="I5" s="5"/>
      <c r="J5" s="5"/>
    </row>
    <row r="6">
      <c r="A6" s="3" t="s">
        <v>14</v>
      </c>
      <c r="B6">
        <v>344660.0</v>
      </c>
      <c r="C6">
        <v>28325.0</v>
      </c>
      <c r="D6">
        <v>3423.0</v>
      </c>
      <c r="E6">
        <v>1945.0</v>
      </c>
      <c r="G6" s="3" t="s">
        <v>14</v>
      </c>
      <c r="H6" s="5">
        <f t="shared" si="1"/>
        <v>0.08218244067</v>
      </c>
      <c r="I6" s="5"/>
      <c r="J6" s="5"/>
    </row>
    <row r="7">
      <c r="A7" s="3" t="s">
        <v>12</v>
      </c>
      <c r="B7">
        <f t="shared" ref="B7:E7" si="2">sum(B5:B6)</f>
        <v>690203</v>
      </c>
      <c r="C7">
        <f t="shared" si="2"/>
        <v>56703</v>
      </c>
      <c r="D7">
        <f t="shared" si="2"/>
        <v>7208</v>
      </c>
      <c r="E7">
        <f t="shared" si="2"/>
        <v>3978</v>
      </c>
      <c r="G7" s="3" t="s">
        <v>34</v>
      </c>
      <c r="H7" s="5">
        <f t="shared" si="1"/>
        <v>0.0821540909</v>
      </c>
      <c r="I7" s="5"/>
      <c r="J7" s="5"/>
    </row>
    <row r="8">
      <c r="A8" s="3" t="s">
        <v>39</v>
      </c>
      <c r="B8" s="7">
        <v>0.5</v>
      </c>
      <c r="C8" s="7">
        <v>0.5</v>
      </c>
      <c r="D8" s="7">
        <v>0.5</v>
      </c>
      <c r="E8" s="7">
        <v>0.5</v>
      </c>
      <c r="G8" s="3" t="s">
        <v>40</v>
      </c>
      <c r="H8" s="7">
        <v>0.0</v>
      </c>
      <c r="I8" s="7"/>
      <c r="J8" s="7"/>
    </row>
    <row r="9">
      <c r="A9" s="9" t="s">
        <v>41</v>
      </c>
      <c r="B9" s="10">
        <f t="shared" ref="B9:E9" si="3">B5/B7</f>
        <v>0.5006396669</v>
      </c>
      <c r="C9" s="10">
        <f t="shared" si="3"/>
        <v>0.5004673474</v>
      </c>
      <c r="D9" s="10">
        <f t="shared" si="3"/>
        <v>0.5251109878</v>
      </c>
      <c r="E9" s="10">
        <f t="shared" si="3"/>
        <v>0.5110608346</v>
      </c>
      <c r="G9" s="3" t="s">
        <v>55</v>
      </c>
      <c r="H9" s="5">
        <f>H6-H5</f>
        <v>0.00005662709159</v>
      </c>
      <c r="I9" s="5"/>
      <c r="J9" s="5"/>
    </row>
    <row r="10">
      <c r="A10" s="3" t="s">
        <v>56</v>
      </c>
      <c r="B10" s="5">
        <f t="shared" ref="B10:E10" si="4">sqrt(0.5*0.5/B7)</f>
        <v>0.0006018407403</v>
      </c>
      <c r="C10" s="5">
        <f t="shared" si="4"/>
        <v>0.00209974708</v>
      </c>
      <c r="D10" s="5">
        <f t="shared" si="4"/>
        <v>0.005889285593</v>
      </c>
      <c r="E10" s="5">
        <f t="shared" si="4"/>
        <v>0.007927524903</v>
      </c>
      <c r="G10" s="3" t="s">
        <v>57</v>
      </c>
      <c r="H10" s="5">
        <f>sqrt(H7*(1-H7)*(1/B5 + 1/B6))</f>
        <v>0.0006610608156</v>
      </c>
      <c r="I10" s="5"/>
      <c r="J10" s="5"/>
    </row>
    <row r="11">
      <c r="A11" s="3" t="s">
        <v>64</v>
      </c>
      <c r="B11" s="7">
        <v>0.05</v>
      </c>
      <c r="C11" s="7">
        <v>0.05</v>
      </c>
      <c r="D11" s="7">
        <v>0.05</v>
      </c>
      <c r="E11" s="7">
        <v>0.05</v>
      </c>
      <c r="G11" s="3" t="s">
        <v>65</v>
      </c>
      <c r="H11" s="5"/>
      <c r="I11" s="7"/>
      <c r="J11" s="7"/>
    </row>
    <row r="12">
      <c r="A12" s="3" t="s">
        <v>66</v>
      </c>
      <c r="B12" s="7">
        <v>1.96</v>
      </c>
      <c r="C12" s="7">
        <v>1.96</v>
      </c>
      <c r="D12" s="7">
        <v>1.96</v>
      </c>
      <c r="E12" s="7">
        <v>1.96</v>
      </c>
      <c r="G12" s="3" t="s">
        <v>66</v>
      </c>
      <c r="H12" s="5"/>
      <c r="I12" s="7"/>
      <c r="J12" s="7"/>
    </row>
    <row r="13">
      <c r="A13" s="3" t="s">
        <v>67</v>
      </c>
      <c r="B13" s="5">
        <f t="shared" ref="B13:E13" si="5">B12*B10</f>
        <v>0.001179607851</v>
      </c>
      <c r="C13" s="5">
        <f t="shared" si="5"/>
        <v>0.004115504276</v>
      </c>
      <c r="D13" s="5">
        <f t="shared" si="5"/>
        <v>0.01154299976</v>
      </c>
      <c r="E13" s="5">
        <f t="shared" si="5"/>
        <v>0.01553794881</v>
      </c>
      <c r="G13" s="3" t="s">
        <v>67</v>
      </c>
      <c r="H13" s="5">
        <f>1.96*H10</f>
        <v>0.001295679199</v>
      </c>
      <c r="I13" s="5"/>
      <c r="J13" s="5"/>
    </row>
    <row r="14">
      <c r="A14" s="11" t="s">
        <v>73</v>
      </c>
      <c r="B14" s="13">
        <f t="shared" ref="B14:E14" si="6">B8-B13</f>
        <v>0.4988203921</v>
      </c>
      <c r="C14" s="13">
        <f t="shared" si="6"/>
        <v>0.4958844957</v>
      </c>
      <c r="D14" s="13">
        <f t="shared" si="6"/>
        <v>0.4884570002</v>
      </c>
      <c r="E14" s="13">
        <f t="shared" si="6"/>
        <v>0.4844620512</v>
      </c>
      <c r="G14" s="3" t="s">
        <v>75</v>
      </c>
      <c r="H14" s="5">
        <f>H8-H13</f>
        <v>-0.001295679199</v>
      </c>
      <c r="I14" s="5"/>
      <c r="J14" s="5"/>
    </row>
    <row r="15">
      <c r="A15" s="11" t="s">
        <v>76</v>
      </c>
      <c r="B15" s="13">
        <f t="shared" ref="B15:E15" si="7">B8+B13</f>
        <v>0.5011796079</v>
      </c>
      <c r="C15" s="13">
        <f t="shared" si="7"/>
        <v>0.5041155043</v>
      </c>
      <c r="D15" s="13">
        <f t="shared" si="7"/>
        <v>0.5115429998</v>
      </c>
      <c r="E15" s="13">
        <f t="shared" si="7"/>
        <v>0.5155379488</v>
      </c>
      <c r="G15" s="3" t="s">
        <v>78</v>
      </c>
      <c r="H15" s="5">
        <f>H8+H13</f>
        <v>0.001295679199</v>
      </c>
      <c r="I15" s="5"/>
      <c r="J15" s="5"/>
    </row>
    <row r="16">
      <c r="A16" s="3" t="s">
        <v>80</v>
      </c>
      <c r="B16" s="3" t="s">
        <v>82</v>
      </c>
      <c r="C16" s="3" t="s">
        <v>82</v>
      </c>
      <c r="D16" s="3" t="s">
        <v>83</v>
      </c>
      <c r="E16" s="3" t="s">
        <v>82</v>
      </c>
      <c r="H16" s="3" t="s">
        <v>82</v>
      </c>
      <c r="I16" s="3"/>
      <c r="J16" s="3"/>
    </row>
    <row r="17">
      <c r="G17" s="3"/>
      <c r="I17" s="3"/>
      <c r="J17" s="3"/>
    </row>
    <row r="18">
      <c r="G18" s="3"/>
      <c r="I18" s="3"/>
      <c r="J1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58</v>
      </c>
    </row>
    <row r="3">
      <c r="B3" s="3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3"/>
      <c r="H3" s="3"/>
    </row>
    <row r="4">
      <c r="A4" s="3" t="s">
        <v>11</v>
      </c>
      <c r="B4">
        <f>Control!C2</f>
        <v>17293</v>
      </c>
      <c r="C4">
        <f>Control!D2</f>
        <v>3785</v>
      </c>
      <c r="D4">
        <f>Control!E2</f>
        <v>2033</v>
      </c>
      <c r="E4" s="5">
        <f t="shared" ref="E4:E6" si="1">C4/B4</f>
        <v>0.2188746892</v>
      </c>
      <c r="F4" s="5">
        <f t="shared" ref="F4:F6" si="2">D4/B4</f>
        <v>0.1175620193</v>
      </c>
    </row>
    <row r="5">
      <c r="A5" s="3" t="s">
        <v>14</v>
      </c>
      <c r="B5">
        <f>Experiment!C2</f>
        <v>17260</v>
      </c>
      <c r="C5">
        <f>Experiment!D2</f>
        <v>3423</v>
      </c>
      <c r="D5">
        <f>Experiment!E2</f>
        <v>1945</v>
      </c>
      <c r="E5" s="5">
        <f t="shared" si="1"/>
        <v>0.1983198146</v>
      </c>
      <c r="F5" s="5">
        <f t="shared" si="2"/>
        <v>0.1126882966</v>
      </c>
    </row>
    <row r="6">
      <c r="A6" s="3" t="s">
        <v>68</v>
      </c>
      <c r="B6">
        <f t="shared" ref="B6:D6" si="3">sum(B4:B5)</f>
        <v>34553</v>
      </c>
      <c r="C6">
        <f t="shared" si="3"/>
        <v>7208</v>
      </c>
      <c r="D6">
        <f t="shared" si="3"/>
        <v>3978</v>
      </c>
      <c r="E6" s="5">
        <f t="shared" si="1"/>
        <v>0.2086070674</v>
      </c>
      <c r="F6" s="5">
        <f t="shared" si="2"/>
        <v>0.1151274853</v>
      </c>
    </row>
    <row r="7">
      <c r="A7" s="3"/>
      <c r="E7" s="5"/>
      <c r="F7" s="5"/>
    </row>
    <row r="8">
      <c r="B8" s="3" t="s">
        <v>72</v>
      </c>
      <c r="D8" s="3" t="s">
        <v>57</v>
      </c>
      <c r="E8" s="12">
        <f>sqrt(E6*(1-E6)*(1/B4+1/B5))</f>
        <v>0.004371675385</v>
      </c>
      <c r="F8" s="12">
        <f>sqrt(F6*(1-F6)*(1/B4+1/B5))</f>
        <v>0.003434133513</v>
      </c>
    </row>
    <row r="9">
      <c r="D9" s="3" t="s">
        <v>64</v>
      </c>
      <c r="E9" s="15">
        <v>0.05</v>
      </c>
      <c r="F9" s="15">
        <v>0.05</v>
      </c>
    </row>
    <row r="10">
      <c r="D10" s="3" t="s">
        <v>66</v>
      </c>
      <c r="E10" s="15">
        <v>1.96</v>
      </c>
      <c r="F10" s="15">
        <v>1.96</v>
      </c>
    </row>
    <row r="11">
      <c r="D11" s="3" t="s">
        <v>67</v>
      </c>
      <c r="E11" s="12">
        <f t="shared" ref="E11:F11" si="4">E10*E8</f>
        <v>0.008568483755</v>
      </c>
      <c r="F11" s="12">
        <f t="shared" si="4"/>
        <v>0.006730901685</v>
      </c>
    </row>
    <row r="12">
      <c r="D12" s="3" t="s">
        <v>79</v>
      </c>
      <c r="E12" s="15">
        <v>0.0</v>
      </c>
      <c r="F12" s="15">
        <v>0.0</v>
      </c>
    </row>
    <row r="13">
      <c r="D13" s="3" t="s">
        <v>55</v>
      </c>
      <c r="E13" s="12">
        <f t="shared" ref="E13:F13" si="5">E5-E4</f>
        <v>-0.02055487458</v>
      </c>
      <c r="F13" s="12">
        <f t="shared" si="5"/>
        <v>-0.004873722675</v>
      </c>
    </row>
    <row r="14">
      <c r="D14" s="3" t="s">
        <v>65</v>
      </c>
      <c r="E14" s="15">
        <v>0.01</v>
      </c>
      <c r="F14" s="15">
        <v>0.0075</v>
      </c>
    </row>
    <row r="15">
      <c r="B15" s="3" t="s">
        <v>81</v>
      </c>
      <c r="D15" s="3" t="s">
        <v>75</v>
      </c>
      <c r="E15" s="12">
        <f t="shared" ref="E15:F15" si="6">E13-E11</f>
        <v>-0.02912335834</v>
      </c>
      <c r="F15" s="12">
        <f t="shared" si="6"/>
        <v>-0.01160462436</v>
      </c>
    </row>
    <row r="16">
      <c r="D16" s="3" t="s">
        <v>78</v>
      </c>
      <c r="E16" s="12">
        <f t="shared" ref="E16:F16" si="7">E13+E11</f>
        <v>-0.01198639083</v>
      </c>
      <c r="F16" s="12">
        <f t="shared" si="7"/>
        <v>0.001857179011</v>
      </c>
    </row>
    <row r="17">
      <c r="D17" s="3" t="s">
        <v>84</v>
      </c>
      <c r="E17" s="3" t="s">
        <v>83</v>
      </c>
      <c r="F17" s="3" t="s">
        <v>82</v>
      </c>
    </row>
    <row r="18">
      <c r="D18" s="3" t="s">
        <v>85</v>
      </c>
      <c r="E18" s="3" t="s">
        <v>82</v>
      </c>
      <c r="F18" s="3" t="s">
        <v>83</v>
      </c>
    </row>
    <row r="19">
      <c r="D19" s="3" t="s">
        <v>86</v>
      </c>
      <c r="E19" s="3" t="s">
        <v>82</v>
      </c>
      <c r="F19" s="3" t="s">
        <v>83</v>
      </c>
    </row>
    <row r="21">
      <c r="B21" s="3" t="s">
        <v>87</v>
      </c>
      <c r="C21" s="3" t="s">
        <v>88</v>
      </c>
      <c r="D21" s="3" t="s">
        <v>64</v>
      </c>
      <c r="E21">
        <f t="shared" ref="E21:F21" si="8">0.05/2</f>
        <v>0.025</v>
      </c>
      <c r="F21">
        <f t="shared" si="8"/>
        <v>0.025</v>
      </c>
    </row>
    <row r="22">
      <c r="D22" s="3" t="s">
        <v>89</v>
      </c>
      <c r="E22" s="3">
        <f t="shared" ref="E22:F22" si="9">E21/2</f>
        <v>0.0125</v>
      </c>
      <c r="F22" s="3">
        <f t="shared" si="9"/>
        <v>0.0125</v>
      </c>
    </row>
    <row r="23">
      <c r="D23" s="3" t="s">
        <v>66</v>
      </c>
      <c r="E23" s="3">
        <v>2.24</v>
      </c>
      <c r="F23" s="3">
        <v>2.24</v>
      </c>
    </row>
    <row r="24">
      <c r="D24" s="3" t="s">
        <v>67</v>
      </c>
      <c r="E24" s="5">
        <f t="shared" ref="E24:F24" si="10">E23*E8</f>
        <v>0.009792552863</v>
      </c>
      <c r="F24" s="5">
        <f t="shared" si="10"/>
        <v>0.007692459069</v>
      </c>
    </row>
    <row r="25">
      <c r="D25" s="3" t="s">
        <v>75</v>
      </c>
      <c r="E25" s="5">
        <f t="shared" ref="E25:F25" si="11">E13-E24</f>
        <v>-0.03034742744</v>
      </c>
      <c r="F25" s="5">
        <f t="shared" si="11"/>
        <v>-0.01256618174</v>
      </c>
    </row>
    <row r="26">
      <c r="D26" s="3" t="s">
        <v>78</v>
      </c>
      <c r="E26" s="5">
        <f t="shared" ref="E26:F26" si="12">E13+E24</f>
        <v>-0.01076232172</v>
      </c>
      <c r="F26" s="5">
        <f t="shared" si="12"/>
        <v>0.002818736394</v>
      </c>
    </row>
    <row r="27">
      <c r="D27" s="3" t="s">
        <v>84</v>
      </c>
      <c r="E27" s="3" t="s">
        <v>82</v>
      </c>
      <c r="F27" s="3" t="s">
        <v>82</v>
      </c>
    </row>
    <row r="28">
      <c r="D28" s="3" t="s">
        <v>85</v>
      </c>
      <c r="E28" s="3" t="s">
        <v>82</v>
      </c>
      <c r="F28" s="3" t="s">
        <v>83</v>
      </c>
    </row>
    <row r="29">
      <c r="D29" s="3" t="s">
        <v>86</v>
      </c>
      <c r="E29" s="3" t="s">
        <v>82</v>
      </c>
      <c r="F29" s="3" t="s">
        <v>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69</v>
      </c>
      <c r="C1" s="3" t="s">
        <v>70</v>
      </c>
      <c r="F1" s="3" t="s">
        <v>62</v>
      </c>
      <c r="G1" s="3" t="s">
        <v>63</v>
      </c>
    </row>
    <row r="2">
      <c r="A2" s="3" t="s">
        <v>71</v>
      </c>
      <c r="B2">
        <f t="shared" ref="B2:C2" si="1">sum(B4:B26)</f>
        <v>4</v>
      </c>
      <c r="C2">
        <f t="shared" si="1"/>
        <v>10</v>
      </c>
      <c r="E2" s="3" t="s">
        <v>74</v>
      </c>
      <c r="F2" s="14">
        <v>0.0026</v>
      </c>
      <c r="G2" s="14">
        <v>0.6776</v>
      </c>
    </row>
    <row r="3">
      <c r="A3" s="3" t="s">
        <v>77</v>
      </c>
      <c r="B3">
        <f t="shared" ref="B3:C3" si="2">count(B4:B26)</f>
        <v>23</v>
      </c>
      <c r="C3">
        <f t="shared" si="2"/>
        <v>23</v>
      </c>
    </row>
    <row r="4">
      <c r="A4" s="1" t="s">
        <v>13</v>
      </c>
      <c r="B4">
        <f>if(Experiment!D4 &gt;Control!D4,1,0)</f>
        <v>0</v>
      </c>
      <c r="C4">
        <f>if(Experiment!E4 &gt; Control!E4,1,0)</f>
        <v>0</v>
      </c>
    </row>
    <row r="5">
      <c r="A5" s="1" t="s">
        <v>15</v>
      </c>
      <c r="B5">
        <f>if(Experiment!D5 &gt;Control!D5,1,0)</f>
        <v>0</v>
      </c>
      <c r="C5">
        <f>if(Experiment!E5 &gt; Control!E5,1,0)</f>
        <v>1</v>
      </c>
    </row>
    <row r="6">
      <c r="A6" s="1" t="s">
        <v>16</v>
      </c>
      <c r="B6">
        <f>if(Experiment!D6 &gt;Control!D6,1,0)</f>
        <v>0</v>
      </c>
      <c r="C6">
        <f>if(Experiment!E6 &gt; Control!E6,1,0)</f>
        <v>0</v>
      </c>
    </row>
    <row r="7">
      <c r="A7" s="1" t="s">
        <v>17</v>
      </c>
      <c r="B7">
        <f>if(Experiment!D7 &gt;Control!D7,1,0)</f>
        <v>0</v>
      </c>
      <c r="C7">
        <f>if(Experiment!E7 &gt; Control!E7,1,0)</f>
        <v>0</v>
      </c>
    </row>
    <row r="8">
      <c r="A8" s="1" t="s">
        <v>18</v>
      </c>
      <c r="B8">
        <f>if(Experiment!D8 &gt;Control!D8,1,0)</f>
        <v>0</v>
      </c>
      <c r="C8">
        <f>if(Experiment!E8 &gt; Control!E8,1,0)</f>
        <v>1</v>
      </c>
    </row>
    <row r="9">
      <c r="A9" s="1" t="s">
        <v>19</v>
      </c>
      <c r="B9">
        <f>if(Experiment!D9 &gt;Control!D9,1,0)</f>
        <v>0</v>
      </c>
      <c r="C9">
        <f>if(Experiment!E9 &gt; Control!E9,1,0)</f>
        <v>0</v>
      </c>
    </row>
    <row r="10">
      <c r="A10" s="1" t="s">
        <v>20</v>
      </c>
      <c r="B10">
        <f>if(Experiment!D10 &gt;Control!D10,1,0)</f>
        <v>0</v>
      </c>
      <c r="C10">
        <f>if(Experiment!E10 &gt; Control!E10,1,0)</f>
        <v>0</v>
      </c>
    </row>
    <row r="11">
      <c r="A11" s="1" t="s">
        <v>21</v>
      </c>
      <c r="B11">
        <f>if(Experiment!D11 &gt;Control!D11,1,0)</f>
        <v>0</v>
      </c>
      <c r="C11">
        <f>if(Experiment!E11 &gt; Control!E11,1,0)</f>
        <v>0</v>
      </c>
    </row>
    <row r="12">
      <c r="A12" s="1" t="s">
        <v>22</v>
      </c>
      <c r="B12">
        <f>if(Experiment!D12 &gt;Control!D12,1,0)</f>
        <v>0</v>
      </c>
      <c r="C12">
        <f>if(Experiment!E12 &gt; Control!E12,1,0)</f>
        <v>1</v>
      </c>
    </row>
    <row r="13">
      <c r="A13" s="1" t="s">
        <v>23</v>
      </c>
      <c r="B13">
        <f>if(Experiment!D13 &gt;Control!D13,1,0)</f>
        <v>0</v>
      </c>
      <c r="C13">
        <f>if(Experiment!E13 &gt; Control!E13,1,0)</f>
        <v>1</v>
      </c>
    </row>
    <row r="14">
      <c r="A14" s="1" t="s">
        <v>24</v>
      </c>
      <c r="B14">
        <f>if(Experiment!D14 &gt;Control!D14,1,0)</f>
        <v>0</v>
      </c>
      <c r="C14">
        <f>if(Experiment!E14 &gt; Control!E14,1,0)</f>
        <v>0</v>
      </c>
    </row>
    <row r="15">
      <c r="A15" s="1" t="s">
        <v>25</v>
      </c>
      <c r="B15">
        <f>if(Experiment!D15 &gt;Control!D15,1,0)</f>
        <v>0</v>
      </c>
      <c r="C15">
        <f>if(Experiment!E15 &gt; Control!E15,1,0)</f>
        <v>0</v>
      </c>
    </row>
    <row r="16">
      <c r="A16" s="1" t="s">
        <v>26</v>
      </c>
      <c r="B16">
        <f>if(Experiment!D16 &gt;Control!D16,1,0)</f>
        <v>0</v>
      </c>
      <c r="C16">
        <f>if(Experiment!E16 &gt; Control!E16,1,0)</f>
        <v>1</v>
      </c>
    </row>
    <row r="17">
      <c r="A17" s="1" t="s">
        <v>27</v>
      </c>
      <c r="B17">
        <f>if(Experiment!D17 &gt;Control!D17,1,0)</f>
        <v>0</v>
      </c>
      <c r="C17">
        <f>if(Experiment!E17 &gt; Control!E17,1,0)</f>
        <v>0</v>
      </c>
    </row>
    <row r="18">
      <c r="A18" s="1" t="s">
        <v>28</v>
      </c>
      <c r="B18">
        <f>if(Experiment!D18 &gt;Control!D18,1,0)</f>
        <v>0</v>
      </c>
      <c r="C18">
        <f>if(Experiment!E18 &gt; Control!E18,1,0)</f>
        <v>0</v>
      </c>
    </row>
    <row r="19">
      <c r="A19" s="1" t="s">
        <v>29</v>
      </c>
      <c r="B19">
        <f>if(Experiment!D19 &gt;Control!D19,1,0)</f>
        <v>0</v>
      </c>
      <c r="C19">
        <f>if(Experiment!E19 &gt; Control!E19,1,0)</f>
        <v>0</v>
      </c>
    </row>
    <row r="20">
      <c r="A20" s="1" t="s">
        <v>30</v>
      </c>
      <c r="B20">
        <f>if(Experiment!D20 &gt;Control!D20,1,0)</f>
        <v>0</v>
      </c>
      <c r="C20">
        <f>if(Experiment!E20 &gt; Control!E20,1,0)</f>
        <v>0</v>
      </c>
    </row>
    <row r="21">
      <c r="A21" s="1" t="s">
        <v>31</v>
      </c>
      <c r="B21">
        <f>if(Experiment!D21 &gt;Control!D21,1,0)</f>
        <v>1</v>
      </c>
      <c r="C21">
        <f>if(Experiment!E21 &gt; Control!E21,1,0)</f>
        <v>1</v>
      </c>
    </row>
    <row r="22">
      <c r="A22" s="1" t="s">
        <v>32</v>
      </c>
      <c r="B22">
        <f>if(Experiment!D22 &gt;Control!D22,1,0)</f>
        <v>1</v>
      </c>
      <c r="C22">
        <f>if(Experiment!E22 &gt; Control!E22,1,0)</f>
        <v>1</v>
      </c>
    </row>
    <row r="23">
      <c r="A23" s="1" t="s">
        <v>33</v>
      </c>
      <c r="B23">
        <f>if(Experiment!D23 &gt;Control!D23,1,0)</f>
        <v>1</v>
      </c>
      <c r="C23">
        <f>if(Experiment!E23 &gt; Control!E23,1,0)</f>
        <v>0</v>
      </c>
    </row>
    <row r="24">
      <c r="A24" s="1" t="s">
        <v>35</v>
      </c>
      <c r="B24">
        <f>if(Experiment!D24 &gt;Control!D24,1,0)</f>
        <v>1</v>
      </c>
      <c r="C24">
        <f>if(Experiment!E24 &gt; Control!E24,1,0)</f>
        <v>1</v>
      </c>
    </row>
    <row r="25">
      <c r="A25" s="1" t="s">
        <v>36</v>
      </c>
      <c r="B25">
        <f>if(Experiment!D25 &gt;Control!D25,1,0)</f>
        <v>0</v>
      </c>
      <c r="C25">
        <f>if(Experiment!E25 &gt; Control!E25,1,0)</f>
        <v>1</v>
      </c>
    </row>
    <row r="26">
      <c r="A26" s="1" t="s">
        <v>37</v>
      </c>
      <c r="B26">
        <f>if(Experiment!D26 &gt;Control!D26,1,0)</f>
        <v>0</v>
      </c>
      <c r="C26">
        <f>if(Experiment!E26 &gt; Control!E26,1,0)</f>
        <v>1</v>
      </c>
    </row>
  </sheetData>
  <drawing r:id="rId1"/>
</worksheet>
</file>