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6065" tabRatio="500"/>
  </bookViews>
  <sheets>
    <sheet name="Illustrative - cap table" sheetId="17" r:id="rId1"/>
    <sheet name="Illustrative - angel note" sheetId="15" r:id="rId2"/>
  </sheets>
  <definedNames>
    <definedName name="_xlnm.Print_Area" localSheetId="1">'Illustrative - angel note'!$A$1:$M$45</definedName>
    <definedName name="_xlnm.Print_Area" localSheetId="0">'Illustrative - cap table'!$A$1:$M$31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5" l="1"/>
  <c r="D11" i="15"/>
  <c r="D12" i="15"/>
  <c r="D15" i="15"/>
  <c r="D9" i="15"/>
  <c r="D17" i="15"/>
  <c r="J7" i="15"/>
  <c r="F8" i="15"/>
  <c r="J8" i="15"/>
  <c r="F9" i="15"/>
  <c r="J9" i="15"/>
  <c r="J11" i="15"/>
  <c r="J12" i="15"/>
  <c r="F13" i="15"/>
  <c r="J13" i="15"/>
  <c r="F14" i="15"/>
  <c r="J14" i="15"/>
  <c r="F15" i="15"/>
  <c r="F17" i="15"/>
  <c r="L14" i="15"/>
  <c r="J15" i="15"/>
  <c r="H17" i="15"/>
  <c r="J17" i="15"/>
  <c r="D20" i="15"/>
  <c r="D21" i="15"/>
  <c r="D22" i="15"/>
  <c r="D34" i="15"/>
  <c r="D36" i="15"/>
  <c r="D38" i="15"/>
  <c r="D40" i="15"/>
  <c r="D41" i="15"/>
  <c r="D42" i="15"/>
  <c r="D11" i="17"/>
  <c r="D12" i="17"/>
  <c r="D20" i="17"/>
  <c r="D21" i="17"/>
  <c r="D22" i="17"/>
  <c r="D15" i="17"/>
  <c r="D9" i="17"/>
  <c r="D17" i="17"/>
  <c r="J17" i="17"/>
  <c r="H17" i="17"/>
  <c r="F13" i="17"/>
  <c r="F14" i="17"/>
  <c r="F15" i="17"/>
  <c r="F7" i="17"/>
  <c r="F8" i="17"/>
  <c r="F9" i="17"/>
  <c r="F17" i="17"/>
  <c r="J15" i="17"/>
  <c r="L14" i="17"/>
  <c r="J14" i="17"/>
  <c r="J13" i="17"/>
  <c r="J12" i="17"/>
  <c r="J11" i="17"/>
  <c r="J9" i="17"/>
  <c r="J8" i="17"/>
  <c r="J7" i="17"/>
</calcChain>
</file>

<file path=xl/sharedStrings.xml><?xml version="1.0" encoding="utf-8"?>
<sst xmlns="http://schemas.openxmlformats.org/spreadsheetml/2006/main" count="65" uniqueCount="38">
  <si>
    <t>option pool</t>
  </si>
  <si>
    <t>pre-money</t>
  </si>
  <si>
    <t>post-money</t>
  </si>
  <si>
    <t>value</t>
  </si>
  <si>
    <t>interest rate</t>
  </si>
  <si>
    <t>Series A investment</t>
  </si>
  <si>
    <t>*</t>
  </si>
  <si>
    <t>shares</t>
  </si>
  <si>
    <t>as-converted</t>
  </si>
  <si>
    <t>price</t>
  </si>
  <si>
    <t>per share</t>
  </si>
  <si>
    <t>% of firm</t>
  </si>
  <si>
    <t>% of pre-money</t>
  </si>
  <si>
    <t>Series A investor</t>
  </si>
  <si>
    <t>angel investor</t>
  </si>
  <si>
    <t>founder 1</t>
  </si>
  <si>
    <t>founder 2</t>
  </si>
  <si>
    <t>early employees and advisors</t>
  </si>
  <si>
    <t>total employees</t>
  </si>
  <si>
    <t>total shares (000s)</t>
  </si>
  <si>
    <t>investors</t>
  </si>
  <si>
    <t>total investors</t>
  </si>
  <si>
    <t>*after interest, discounts and caps: e.g., a $750,000 note with a 20% discount &amp; a 10% interest rate for 8 month to series A close, no cap.</t>
  </si>
  <si>
    <t>original angel note</t>
  </si>
  <si>
    <t>years to converstion</t>
  </si>
  <si>
    <t>principal and interest</t>
  </si>
  <si>
    <t>series A conversion price</t>
  </si>
  <si>
    <t>discount</t>
  </si>
  <si>
    <t>angel conversion price</t>
  </si>
  <si>
    <t>preferred shares held by angel</t>
  </si>
  <si>
    <t>post-conversion per-share value</t>
  </si>
  <si>
    <t>value of angel's preferred shares</t>
  </si>
  <si>
    <t>principal and interest / angel conversion price</t>
  </si>
  <si>
    <t>price of Series A preferred</t>
  </si>
  <si>
    <t>post-money value of series A preferred held by angels,</t>
  </si>
  <si>
    <t>used to calculate pre-money held by angels</t>
  </si>
  <si>
    <t>an illustrative capitalization</t>
  </si>
  <si>
    <t>an illustrative angel note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</si>
</sst>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170" formatCode="0.0%"/>
    <numFmt numFmtId="171" formatCode="&quot;$&quot;#,##0.00"/>
    <numFmt numFmtId="174" formatCode="_([$$-409]* #,##0.00_);_([$$-409]* \(#,##0.00\);_([$$-409]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Garamond"/>
    </font>
    <font>
      <b/>
      <sz val="14"/>
      <color theme="1"/>
      <name val="Garamond"/>
    </font>
    <font>
      <b/>
      <sz val="12"/>
      <color theme="1"/>
      <name val="Garamond"/>
    </font>
    <font>
      <b/>
      <u/>
      <sz val="12"/>
      <color theme="1"/>
      <name val="Garamond"/>
    </font>
    <font>
      <u/>
      <sz val="12"/>
      <color theme="1"/>
      <name val="Garamond"/>
    </font>
    <font>
      <b/>
      <sz val="16"/>
      <color theme="1"/>
      <name val="Garamo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41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4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2" fontId="5" fillId="0" borderId="0" xfId="0" applyNumberFormat="1" applyFont="1"/>
    <xf numFmtId="3" fontId="5" fillId="0" borderId="0" xfId="0" applyNumberFormat="1" applyFont="1"/>
    <xf numFmtId="170" fontId="5" fillId="0" borderId="0" xfId="137" applyNumberFormat="1" applyFont="1"/>
    <xf numFmtId="41" fontId="9" fillId="0" borderId="0" xfId="0" applyNumberFormat="1" applyFont="1"/>
    <xf numFmtId="3" fontId="9" fillId="0" borderId="0" xfId="0" applyNumberFormat="1" applyFont="1"/>
    <xf numFmtId="174" fontId="7" fillId="0" borderId="0" xfId="0" applyNumberFormat="1" applyFont="1"/>
    <xf numFmtId="174" fontId="5" fillId="0" borderId="0" xfId="0" applyNumberFormat="1" applyFont="1"/>
    <xf numFmtId="170" fontId="9" fillId="0" borderId="0" xfId="137" applyNumberFormat="1" applyFont="1"/>
    <xf numFmtId="0" fontId="5" fillId="0" borderId="0" xfId="0" applyFont="1" applyAlignment="1">
      <alignment horizontal="center"/>
    </xf>
    <xf numFmtId="0" fontId="9" fillId="0" borderId="0" xfId="0" applyFont="1"/>
    <xf numFmtId="9" fontId="5" fillId="0" borderId="0" xfId="0" applyNumberFormat="1" applyFont="1"/>
    <xf numFmtId="13" fontId="5" fillId="0" borderId="0" xfId="0" applyNumberFormat="1" applyFont="1"/>
    <xf numFmtId="171" fontId="5" fillId="0" borderId="0" xfId="0" applyNumberFormat="1" applyFont="1"/>
    <xf numFmtId="0" fontId="10" fillId="0" borderId="0" xfId="0" applyFont="1"/>
  </cellXfs>
  <cellStyles count="6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Normal" xfId="0" builtinId="0"/>
    <cellStyle name="Percent" xfId="137" builtinId="5"/>
  </cellStyles>
  <dxfs count="0"/>
  <tableStyles count="0" defaultTableStyle="TableStyleMedium9" defaultPivotStyle="PivotStyleMedium4"/>
  <colors>
    <mruColors>
      <color rgb="FFFF4E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1"/>
  <sheetViews>
    <sheetView tabSelected="1" showRuler="0" zoomScale="85" zoomScaleNormal="85" workbookViewId="0">
      <selection activeCell="C49" sqref="C49"/>
    </sheetView>
  </sheetViews>
  <sheetFormatPr defaultColWidth="10.875" defaultRowHeight="15.75" x14ac:dyDescent="0.25"/>
  <cols>
    <col min="1" max="1" width="4" style="1" customWidth="1"/>
    <col min="2" max="2" width="3.875" style="1" customWidth="1"/>
    <col min="3" max="3" width="28.375" style="1" customWidth="1"/>
    <col min="4" max="4" width="12.5" style="2" customWidth="1"/>
    <col min="5" max="5" width="4.5" style="1" customWidth="1"/>
    <col min="6" max="6" width="12.875" style="1" customWidth="1"/>
    <col min="7" max="7" width="4.5" style="1" customWidth="1"/>
    <col min="8" max="8" width="11.875" style="1" customWidth="1"/>
    <col min="9" max="9" width="4.625" style="1" customWidth="1"/>
    <col min="10" max="10" width="12" style="1" customWidth="1"/>
    <col min="11" max="11" width="4.5" style="1" customWidth="1"/>
    <col min="12" max="12" width="10.875" style="1"/>
    <col min="13" max="13" width="4.625" style="1" customWidth="1"/>
    <col min="14" max="16384" width="10.875" style="1"/>
  </cols>
  <sheetData>
    <row r="1" spans="2:12" x14ac:dyDescent="0.25">
      <c r="H1" s="3"/>
      <c r="I1" s="3"/>
    </row>
    <row r="2" spans="2:12" ht="32.1" customHeight="1" x14ac:dyDescent="0.35">
      <c r="B2" s="23" t="s">
        <v>36</v>
      </c>
      <c r="H2" s="3"/>
      <c r="I2" s="3"/>
    </row>
    <row r="3" spans="2:12" ht="15" customHeight="1" x14ac:dyDescent="0.3">
      <c r="B3" s="4"/>
      <c r="H3" s="3"/>
      <c r="I3" s="3"/>
    </row>
    <row r="4" spans="2:12" x14ac:dyDescent="0.25">
      <c r="H4" s="3"/>
      <c r="I4" s="3"/>
    </row>
    <row r="5" spans="2:12" x14ac:dyDescent="0.25">
      <c r="D5" s="5" t="s">
        <v>3</v>
      </c>
      <c r="F5" s="6" t="s">
        <v>7</v>
      </c>
      <c r="G5" s="6"/>
      <c r="H5" s="6" t="s">
        <v>9</v>
      </c>
      <c r="I5" s="6"/>
      <c r="J5" s="6" t="s">
        <v>2</v>
      </c>
    </row>
    <row r="6" spans="2:12" x14ac:dyDescent="0.25">
      <c r="C6" s="7" t="s">
        <v>20</v>
      </c>
      <c r="D6" s="8" t="s">
        <v>2</v>
      </c>
      <c r="F6" s="9" t="s">
        <v>8</v>
      </c>
      <c r="G6" s="9"/>
      <c r="H6" s="9" t="s">
        <v>10</v>
      </c>
      <c r="I6" s="9"/>
      <c r="J6" s="9" t="s">
        <v>11</v>
      </c>
    </row>
    <row r="7" spans="2:12" x14ac:dyDescent="0.25">
      <c r="C7" s="2" t="s">
        <v>14</v>
      </c>
      <c r="D7" s="10">
        <v>1000000</v>
      </c>
      <c r="E7" s="11" t="s">
        <v>6</v>
      </c>
      <c r="F7" s="2">
        <f>+D7/H$8</f>
        <v>2000000</v>
      </c>
      <c r="G7" s="2"/>
      <c r="H7" s="3"/>
      <c r="I7" s="3"/>
      <c r="J7" s="12">
        <f>D7/D$17</f>
        <v>8.3333333333333329E-2</v>
      </c>
    </row>
    <row r="8" spans="2:12" x14ac:dyDescent="0.25">
      <c r="C8" s="13" t="s">
        <v>13</v>
      </c>
      <c r="D8" s="13">
        <v>3000000</v>
      </c>
      <c r="E8" s="14"/>
      <c r="F8" s="13">
        <f>+D8/H8</f>
        <v>6000000</v>
      </c>
      <c r="G8" s="13"/>
      <c r="H8" s="15">
        <v>0.5</v>
      </c>
      <c r="I8" s="16"/>
      <c r="J8" s="17">
        <f>D8/D$17</f>
        <v>0.25</v>
      </c>
    </row>
    <row r="9" spans="2:12" x14ac:dyDescent="0.25">
      <c r="C9" s="2" t="s">
        <v>21</v>
      </c>
      <c r="D9" s="2">
        <f>SUM(D7:D8)</f>
        <v>4000000</v>
      </c>
      <c r="E9" s="11"/>
      <c r="F9" s="2">
        <f>SUM(F7:F8)</f>
        <v>8000000</v>
      </c>
      <c r="G9" s="2"/>
      <c r="H9" s="3"/>
      <c r="I9" s="3"/>
      <c r="J9" s="12">
        <f>D9/D$17</f>
        <v>0.33333333333333331</v>
      </c>
    </row>
    <row r="10" spans="2:12" x14ac:dyDescent="0.25">
      <c r="C10" s="2"/>
      <c r="F10" s="2"/>
      <c r="G10" s="2"/>
      <c r="H10" s="3"/>
      <c r="I10" s="3"/>
      <c r="J10" s="12"/>
    </row>
    <row r="11" spans="2:12" x14ac:dyDescent="0.25">
      <c r="C11" s="2" t="s">
        <v>15</v>
      </c>
      <c r="D11" s="2">
        <f>+F11*H$8</f>
        <v>2500000</v>
      </c>
      <c r="E11" s="11"/>
      <c r="F11" s="11">
        <v>5000000</v>
      </c>
      <c r="G11" s="2"/>
      <c r="H11" s="2"/>
      <c r="I11" s="2"/>
      <c r="J11" s="12">
        <f>D11/D$17</f>
        <v>0.20833333333333334</v>
      </c>
    </row>
    <row r="12" spans="2:12" x14ac:dyDescent="0.25">
      <c r="C12" s="2" t="s">
        <v>16</v>
      </c>
      <c r="D12" s="2">
        <f>+F12*H$8</f>
        <v>2500000</v>
      </c>
      <c r="E12" s="11"/>
      <c r="F12" s="11">
        <v>5000000</v>
      </c>
      <c r="G12" s="2"/>
      <c r="H12" s="2"/>
      <c r="I12" s="2"/>
      <c r="J12" s="12">
        <f>D12/D$17</f>
        <v>0.20833333333333334</v>
      </c>
    </row>
    <row r="13" spans="2:12" x14ac:dyDescent="0.25">
      <c r="C13" s="2" t="s">
        <v>17</v>
      </c>
      <c r="D13" s="2">
        <v>1750000</v>
      </c>
      <c r="E13" s="11"/>
      <c r="F13" s="2">
        <f t="shared" ref="F13:F14" si="0">+D13/H$8</f>
        <v>3500000</v>
      </c>
      <c r="G13" s="2"/>
      <c r="H13" s="2"/>
      <c r="I13" s="2"/>
      <c r="J13" s="12">
        <f>D13/D$17</f>
        <v>0.14583333333333334</v>
      </c>
      <c r="L13" s="18" t="s">
        <v>12</v>
      </c>
    </row>
    <row r="14" spans="2:12" x14ac:dyDescent="0.25">
      <c r="C14" s="13" t="s">
        <v>0</v>
      </c>
      <c r="D14" s="13">
        <v>1250000</v>
      </c>
      <c r="E14" s="11"/>
      <c r="F14" s="13">
        <f t="shared" si="0"/>
        <v>2500000</v>
      </c>
      <c r="G14" s="13"/>
      <c r="H14" s="2"/>
      <c r="I14" s="2"/>
      <c r="J14" s="17">
        <f>D14/D$17</f>
        <v>0.10416666666666667</v>
      </c>
      <c r="L14" s="12">
        <f>F14/(F$17-F8)</f>
        <v>0.1388888888888889</v>
      </c>
    </row>
    <row r="15" spans="2:12" x14ac:dyDescent="0.25">
      <c r="C15" s="2" t="s">
        <v>18</v>
      </c>
      <c r="D15" s="2">
        <f>SUM(D11:D14)</f>
        <v>8000000</v>
      </c>
      <c r="E15" s="11"/>
      <c r="F15" s="2">
        <f>SUM(F11:F14)</f>
        <v>16000000</v>
      </c>
      <c r="G15" s="2"/>
      <c r="H15" s="2"/>
      <c r="I15" s="2"/>
      <c r="J15" s="12">
        <f>D15/D$17</f>
        <v>0.66666666666666663</v>
      </c>
    </row>
    <row r="16" spans="2:12" x14ac:dyDescent="0.25">
      <c r="C16" s="2"/>
      <c r="F16" s="2"/>
      <c r="G16" s="2"/>
      <c r="H16" s="3"/>
      <c r="I16" s="3"/>
      <c r="J16" s="12"/>
    </row>
    <row r="17" spans="3:10" x14ac:dyDescent="0.25">
      <c r="C17" s="2" t="s">
        <v>19</v>
      </c>
      <c r="D17" s="2">
        <f>SUM(D15,D9)</f>
        <v>12000000</v>
      </c>
      <c r="E17" s="2"/>
      <c r="F17" s="2">
        <f>SUM(F15,F9)</f>
        <v>24000000</v>
      </c>
      <c r="G17" s="2"/>
      <c r="H17" s="16">
        <f t="shared" ref="H17" si="1">+H$8</f>
        <v>0.5</v>
      </c>
      <c r="I17" s="16"/>
      <c r="J17" s="12">
        <f>D17/D$17</f>
        <v>1</v>
      </c>
    </row>
    <row r="18" spans="3:10" x14ac:dyDescent="0.25">
      <c r="C18" s="2"/>
      <c r="F18" s="2"/>
      <c r="G18" s="2"/>
      <c r="H18" s="3"/>
      <c r="I18" s="3"/>
    </row>
    <row r="19" spans="3:10" x14ac:dyDescent="0.25">
      <c r="C19" s="2"/>
      <c r="F19" s="2"/>
      <c r="G19" s="2"/>
      <c r="H19" s="3"/>
      <c r="I19" s="3"/>
    </row>
    <row r="20" spans="3:10" x14ac:dyDescent="0.25">
      <c r="C20" s="2" t="s">
        <v>1</v>
      </c>
      <c r="D20" s="10">
        <f>SUM(D7,D11:D14)</f>
        <v>9000000</v>
      </c>
      <c r="G20" s="2"/>
      <c r="H20" s="3"/>
      <c r="I20" s="3"/>
    </row>
    <row r="21" spans="3:10" x14ac:dyDescent="0.25">
      <c r="C21" s="13" t="s">
        <v>5</v>
      </c>
      <c r="D21" s="13">
        <f>+D8</f>
        <v>3000000</v>
      </c>
      <c r="E21" s="19"/>
      <c r="G21" s="2"/>
      <c r="H21" s="3"/>
      <c r="I21" s="3"/>
    </row>
    <row r="22" spans="3:10" x14ac:dyDescent="0.25">
      <c r="C22" s="2" t="s">
        <v>2</v>
      </c>
      <c r="D22" s="2">
        <f>SUM(D20:D21)</f>
        <v>12000000</v>
      </c>
      <c r="G22" s="2"/>
      <c r="H22" s="3"/>
      <c r="I22" s="3"/>
    </row>
    <row r="23" spans="3:10" x14ac:dyDescent="0.25">
      <c r="C23" s="2"/>
      <c r="G23" s="2"/>
      <c r="H23" s="3"/>
      <c r="I23" s="3"/>
    </row>
    <row r="24" spans="3:10" x14ac:dyDescent="0.25">
      <c r="F24" s="2"/>
      <c r="G24" s="2"/>
      <c r="H24" s="3"/>
      <c r="I24" s="3"/>
    </row>
    <row r="25" spans="3:10" x14ac:dyDescent="0.25">
      <c r="C25" s="1" t="s">
        <v>22</v>
      </c>
      <c r="F25" s="2"/>
      <c r="G25" s="2"/>
      <c r="H25" s="3"/>
      <c r="I25" s="3"/>
    </row>
    <row r="26" spans="3:10" x14ac:dyDescent="0.25">
      <c r="F26" s="2"/>
      <c r="G26" s="2"/>
      <c r="H26" s="3"/>
      <c r="I26" s="3"/>
    </row>
    <row r="27" spans="3:10" x14ac:dyDescent="0.25">
      <c r="F27" s="2"/>
      <c r="G27" s="2"/>
      <c r="H27" s="3"/>
      <c r="I27" s="3"/>
    </row>
    <row r="28" spans="3:10" x14ac:dyDescent="0.25">
      <c r="F28" s="2"/>
      <c r="G28" s="2"/>
      <c r="H28" s="3"/>
      <c r="I28" s="3"/>
    </row>
    <row r="29" spans="3:10" x14ac:dyDescent="0.25">
      <c r="F29" s="2"/>
      <c r="G29" s="2"/>
      <c r="H29" s="3"/>
      <c r="I29" s="3"/>
    </row>
    <row r="30" spans="3:10" x14ac:dyDescent="0.25">
      <c r="F30" s="2"/>
      <c r="G30" s="2"/>
      <c r="H30" s="3"/>
      <c r="I30" s="3"/>
    </row>
    <row r="31" spans="3:10" x14ac:dyDescent="0.25">
      <c r="F31" s="2"/>
      <c r="G31" s="2"/>
      <c r="H31" s="3"/>
      <c r="I31" s="3"/>
    </row>
  </sheetData>
  <pageMargins left="0.75" right="0.75" top="1" bottom="1" header="0.5" footer="0.5"/>
  <pageSetup scale="96" fitToHeight="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43"/>
  <sheetViews>
    <sheetView showRuler="0" zoomScale="85" zoomScaleNormal="85" workbookViewId="0">
      <selection activeCell="B29" sqref="B29"/>
    </sheetView>
  </sheetViews>
  <sheetFormatPr defaultColWidth="10.875" defaultRowHeight="15.75" x14ac:dyDescent="0.25"/>
  <cols>
    <col min="1" max="1" width="4" style="1" customWidth="1"/>
    <col min="2" max="2" width="3.875" style="1" customWidth="1"/>
    <col min="3" max="3" width="28.375" style="1" customWidth="1"/>
    <col min="4" max="4" width="12.5" style="2" customWidth="1"/>
    <col min="5" max="5" width="4.5" style="1" customWidth="1"/>
    <col min="6" max="6" width="12.875" style="1" customWidth="1"/>
    <col min="7" max="7" width="4.5" style="1" customWidth="1"/>
    <col min="8" max="8" width="11.875" style="1" customWidth="1"/>
    <col min="9" max="9" width="4.625" style="1" customWidth="1"/>
    <col min="10" max="10" width="12" style="1" customWidth="1"/>
    <col min="11" max="11" width="4.5" style="1" customWidth="1"/>
    <col min="12" max="12" width="10.875" style="1"/>
    <col min="13" max="13" width="4.625" style="1" customWidth="1"/>
    <col min="14" max="16384" width="10.875" style="1"/>
  </cols>
  <sheetData>
    <row r="1" spans="2:12" x14ac:dyDescent="0.25">
      <c r="H1" s="3"/>
      <c r="I1" s="3"/>
    </row>
    <row r="2" spans="2:12" ht="32.1" customHeight="1" x14ac:dyDescent="0.35">
      <c r="B2" s="23" t="s">
        <v>36</v>
      </c>
      <c r="H2" s="3"/>
      <c r="I2" s="3"/>
    </row>
    <row r="3" spans="2:12" ht="15" customHeight="1" x14ac:dyDescent="0.3">
      <c r="B3" s="4"/>
      <c r="H3" s="3"/>
      <c r="I3" s="3"/>
    </row>
    <row r="4" spans="2:12" x14ac:dyDescent="0.25">
      <c r="H4" s="3"/>
      <c r="I4" s="3"/>
    </row>
    <row r="5" spans="2:12" x14ac:dyDescent="0.25">
      <c r="D5" s="5" t="s">
        <v>3</v>
      </c>
      <c r="F5" s="6" t="s">
        <v>7</v>
      </c>
      <c r="G5" s="6"/>
      <c r="H5" s="6" t="s">
        <v>9</v>
      </c>
      <c r="I5" s="6"/>
      <c r="J5" s="6" t="s">
        <v>2</v>
      </c>
    </row>
    <row r="6" spans="2:12" x14ac:dyDescent="0.25">
      <c r="C6" s="7" t="s">
        <v>20</v>
      </c>
      <c r="D6" s="8" t="s">
        <v>2</v>
      </c>
      <c r="F6" s="9" t="s">
        <v>8</v>
      </c>
      <c r="G6" s="9"/>
      <c r="H6" s="9" t="s">
        <v>10</v>
      </c>
      <c r="I6" s="9"/>
      <c r="J6" s="9" t="s">
        <v>11</v>
      </c>
    </row>
    <row r="7" spans="2:12" x14ac:dyDescent="0.25">
      <c r="C7" s="2" t="s">
        <v>14</v>
      </c>
      <c r="D7" s="10">
        <v>1000000</v>
      </c>
      <c r="E7" s="11" t="s">
        <v>6</v>
      </c>
      <c r="F7" s="2">
        <f>+D7/H$8</f>
        <v>2000000</v>
      </c>
      <c r="G7" s="2"/>
      <c r="H7" s="3"/>
      <c r="I7" s="3"/>
      <c r="J7" s="12">
        <f>D7/D$17</f>
        <v>8.3333333333333329E-2</v>
      </c>
    </row>
    <row r="8" spans="2:12" x14ac:dyDescent="0.25">
      <c r="C8" s="13" t="s">
        <v>13</v>
      </c>
      <c r="D8" s="13">
        <v>3000000</v>
      </c>
      <c r="E8" s="14"/>
      <c r="F8" s="13">
        <f>+D8/H8</f>
        <v>6000000</v>
      </c>
      <c r="G8" s="13"/>
      <c r="H8" s="15">
        <v>0.5</v>
      </c>
      <c r="I8" s="16"/>
      <c r="J8" s="17">
        <f>D8/D$17</f>
        <v>0.25</v>
      </c>
    </row>
    <row r="9" spans="2:12" x14ac:dyDescent="0.25">
      <c r="C9" s="2" t="s">
        <v>21</v>
      </c>
      <c r="D9" s="2">
        <f>SUM(D7:D8)</f>
        <v>4000000</v>
      </c>
      <c r="E9" s="11"/>
      <c r="F9" s="2">
        <f>SUM(F7:F8)</f>
        <v>8000000</v>
      </c>
      <c r="G9" s="2"/>
      <c r="H9" s="3"/>
      <c r="I9" s="3"/>
      <c r="J9" s="12">
        <f>D9/D$17</f>
        <v>0.33333333333333331</v>
      </c>
    </row>
    <row r="10" spans="2:12" x14ac:dyDescent="0.25">
      <c r="C10" s="2"/>
      <c r="F10" s="2"/>
      <c r="G10" s="2"/>
      <c r="H10" s="3"/>
      <c r="I10" s="3"/>
      <c r="J10" s="12"/>
    </row>
    <row r="11" spans="2:12" x14ac:dyDescent="0.25">
      <c r="C11" s="2" t="s">
        <v>15</v>
      </c>
      <c r="D11" s="2">
        <f>+F11*H$8</f>
        <v>2500000</v>
      </c>
      <c r="E11" s="11"/>
      <c r="F11" s="11">
        <v>5000000</v>
      </c>
      <c r="G11" s="2"/>
      <c r="H11" s="2"/>
      <c r="I11" s="2"/>
      <c r="J11" s="12">
        <f>D11/D$17</f>
        <v>0.20833333333333334</v>
      </c>
    </row>
    <row r="12" spans="2:12" x14ac:dyDescent="0.25">
      <c r="C12" s="2" t="s">
        <v>16</v>
      </c>
      <c r="D12" s="2">
        <f>+F12*H$8</f>
        <v>2500000</v>
      </c>
      <c r="E12" s="11"/>
      <c r="F12" s="11">
        <v>5000000</v>
      </c>
      <c r="G12" s="2"/>
      <c r="H12" s="2"/>
      <c r="I12" s="2"/>
      <c r="J12" s="12">
        <f>D12/D$17</f>
        <v>0.20833333333333334</v>
      </c>
    </row>
    <row r="13" spans="2:12" x14ac:dyDescent="0.25">
      <c r="C13" s="2" t="s">
        <v>17</v>
      </c>
      <c r="D13" s="2">
        <v>1750000</v>
      </c>
      <c r="E13" s="11"/>
      <c r="F13" s="2">
        <f t="shared" ref="F13:F14" si="0">+D13/H$8</f>
        <v>3500000</v>
      </c>
      <c r="G13" s="2"/>
      <c r="H13" s="2"/>
      <c r="I13" s="2"/>
      <c r="J13" s="12">
        <f>D13/D$17</f>
        <v>0.14583333333333334</v>
      </c>
      <c r="L13" s="18" t="s">
        <v>12</v>
      </c>
    </row>
    <row r="14" spans="2:12" x14ac:dyDescent="0.25">
      <c r="C14" s="13" t="s">
        <v>0</v>
      </c>
      <c r="D14" s="13">
        <v>1250000</v>
      </c>
      <c r="E14" s="11"/>
      <c r="F14" s="13">
        <f t="shared" si="0"/>
        <v>2500000</v>
      </c>
      <c r="G14" s="13"/>
      <c r="H14" s="2"/>
      <c r="I14" s="2"/>
      <c r="J14" s="17">
        <f>D14/D$17</f>
        <v>0.10416666666666667</v>
      </c>
      <c r="L14" s="12">
        <f>F14/(F$17-F8)</f>
        <v>0.1388888888888889</v>
      </c>
    </row>
    <row r="15" spans="2:12" x14ac:dyDescent="0.25">
      <c r="C15" s="2" t="s">
        <v>18</v>
      </c>
      <c r="D15" s="2">
        <f>SUM(D11:D14)</f>
        <v>8000000</v>
      </c>
      <c r="E15" s="11"/>
      <c r="F15" s="2">
        <f>SUM(F11:F14)</f>
        <v>16000000</v>
      </c>
      <c r="G15" s="2"/>
      <c r="H15" s="2"/>
      <c r="I15" s="2"/>
      <c r="J15" s="12">
        <f>D15/D$17</f>
        <v>0.66666666666666663</v>
      </c>
    </row>
    <row r="16" spans="2:12" x14ac:dyDescent="0.25">
      <c r="C16" s="2"/>
      <c r="F16" s="2"/>
      <c r="G16" s="2"/>
      <c r="H16" s="3"/>
      <c r="I16" s="3"/>
      <c r="J16" s="12"/>
    </row>
    <row r="17" spans="2:10" x14ac:dyDescent="0.25">
      <c r="C17" s="2" t="s">
        <v>19</v>
      </c>
      <c r="D17" s="2">
        <f>SUM(D15,D9)</f>
        <v>12000000</v>
      </c>
      <c r="E17" s="2"/>
      <c r="F17" s="2">
        <f>SUM(F15,F9)</f>
        <v>24000000</v>
      </c>
      <c r="G17" s="2"/>
      <c r="H17" s="16">
        <f t="shared" ref="H17" si="1">+H$8</f>
        <v>0.5</v>
      </c>
      <c r="I17" s="16"/>
      <c r="J17" s="12">
        <f>D17/D$17</f>
        <v>1</v>
      </c>
    </row>
    <row r="18" spans="2:10" x14ac:dyDescent="0.25">
      <c r="C18" s="2"/>
      <c r="F18" s="2"/>
      <c r="G18" s="2"/>
      <c r="H18" s="3"/>
      <c r="I18" s="3"/>
    </row>
    <row r="19" spans="2:10" x14ac:dyDescent="0.25">
      <c r="C19" s="2"/>
      <c r="F19" s="2"/>
      <c r="G19" s="2"/>
      <c r="H19" s="3"/>
      <c r="I19" s="3"/>
    </row>
    <row r="20" spans="2:10" x14ac:dyDescent="0.25">
      <c r="C20" s="2" t="s">
        <v>1</v>
      </c>
      <c r="D20" s="10">
        <f>SUM(D7,D11:D14)</f>
        <v>9000000</v>
      </c>
      <c r="G20" s="2"/>
      <c r="H20" s="3"/>
      <c r="I20" s="3"/>
    </row>
    <row r="21" spans="2:10" x14ac:dyDescent="0.25">
      <c r="C21" s="13" t="s">
        <v>5</v>
      </c>
      <c r="D21" s="13">
        <f>+D8</f>
        <v>3000000</v>
      </c>
      <c r="E21" s="19"/>
      <c r="G21" s="2"/>
      <c r="H21" s="3"/>
      <c r="I21" s="3"/>
    </row>
    <row r="22" spans="2:10" x14ac:dyDescent="0.25">
      <c r="C22" s="2" t="s">
        <v>2</v>
      </c>
      <c r="D22" s="2">
        <f>SUM(D20:D21)</f>
        <v>12000000</v>
      </c>
      <c r="G22" s="2"/>
      <c r="H22" s="3"/>
      <c r="I22" s="3"/>
    </row>
    <row r="23" spans="2:10" x14ac:dyDescent="0.25">
      <c r="C23" s="2"/>
      <c r="G23" s="2"/>
      <c r="H23" s="3"/>
      <c r="I23" s="3"/>
    </row>
    <row r="24" spans="2:10" x14ac:dyDescent="0.25">
      <c r="F24" s="2"/>
      <c r="G24" s="2"/>
      <c r="H24" s="3"/>
      <c r="I24" s="3"/>
    </row>
    <row r="25" spans="2:10" x14ac:dyDescent="0.25">
      <c r="C25" s="1" t="s">
        <v>22</v>
      </c>
      <c r="F25" s="2"/>
      <c r="G25" s="2"/>
      <c r="H25" s="3"/>
      <c r="I25" s="3"/>
    </row>
    <row r="26" spans="2:10" x14ac:dyDescent="0.25">
      <c r="F26" s="2"/>
      <c r="G26" s="2"/>
      <c r="H26" s="3"/>
      <c r="I26" s="3"/>
    </row>
    <row r="27" spans="2:10" x14ac:dyDescent="0.25">
      <c r="F27" s="2"/>
      <c r="G27" s="2"/>
      <c r="H27" s="3"/>
      <c r="I27" s="3"/>
    </row>
    <row r="28" spans="2:10" ht="24.95" customHeight="1" x14ac:dyDescent="0.3">
      <c r="B28" s="4" t="s">
        <v>37</v>
      </c>
      <c r="F28" s="2"/>
      <c r="G28" s="2"/>
      <c r="H28" s="3"/>
      <c r="I28" s="3"/>
    </row>
    <row r="29" spans="2:10" x14ac:dyDescent="0.25">
      <c r="F29" s="2"/>
      <c r="G29" s="2"/>
      <c r="H29" s="3"/>
      <c r="I29" s="3"/>
    </row>
    <row r="31" spans="2:10" x14ac:dyDescent="0.25">
      <c r="C31" s="1" t="s">
        <v>23</v>
      </c>
      <c r="D31" s="10">
        <v>750000</v>
      </c>
    </row>
    <row r="32" spans="2:10" x14ac:dyDescent="0.25">
      <c r="C32" s="20" t="s">
        <v>4</v>
      </c>
      <c r="D32" s="20">
        <v>0.1</v>
      </c>
    </row>
    <row r="33" spans="3:6" x14ac:dyDescent="0.25">
      <c r="C33" s="1" t="s">
        <v>24</v>
      </c>
      <c r="D33" s="21">
        <v>0.66666666666666663</v>
      </c>
    </row>
    <row r="34" spans="3:6" x14ac:dyDescent="0.25">
      <c r="C34" s="20" t="s">
        <v>25</v>
      </c>
      <c r="D34" s="2">
        <f>+D31*(1+D32*D33)</f>
        <v>800000</v>
      </c>
    </row>
    <row r="35" spans="3:6" x14ac:dyDescent="0.25">
      <c r="C35" s="20"/>
    </row>
    <row r="36" spans="3:6" x14ac:dyDescent="0.25">
      <c r="C36" s="1" t="s">
        <v>26</v>
      </c>
      <c r="D36" s="22">
        <f>+H8</f>
        <v>0.5</v>
      </c>
    </row>
    <row r="37" spans="3:6" x14ac:dyDescent="0.25">
      <c r="C37" s="1" t="s">
        <v>27</v>
      </c>
      <c r="D37" s="20">
        <v>0.2</v>
      </c>
    </row>
    <row r="38" spans="3:6" x14ac:dyDescent="0.25">
      <c r="C38" s="1" t="s">
        <v>28</v>
      </c>
      <c r="D38" s="22">
        <f>+D36*(1-D37)</f>
        <v>0.4</v>
      </c>
    </row>
    <row r="39" spans="3:6" x14ac:dyDescent="0.25">
      <c r="D39" s="22"/>
    </row>
    <row r="40" spans="3:6" x14ac:dyDescent="0.25">
      <c r="C40" s="1" t="s">
        <v>29</v>
      </c>
      <c r="D40" s="2">
        <f>+D34/D38</f>
        <v>2000000</v>
      </c>
      <c r="F40" s="1" t="s">
        <v>32</v>
      </c>
    </row>
    <row r="41" spans="3:6" x14ac:dyDescent="0.25">
      <c r="C41" s="1" t="s">
        <v>30</v>
      </c>
      <c r="D41" s="22">
        <f>+H8</f>
        <v>0.5</v>
      </c>
      <c r="F41" s="1" t="s">
        <v>33</v>
      </c>
    </row>
    <row r="42" spans="3:6" x14ac:dyDescent="0.25">
      <c r="C42" s="1" t="s">
        <v>31</v>
      </c>
      <c r="D42" s="10">
        <f>+D40*D41</f>
        <v>1000000</v>
      </c>
      <c r="F42" s="1" t="s">
        <v>34</v>
      </c>
    </row>
    <row r="43" spans="3:6" x14ac:dyDescent="0.25">
      <c r="F43" s="1" t="s">
        <v>35</v>
      </c>
    </row>
  </sheetData>
  <phoneticPr fontId="4" type="noConversion"/>
  <pageMargins left="0.75" right="0.75" top="1" bottom="1" header="0.5" footer="0.5"/>
  <pageSetup scale="96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Illustrative - cap table</vt:lpstr>
      <vt:lpstr>Illustrative - angel note</vt:lpstr>
      <vt:lpstr>'Illustrative - angel note'!Print_Area</vt:lpstr>
      <vt:lpstr>'Illustrative - cap table'!Print_Area</vt:lpstr>
    </vt:vector>
  </TitlesOfParts>
  <Company>Thiel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Morrow</dc:creator>
  <cp:lastModifiedBy>Scott Nolan</cp:lastModifiedBy>
  <cp:lastPrinted>2012-04-21T17:41:00Z</cp:lastPrinted>
  <dcterms:created xsi:type="dcterms:W3CDTF">2012-04-10T21:33:14Z</dcterms:created>
  <dcterms:modified xsi:type="dcterms:W3CDTF">2012-04-22T00:15:58Z</dcterms:modified>
</cp:coreProperties>
</file>