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656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1" l="1"/>
  <c r="C60" i="1"/>
  <c r="C63" i="1"/>
  <c r="C70" i="1"/>
  <c r="C71" i="1"/>
  <c r="C72" i="1"/>
  <c r="C69" i="1"/>
  <c r="C68" i="1"/>
  <c r="C62" i="1"/>
  <c r="C64" i="1"/>
  <c r="C57" i="1"/>
  <c r="C58" i="1"/>
  <c r="C50" i="1"/>
  <c r="C51" i="1"/>
  <c r="E51" i="1"/>
  <c r="C53" i="1"/>
  <c r="B14" i="1"/>
  <c r="C30" i="1"/>
  <c r="C32" i="1"/>
  <c r="C34" i="1"/>
  <c r="C38" i="1"/>
  <c r="C40" i="1"/>
  <c r="C36" i="1"/>
  <c r="C28" i="1"/>
  <c r="B17" i="1"/>
  <c r="B20" i="1"/>
  <c r="B23" i="1"/>
</calcChain>
</file>

<file path=xl/sharedStrings.xml><?xml version="1.0" encoding="utf-8"?>
<sst xmlns="http://schemas.openxmlformats.org/spreadsheetml/2006/main" count="69" uniqueCount="62">
  <si>
    <t>Problem 1</t>
  </si>
  <si>
    <t>A.</t>
  </si>
  <si>
    <t>Let value of x=1 be T.</t>
  </si>
  <si>
    <t>Therefore, a.1^k = 4.a.2^k</t>
  </si>
  <si>
    <t>k=-2</t>
  </si>
  <si>
    <t>B.</t>
  </si>
  <si>
    <t>value_b/value_c = 2^-2 / 3^-2</t>
  </si>
  <si>
    <t>ratio = 2.25</t>
  </si>
  <si>
    <t>C.</t>
  </si>
  <si>
    <t>value_a/value_f = 1 / 6^-2</t>
  </si>
  <si>
    <t>ratio = 36</t>
  </si>
  <si>
    <t>D.</t>
  </si>
  <si>
    <t xml:space="preserve">Equity value at IPO = </t>
  </si>
  <si>
    <t>E.</t>
  </si>
  <si>
    <t>Value of Startup F = 1/36 times value of Startup A</t>
  </si>
  <si>
    <t>F.</t>
  </si>
  <si>
    <t>Value of co-Founder of Startup F's equity =</t>
  </si>
  <si>
    <t>G.</t>
  </si>
  <si>
    <t>payout_a/payout_f =</t>
  </si>
  <si>
    <t>H.</t>
  </si>
  <si>
    <t>Startup A more rewarding financially? =</t>
  </si>
  <si>
    <t>I.</t>
  </si>
  <si>
    <t>Cash proceeds if preferred shares converted to common</t>
  </si>
  <si>
    <t>J.</t>
  </si>
  <si>
    <t>Cash proceeds using liquidation preference</t>
  </si>
  <si>
    <t>K.</t>
  </si>
  <si>
    <t>Remaining Sales proceeds if liquidation preference taken</t>
  </si>
  <si>
    <t>L.</t>
  </si>
  <si>
    <t>M.</t>
  </si>
  <si>
    <t>N.</t>
  </si>
  <si>
    <t>O.</t>
  </si>
  <si>
    <t>Friend's share</t>
  </si>
  <si>
    <t>Payout_Q_D/payout_Q_L</t>
  </si>
  <si>
    <t>Effective Gain</t>
  </si>
  <si>
    <t>gain_Q_d/gain_Q_n</t>
  </si>
  <si>
    <t>Problem 2</t>
  </si>
  <si>
    <t>No. of Employees =</t>
  </si>
  <si>
    <t>Commute time</t>
  </si>
  <si>
    <t>45 mins</t>
  </si>
  <si>
    <t>days per week</t>
  </si>
  <si>
    <t>weeks per month</t>
  </si>
  <si>
    <t>4,35</t>
  </si>
  <si>
    <t>Time saved per employee per month</t>
  </si>
  <si>
    <t>Time saved per month</t>
  </si>
  <si>
    <t>Time put back in company</t>
  </si>
  <si>
    <t>mins</t>
  </si>
  <si>
    <t>hours</t>
  </si>
  <si>
    <t>Value to company</t>
  </si>
  <si>
    <t>Value per hour per employee</t>
  </si>
  <si>
    <t>Justified subsidy</t>
  </si>
  <si>
    <t>Work hours per week</t>
  </si>
  <si>
    <t>Boost in work hours</t>
  </si>
  <si>
    <t>Incremental value</t>
  </si>
  <si>
    <t>Net gain per employee per month</t>
  </si>
  <si>
    <t>Total cost</t>
  </si>
  <si>
    <t>Total gain</t>
  </si>
  <si>
    <t>Loss of work hours</t>
  </si>
  <si>
    <t>Total gain of time</t>
  </si>
  <si>
    <t>Incremental value loss</t>
  </si>
  <si>
    <t>Loss for non-gymming employees</t>
  </si>
  <si>
    <t>Loss for gymming members</t>
  </si>
  <si>
    <t>Total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</si>
</sst>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6" fontId="0" fillId="0" borderId="0" xfId="0" applyNumberFormat="1"/>
    <xf numFmtId="8" fontId="0" fillId="0" borderId="0" xfId="0" applyNumberFormat="1"/>
    <xf numFmtId="0" fontId="0" fillId="2" borderId="0" xfId="0" applyFill="1"/>
    <xf numFmtId="6" fontId="0" fillId="2" borderId="0" xfId="0" applyNumberFormat="1" applyFill="1"/>
    <xf numFmtId="8" fontId="0" fillId="2" borderId="0" xfId="0" applyNumberFormat="1" applyFill="1"/>
    <xf numFmtId="164" fontId="0" fillId="2" borderId="0" xfId="0" applyNumberForma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showRuler="0" topLeftCell="A8" workbookViewId="0">
      <selection activeCell="E46" sqref="E46"/>
    </sheetView>
  </sheetViews>
  <sheetFormatPr baseColWidth="10" defaultRowHeight="15" x14ac:dyDescent="0"/>
  <cols>
    <col min="2" max="2" width="47.5" bestFit="1" customWidth="1"/>
    <col min="3" max="3" width="14.83203125" bestFit="1" customWidth="1"/>
  </cols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B3" t="s">
        <v>3</v>
      </c>
    </row>
    <row r="4" spans="1:2">
      <c r="B4" t="s">
        <v>4</v>
      </c>
    </row>
    <row r="7" spans="1:2">
      <c r="A7" t="s">
        <v>5</v>
      </c>
      <c r="B7" t="s">
        <v>6</v>
      </c>
    </row>
    <row r="8" spans="1:2">
      <c r="B8" t="s">
        <v>7</v>
      </c>
    </row>
    <row r="10" spans="1:2">
      <c r="A10" t="s">
        <v>8</v>
      </c>
      <c r="B10" t="s">
        <v>9</v>
      </c>
    </row>
    <row r="11" spans="1:2">
      <c r="B11" t="s">
        <v>10</v>
      </c>
    </row>
    <row r="13" spans="1:2">
      <c r="A13" t="s">
        <v>11</v>
      </c>
      <c r="B13" t="s">
        <v>12</v>
      </c>
    </row>
    <row r="14" spans="1:2">
      <c r="B14" s="1">
        <f>7200000000*0.1/100</f>
        <v>7200000</v>
      </c>
    </row>
    <row r="16" spans="1:2">
      <c r="A16" t="s">
        <v>13</v>
      </c>
      <c r="B16" t="s">
        <v>14</v>
      </c>
    </row>
    <row r="17" spans="1:3">
      <c r="B17" s="1">
        <f>7200000000/36</f>
        <v>200000000</v>
      </c>
    </row>
    <row r="19" spans="1:3">
      <c r="A19" t="s">
        <v>15</v>
      </c>
      <c r="B19" t="s">
        <v>16</v>
      </c>
    </row>
    <row r="20" spans="1:3">
      <c r="B20" s="1">
        <f>2/100*B17</f>
        <v>4000000</v>
      </c>
    </row>
    <row r="22" spans="1:3">
      <c r="A22" t="s">
        <v>17</v>
      </c>
      <c r="B22" t="s">
        <v>18</v>
      </c>
    </row>
    <row r="23" spans="1:3">
      <c r="B23">
        <f>B14/B20</f>
        <v>1.8</v>
      </c>
    </row>
    <row r="25" spans="1:3">
      <c r="A25" t="s">
        <v>19</v>
      </c>
      <c r="B25" t="s">
        <v>20</v>
      </c>
    </row>
    <row r="26" spans="1:3">
      <c r="B26">
        <v>1</v>
      </c>
    </row>
    <row r="28" spans="1:3">
      <c r="A28" t="s">
        <v>21</v>
      </c>
      <c r="B28" t="s">
        <v>22</v>
      </c>
      <c r="C28" s="1">
        <f>0.6*200000000</f>
        <v>120000000</v>
      </c>
    </row>
    <row r="30" spans="1:3">
      <c r="A30" t="s">
        <v>23</v>
      </c>
      <c r="B30" t="s">
        <v>24</v>
      </c>
      <c r="C30" s="1">
        <f>60000000*3</f>
        <v>180000000</v>
      </c>
    </row>
    <row r="32" spans="1:3">
      <c r="A32" t="s">
        <v>25</v>
      </c>
      <c r="B32" t="s">
        <v>26</v>
      </c>
      <c r="C32" s="1">
        <f>200000000-C30</f>
        <v>20000000</v>
      </c>
    </row>
    <row r="33" spans="1:3">
      <c r="C33" s="1"/>
    </row>
    <row r="34" spans="1:3">
      <c r="A34" t="s">
        <v>27</v>
      </c>
      <c r="B34" t="s">
        <v>31</v>
      </c>
      <c r="C34">
        <f>2000000/40000000*C32</f>
        <v>1000000</v>
      </c>
    </row>
    <row r="36" spans="1:3">
      <c r="A36" t="s">
        <v>28</v>
      </c>
      <c r="B36" t="s">
        <v>32</v>
      </c>
      <c r="C36" s="2">
        <f>B14/C34</f>
        <v>7.2</v>
      </c>
    </row>
    <row r="38" spans="1:3">
      <c r="A38" t="s">
        <v>29</v>
      </c>
      <c r="B38" t="s">
        <v>33</v>
      </c>
      <c r="C38" s="1">
        <f>C34-200000*4</f>
        <v>200000</v>
      </c>
    </row>
    <row r="40" spans="1:3">
      <c r="A40" t="s">
        <v>30</v>
      </c>
      <c r="B40" t="s">
        <v>34</v>
      </c>
      <c r="C40" s="2">
        <f>B14/C38</f>
        <v>36</v>
      </c>
    </row>
    <row r="43" spans="1:3">
      <c r="A43" t="s">
        <v>35</v>
      </c>
    </row>
    <row r="45" spans="1:3">
      <c r="A45" t="s">
        <v>1</v>
      </c>
      <c r="B45" t="s">
        <v>36</v>
      </c>
      <c r="C45">
        <v>10</v>
      </c>
    </row>
    <row r="46" spans="1:3">
      <c r="B46" t="s">
        <v>37</v>
      </c>
      <c r="C46" t="s">
        <v>38</v>
      </c>
    </row>
    <row r="47" spans="1:3">
      <c r="B47" t="s">
        <v>39</v>
      </c>
      <c r="C47">
        <v>5</v>
      </c>
    </row>
    <row r="48" spans="1:3">
      <c r="B48" t="s">
        <v>40</v>
      </c>
      <c r="C48" t="s">
        <v>41</v>
      </c>
    </row>
    <row r="49" spans="1:6">
      <c r="B49" t="s">
        <v>42</v>
      </c>
      <c r="C49">
        <f>45*5*4.35*2</f>
        <v>1957.4999999999998</v>
      </c>
    </row>
    <row r="50" spans="1:6">
      <c r="B50" t="s">
        <v>43</v>
      </c>
      <c r="C50">
        <f>C45*C49</f>
        <v>19574.999999999996</v>
      </c>
    </row>
    <row r="51" spans="1:6">
      <c r="B51" t="s">
        <v>44</v>
      </c>
      <c r="C51">
        <f>2/3*C50</f>
        <v>13049.999999999996</v>
      </c>
      <c r="D51" t="s">
        <v>45</v>
      </c>
      <c r="E51">
        <f>C51/60</f>
        <v>217.49999999999994</v>
      </c>
      <c r="F51" t="s">
        <v>46</v>
      </c>
    </row>
    <row r="52" spans="1:6">
      <c r="B52" t="s">
        <v>48</v>
      </c>
      <c r="C52" s="3">
        <v>46</v>
      </c>
    </row>
    <row r="53" spans="1:6">
      <c r="B53" t="s">
        <v>47</v>
      </c>
      <c r="C53" s="4">
        <f>C52*E51</f>
        <v>10004.999999999998</v>
      </c>
    </row>
    <row r="54" spans="1:6">
      <c r="B54" t="s">
        <v>49</v>
      </c>
      <c r="C54" s="6">
        <v>5000</v>
      </c>
    </row>
    <row r="56" spans="1:6">
      <c r="A56" t="s">
        <v>5</v>
      </c>
      <c r="B56" t="s">
        <v>50</v>
      </c>
      <c r="C56">
        <v>65</v>
      </c>
    </row>
    <row r="57" spans="1:6">
      <c r="B57" t="s">
        <v>51</v>
      </c>
      <c r="C57">
        <f>3/100*C56</f>
        <v>1.95</v>
      </c>
    </row>
    <row r="58" spans="1:6">
      <c r="B58" t="s">
        <v>52</v>
      </c>
      <c r="C58" s="4">
        <f>C57*C52</f>
        <v>89.7</v>
      </c>
      <c r="D58" s="5">
        <v>90</v>
      </c>
    </row>
    <row r="60" spans="1:6">
      <c r="A60" t="s">
        <v>8</v>
      </c>
      <c r="B60" t="s">
        <v>53</v>
      </c>
      <c r="C60" s="7">
        <f>90-55</f>
        <v>35</v>
      </c>
    </row>
    <row r="62" spans="1:6">
      <c r="A62" t="s">
        <v>11</v>
      </c>
      <c r="B62" t="s">
        <v>54</v>
      </c>
      <c r="C62">
        <f>55*10</f>
        <v>550</v>
      </c>
    </row>
    <row r="63" spans="1:6">
      <c r="B63" t="s">
        <v>55</v>
      </c>
      <c r="C63" s="4">
        <f>4*90</f>
        <v>360</v>
      </c>
    </row>
    <row r="64" spans="1:6">
      <c r="B64" t="s">
        <v>53</v>
      </c>
      <c r="C64" s="7">
        <f>(C63-C62)/10</f>
        <v>-19</v>
      </c>
    </row>
    <row r="66" spans="1:4">
      <c r="A66" t="s">
        <v>13</v>
      </c>
      <c r="B66" t="s">
        <v>51</v>
      </c>
      <c r="C66">
        <v>1.95</v>
      </c>
    </row>
    <row r="67" spans="1:4">
      <c r="B67" t="s">
        <v>56</v>
      </c>
      <c r="C67">
        <v>2</v>
      </c>
    </row>
    <row r="68" spans="1:4">
      <c r="B68" t="s">
        <v>57</v>
      </c>
      <c r="C68">
        <f>C66-C67</f>
        <v>-5.0000000000000044E-2</v>
      </c>
    </row>
    <row r="69" spans="1:4">
      <c r="B69" t="s">
        <v>58</v>
      </c>
      <c r="C69" s="1">
        <f>0.05*46</f>
        <v>2.3000000000000003</v>
      </c>
      <c r="D69" s="1"/>
    </row>
    <row r="70" spans="1:4">
      <c r="B70" t="s">
        <v>59</v>
      </c>
      <c r="C70" s="1">
        <f>55*6</f>
        <v>330</v>
      </c>
      <c r="D70" s="1"/>
    </row>
    <row r="71" spans="1:4">
      <c r="B71" t="s">
        <v>60</v>
      </c>
      <c r="C71" s="1">
        <f>4*(55+2.3)</f>
        <v>229.2</v>
      </c>
      <c r="D71" s="1"/>
    </row>
    <row r="72" spans="1:4">
      <c r="B72" t="s">
        <v>61</v>
      </c>
      <c r="C72" s="1">
        <f>C70+C71</f>
        <v>559.20000000000005</v>
      </c>
      <c r="D72" s="8">
        <v>559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Sanganeria</dc:creator>
  <cp:lastModifiedBy>Mayank Sanganeria</cp:lastModifiedBy>
  <dcterms:created xsi:type="dcterms:W3CDTF">2012-04-29T19:33:56Z</dcterms:created>
  <dcterms:modified xsi:type="dcterms:W3CDTF">2012-06-09T08:21:22Z</dcterms:modified>
</cp:coreProperties>
</file>