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0" yWindow="1000" windowWidth="194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D12" i="1"/>
  <c r="D16" i="1"/>
  <c r="D22" i="1"/>
  <c r="D32" i="1"/>
  <c r="D34" i="1"/>
  <c r="D36" i="1"/>
  <c r="D45" i="1"/>
  <c r="D46" i="1"/>
  <c r="D56" i="1"/>
  <c r="D53" i="1"/>
  <c r="D57" i="1"/>
  <c r="D59" i="1"/>
  <c r="D61" i="1"/>
  <c r="D51" i="1"/>
  <c r="D48" i="1"/>
  <c r="D49" i="1"/>
  <c r="D40" i="1"/>
  <c r="D38" i="1"/>
  <c r="D28" i="1"/>
  <c r="D26" i="1"/>
  <c r="D24" i="1"/>
  <c r="D18" i="1"/>
  <c r="D14" i="1"/>
  <c r="D6" i="1"/>
  <c r="C9" i="1"/>
  <c r="C12" i="1"/>
  <c r="C16" i="1"/>
  <c r="C22" i="1"/>
  <c r="C24" i="1"/>
  <c r="C26" i="1"/>
  <c r="C32" i="1"/>
  <c r="C34" i="1"/>
  <c r="C36" i="1"/>
  <c r="C45" i="1"/>
  <c r="C46" i="1"/>
  <c r="C56" i="1"/>
  <c r="C53" i="1"/>
  <c r="C57" i="1"/>
  <c r="C59" i="1"/>
  <c r="C61" i="1"/>
  <c r="C51" i="1"/>
  <c r="C48" i="1"/>
  <c r="C49" i="1"/>
  <c r="C40" i="1"/>
  <c r="C38" i="1"/>
  <c r="C28" i="1"/>
  <c r="C18" i="1"/>
  <c r="C14" i="1"/>
  <c r="C6" i="1"/>
</calcChain>
</file>

<file path=xl/sharedStrings.xml><?xml version="1.0" encoding="utf-8"?>
<sst xmlns="http://schemas.openxmlformats.org/spreadsheetml/2006/main" count="48" uniqueCount="46">
  <si>
    <t>Value of company</t>
  </si>
  <si>
    <t>Price per share</t>
  </si>
  <si>
    <t>No of share</t>
  </si>
  <si>
    <t>Pre money valuation</t>
  </si>
  <si>
    <t>Shares received by angel</t>
  </si>
  <si>
    <t>Angel investment</t>
  </si>
  <si>
    <t>Percentage owned by angel</t>
  </si>
  <si>
    <t>Shares outstanding after angel round</t>
  </si>
  <si>
    <t>Post money</t>
  </si>
  <si>
    <t>Total outstanding shares</t>
  </si>
  <si>
    <t>Shares per employee</t>
  </si>
  <si>
    <t>Employees</t>
  </si>
  <si>
    <t>Shares outstanding</t>
  </si>
  <si>
    <t>Total value of equity</t>
  </si>
  <si>
    <t>Percentage owned by employees</t>
  </si>
  <si>
    <t>Percentage owned by founders</t>
  </si>
  <si>
    <t>pre money</t>
  </si>
  <si>
    <t>VC investment</t>
  </si>
  <si>
    <t>PPS</t>
  </si>
  <si>
    <t>VC shares</t>
  </si>
  <si>
    <t>Founder's shares value</t>
  </si>
  <si>
    <t>Angel ownership</t>
  </si>
  <si>
    <t>Participating preferred</t>
  </si>
  <si>
    <t>Original investment</t>
  </si>
  <si>
    <t>Sale price</t>
  </si>
  <si>
    <t>Shares</t>
  </si>
  <si>
    <t>Stock sale</t>
  </si>
  <si>
    <t>Total VC payout</t>
  </si>
  <si>
    <t>Cofounder payout</t>
  </si>
  <si>
    <t>optimistic indetemrinate</t>
  </si>
  <si>
    <t>pessimistic determinate</t>
  </si>
  <si>
    <t>Employee options cost</t>
  </si>
  <si>
    <t>Virtual gain</t>
  </si>
  <si>
    <t>Employee stock worth</t>
  </si>
  <si>
    <t>AMT</t>
  </si>
  <si>
    <t>Net gain per employee</t>
  </si>
  <si>
    <t>Pessimistic as investing in something that is higher cost than current sources indicates an expectation of rising prices due to lack of oil in the future</t>
  </si>
  <si>
    <t>Determinate as the technology has been developed already and only needs to be managed</t>
  </si>
  <si>
    <t>Optimistic as there is a hope of lowering the cost of obtaining oil in the future</t>
  </si>
  <si>
    <t>Indeterminate as the technology is still under development in an incubator</t>
  </si>
  <si>
    <t>ORIGINAL SUBMISSION</t>
  </si>
  <si>
    <t>CHANGING JUST THE FIRST ANSWER</t>
  </si>
  <si>
    <t>ACTUAL ANSWER</t>
  </si>
  <si>
    <t>COMMENTS</t>
  </si>
  <si>
    <t xml:space="preserve">If I correct the 2 data in orange, all the answers that are now correct are highlighted in </t>
  </si>
  <si>
    <t>all the answers that are now correct are highlighted in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</si>
</sst>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8" formatCode="&quot;$&quot;#,##0.00_);[Red]\(&quot;$&quot;#,##0.00\)"/>
    <numFmt numFmtId="164" formatCode="&quot;$&quot;#,##0.000_);[Red]\(&quot;$&quot;#,##0.000\)"/>
    <numFmt numFmtId="165" formatCode="&quot;$&quot;#,##0.00"/>
    <numFmt numFmtId="166" formatCode="&quot;$&quot;#,##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6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2" borderId="0" xfId="0" applyFill="1"/>
    <xf numFmtId="165" fontId="0" fillId="2" borderId="0" xfId="0" applyNumberFormat="1" applyFill="1"/>
    <xf numFmtId="2" fontId="0" fillId="2" borderId="0" xfId="0" applyNumberFormat="1" applyFill="1"/>
    <xf numFmtId="1" fontId="0" fillId="2" borderId="0" xfId="0" applyNumberFormat="1" applyFill="1"/>
    <xf numFmtId="8" fontId="0" fillId="2" borderId="0" xfId="0" applyNumberFormat="1" applyFill="1"/>
    <xf numFmtId="164" fontId="0" fillId="2" borderId="0" xfId="0" applyNumberFormat="1" applyFill="1"/>
    <xf numFmtId="6" fontId="0" fillId="2" borderId="0" xfId="0" applyNumberFormat="1" applyFill="1"/>
    <xf numFmtId="6" fontId="0" fillId="3" borderId="0" xfId="0" applyNumberFormat="1" applyFill="1"/>
    <xf numFmtId="164" fontId="0" fillId="4" borderId="0" xfId="0" applyNumberFormat="1" applyFill="1"/>
    <xf numFmtId="0" fontId="0" fillId="4" borderId="0" xfId="0" applyFill="1"/>
    <xf numFmtId="8" fontId="0" fillId="4" borderId="0" xfId="0" applyNumberFormat="1" applyFill="1"/>
    <xf numFmtId="2" fontId="0" fillId="4" borderId="0" xfId="0" applyNumberFormat="1" applyFill="1"/>
    <xf numFmtId="165" fontId="0" fillId="4" borderId="0" xfId="0" applyNumberFormat="1" applyFill="1"/>
    <xf numFmtId="1" fontId="0" fillId="4" borderId="0" xfId="0" applyNumberFormat="1" applyFill="1"/>
    <xf numFmtId="0" fontId="0" fillId="5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9"/>
  <sheetViews>
    <sheetView tabSelected="1" showRuler="0" topLeftCell="A3" workbookViewId="0">
      <selection activeCell="D3" sqref="D3"/>
    </sheetView>
  </sheetViews>
  <sheetFormatPr baseColWidth="10" defaultRowHeight="15" x14ac:dyDescent="0"/>
  <cols>
    <col min="2" max="2" width="23.6640625" bestFit="1" customWidth="1"/>
    <col min="3" max="3" width="13.83203125" bestFit="1" customWidth="1"/>
    <col min="4" max="4" width="31.6640625" customWidth="1"/>
    <col min="5" max="5" width="15.33203125" bestFit="1" customWidth="1"/>
  </cols>
  <sheetData>
    <row r="2" spans="1:6">
      <c r="C2" t="s">
        <v>40</v>
      </c>
      <c r="D2" t="s">
        <v>41</v>
      </c>
      <c r="E2" t="s">
        <v>42</v>
      </c>
      <c r="F2" t="s">
        <v>43</v>
      </c>
    </row>
    <row r="3" spans="1:6">
      <c r="A3">
        <v>1</v>
      </c>
      <c r="B3" t="s">
        <v>0</v>
      </c>
      <c r="C3" s="11">
        <v>2000</v>
      </c>
      <c r="D3" s="12">
        <v>4000</v>
      </c>
      <c r="E3">
        <v>4000</v>
      </c>
      <c r="F3" t="s">
        <v>44</v>
      </c>
    </row>
    <row r="4" spans="1:6">
      <c r="C4" s="1"/>
      <c r="D4" s="1"/>
      <c r="F4" t="s">
        <v>45</v>
      </c>
    </row>
    <row r="5" spans="1:6">
      <c r="A5">
        <v>2</v>
      </c>
      <c r="B5" t="s">
        <v>2</v>
      </c>
      <c r="C5">
        <v>2000000</v>
      </c>
      <c r="D5">
        <v>4000000</v>
      </c>
    </row>
    <row r="6" spans="1:6">
      <c r="B6" t="s">
        <v>1</v>
      </c>
      <c r="C6" s="10">
        <f>C3/C5</f>
        <v>1E-3</v>
      </c>
      <c r="D6" s="13">
        <f>D3/D5</f>
        <v>1E-3</v>
      </c>
      <c r="E6" s="14">
        <v>1E-3</v>
      </c>
    </row>
    <row r="8" spans="1:6">
      <c r="A8">
        <v>3</v>
      </c>
      <c r="B8" t="s">
        <v>3</v>
      </c>
      <c r="C8" s="1">
        <v>1000000</v>
      </c>
      <c r="D8" s="1">
        <v>1000000</v>
      </c>
    </row>
    <row r="9" spans="1:6">
      <c r="B9" t="s">
        <v>1</v>
      </c>
      <c r="C9" s="9">
        <f>C8/C5</f>
        <v>0.5</v>
      </c>
      <c r="D9" s="15">
        <f>D8/D5</f>
        <v>0.25</v>
      </c>
      <c r="E9" s="14">
        <v>0.25</v>
      </c>
    </row>
    <row r="11" spans="1:6">
      <c r="A11">
        <v>4</v>
      </c>
      <c r="B11" t="s">
        <v>5</v>
      </c>
      <c r="C11" s="2">
        <v>250000</v>
      </c>
      <c r="D11" s="2">
        <v>250000</v>
      </c>
    </row>
    <row r="12" spans="1:6">
      <c r="B12" t="s">
        <v>4</v>
      </c>
      <c r="C12" s="5">
        <f>C11/C9</f>
        <v>500000</v>
      </c>
      <c r="D12" s="14">
        <f>D11/D9</f>
        <v>1000000</v>
      </c>
      <c r="E12" s="14">
        <v>1000000</v>
      </c>
    </row>
    <row r="14" spans="1:6">
      <c r="A14">
        <v>5</v>
      </c>
      <c r="B14" t="s">
        <v>6</v>
      </c>
      <c r="C14" s="5">
        <f>250/1250</f>
        <v>0.2</v>
      </c>
      <c r="D14" s="14">
        <f>250/1250</f>
        <v>0.2</v>
      </c>
      <c r="E14" s="14">
        <v>0.2</v>
      </c>
    </row>
    <row r="16" spans="1:6">
      <c r="A16">
        <v>6</v>
      </c>
      <c r="B16" t="s">
        <v>7</v>
      </c>
      <c r="C16" s="5">
        <f>C12+C5</f>
        <v>2500000</v>
      </c>
      <c r="D16" s="14">
        <f>D12+D5</f>
        <v>5000000</v>
      </c>
      <c r="E16" s="14">
        <v>5000000</v>
      </c>
    </row>
    <row r="18" spans="1:5">
      <c r="A18">
        <v>7</v>
      </c>
      <c r="B18" t="s">
        <v>8</v>
      </c>
      <c r="C18" s="9">
        <f>C8+C11</f>
        <v>1250000</v>
      </c>
      <c r="D18" s="15">
        <f>D8+D11</f>
        <v>1250000</v>
      </c>
      <c r="E18" s="14">
        <v>1250000</v>
      </c>
    </row>
    <row r="20" spans="1:5">
      <c r="A20">
        <v>8</v>
      </c>
      <c r="B20" t="s">
        <v>10</v>
      </c>
      <c r="C20">
        <v>100000</v>
      </c>
      <c r="D20">
        <v>100000</v>
      </c>
    </row>
    <row r="21" spans="1:5">
      <c r="B21" t="s">
        <v>11</v>
      </c>
      <c r="C21">
        <v>5</v>
      </c>
      <c r="D21">
        <v>5</v>
      </c>
    </row>
    <row r="22" spans="1:5">
      <c r="B22" t="s">
        <v>12</v>
      </c>
      <c r="C22" s="5">
        <f>C21*C20+C16</f>
        <v>3000000</v>
      </c>
      <c r="D22" s="14">
        <f>D21*D20+D16</f>
        <v>5500000</v>
      </c>
      <c r="E22" s="14">
        <v>5500000</v>
      </c>
    </row>
    <row r="24" spans="1:5">
      <c r="A24">
        <v>9</v>
      </c>
      <c r="B24" t="s">
        <v>13</v>
      </c>
      <c r="C24" s="9">
        <f>C22*C9</f>
        <v>1500000</v>
      </c>
      <c r="D24" s="15">
        <f>D22*D9</f>
        <v>1375000</v>
      </c>
      <c r="E24" s="14">
        <v>1375000</v>
      </c>
    </row>
    <row r="26" spans="1:5">
      <c r="A26">
        <v>10</v>
      </c>
      <c r="B26" t="s">
        <v>14</v>
      </c>
      <c r="C26" s="7">
        <f>C20*C21/C22</f>
        <v>0.16666666666666666</v>
      </c>
      <c r="D26" s="16">
        <f>D20*D21/D22</f>
        <v>9.0909090909090912E-2</v>
      </c>
      <c r="E26" s="14">
        <v>0.09</v>
      </c>
    </row>
    <row r="28" spans="1:5">
      <c r="A28">
        <v>11</v>
      </c>
      <c r="B28" t="s">
        <v>15</v>
      </c>
      <c r="C28" s="7">
        <f>C5/C22</f>
        <v>0.66666666666666663</v>
      </c>
      <c r="D28" s="16">
        <f>D5/D22</f>
        <v>0.72727272727272729</v>
      </c>
      <c r="E28" s="14">
        <v>0.73</v>
      </c>
    </row>
    <row r="30" spans="1:5">
      <c r="A30">
        <v>12</v>
      </c>
      <c r="B30" t="s">
        <v>16</v>
      </c>
      <c r="C30" s="3">
        <v>22000000</v>
      </c>
      <c r="D30" s="3">
        <v>22000000</v>
      </c>
    </row>
    <row r="31" spans="1:5">
      <c r="B31" t="s">
        <v>17</v>
      </c>
      <c r="C31" s="3">
        <v>4000000</v>
      </c>
      <c r="D31" s="3">
        <v>4000000</v>
      </c>
    </row>
    <row r="32" spans="1:5">
      <c r="B32" t="s">
        <v>18</v>
      </c>
      <c r="C32" s="6">
        <f>C30/C22</f>
        <v>7.333333333333333</v>
      </c>
      <c r="D32" s="17">
        <f>D30/D22</f>
        <v>4</v>
      </c>
      <c r="E32" s="14">
        <v>4</v>
      </c>
    </row>
    <row r="34" spans="1:5">
      <c r="A34">
        <v>13</v>
      </c>
      <c r="B34" t="s">
        <v>19</v>
      </c>
      <c r="C34" s="8">
        <f>C31/C32</f>
        <v>545454.54545454553</v>
      </c>
      <c r="D34" s="18">
        <f>D31/D32</f>
        <v>1000000</v>
      </c>
      <c r="E34" s="14">
        <v>1000000</v>
      </c>
    </row>
    <row r="36" spans="1:5">
      <c r="A36">
        <v>14</v>
      </c>
      <c r="B36" t="s">
        <v>9</v>
      </c>
      <c r="C36" s="8">
        <f>C34+C22</f>
        <v>3545454.5454545454</v>
      </c>
      <c r="D36" s="18">
        <f>D34+D22</f>
        <v>6500000</v>
      </c>
      <c r="E36" s="14">
        <v>6500000</v>
      </c>
    </row>
    <row r="38" spans="1:5">
      <c r="A38">
        <v>15</v>
      </c>
      <c r="B38" t="s">
        <v>20</v>
      </c>
      <c r="C38" s="6">
        <f>C5*C32</f>
        <v>14666666.666666666</v>
      </c>
      <c r="D38" s="17">
        <f>D5*D32</f>
        <v>16000000</v>
      </c>
      <c r="E38" s="14">
        <v>16000000</v>
      </c>
    </row>
    <row r="39" spans="1:5">
      <c r="D39" s="19"/>
      <c r="E39" s="19"/>
    </row>
    <row r="40" spans="1:5">
      <c r="A40">
        <v>16</v>
      </c>
      <c r="B40" t="s">
        <v>21</v>
      </c>
      <c r="C40" s="7">
        <f>C12/C36</f>
        <v>0.14102564102564102</v>
      </c>
      <c r="D40" s="16">
        <f>D12/D36</f>
        <v>0.15384615384615385</v>
      </c>
      <c r="E40" s="14">
        <v>0.15</v>
      </c>
    </row>
    <row r="42" spans="1:5">
      <c r="A42">
        <v>17</v>
      </c>
      <c r="B42" t="s">
        <v>22</v>
      </c>
      <c r="C42" s="5">
        <v>2</v>
      </c>
      <c r="D42" s="14">
        <v>2</v>
      </c>
      <c r="E42" s="14">
        <v>2</v>
      </c>
    </row>
    <row r="44" spans="1:5">
      <c r="A44">
        <v>18</v>
      </c>
      <c r="B44" t="s">
        <v>24</v>
      </c>
      <c r="C44" s="2">
        <v>43000000</v>
      </c>
      <c r="D44" s="2">
        <v>43000000</v>
      </c>
    </row>
    <row r="45" spans="1:5">
      <c r="B45" t="s">
        <v>25</v>
      </c>
      <c r="C45" s="4">
        <f>C36</f>
        <v>3545454.5454545454</v>
      </c>
      <c r="D45" s="4">
        <f>D36</f>
        <v>6500000</v>
      </c>
    </row>
    <row r="46" spans="1:5">
      <c r="B46" t="s">
        <v>18</v>
      </c>
      <c r="C46" s="2">
        <f>C44/C45</f>
        <v>12.128205128205128</v>
      </c>
      <c r="D46" s="2">
        <f>D44/D45</f>
        <v>6.615384615384615</v>
      </c>
    </row>
    <row r="47" spans="1:5">
      <c r="B47" t="s">
        <v>23</v>
      </c>
      <c r="C47" s="2">
        <v>4000000</v>
      </c>
      <c r="D47" s="2">
        <v>4000000</v>
      </c>
    </row>
    <row r="48" spans="1:5">
      <c r="B48" t="s">
        <v>26</v>
      </c>
      <c r="C48" s="2">
        <f>C46*C34</f>
        <v>6615384.615384616</v>
      </c>
      <c r="D48" s="2">
        <f>D46*D34</f>
        <v>6615384.615384615</v>
      </c>
    </row>
    <row r="49" spans="1:5">
      <c r="B49" t="s">
        <v>27</v>
      </c>
      <c r="C49" s="6">
        <f>C48+C47</f>
        <v>10615384.615384616</v>
      </c>
      <c r="D49" s="6">
        <f>D48+D47</f>
        <v>10615384.615384616</v>
      </c>
      <c r="E49">
        <v>9200000</v>
      </c>
    </row>
    <row r="51" spans="1:5">
      <c r="A51">
        <v>19</v>
      </c>
      <c r="B51" t="s">
        <v>28</v>
      </c>
      <c r="C51" s="6">
        <f>C46*C5/2</f>
        <v>12128205.128205128</v>
      </c>
      <c r="D51" s="6">
        <f>D46*D5/2</f>
        <v>13230769.23076923</v>
      </c>
      <c r="E51">
        <v>10400000</v>
      </c>
    </row>
    <row r="53" spans="1:5">
      <c r="A53">
        <v>20</v>
      </c>
      <c r="B53" t="s">
        <v>31</v>
      </c>
      <c r="C53" s="5">
        <f>100000*0.5</f>
        <v>50000</v>
      </c>
      <c r="D53" s="5">
        <f>100000*0.5</f>
        <v>50000</v>
      </c>
      <c r="E53">
        <v>25000</v>
      </c>
    </row>
    <row r="56" spans="1:5">
      <c r="A56">
        <v>21</v>
      </c>
      <c r="B56" t="s">
        <v>33</v>
      </c>
      <c r="C56" s="2">
        <f>100000*C46</f>
        <v>1212820.5128205128</v>
      </c>
      <c r="D56" s="2">
        <f>100000*D46</f>
        <v>661538.4615384615</v>
      </c>
    </row>
    <row r="57" spans="1:5">
      <c r="B57" t="s">
        <v>32</v>
      </c>
      <c r="C57" s="6">
        <f>C56-C53</f>
        <v>1162820.5128205128</v>
      </c>
      <c r="D57" s="6">
        <f>D56-D53</f>
        <v>611538.4615384615</v>
      </c>
      <c r="E57">
        <v>4.95</v>
      </c>
    </row>
    <row r="59" spans="1:5">
      <c r="A59">
        <v>22</v>
      </c>
      <c r="B59" t="s">
        <v>34</v>
      </c>
      <c r="C59" s="6">
        <f>0.2*C57</f>
        <v>232564.10256410256</v>
      </c>
      <c r="D59" s="6">
        <f>0.2*D57</f>
        <v>122307.69230769231</v>
      </c>
      <c r="E59">
        <v>99000</v>
      </c>
    </row>
    <row r="61" spans="1:5">
      <c r="A61">
        <v>23</v>
      </c>
      <c r="B61" t="s">
        <v>35</v>
      </c>
      <c r="C61" s="6">
        <f>C57-C59</f>
        <v>930256.41025641025</v>
      </c>
      <c r="D61" s="6">
        <f>D57-D59</f>
        <v>489230.76923076919</v>
      </c>
      <c r="E61">
        <v>396000</v>
      </c>
    </row>
    <row r="63" spans="1:5">
      <c r="A63">
        <v>24</v>
      </c>
      <c r="B63" t="s">
        <v>30</v>
      </c>
      <c r="C63" s="5">
        <v>3</v>
      </c>
      <c r="D63" s="5">
        <v>3</v>
      </c>
      <c r="E63">
        <v>3</v>
      </c>
    </row>
    <row r="64" spans="1:5">
      <c r="B64" t="s">
        <v>36</v>
      </c>
      <c r="C64" s="5"/>
      <c r="D64" s="5"/>
    </row>
    <row r="65" spans="1:5">
      <c r="B65" t="s">
        <v>37</v>
      </c>
      <c r="C65" s="5"/>
      <c r="D65" s="5"/>
    </row>
    <row r="66" spans="1:5">
      <c r="C66" s="5"/>
      <c r="D66" s="5"/>
    </row>
    <row r="67" spans="1:5">
      <c r="A67">
        <v>25</v>
      </c>
      <c r="B67" t="s">
        <v>29</v>
      </c>
      <c r="C67" s="5">
        <v>2</v>
      </c>
      <c r="D67" s="5">
        <v>2</v>
      </c>
      <c r="E67">
        <v>3</v>
      </c>
    </row>
    <row r="68" spans="1:5">
      <c r="B68" t="s">
        <v>38</v>
      </c>
    </row>
    <row r="69" spans="1:5">
      <c r="B69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Sanganeria</dc:creator>
  <cp:lastModifiedBy>Mayank Sanganeria</cp:lastModifiedBy>
  <dcterms:created xsi:type="dcterms:W3CDTF">2012-05-21T17:52:41Z</dcterms:created>
  <dcterms:modified xsi:type="dcterms:W3CDTF">2012-06-09T08:35:55Z</dcterms:modified>
</cp:coreProperties>
</file>