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Moflon vs. eMoflon" sheetId="1" r:id="rId1"/>
  </sheets>
  <calcPr calcId="152511"/>
</workbook>
</file>

<file path=xl/calcChain.xml><?xml version="1.0" encoding="utf-8"?>
<calcChain xmlns="http://schemas.openxmlformats.org/spreadsheetml/2006/main">
  <c r="C20" i="1" l="1"/>
  <c r="F16" i="1"/>
  <c r="H16" i="1" s="1"/>
  <c r="G16" i="1" l="1"/>
  <c r="D20" i="1"/>
  <c r="E20" i="1"/>
  <c r="E21" i="1"/>
  <c r="D21" i="1"/>
  <c r="C21" i="1"/>
  <c r="F12" i="1"/>
  <c r="G12" i="1" s="1"/>
  <c r="F11" i="1"/>
  <c r="G11" i="1" s="1"/>
  <c r="H12" i="1" l="1"/>
  <c r="H11" i="1"/>
  <c r="C22" i="1"/>
  <c r="C23" i="1" s="1"/>
  <c r="E22" i="1"/>
  <c r="D22" i="1"/>
  <c r="D23" i="1" s="1"/>
  <c r="F4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22" i="1" l="1"/>
  <c r="H22" i="1" s="1"/>
  <c r="E23" i="1"/>
  <c r="G4" i="1"/>
  <c r="F20" i="1"/>
  <c r="H20" i="1" s="1"/>
  <c r="H7" i="1"/>
  <c r="F21" i="1"/>
  <c r="H21" i="1" s="1"/>
  <c r="H10" i="1"/>
  <c r="H6" i="1"/>
  <c r="H9" i="1"/>
  <c r="H5" i="1"/>
  <c r="H8" i="1"/>
  <c r="H4" i="1"/>
  <c r="G22" i="1" l="1"/>
  <c r="F23" i="1"/>
  <c r="G20" i="1"/>
  <c r="G21" i="1"/>
</calcChain>
</file>

<file path=xl/sharedStrings.xml><?xml version="1.0" encoding="utf-8"?>
<sst xmlns="http://schemas.openxmlformats.org/spreadsheetml/2006/main" count="58" uniqueCount="31">
  <si>
    <t>Part</t>
  </si>
  <si>
    <t>org.moflon.core</t>
  </si>
  <si>
    <t>org.moflon.gt</t>
  </si>
  <si>
    <t>org.moflon.ide</t>
  </si>
  <si>
    <t xml:space="preserve">org.moflon.sdm </t>
  </si>
  <si>
    <t xml:space="preserve">org.moflon.tgg </t>
  </si>
  <si>
    <t xml:space="preserve">org.moflon.testing </t>
  </si>
  <si>
    <t>org.moflon.validation</t>
  </si>
  <si>
    <t>PluginCount</t>
  </si>
  <si>
    <t>org.cmoflon</t>
  </si>
  <si>
    <t>FractionSrc</t>
  </si>
  <si>
    <t>FractionGen</t>
  </si>
  <si>
    <t>org.gervarro</t>
  </si>
  <si>
    <t>EA-Addin</t>
  </si>
  <si>
    <t>Source</t>
  </si>
  <si>
    <t>Generated</t>
  </si>
  <si>
    <t>Java</t>
  </si>
  <si>
    <t>C#</t>
  </si>
  <si>
    <t>Language</t>
  </si>
  <si>
    <t>Total</t>
  </si>
  <si>
    <t>Java + C#</t>
  </si>
  <si>
    <t>Sum cMoflon</t>
  </si>
  <si>
    <t>Fraction cMoflon vs. eMoflon</t>
  </si>
  <si>
    <t>Sum eMoflon All</t>
  </si>
  <si>
    <t>Sum eMoflon Build</t>
  </si>
  <si>
    <t>core+ide+sdm+testing+validation+Democles+EAAddin</t>
  </si>
  <si>
    <t>tgg+gt</t>
  </si>
  <si>
    <t>n/a</t>
  </si>
  <si>
    <t>= "Sum cMoflon" / "Sum eMoflon Build"</t>
  </si>
  <si>
    <t>Remarks</t>
  </si>
  <si>
    <r>
      <rPr>
        <b/>
        <sz val="11"/>
        <color theme="1"/>
        <rFont val="Calibri"/>
        <family val="2"/>
        <scheme val="minor"/>
      </rPr>
      <t>Explanations:</t>
    </r>
    <r>
      <rPr>
        <sz val="11"/>
        <color theme="1"/>
        <rFont val="Calibri"/>
        <family val="2"/>
        <scheme val="minor"/>
      </rPr>
      <t xml:space="preserve">
The following data have been obtained by counting the lines of Java and C# code of eMoflon and the underlying version of Democles (0.4.0)
- </t>
    </r>
    <r>
      <rPr>
        <b/>
        <sz val="11"/>
        <color theme="1"/>
        <rFont val="Calibri"/>
        <family val="2"/>
        <scheme val="minor"/>
      </rPr>
      <t>Tool:</t>
    </r>
    <r>
      <rPr>
        <sz val="11"/>
        <color theme="1"/>
        <rFont val="Calibri"/>
        <family val="2"/>
        <scheme val="minor"/>
      </rPr>
      <t xml:space="preserve"> cloc 1.7.2 (https://github.com/AlDanial/cloc/releases/tag/v1.72)
- </t>
    </r>
    <r>
      <rPr>
        <b/>
        <sz val="11"/>
        <color theme="1"/>
        <rFont val="Calibri"/>
        <family val="2"/>
        <scheme val="minor"/>
      </rPr>
      <t>org.moflon.*</t>
    </r>
    <r>
      <rPr>
        <sz val="11"/>
        <color theme="1"/>
        <rFont val="Calibri"/>
        <family val="2"/>
        <scheme val="minor"/>
      </rPr>
      <t xml:space="preserve"> obtained from eMoflon 2.28.0 (https://github.com/eMoflon/emoflon-tool/releases/tag/emoflon_2.28.0)
- </t>
    </r>
    <r>
      <rPr>
        <b/>
        <sz val="11"/>
        <color theme="1"/>
        <rFont val="Calibri"/>
        <family val="2"/>
        <scheme val="minor"/>
      </rPr>
      <t>org.gervarro.*</t>
    </r>
    <r>
      <rPr>
        <sz val="11"/>
        <color theme="1"/>
        <rFont val="Calibri"/>
        <family val="2"/>
        <scheme val="minor"/>
      </rPr>
      <t xml:space="preserve"> (Democles 0.4.0) from private repository (also available in source bundles shipped with eMoflon)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</si>
</sst>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wrapText="1"/>
    </xf>
    <xf numFmtId="0" fontId="1" fillId="0" borderId="0" xfId="0" applyFont="1"/>
    <xf numFmtId="4" fontId="0" fillId="0" borderId="0" xfId="0" applyNumberFormat="1"/>
    <xf numFmtId="3" fontId="0" fillId="0" borderId="0" xfId="0" applyNumberFormat="1"/>
    <xf numFmtId="10" fontId="1" fillId="0" borderId="0" xfId="0" applyNumberFormat="1" applyFont="1"/>
    <xf numFmtId="0" fontId="2" fillId="2" borderId="2" xfId="0" applyFont="1" applyFill="1" applyBorder="1"/>
    <xf numFmtId="3" fontId="2" fillId="2" borderId="2" xfId="0" applyNumberFormat="1" applyFont="1" applyFill="1" applyBorder="1"/>
    <xf numFmtId="10" fontId="2" fillId="2" borderId="2" xfId="0" applyNumberFormat="1" applyFont="1" applyFill="1" applyBorder="1"/>
    <xf numFmtId="0" fontId="0" fillId="0" borderId="1" xfId="0" applyFont="1" applyBorder="1"/>
    <xf numFmtId="3" fontId="0" fillId="0" borderId="1" xfId="0" applyNumberFormat="1" applyFont="1" applyBorder="1"/>
    <xf numFmtId="10" fontId="0" fillId="0" borderId="1" xfId="0" applyNumberFormat="1" applyFont="1" applyBorder="1"/>
    <xf numFmtId="0" fontId="0" fillId="0" borderId="0" xfId="0" applyAlignment="1">
      <alignment horizontal="left" wrapText="1"/>
    </xf>
    <xf numFmtId="0" fontId="0" fillId="0" borderId="0" xfId="0" quotePrefix="1"/>
  </cellXfs>
  <cellStyles count="1">
    <cellStyle name="Standard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" formatCode="#,##0"/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awData" displayName="RawData" ref="A3:H12" totalsRowShown="0">
  <autoFilter ref="A3:H12"/>
  <tableColumns count="8">
    <tableColumn id="1" name="Part"/>
    <tableColumn id="8" name="Language"/>
    <tableColumn id="2" name="PluginCount"/>
    <tableColumn id="3" name="Source" dataDxfId="17"/>
    <tableColumn id="4" name="Generated" dataDxfId="16"/>
    <tableColumn id="5" name="Total" dataDxfId="15">
      <calculatedColumnFormula>SUM(RawData[[#This Row],[Source]:[Generated]])</calculatedColumnFormula>
    </tableColumn>
    <tableColumn id="6" name="FractionSrc" dataDxfId="14">
      <calculatedColumnFormula>RawData[[#This Row],[Source]]/RawData[[#This Row],[Total]]</calculatedColumnFormula>
    </tableColumn>
    <tableColumn id="7" name="FractionGen" dataDxfId="13">
      <calculatedColumnFormula>RawData[[#This Row],[Generated]]/RawData[[#This Row],[Total]]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5:H16" totalsRowShown="0" headerRowDxfId="9" dataDxfId="0" headerRowBorderDxfId="11" tableBorderDxfId="12" totalsRowBorderDxfId="10">
  <autoFilter ref="A15:H16"/>
  <tableColumns count="8">
    <tableColumn id="1" name="Part" dataDxfId="8"/>
    <tableColumn id="2" name="Language" dataDxfId="7"/>
    <tableColumn id="3" name="PluginCount" dataDxfId="6"/>
    <tableColumn id="4" name="Source" dataDxfId="5"/>
    <tableColumn id="5" name="Generated" dataDxfId="4"/>
    <tableColumn id="6" name="Total" dataDxfId="3">
      <calculatedColumnFormula>Tabelle2[Source]+Tabelle2[Generated]</calculatedColumnFormula>
    </tableColumn>
    <tableColumn id="7" name="FractionSrc" dataDxfId="2">
      <calculatedColumnFormula>Tabelle2[Source]/Tabelle2[Total]</calculatedColumnFormula>
    </tableColumn>
    <tableColumn id="8" name="FractionGen" dataDxfId="1">
      <calculatedColumnFormula>Tabelle2[Generated]/Tabelle2[Total]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sqref="A1:H1"/>
    </sheetView>
  </sheetViews>
  <sheetFormatPr baseColWidth="10" defaultColWidth="16.6640625" defaultRowHeight="14.4" x14ac:dyDescent="0.3"/>
  <cols>
    <col min="1" max="1" width="26" bestFit="1" customWidth="1"/>
    <col min="2" max="2" width="11.5546875" bestFit="1" customWidth="1"/>
    <col min="4" max="6" width="16.6640625" style="5"/>
    <col min="7" max="7" width="12.5546875" style="1" bestFit="1" customWidth="1"/>
    <col min="8" max="8" width="16.6640625" style="1"/>
    <col min="9" max="9" width="45.21875" bestFit="1" customWidth="1"/>
    <col min="10" max="10" width="45.33203125" bestFit="1" customWidth="1"/>
    <col min="11" max="11" width="27.6640625" customWidth="1"/>
  </cols>
  <sheetData>
    <row r="1" spans="1:8" ht="75.599999999999994" customHeight="1" x14ac:dyDescent="0.3">
      <c r="A1" s="13" t="s">
        <v>30</v>
      </c>
      <c r="B1" s="13"/>
      <c r="C1" s="13"/>
      <c r="D1" s="13"/>
      <c r="E1" s="13"/>
      <c r="F1" s="13"/>
      <c r="G1" s="13"/>
      <c r="H1" s="13"/>
    </row>
    <row r="3" spans="1:8" x14ac:dyDescent="0.3">
      <c r="A3" t="s">
        <v>0</v>
      </c>
      <c r="B3" t="s">
        <v>18</v>
      </c>
      <c r="C3" t="s">
        <v>8</v>
      </c>
      <c r="D3" s="5" t="s">
        <v>14</v>
      </c>
      <c r="E3" s="5" t="s">
        <v>15</v>
      </c>
      <c r="F3" s="5" t="s">
        <v>19</v>
      </c>
      <c r="G3" s="1" t="s">
        <v>10</v>
      </c>
      <c r="H3" s="1" t="s">
        <v>11</v>
      </c>
    </row>
    <row r="4" spans="1:8" x14ac:dyDescent="0.3">
      <c r="A4" t="s">
        <v>1</v>
      </c>
      <c r="B4" t="s">
        <v>16</v>
      </c>
      <c r="C4">
        <v>12</v>
      </c>
      <c r="D4" s="5">
        <v>9164</v>
      </c>
      <c r="E4" s="5">
        <v>32254</v>
      </c>
      <c r="F4" s="5">
        <f>SUM(RawData[[#This Row],[Source]:[Generated]])</f>
        <v>41418</v>
      </c>
      <c r="G4" s="2">
        <f>RawData[[#This Row],[Source]]/RawData[[#This Row],[Total]]</f>
        <v>0.22125645854459414</v>
      </c>
      <c r="H4" s="1">
        <f>RawData[[#This Row],[Generated]]/RawData[[#This Row],[Total]]</f>
        <v>0.77874354145540581</v>
      </c>
    </row>
    <row r="5" spans="1:8" x14ac:dyDescent="0.3">
      <c r="A5" t="s">
        <v>2</v>
      </c>
      <c r="B5" t="s">
        <v>16</v>
      </c>
      <c r="C5">
        <v>5</v>
      </c>
      <c r="D5" s="5">
        <v>171</v>
      </c>
      <c r="E5" s="5">
        <v>35269</v>
      </c>
      <c r="F5" s="5">
        <f>SUM(RawData[[#This Row],[Source]:[Generated]])</f>
        <v>35440</v>
      </c>
      <c r="G5" s="1">
        <f>RawData[[#This Row],[Source]]/RawData[[#This Row],[Total]]</f>
        <v>4.8250564334085776E-3</v>
      </c>
      <c r="H5" s="1">
        <f>RawData[[#This Row],[Generated]]/RawData[[#This Row],[Total]]</f>
        <v>0.99517494356659142</v>
      </c>
    </row>
    <row r="6" spans="1:8" x14ac:dyDescent="0.3">
      <c r="A6" t="s">
        <v>3</v>
      </c>
      <c r="B6" t="s">
        <v>16</v>
      </c>
      <c r="C6">
        <v>22</v>
      </c>
      <c r="D6" s="5">
        <v>18234</v>
      </c>
      <c r="E6" s="5">
        <v>174623</v>
      </c>
      <c r="F6" s="5">
        <f>SUM(RawData[[#This Row],[Source]:[Generated]])</f>
        <v>192857</v>
      </c>
      <c r="G6" s="1">
        <f>RawData[[#This Row],[Source]]/RawData[[#This Row],[Total]]</f>
        <v>9.4546736701286452E-2</v>
      </c>
      <c r="H6" s="1">
        <f>RawData[[#This Row],[Generated]]/RawData[[#This Row],[Total]]</f>
        <v>0.90545326329871356</v>
      </c>
    </row>
    <row r="7" spans="1:8" x14ac:dyDescent="0.3">
      <c r="A7" t="s">
        <v>4</v>
      </c>
      <c r="B7" t="s">
        <v>16</v>
      </c>
      <c r="C7">
        <v>20</v>
      </c>
      <c r="D7" s="5">
        <v>9310</v>
      </c>
      <c r="E7" s="5">
        <v>67941</v>
      </c>
      <c r="F7" s="5">
        <f>SUM(RawData[[#This Row],[Source]:[Generated]])</f>
        <v>77251</v>
      </c>
      <c r="G7" s="1">
        <f>RawData[[#This Row],[Source]]/RawData[[#This Row],[Total]]</f>
        <v>0.12051623927198353</v>
      </c>
      <c r="H7" s="1">
        <f>RawData[[#This Row],[Generated]]/RawData[[#This Row],[Total]]</f>
        <v>0.87948376072801648</v>
      </c>
    </row>
    <row r="8" spans="1:8" x14ac:dyDescent="0.3">
      <c r="A8" t="s">
        <v>5</v>
      </c>
      <c r="B8" t="s">
        <v>16</v>
      </c>
      <c r="C8">
        <v>9</v>
      </c>
      <c r="D8" s="5">
        <v>8251</v>
      </c>
      <c r="E8" s="5">
        <v>251281</v>
      </c>
      <c r="F8" s="5">
        <f>SUM(RawData[[#This Row],[Source]:[Generated]])</f>
        <v>259532</v>
      </c>
      <c r="G8" s="1">
        <f>RawData[[#This Row],[Source]]/RawData[[#This Row],[Total]]</f>
        <v>3.1791840697871554E-2</v>
      </c>
      <c r="H8" s="1">
        <f>RawData[[#This Row],[Generated]]/RawData[[#This Row],[Total]]</f>
        <v>0.96820815930212845</v>
      </c>
    </row>
    <row r="9" spans="1:8" x14ac:dyDescent="0.3">
      <c r="A9" t="s">
        <v>6</v>
      </c>
      <c r="B9" t="s">
        <v>16</v>
      </c>
      <c r="C9">
        <v>2</v>
      </c>
      <c r="D9" s="5">
        <v>2150</v>
      </c>
      <c r="E9" s="5">
        <v>0</v>
      </c>
      <c r="F9" s="5">
        <f>SUM(RawData[[#This Row],[Source]:[Generated]])</f>
        <v>2150</v>
      </c>
      <c r="G9" s="1">
        <f>RawData[[#This Row],[Source]]/RawData[[#This Row],[Total]]</f>
        <v>1</v>
      </c>
      <c r="H9" s="1">
        <f>RawData[[#This Row],[Generated]]/RawData[[#This Row],[Total]]</f>
        <v>0</v>
      </c>
    </row>
    <row r="10" spans="1:8" x14ac:dyDescent="0.3">
      <c r="A10" t="s">
        <v>7</v>
      </c>
      <c r="B10" t="s">
        <v>16</v>
      </c>
      <c r="C10">
        <v>1</v>
      </c>
      <c r="D10" s="5">
        <v>384</v>
      </c>
      <c r="E10" s="5">
        <v>0</v>
      </c>
      <c r="F10" s="5">
        <f>SUM(RawData[[#This Row],[Source]:[Generated]])</f>
        <v>384</v>
      </c>
      <c r="G10" s="1">
        <f>RawData[[#This Row],[Source]]/RawData[[#This Row],[Total]]</f>
        <v>1</v>
      </c>
      <c r="H10" s="1">
        <f>RawData[[#This Row],[Generated]]/RawData[[#This Row],[Total]]</f>
        <v>0</v>
      </c>
    </row>
    <row r="11" spans="1:8" x14ac:dyDescent="0.3">
      <c r="A11" t="s">
        <v>12</v>
      </c>
      <c r="B11" t="s">
        <v>16</v>
      </c>
      <c r="C11">
        <v>11</v>
      </c>
      <c r="D11" s="5">
        <v>8283</v>
      </c>
      <c r="E11" s="5">
        <v>0</v>
      </c>
      <c r="F11" s="5">
        <f>SUM(RawData[[#This Row],[Source]:[Generated]])</f>
        <v>8283</v>
      </c>
      <c r="G11" s="1">
        <f>RawData[[#This Row],[Source]]/RawData[[#This Row],[Total]]</f>
        <v>1</v>
      </c>
      <c r="H11" s="1">
        <f>RawData[[#This Row],[Generated]]/RawData[[#This Row],[Total]]</f>
        <v>0</v>
      </c>
    </row>
    <row r="12" spans="1:8" x14ac:dyDescent="0.3">
      <c r="A12" t="s">
        <v>13</v>
      </c>
      <c r="B12" t="s">
        <v>17</v>
      </c>
      <c r="C12">
        <v>1</v>
      </c>
      <c r="D12" s="5">
        <v>35622</v>
      </c>
      <c r="E12" s="5">
        <v>0</v>
      </c>
      <c r="F12" s="5">
        <f>SUM(RawData[[#This Row],[Source]:[Generated]])</f>
        <v>35622</v>
      </c>
      <c r="G12" s="1">
        <f>RawData[[#This Row],[Source]]/RawData[[#This Row],[Total]]</f>
        <v>1</v>
      </c>
      <c r="H12" s="1">
        <f>RawData[[#This Row],[Generated]]/RawData[[#This Row],[Total]]</f>
        <v>0</v>
      </c>
    </row>
    <row r="15" spans="1:8" x14ac:dyDescent="0.3">
      <c r="A15" s="7" t="s">
        <v>0</v>
      </c>
      <c r="B15" s="7" t="s">
        <v>18</v>
      </c>
      <c r="C15" s="7" t="s">
        <v>8</v>
      </c>
      <c r="D15" s="8" t="s">
        <v>14</v>
      </c>
      <c r="E15" s="8" t="s">
        <v>15</v>
      </c>
      <c r="F15" s="8" t="s">
        <v>19</v>
      </c>
      <c r="G15" s="9" t="s">
        <v>10</v>
      </c>
      <c r="H15" s="9" t="s">
        <v>11</v>
      </c>
    </row>
    <row r="16" spans="1:8" x14ac:dyDescent="0.3">
      <c r="A16" s="10" t="s">
        <v>9</v>
      </c>
      <c r="B16" s="10" t="s">
        <v>16</v>
      </c>
      <c r="C16" s="10">
        <v>5</v>
      </c>
      <c r="D16" s="11">
        <v>3362</v>
      </c>
      <c r="E16" s="11">
        <v>0</v>
      </c>
      <c r="F16" s="11">
        <f>Tabelle2[Source]+Tabelle2[Generated]</f>
        <v>3362</v>
      </c>
      <c r="G16" s="12">
        <f>Tabelle2[Source]/Tabelle2[Total]</f>
        <v>1</v>
      </c>
      <c r="H16" s="12">
        <f>Tabelle2[Generated]/Tabelle2[Total]</f>
        <v>0</v>
      </c>
    </row>
    <row r="19" spans="1:9" x14ac:dyDescent="0.3">
      <c r="B19" s="3" t="s">
        <v>18</v>
      </c>
      <c r="C19" s="3" t="s">
        <v>8</v>
      </c>
      <c r="D19" s="3" t="s">
        <v>14</v>
      </c>
      <c r="E19" s="3" t="s">
        <v>15</v>
      </c>
      <c r="F19" s="3" t="s">
        <v>19</v>
      </c>
      <c r="G19" s="3" t="s">
        <v>10</v>
      </c>
      <c r="H19" s="3" t="s">
        <v>11</v>
      </c>
      <c r="I19" s="3" t="s">
        <v>29</v>
      </c>
    </row>
    <row r="20" spans="1:9" x14ac:dyDescent="0.3">
      <c r="A20" s="3" t="s">
        <v>23</v>
      </c>
      <c r="B20" t="s">
        <v>20</v>
      </c>
      <c r="C20">
        <f>SUM(C4:C12)</f>
        <v>83</v>
      </c>
      <c r="D20" s="4">
        <f>SUM(D4:D12)</f>
        <v>91569</v>
      </c>
      <c r="E20" s="4">
        <f>SUM(E4:E12)</f>
        <v>561368</v>
      </c>
      <c r="F20" s="4">
        <f>SUM(F4:F12)</f>
        <v>652937</v>
      </c>
      <c r="G20" s="1">
        <f>D20/F20</f>
        <v>0.14024170785236553</v>
      </c>
      <c r="H20" s="1">
        <f>E20/F20</f>
        <v>0.85975829214763444</v>
      </c>
      <c r="I20" t="s">
        <v>26</v>
      </c>
    </row>
    <row r="21" spans="1:9" x14ac:dyDescent="0.3">
      <c r="A21" s="3" t="s">
        <v>24</v>
      </c>
      <c r="B21" t="s">
        <v>20</v>
      </c>
      <c r="C21">
        <f>C4+C6+C7+C9+C10+C11+C12</f>
        <v>69</v>
      </c>
      <c r="D21" s="4">
        <f>D4+D6+D7+D9+D10+D11+D12</f>
        <v>83147</v>
      </c>
      <c r="E21" s="4">
        <f>E4+E6+E7+E9+E10+E11+E12</f>
        <v>274818</v>
      </c>
      <c r="F21" s="4">
        <f>F4+F6+F7+F9+F10+F11+F12</f>
        <v>357965</v>
      </c>
      <c r="G21" s="1">
        <f>D21/F21</f>
        <v>0.23227689857947006</v>
      </c>
      <c r="H21" s="1">
        <f>E21/F21</f>
        <v>0.76772310142052991</v>
      </c>
      <c r="I21" t="s">
        <v>25</v>
      </c>
    </row>
    <row r="22" spans="1:9" x14ac:dyDescent="0.3">
      <c r="A22" s="3" t="s">
        <v>21</v>
      </c>
      <c r="B22" t="s">
        <v>16</v>
      </c>
      <c r="C22">
        <f>C16</f>
        <v>5</v>
      </c>
      <c r="D22" s="4">
        <f>D16</f>
        <v>3362</v>
      </c>
      <c r="E22" s="4">
        <f>E16</f>
        <v>0</v>
      </c>
      <c r="F22" s="4">
        <f>SUM(D22,E22)</f>
        <v>3362</v>
      </c>
      <c r="G22" s="1">
        <f>D22/F22</f>
        <v>1</v>
      </c>
      <c r="H22" s="1">
        <f>E22/F22</f>
        <v>0</v>
      </c>
    </row>
    <row r="23" spans="1:9" x14ac:dyDescent="0.3">
      <c r="A23" s="3" t="s">
        <v>22</v>
      </c>
      <c r="B23" t="s">
        <v>27</v>
      </c>
      <c r="C23" s="6">
        <f>C22/C21</f>
        <v>7.2463768115942032E-2</v>
      </c>
      <c r="D23" s="6">
        <f>D22/D21</f>
        <v>4.0434411343764659E-2</v>
      </c>
      <c r="E23" s="6">
        <f>E22/E21</f>
        <v>0</v>
      </c>
      <c r="F23" s="6">
        <f>F22/F21</f>
        <v>9.3919796628161977E-3</v>
      </c>
      <c r="G23" t="s">
        <v>27</v>
      </c>
      <c r="H23" t="s">
        <v>27</v>
      </c>
      <c r="I23" s="14" t="s">
        <v>28</v>
      </c>
    </row>
    <row r="24" spans="1:9" x14ac:dyDescent="0.3">
      <c r="D24"/>
      <c r="E24"/>
      <c r="F24"/>
      <c r="G24"/>
      <c r="H24"/>
    </row>
  </sheetData>
  <mergeCells count="1">
    <mergeCell ref="A1:H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cMoflon vs. eMoflon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2017-04-13T17:55:27Z</dcterms:modified>
</cp:coreProperties>
</file>