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defaultThemeVersion="124226"/>
  <xr:revisionPtr revIDLastSave="0" documentId="13_ncr:1_{194F83B9-8667-45FF-8710-7DF369013CEF}" xr6:coauthVersionLast="45" xr6:coauthVersionMax="45" xr10:uidLastSave="{00000000-0000-0000-0000-000000000000}"/>
  <bookViews>
    <workbookView xWindow="0" yWindow="3540" windowWidth="18000" windowHeight="9360" tabRatio="672" activeTab="1" xr2:uid="{00000000-000D-0000-FFFF-FFFF00000000}"/>
  </bookViews>
  <sheets>
    <sheet name="Materiales SIEMENS" sheetId="1" r:id="rId1"/>
    <sheet name="Materiales para TABLEROS" sheetId="7" r:id="rId2"/>
    <sheet name="Materiales de CAMPO" sheetId="3" r:id="rId3"/>
    <sheet name="Horas" sheetId="4" r:id="rId4"/>
    <sheet name="Extras" sheetId="6" r:id="rId5"/>
    <sheet name="Resumen" sheetId="5" r:id="rId6"/>
  </sheets>
  <calcPr calcId="181029"/>
</workbook>
</file>

<file path=xl/calcChain.xml><?xml version="1.0" encoding="utf-8"?>
<calcChain xmlns="http://schemas.openxmlformats.org/spreadsheetml/2006/main">
  <c r="G6" i="7" l="1"/>
  <c r="G3" i="7" l="1"/>
  <c r="G4" i="7"/>
  <c r="G5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2" i="7"/>
  <c r="G70" i="7" l="1"/>
  <c r="B3" i="5" s="1"/>
  <c r="G9" i="3" l="1"/>
  <c r="G8" i="3"/>
  <c r="G7" i="3"/>
  <c r="G4" i="3"/>
  <c r="G5" i="3"/>
  <c r="G6" i="3"/>
  <c r="G3" i="3"/>
  <c r="G2" i="3"/>
  <c r="D3" i="4" l="1"/>
  <c r="D4" i="4"/>
  <c r="D5" i="4"/>
  <c r="D6" i="4"/>
  <c r="D7" i="4"/>
  <c r="D8" i="4"/>
  <c r="D9" i="4"/>
  <c r="D10" i="4"/>
  <c r="D2" i="4"/>
  <c r="E3" i="1" l="1"/>
  <c r="E4" i="1"/>
  <c r="E5" i="1"/>
  <c r="E6" i="1"/>
  <c r="E7" i="1"/>
  <c r="E8" i="1"/>
  <c r="E9" i="1"/>
  <c r="E10" i="1"/>
  <c r="E11" i="1"/>
  <c r="E12" i="1"/>
  <c r="E13" i="1"/>
  <c r="E2" i="1"/>
  <c r="E3" i="4" l="1"/>
  <c r="E4" i="4"/>
  <c r="E5" i="4"/>
  <c r="E6" i="4"/>
  <c r="E8" i="4"/>
  <c r="E9" i="4"/>
  <c r="E10" i="4"/>
  <c r="E5" i="6"/>
  <c r="E2" i="6"/>
  <c r="E3" i="6"/>
  <c r="E4" i="6"/>
  <c r="E10" i="6"/>
  <c r="E9" i="6"/>
  <c r="E8" i="6"/>
  <c r="E7" i="6"/>
  <c r="E6" i="6"/>
  <c r="E7" i="4"/>
  <c r="E2" i="4"/>
  <c r="E11" i="6" l="1"/>
  <c r="E12" i="6" s="1"/>
  <c r="B6" i="5" s="1"/>
  <c r="E11" i="4"/>
  <c r="E13" i="4" s="1"/>
  <c r="B5" i="5" s="1"/>
  <c r="G11" i="3" l="1"/>
  <c r="B4" i="5" s="1"/>
  <c r="E30" i="1" l="1"/>
  <c r="E32" i="1" l="1"/>
  <c r="B2" i="5" s="1"/>
  <c r="B7" i="5" s="1"/>
  <c r="B8" i="5" s="1"/>
</calcChain>
</file>

<file path=xl/sharedStrings.xml><?xml version="1.0" encoding="utf-8"?>
<sst xmlns="http://schemas.openxmlformats.org/spreadsheetml/2006/main" count="229" uniqueCount="171">
  <si>
    <t>Material</t>
  </si>
  <si>
    <t>Codigo</t>
  </si>
  <si>
    <t>Descripcion</t>
  </si>
  <si>
    <t>Marca</t>
  </si>
  <si>
    <t>Zoloda</t>
  </si>
  <si>
    <t>LCT</t>
  </si>
  <si>
    <t>imsa</t>
  </si>
  <si>
    <t>Borne 2.5mm2 Zoloda</t>
  </si>
  <si>
    <t>D-BPN-2.5/10</t>
  </si>
  <si>
    <t>Borne de Tierra 4/6mm2 Zoloda</t>
  </si>
  <si>
    <t>BSLKN-04</t>
  </si>
  <si>
    <t>Extremo de Bornera Zoloda</t>
  </si>
  <si>
    <t>EK1</t>
  </si>
  <si>
    <t>Señalizador de Bornera Zoloda</t>
  </si>
  <si>
    <t>I-RE1</t>
  </si>
  <si>
    <t>Puntera Preaislada LCT para conductor de 1.5mm2</t>
  </si>
  <si>
    <t>Cant.</t>
  </si>
  <si>
    <t>Borne Relé 1 inversor 6A IN: 24VDC, OUT: 250VAC/24VDC</t>
  </si>
  <si>
    <t>TRS 24VDC 1CO - 112277 + 406012</t>
  </si>
  <si>
    <t>NS-35-15/P/2000</t>
  </si>
  <si>
    <t>Cablecanal calado Zoloda - ancho 40mm, alto 80mm</t>
  </si>
  <si>
    <t>Cablecanal calado Zoloda - ancho 80mm, alto 80mm</t>
  </si>
  <si>
    <t>CKN-040-080</t>
  </si>
  <si>
    <t>CKN-080-080</t>
  </si>
  <si>
    <t>BKNP-520</t>
  </si>
  <si>
    <t>Precio Total</t>
  </si>
  <si>
    <t>Precio Unitario</t>
  </si>
  <si>
    <t>Total</t>
  </si>
  <si>
    <t>PRECINTO NYLON 2.5x100mm NEGRO x100u LOGIC</t>
  </si>
  <si>
    <t>Armado de tableros</t>
  </si>
  <si>
    <t>GAJ</t>
  </si>
  <si>
    <t>Trabajo</t>
  </si>
  <si>
    <t>Horas</t>
  </si>
  <si>
    <t>Montaje</t>
  </si>
  <si>
    <t>LUC</t>
  </si>
  <si>
    <t>Ingeneira</t>
  </si>
  <si>
    <t>Sofware</t>
  </si>
  <si>
    <t>JGB</t>
  </si>
  <si>
    <t>PEM</t>
  </si>
  <si>
    <t>Pruebas Hydraser</t>
  </si>
  <si>
    <t>FJR</t>
  </si>
  <si>
    <t>DPD (340h)</t>
  </si>
  <si>
    <t>Dólar</t>
  </si>
  <si>
    <t>Total Dólar</t>
  </si>
  <si>
    <t>Costo</t>
  </si>
  <si>
    <t>Materiales Siemens</t>
  </si>
  <si>
    <t>Materiales de Campo</t>
  </si>
  <si>
    <t>Total Dolares</t>
  </si>
  <si>
    <t>Total Pesos</t>
  </si>
  <si>
    <t>Mediciones</t>
  </si>
  <si>
    <t>Comida</t>
  </si>
  <si>
    <t>Cantidad</t>
  </si>
  <si>
    <t>Extras</t>
  </si>
  <si>
    <t>Costo Total aprox.</t>
  </si>
  <si>
    <t>Costo aprox.</t>
  </si>
  <si>
    <t>Costo Hora aprox.</t>
  </si>
  <si>
    <t>Costo Hora Total aprox.</t>
  </si>
  <si>
    <t>5SL3102-7MB</t>
  </si>
  <si>
    <t>5SL3104-7MB</t>
  </si>
  <si>
    <t>Borne 4mm2 Zoloda</t>
  </si>
  <si>
    <t>cable ftp cat5e (70+25+25)</t>
  </si>
  <si>
    <t>cable subterraneo 3x1,5mm Fonseca (70+25)</t>
  </si>
  <si>
    <t>Prensacable Poliamida HP Rosca PG 11 - diam cable 7mm a 11mm + TUERCA Fijación</t>
  </si>
  <si>
    <t>Prensacable Poliamida HP Rosca PG 9 - diam cable 5mm a 8mm + TUERCA Fijación</t>
  </si>
  <si>
    <t>Prensacable Poliamida HP Rosca PG 13.5 - diam cable 10mm a 14mm + TUERCA Fijación</t>
  </si>
  <si>
    <t>Prensacable Poliamida HP Rosca PG 21 - diam cable 15mm a 20mm + TUERCA Fijación</t>
  </si>
  <si>
    <t>Precintos 250mm x100 unidades</t>
  </si>
  <si>
    <t>Materiales no Siemens</t>
  </si>
  <si>
    <t>riel olma</t>
  </si>
  <si>
    <t>Mat. Menores, PC, Tableros</t>
  </si>
  <si>
    <t>Cables campo</t>
  </si>
  <si>
    <t>WMS 3,2 (EX5)R</t>
  </si>
  <si>
    <t>Termocontraible para un diámetro de cable de: 1,0 - 3,2 mm</t>
  </si>
  <si>
    <t>EML (20X8)R</t>
  </si>
  <si>
    <t>etiquetado de componentes interno del tablero</t>
  </si>
  <si>
    <t>incuye tijera 2 dias + traslado</t>
  </si>
  <si>
    <t>Desc</t>
  </si>
  <si>
    <t>Total Desc</t>
  </si>
  <si>
    <t>Tijera x dia</t>
  </si>
  <si>
    <t>Traslado Tijera</t>
  </si>
  <si>
    <t>Obs</t>
  </si>
  <si>
    <t>6AU1240-1AA00-0CA0</t>
  </si>
  <si>
    <t>6ES7392-1AM00-0AA0</t>
  </si>
  <si>
    <t>6ES7332-5HB01-0AB0</t>
  </si>
  <si>
    <t>6ES7392-1AJ00-0AA0</t>
  </si>
  <si>
    <t>6ES7390-1AE80-0AA0</t>
  </si>
  <si>
    <t>6ES7307-1EA01-0AA0</t>
  </si>
  <si>
    <t>6EP1333-2BA20</t>
  </si>
  <si>
    <t>6ES7972-0BA52-0XA0</t>
  </si>
  <si>
    <t>5SL3206-7MB</t>
  </si>
  <si>
    <t>5SL3204-7MB</t>
  </si>
  <si>
    <t>SIMOTION C240 | PROFIBUS, Periferia integrada 18 ED/8 SD/4 AO/4 encoders | Licencias multiples</t>
  </si>
  <si>
    <t>SIMATIC S7-300, Front connector with screw contacts, 40-pole</t>
  </si>
  <si>
    <t>S7-300, Módulo de Salidas Analógicas, SM 332,2 SA 11/12 bit</t>
  </si>
  <si>
    <t>SIMATIC S7-300, Front connector for signal modules with screw contacts, 20-pole</t>
  </si>
  <si>
    <t>Perfil Soporte 480 mm para S7-300</t>
  </si>
  <si>
    <t>SIMATIC S7-300 fuente estabilizada PS307  AC 120/230 V DC 24 V/5 A</t>
  </si>
  <si>
    <t>SITOP PSU100S Fuente estabilizada AC 120/230 V  DC 24 V/5 A</t>
  </si>
  <si>
    <t>SIMATIC DP, conector de conexión para PROFIBUS hasta 12 Mbits/s Salida de cable a 90°</t>
  </si>
  <si>
    <t>Interruptor Automático magnetotérmico 230/400V 4.5kA, 2 polos, C, 6A</t>
  </si>
  <si>
    <t>Interruptor Automático magnetotérmico 230/400V 4.5kA, 2 polos, C, 4A</t>
  </si>
  <si>
    <t>Interruptor Automático magnetotérmico 230/400V 4.5kA, 1 polo, C, 2A</t>
  </si>
  <si>
    <t>Interruptor Automático magnetotérmico 230/400V 4.5kA, 1 polo, C, 4A</t>
  </si>
  <si>
    <t xml:space="preserve">Módulo multiplicador aislador de encoder modelo </t>
  </si>
  <si>
    <t>Altrup</t>
  </si>
  <si>
    <t>Borne Portafusible</t>
  </si>
  <si>
    <t>Fusible 5x20 - 0.5A</t>
  </si>
  <si>
    <t>Riel Simétrico 15 mm. prof. Perforado (Riel DIN)</t>
  </si>
  <si>
    <t>Tapa Borne Zoloda BPN (Bornes a Tornillo)</t>
  </si>
  <si>
    <t>Puente x10 para Borne 2.5mm2 Zoloda</t>
  </si>
  <si>
    <t>Cable 1.5mm2 Marrón</t>
  </si>
  <si>
    <t>Cable 1.5mm2 Celeste</t>
  </si>
  <si>
    <t>Cable 1.5mm2 Rojo</t>
  </si>
  <si>
    <t>Cable 1.5mm2 Blanco</t>
  </si>
  <si>
    <t>Cable 0.75mm2 Negro</t>
  </si>
  <si>
    <t>Cable multipolar blindado 7x0.35mm2</t>
  </si>
  <si>
    <t>Cable multipolar blindado 12x0.35mm2</t>
  </si>
  <si>
    <t xml:space="preserve">Puntera Preaislada LCT para conductor de 0.75mm2 </t>
  </si>
  <si>
    <t>Tornillo Autoperforante Tanque con Mecha T1, 8 x 1/2".</t>
  </si>
  <si>
    <t>F/205-0.5</t>
  </si>
  <si>
    <t>BPN-04</t>
  </si>
  <si>
    <t>BPN-2,5</t>
  </si>
  <si>
    <t>JSSB-10-05/BPN</t>
  </si>
  <si>
    <t>EC 0703 [m]</t>
  </si>
  <si>
    <t>EC 1203 [m]</t>
  </si>
  <si>
    <t>CTN 0.75 *100</t>
  </si>
  <si>
    <t>CTN 1.5 *100</t>
  </si>
  <si>
    <t>*100</t>
  </si>
  <si>
    <t>Weidmuller</t>
  </si>
  <si>
    <t>Fidao</t>
  </si>
  <si>
    <t>-</t>
  </si>
  <si>
    <t>Marlew</t>
  </si>
  <si>
    <t>Fusible</t>
  </si>
  <si>
    <t>Señalizador</t>
  </si>
  <si>
    <t>Bornerele</t>
  </si>
  <si>
    <t>Rien Din</t>
  </si>
  <si>
    <t>Borne 2.5</t>
  </si>
  <si>
    <t>Puente 2.5</t>
  </si>
  <si>
    <t>Borne 4</t>
  </si>
  <si>
    <t>Borne de Tierra 4</t>
  </si>
  <si>
    <t>Tapa borne</t>
  </si>
  <si>
    <t>Extremo borne</t>
  </si>
  <si>
    <t>Placa Tablero</t>
  </si>
  <si>
    <t>Cablecanal 80</t>
  </si>
  <si>
    <t>Cablecanal 40</t>
  </si>
  <si>
    <t>Cable m 7x0.35</t>
  </si>
  <si>
    <t>Cable m 12x0.35</t>
  </si>
  <si>
    <t>Precintos 100mm</t>
  </si>
  <si>
    <t>Puntera 0.75</t>
  </si>
  <si>
    <t>Puntera 1.5</t>
  </si>
  <si>
    <t>Autoperforante</t>
  </si>
  <si>
    <t>50-pin Sub-D socket hembra</t>
  </si>
  <si>
    <t>Fichas de conexión DB15 Macho (2 Líneas)</t>
  </si>
  <si>
    <t>15-pin Sub-D macho</t>
  </si>
  <si>
    <t>Laser</t>
  </si>
  <si>
    <t>Fichas de conexión DB50 Hembra (3 Líneas)</t>
  </si>
  <si>
    <t xml:space="preserve">Carcazas para Fichas de conexión DB50 Salida </t>
  </si>
  <si>
    <t xml:space="preserve">Carcazas para Fichas de conexión DB15 Salida </t>
  </si>
  <si>
    <t>Puente corne rele</t>
  </si>
  <si>
    <t>Puesta a tierra , barra</t>
  </si>
  <si>
    <t>Puesta a tierra, Caballete</t>
  </si>
  <si>
    <t>Puesta a tierra , Gampa</t>
  </si>
  <si>
    <t>Puente enchufable 10 polos para Borne Relé 6.4mm</t>
  </si>
  <si>
    <t xml:space="preserve">ZQV 1.5N/R6.4/10 GE </t>
  </si>
  <si>
    <t>SK14 grampa de 3 a 14 mm</t>
  </si>
  <si>
    <t>AB/SS-M Caballete con contacto a superficie</t>
  </si>
  <si>
    <t>NLS-CU 3/10 SN 1000MM Colectora de neutro</t>
  </si>
  <si>
    <t>MAEP-240524</t>
  </si>
  <si>
    <t>Conversor HTL a TTL y HTL</t>
  </si>
  <si>
    <t>Placa Tablero 800x480 (a verificar)</t>
  </si>
  <si>
    <t>800x480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</si>
</sst>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;[Red]\-&quot;$&quot;\ #,##0"/>
    <numFmt numFmtId="165" formatCode="General\ &quot;m&quot;"/>
    <numFmt numFmtId="166" formatCode="0.00\ &quot;USD&quot;"/>
    <numFmt numFmtId="167" formatCode="0.000\ &quot;USD&quot;"/>
    <numFmt numFmtId="168" formatCode="&quot;$&quot;\ #,##0.00"/>
    <numFmt numFmtId="169" formatCode="0.00\ &quot;%&quot;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/>
  </cellStyleXfs>
  <cellXfs count="50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3" fontId="0" fillId="0" borderId="0" xfId="0" applyNumberFormat="1"/>
    <xf numFmtId="0" fontId="2" fillId="0" borderId="1" xfId="0" applyFont="1" applyBorder="1"/>
    <xf numFmtId="0" fontId="0" fillId="2" borderId="1" xfId="0" applyFill="1" applyBorder="1"/>
    <xf numFmtId="0" fontId="2" fillId="2" borderId="0" xfId="0" applyFont="1" applyFill="1" applyBorder="1"/>
    <xf numFmtId="0" fontId="3" fillId="4" borderId="1" xfId="3" applyBorder="1" applyAlignment="1">
      <alignment horizontal="center" vertical="center"/>
    </xf>
    <xf numFmtId="0" fontId="4" fillId="3" borderId="1" xfId="2" applyBorder="1" applyAlignment="1">
      <alignment horizontal="center"/>
    </xf>
    <xf numFmtId="0" fontId="4" fillId="3" borderId="1" xfId="2" applyBorder="1" applyAlignment="1">
      <alignment horizontal="center" vertical="center"/>
    </xf>
    <xf numFmtId="0" fontId="3" fillId="4" borderId="1" xfId="3" applyBorder="1"/>
    <xf numFmtId="166" fontId="3" fillId="4" borderId="1" xfId="3" applyNumberFormat="1" applyBorder="1" applyAlignment="1">
      <alignment horizontal="right" vertical="center"/>
    </xf>
    <xf numFmtId="0" fontId="3" fillId="4" borderId="1" xfId="3" applyBorder="1" applyAlignment="1"/>
    <xf numFmtId="0" fontId="3" fillId="4" borderId="1" xfId="3" applyBorder="1" applyAlignment="1">
      <alignment horizontal="left" vertical="center"/>
    </xf>
    <xf numFmtId="0" fontId="3" fillId="2" borderId="0" xfId="3" applyFill="1"/>
    <xf numFmtId="0" fontId="3" fillId="2" borderId="0" xfId="3" applyFill="1" applyAlignment="1">
      <alignment horizontal="center" vertical="center"/>
    </xf>
    <xf numFmtId="0" fontId="4" fillId="3" borderId="1" xfId="2" applyBorder="1" applyAlignment="1">
      <alignment horizontal="left" vertical="center"/>
    </xf>
    <xf numFmtId="166" fontId="4" fillId="3" borderId="1" xfId="2" applyNumberFormat="1" applyBorder="1" applyAlignment="1">
      <alignment horizontal="right" vertical="center"/>
    </xf>
    <xf numFmtId="167" fontId="3" fillId="4" borderId="1" xfId="3" applyNumberFormat="1" applyBorder="1" applyAlignment="1">
      <alignment horizontal="right" vertical="center"/>
    </xf>
    <xf numFmtId="0" fontId="3" fillId="4" borderId="1" xfId="3" applyNumberFormat="1" applyBorder="1" applyAlignment="1">
      <alignment horizontal="center" vertical="center"/>
    </xf>
    <xf numFmtId="0" fontId="3" fillId="4" borderId="1" xfId="3" applyBorder="1" applyAlignment="1">
      <alignment wrapText="1"/>
    </xf>
    <xf numFmtId="0" fontId="3" fillId="4" borderId="1" xfId="3" applyBorder="1" applyAlignment="1">
      <alignment horizontal="left"/>
    </xf>
    <xf numFmtId="165" fontId="3" fillId="4" borderId="1" xfId="3" applyNumberFormat="1" applyBorder="1" applyAlignment="1">
      <alignment horizontal="center" vertical="center"/>
    </xf>
    <xf numFmtId="167" fontId="3" fillId="4" borderId="1" xfId="3" applyNumberFormat="1" applyBorder="1" applyAlignment="1">
      <alignment vertical="center"/>
    </xf>
    <xf numFmtId="167" fontId="4" fillId="3" borderId="1" xfId="2" applyNumberFormat="1" applyBorder="1" applyAlignment="1">
      <alignment vertical="center"/>
    </xf>
    <xf numFmtId="165" fontId="3" fillId="4" borderId="1" xfId="3" applyNumberFormat="1" applyBorder="1" applyAlignment="1">
      <alignment horizontal="center"/>
    </xf>
    <xf numFmtId="0" fontId="4" fillId="3" borderId="1" xfId="2" applyBorder="1"/>
    <xf numFmtId="166" fontId="4" fillId="3" borderId="1" xfId="2" applyNumberFormat="1" applyBorder="1" applyAlignment="1">
      <alignment horizontal="right"/>
    </xf>
    <xf numFmtId="168" fontId="3" fillId="4" borderId="1" xfId="3" applyNumberFormat="1" applyBorder="1"/>
    <xf numFmtId="168" fontId="4" fillId="3" borderId="1" xfId="2" applyNumberFormat="1" applyBorder="1"/>
    <xf numFmtId="166" fontId="4" fillId="3" borderId="1" xfId="2" applyNumberFormat="1" applyBorder="1"/>
    <xf numFmtId="168" fontId="3" fillId="4" borderId="1" xfId="3" applyNumberFormat="1" applyBorder="1" applyAlignment="1">
      <alignment horizontal="right" vertical="center"/>
    </xf>
    <xf numFmtId="0" fontId="4" fillId="5" borderId="1" xfId="4" applyBorder="1"/>
    <xf numFmtId="168" fontId="4" fillId="5" borderId="1" xfId="4" applyNumberFormat="1" applyBorder="1"/>
    <xf numFmtId="168" fontId="4" fillId="3" borderId="1" xfId="2" applyNumberFormat="1" applyBorder="1" applyAlignment="1">
      <alignment horizontal="right"/>
    </xf>
    <xf numFmtId="0" fontId="3" fillId="4" borderId="1" xfId="3" applyBorder="1" applyAlignment="1">
      <alignment horizontal="center" vertical="center"/>
    </xf>
    <xf numFmtId="0" fontId="0" fillId="4" borderId="1" xfId="3" applyFont="1" applyBorder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4" borderId="1" xfId="3" applyFont="1" applyBorder="1" applyAlignment="1">
      <alignment horizontal="left" vertical="center"/>
    </xf>
    <xf numFmtId="169" fontId="4" fillId="3" borderId="1" xfId="2" applyNumberFormat="1" applyBorder="1" applyAlignment="1">
      <alignment horizontal="right" vertical="center"/>
    </xf>
    <xf numFmtId="164" fontId="3" fillId="4" borderId="1" xfId="3" applyNumberFormat="1" applyBorder="1"/>
    <xf numFmtId="0" fontId="0" fillId="4" borderId="1" xfId="3" applyFont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0" xfId="0" applyFill="1"/>
    <xf numFmtId="0" fontId="3" fillId="6" borderId="1" xfId="3" applyFill="1" applyBorder="1"/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</cellXfs>
  <cellStyles count="6">
    <cellStyle name="20% - Accent1" xfId="3" builtinId="30"/>
    <cellStyle name="Accent1" xfId="2" builtinId="29"/>
    <cellStyle name="Accent2" xfId="4" builtinId="33"/>
    <cellStyle name="Normal" xfId="0" builtinId="0"/>
    <cellStyle name="Normal 2" xfId="1" xr:uid="{00000000-0005-0000-0000-000005000000}"/>
    <cellStyle name="Normal 3" xfId="5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zoomScaleNormal="100" workbookViewId="0">
      <pane ySplit="1" topLeftCell="A2" activePane="bottomLeft" state="frozen"/>
      <selection pane="bottomLeft" activeCell="B24" sqref="B24"/>
    </sheetView>
  </sheetViews>
  <sheetFormatPr defaultColWidth="8.7109375" defaultRowHeight="15" x14ac:dyDescent="0.25"/>
  <cols>
    <col min="1" max="1" width="21.140625" style="2" customWidth="1"/>
    <col min="2" max="2" width="89.28515625" style="2" bestFit="1" customWidth="1"/>
    <col min="3" max="3" width="8" style="1" customWidth="1"/>
    <col min="4" max="4" width="13.42578125" style="1" customWidth="1"/>
    <col min="5" max="5" width="14" style="1" customWidth="1"/>
    <col min="6" max="16384" width="8.7109375" style="2"/>
  </cols>
  <sheetData>
    <row r="1" spans="1:6" ht="14.65" customHeight="1" x14ac:dyDescent="0.25">
      <c r="A1" s="11" t="s">
        <v>1</v>
      </c>
      <c r="B1" s="11" t="s">
        <v>2</v>
      </c>
      <c r="C1" s="11" t="s">
        <v>16</v>
      </c>
      <c r="D1" s="11" t="s">
        <v>26</v>
      </c>
      <c r="E1" s="11" t="s">
        <v>25</v>
      </c>
    </row>
    <row r="2" spans="1:6" ht="14.65" customHeight="1" x14ac:dyDescent="0.25">
      <c r="A2" s="12" t="s">
        <v>81</v>
      </c>
      <c r="B2" s="12" t="s">
        <v>91</v>
      </c>
      <c r="C2" s="37">
        <v>4</v>
      </c>
      <c r="D2" s="13">
        <v>12612</v>
      </c>
      <c r="E2" s="13">
        <f>D2*C2</f>
        <v>50448</v>
      </c>
    </row>
    <row r="3" spans="1:6" ht="14.65" customHeight="1" x14ac:dyDescent="0.25">
      <c r="A3" s="12" t="s">
        <v>82</v>
      </c>
      <c r="B3" s="12" t="s">
        <v>92</v>
      </c>
      <c r="C3" s="37">
        <v>4</v>
      </c>
      <c r="D3" s="13">
        <v>105</v>
      </c>
      <c r="E3" s="13">
        <f t="shared" ref="E3:E13" si="0">D3*C3</f>
        <v>420</v>
      </c>
    </row>
    <row r="4" spans="1:6" ht="14.65" customHeight="1" x14ac:dyDescent="0.25">
      <c r="A4" s="12" t="s">
        <v>83</v>
      </c>
      <c r="B4" s="12" t="s">
        <v>93</v>
      </c>
      <c r="C4" s="37">
        <v>1</v>
      </c>
      <c r="D4" s="13">
        <v>980</v>
      </c>
      <c r="E4" s="13">
        <f t="shared" si="0"/>
        <v>980</v>
      </c>
    </row>
    <row r="5" spans="1:6" ht="14.65" customHeight="1" x14ac:dyDescent="0.25">
      <c r="A5" s="38" t="s">
        <v>84</v>
      </c>
      <c r="B5" s="12" t="s">
        <v>94</v>
      </c>
      <c r="C5" s="37">
        <v>1</v>
      </c>
      <c r="D5" s="13">
        <v>70</v>
      </c>
      <c r="E5" s="13">
        <f t="shared" si="0"/>
        <v>70</v>
      </c>
    </row>
    <row r="6" spans="1:6" ht="14.65" customHeight="1" x14ac:dyDescent="0.25">
      <c r="A6" s="38" t="s">
        <v>85</v>
      </c>
      <c r="B6" s="12" t="s">
        <v>95</v>
      </c>
      <c r="C6" s="37">
        <v>4</v>
      </c>
      <c r="D6" s="13">
        <v>64</v>
      </c>
      <c r="E6" s="13">
        <f t="shared" si="0"/>
        <v>256</v>
      </c>
    </row>
    <row r="7" spans="1:6" ht="14.65" customHeight="1" x14ac:dyDescent="0.25">
      <c r="A7" s="38" t="s">
        <v>86</v>
      </c>
      <c r="B7" s="12" t="s">
        <v>96</v>
      </c>
      <c r="C7" s="37">
        <v>4</v>
      </c>
      <c r="D7" s="13">
        <v>350</v>
      </c>
      <c r="E7" s="13">
        <f t="shared" si="0"/>
        <v>1400</v>
      </c>
    </row>
    <row r="8" spans="1:6" ht="14.65" customHeight="1" x14ac:dyDescent="0.25">
      <c r="A8" s="38" t="s">
        <v>87</v>
      </c>
      <c r="B8" s="12" t="s">
        <v>97</v>
      </c>
      <c r="C8" s="37">
        <v>4</v>
      </c>
      <c r="D8" s="13">
        <v>340</v>
      </c>
      <c r="E8" s="13">
        <f t="shared" si="0"/>
        <v>1360</v>
      </c>
    </row>
    <row r="9" spans="1:6" ht="14.65" customHeight="1" x14ac:dyDescent="0.25">
      <c r="A9" s="38" t="s">
        <v>88</v>
      </c>
      <c r="B9" s="12" t="s">
        <v>98</v>
      </c>
      <c r="C9" s="37">
        <v>4</v>
      </c>
      <c r="D9" s="13">
        <v>80</v>
      </c>
      <c r="E9" s="13">
        <f t="shared" si="0"/>
        <v>320</v>
      </c>
    </row>
    <row r="10" spans="1:6" ht="14.65" customHeight="1" x14ac:dyDescent="0.25">
      <c r="A10" s="38" t="s">
        <v>89</v>
      </c>
      <c r="B10" s="12" t="s">
        <v>99</v>
      </c>
      <c r="C10" s="37">
        <v>4</v>
      </c>
      <c r="D10" s="13">
        <v>20.6</v>
      </c>
      <c r="E10" s="13">
        <f t="shared" si="0"/>
        <v>82.4</v>
      </c>
    </row>
    <row r="11" spans="1:6" ht="14.65" customHeight="1" x14ac:dyDescent="0.25">
      <c r="A11" s="38" t="s">
        <v>90</v>
      </c>
      <c r="B11" s="12" t="s">
        <v>100</v>
      </c>
      <c r="C11" s="37">
        <v>8</v>
      </c>
      <c r="D11" s="13">
        <v>20.6</v>
      </c>
      <c r="E11" s="13">
        <f t="shared" si="0"/>
        <v>164.8</v>
      </c>
    </row>
    <row r="12" spans="1:6" ht="14.65" customHeight="1" x14ac:dyDescent="0.25">
      <c r="A12" s="38" t="s">
        <v>57</v>
      </c>
      <c r="B12" s="12" t="s">
        <v>101</v>
      </c>
      <c r="C12" s="37">
        <v>8</v>
      </c>
      <c r="D12" s="13">
        <v>10.1</v>
      </c>
      <c r="E12" s="13">
        <f t="shared" si="0"/>
        <v>80.8</v>
      </c>
    </row>
    <row r="13" spans="1:6" ht="14.65" customHeight="1" x14ac:dyDescent="0.25">
      <c r="A13" s="12" t="s">
        <v>58</v>
      </c>
      <c r="B13" s="12" t="s">
        <v>102</v>
      </c>
      <c r="C13" s="37">
        <v>8</v>
      </c>
      <c r="D13" s="13">
        <v>10.1</v>
      </c>
      <c r="E13" s="13">
        <f t="shared" si="0"/>
        <v>80.8</v>
      </c>
      <c r="F13" s="46"/>
    </row>
    <row r="14" spans="1:6" ht="14.65" customHeight="1" x14ac:dyDescent="0.25">
      <c r="A14" s="12"/>
      <c r="B14" s="12"/>
      <c r="C14" s="37"/>
      <c r="D14" s="13"/>
      <c r="E14" s="13"/>
    </row>
    <row r="15" spans="1:6" ht="14.65" customHeight="1" x14ac:dyDescent="0.25">
      <c r="A15" s="12"/>
      <c r="B15" s="12"/>
      <c r="C15" s="40"/>
      <c r="D15" s="13"/>
      <c r="E15" s="13"/>
    </row>
    <row r="16" spans="1:6" ht="14.65" customHeight="1" x14ac:dyDescent="0.25">
      <c r="A16" s="12"/>
      <c r="B16" s="12"/>
      <c r="C16" s="9"/>
      <c r="D16" s="13"/>
      <c r="E16" s="13"/>
    </row>
    <row r="17" spans="1:5" ht="14.65" customHeight="1" x14ac:dyDescent="0.25">
      <c r="A17" s="38"/>
      <c r="B17" s="38"/>
      <c r="C17" s="37"/>
      <c r="D17" s="13"/>
      <c r="E17" s="13"/>
    </row>
    <row r="18" spans="1:5" ht="14.65" customHeight="1" x14ac:dyDescent="0.25">
      <c r="A18" s="12"/>
      <c r="B18" s="12"/>
      <c r="C18" s="39"/>
      <c r="D18" s="13"/>
      <c r="E18" s="13"/>
    </row>
    <row r="19" spans="1:5" ht="14.65" customHeight="1" x14ac:dyDescent="0.25">
      <c r="A19" s="12"/>
      <c r="B19" s="12"/>
      <c r="C19" s="39"/>
      <c r="D19" s="13"/>
      <c r="E19" s="13"/>
    </row>
    <row r="20" spans="1:5" ht="14.65" customHeight="1" x14ac:dyDescent="0.25">
      <c r="A20" s="12"/>
      <c r="B20" s="12"/>
      <c r="C20" s="39"/>
      <c r="D20" s="13"/>
      <c r="E20" s="13"/>
    </row>
    <row r="21" spans="1:5" ht="14.65" customHeight="1" x14ac:dyDescent="0.25">
      <c r="A21" s="12"/>
      <c r="B21" s="12"/>
      <c r="C21" s="39"/>
      <c r="D21" s="13"/>
      <c r="E21" s="13"/>
    </row>
    <row r="22" spans="1:5" ht="14.65" customHeight="1" x14ac:dyDescent="0.25">
      <c r="A22" s="12"/>
      <c r="B22" s="12"/>
      <c r="C22" s="39"/>
      <c r="D22" s="13"/>
      <c r="E22" s="13"/>
    </row>
    <row r="23" spans="1:5" ht="14.65" customHeight="1" x14ac:dyDescent="0.25">
      <c r="A23" s="12"/>
      <c r="B23" s="12"/>
      <c r="C23" s="39"/>
      <c r="D23" s="13"/>
      <c r="E23" s="13"/>
    </row>
    <row r="24" spans="1:5" ht="14.65" customHeight="1" x14ac:dyDescent="0.25">
      <c r="A24" s="12"/>
      <c r="B24" s="12"/>
      <c r="C24" s="39"/>
      <c r="D24" s="13"/>
      <c r="E24" s="13"/>
    </row>
    <row r="25" spans="1:5" ht="14.65" customHeight="1" x14ac:dyDescent="0.25">
      <c r="A25" s="12"/>
      <c r="B25" s="12"/>
      <c r="C25" s="39"/>
      <c r="D25" s="13"/>
      <c r="E25" s="13"/>
    </row>
    <row r="26" spans="1:5" x14ac:dyDescent="0.25">
      <c r="A26" s="12"/>
      <c r="B26" s="12"/>
      <c r="C26" s="39"/>
      <c r="D26" s="13"/>
      <c r="E26" s="13"/>
    </row>
    <row r="27" spans="1:5" x14ac:dyDescent="0.25">
      <c r="A27" s="12"/>
      <c r="B27" s="12"/>
      <c r="C27" s="9"/>
      <c r="D27" s="13"/>
      <c r="E27" s="13"/>
    </row>
    <row r="28" spans="1:5" x14ac:dyDescent="0.25">
      <c r="A28" s="12"/>
      <c r="B28" s="14"/>
      <c r="C28" s="9"/>
      <c r="D28" s="13"/>
      <c r="E28" s="13"/>
    </row>
    <row r="29" spans="1:5" ht="14.65" customHeight="1" x14ac:dyDescent="0.25">
      <c r="A29" s="12"/>
      <c r="B29" s="12"/>
      <c r="C29" s="9"/>
      <c r="D29" s="13"/>
      <c r="E29" s="13"/>
    </row>
    <row r="30" spans="1:5" x14ac:dyDescent="0.25">
      <c r="A30" s="16"/>
      <c r="B30" s="16"/>
      <c r="C30" s="17"/>
      <c r="D30" s="18" t="s">
        <v>27</v>
      </c>
      <c r="E30" s="19">
        <f>SUM(E2:E29)</f>
        <v>55662.80000000001</v>
      </c>
    </row>
    <row r="31" spans="1:5" x14ac:dyDescent="0.25">
      <c r="A31" s="16"/>
      <c r="B31" s="16"/>
      <c r="C31" s="17"/>
      <c r="D31" s="18" t="s">
        <v>76</v>
      </c>
      <c r="E31" s="42">
        <v>60</v>
      </c>
    </row>
    <row r="32" spans="1:5" x14ac:dyDescent="0.25">
      <c r="D32" s="18" t="s">
        <v>77</v>
      </c>
      <c r="E32" s="19">
        <f>E30-(E30*E31/100)</f>
        <v>22265.120000000003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863E-20EB-4B3C-A2E1-FD9091E55273}">
  <sheetPr>
    <pageSetUpPr fitToPage="1"/>
  </sheetPr>
  <dimension ref="A1:G77"/>
  <sheetViews>
    <sheetView tabSelected="1" zoomScale="85" zoomScaleNormal="85" workbookViewId="0">
      <pane ySplit="1" topLeftCell="A20" activePane="bottomLeft" state="frozen"/>
      <selection pane="bottomLeft" activeCell="E25" sqref="E25"/>
    </sheetView>
  </sheetViews>
  <sheetFormatPr defaultColWidth="8.7109375" defaultRowHeight="15" x14ac:dyDescent="0.25"/>
  <cols>
    <col min="1" max="1" width="29.85546875" bestFit="1" customWidth="1"/>
    <col min="2" max="2" width="55.5703125" customWidth="1"/>
    <col min="3" max="3" width="30.42578125" bestFit="1" customWidth="1"/>
    <col min="4" max="4" width="11.5703125" hidden="1" customWidth="1"/>
    <col min="5" max="5" width="8" customWidth="1"/>
    <col min="6" max="6" width="13.42578125" style="1" customWidth="1"/>
    <col min="7" max="7" width="14" style="1" customWidth="1"/>
  </cols>
  <sheetData>
    <row r="1" spans="1:7" s="2" customFormat="1" ht="14.65" customHeight="1" x14ac:dyDescent="0.25">
      <c r="A1" s="10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47" t="s">
        <v>168</v>
      </c>
      <c r="B2" s="12" t="s">
        <v>103</v>
      </c>
      <c r="C2" s="12" t="s">
        <v>167</v>
      </c>
      <c r="D2" s="12" t="s">
        <v>104</v>
      </c>
      <c r="E2" s="40">
        <v>8</v>
      </c>
      <c r="F2" s="20">
        <v>265</v>
      </c>
      <c r="G2" s="20">
        <f>F2*E2</f>
        <v>2120</v>
      </c>
    </row>
    <row r="3" spans="1:7" x14ac:dyDescent="0.25">
      <c r="A3" s="47" t="s">
        <v>105</v>
      </c>
      <c r="B3" s="12" t="s">
        <v>105</v>
      </c>
      <c r="C3" s="12" t="s">
        <v>24</v>
      </c>
      <c r="D3" s="12" t="s">
        <v>4</v>
      </c>
      <c r="E3" s="21">
        <v>8</v>
      </c>
      <c r="F3" s="13">
        <v>1.6659999999999999</v>
      </c>
      <c r="G3" s="20">
        <f t="shared" ref="G3:G30" si="0">F3*E3</f>
        <v>13.327999999999999</v>
      </c>
    </row>
    <row r="4" spans="1:7" s="2" customFormat="1" ht="14.65" customHeight="1" x14ac:dyDescent="0.25">
      <c r="A4" s="47" t="s">
        <v>132</v>
      </c>
      <c r="B4" s="12" t="s">
        <v>106</v>
      </c>
      <c r="C4" s="12" t="s">
        <v>119</v>
      </c>
      <c r="D4" s="12" t="s">
        <v>4</v>
      </c>
      <c r="E4" s="40">
        <v>8</v>
      </c>
      <c r="F4" s="20"/>
      <c r="G4" s="20">
        <f t="shared" si="0"/>
        <v>0</v>
      </c>
    </row>
    <row r="5" spans="1:7" s="2" customFormat="1" ht="14.65" customHeight="1" x14ac:dyDescent="0.25">
      <c r="A5" s="47" t="s">
        <v>134</v>
      </c>
      <c r="B5" s="12" t="s">
        <v>17</v>
      </c>
      <c r="C5" s="12" t="s">
        <v>18</v>
      </c>
      <c r="D5" s="12" t="s">
        <v>128</v>
      </c>
      <c r="E5" s="40">
        <v>40</v>
      </c>
      <c r="F5" s="20"/>
      <c r="G5" s="20">
        <f t="shared" si="0"/>
        <v>0</v>
      </c>
    </row>
    <row r="6" spans="1:7" s="2" customFormat="1" ht="14.65" customHeight="1" x14ac:dyDescent="0.25">
      <c r="A6" s="47" t="s">
        <v>158</v>
      </c>
      <c r="B6" s="12" t="s">
        <v>162</v>
      </c>
      <c r="C6" s="12" t="s">
        <v>163</v>
      </c>
      <c r="D6" s="12"/>
      <c r="E6" s="48">
        <v>12</v>
      </c>
      <c r="F6" s="20"/>
      <c r="G6" s="20">
        <f t="shared" si="0"/>
        <v>0</v>
      </c>
    </row>
    <row r="7" spans="1:7" s="2" customFormat="1" ht="14.65" customHeight="1" x14ac:dyDescent="0.25">
      <c r="A7" s="47" t="s">
        <v>135</v>
      </c>
      <c r="B7" s="12" t="s">
        <v>107</v>
      </c>
      <c r="C7" s="12" t="s">
        <v>19</v>
      </c>
      <c r="D7" s="12" t="s">
        <v>4</v>
      </c>
      <c r="E7" s="40">
        <v>4</v>
      </c>
      <c r="F7" s="20">
        <v>9.0500000000000007</v>
      </c>
      <c r="G7" s="20">
        <f t="shared" si="0"/>
        <v>36.200000000000003</v>
      </c>
    </row>
    <row r="8" spans="1:7" s="2" customFormat="1" ht="14.65" customHeight="1" x14ac:dyDescent="0.25">
      <c r="A8" s="47" t="s">
        <v>138</v>
      </c>
      <c r="B8" s="12" t="s">
        <v>59</v>
      </c>
      <c r="C8" s="12" t="s">
        <v>120</v>
      </c>
      <c r="D8" s="12" t="s">
        <v>4</v>
      </c>
      <c r="E8" s="40">
        <v>8</v>
      </c>
      <c r="F8" s="20">
        <v>0.54600000000000004</v>
      </c>
      <c r="G8" s="20">
        <f t="shared" si="0"/>
        <v>4.3680000000000003</v>
      </c>
    </row>
    <row r="9" spans="1:7" s="2" customFormat="1" ht="14.65" customHeight="1" x14ac:dyDescent="0.25">
      <c r="A9" s="47" t="s">
        <v>139</v>
      </c>
      <c r="B9" s="12" t="s">
        <v>9</v>
      </c>
      <c r="C9" s="12" t="s">
        <v>10</v>
      </c>
      <c r="D9" s="12" t="s">
        <v>4</v>
      </c>
      <c r="E9" s="40">
        <v>4</v>
      </c>
      <c r="F9" s="20">
        <v>1.796</v>
      </c>
      <c r="G9" s="20">
        <f t="shared" si="0"/>
        <v>7.1840000000000002</v>
      </c>
    </row>
    <row r="10" spans="1:7" s="2" customFormat="1" ht="14.65" customHeight="1" x14ac:dyDescent="0.25">
      <c r="A10" s="47" t="s">
        <v>140</v>
      </c>
      <c r="B10" s="12" t="s">
        <v>108</v>
      </c>
      <c r="C10" s="12" t="s">
        <v>8</v>
      </c>
      <c r="D10" s="12" t="s">
        <v>4</v>
      </c>
      <c r="E10" s="40">
        <v>44</v>
      </c>
      <c r="F10" s="20">
        <v>0.159</v>
      </c>
      <c r="G10" s="20">
        <f t="shared" si="0"/>
        <v>6.9960000000000004</v>
      </c>
    </row>
    <row r="11" spans="1:7" s="2" customFormat="1" ht="14.65" customHeight="1" x14ac:dyDescent="0.25">
      <c r="A11" s="47" t="s">
        <v>136</v>
      </c>
      <c r="B11" s="22" t="s">
        <v>7</v>
      </c>
      <c r="C11" s="12" t="s">
        <v>121</v>
      </c>
      <c r="D11" s="12" t="s">
        <v>4</v>
      </c>
      <c r="E11" s="40">
        <v>450</v>
      </c>
      <c r="F11" s="20">
        <v>0.44600000000000001</v>
      </c>
      <c r="G11" s="20">
        <f t="shared" si="0"/>
        <v>200.70000000000002</v>
      </c>
    </row>
    <row r="12" spans="1:7" s="2" customFormat="1" ht="14.65" customHeight="1" x14ac:dyDescent="0.25">
      <c r="A12" s="47" t="s">
        <v>137</v>
      </c>
      <c r="B12" s="12" t="s">
        <v>109</v>
      </c>
      <c r="C12" s="12" t="s">
        <v>122</v>
      </c>
      <c r="D12" s="12" t="s">
        <v>4</v>
      </c>
      <c r="E12" s="40">
        <v>16</v>
      </c>
      <c r="F12" s="20">
        <v>3.266</v>
      </c>
      <c r="G12" s="20">
        <f t="shared" si="0"/>
        <v>52.256</v>
      </c>
    </row>
    <row r="13" spans="1:7" s="2" customFormat="1" ht="14.65" customHeight="1" x14ac:dyDescent="0.25">
      <c r="A13" s="47" t="s">
        <v>141</v>
      </c>
      <c r="B13" s="12" t="s">
        <v>11</v>
      </c>
      <c r="C13" s="12" t="s">
        <v>12</v>
      </c>
      <c r="D13" s="12" t="s">
        <v>4</v>
      </c>
      <c r="E13" s="40">
        <v>60</v>
      </c>
      <c r="F13" s="20">
        <v>0.373</v>
      </c>
      <c r="G13" s="20">
        <f t="shared" si="0"/>
        <v>22.38</v>
      </c>
    </row>
    <row r="14" spans="1:7" s="2" customFormat="1" ht="14.65" customHeight="1" x14ac:dyDescent="0.25">
      <c r="A14" s="47" t="s">
        <v>133</v>
      </c>
      <c r="B14" s="12" t="s">
        <v>13</v>
      </c>
      <c r="C14" s="12" t="s">
        <v>14</v>
      </c>
      <c r="D14" s="12" t="s">
        <v>4</v>
      </c>
      <c r="E14" s="40">
        <v>44</v>
      </c>
      <c r="F14" s="20">
        <v>0.52800000000000002</v>
      </c>
      <c r="G14" s="20">
        <f t="shared" si="0"/>
        <v>23.231999999999999</v>
      </c>
    </row>
    <row r="15" spans="1:7" s="2" customFormat="1" ht="14.65" customHeight="1" x14ac:dyDescent="0.25">
      <c r="A15" s="47" t="s">
        <v>142</v>
      </c>
      <c r="B15" s="12" t="s">
        <v>169</v>
      </c>
      <c r="C15" s="12" t="s">
        <v>170</v>
      </c>
      <c r="D15" s="12" t="s">
        <v>129</v>
      </c>
      <c r="E15" s="40">
        <v>4</v>
      </c>
      <c r="F15" s="20"/>
      <c r="G15" s="20">
        <f t="shared" si="0"/>
        <v>0</v>
      </c>
    </row>
    <row r="16" spans="1:7" s="2" customFormat="1" ht="14.65" customHeight="1" x14ac:dyDescent="0.25">
      <c r="A16" s="47" t="s">
        <v>143</v>
      </c>
      <c r="B16" s="12" t="s">
        <v>21</v>
      </c>
      <c r="C16" s="12" t="s">
        <v>23</v>
      </c>
      <c r="D16" s="12" t="s">
        <v>4</v>
      </c>
      <c r="E16" s="40">
        <v>8</v>
      </c>
      <c r="F16" s="20">
        <v>4.5439999999999996</v>
      </c>
      <c r="G16" s="20">
        <f t="shared" si="0"/>
        <v>36.351999999999997</v>
      </c>
    </row>
    <row r="17" spans="1:7" s="2" customFormat="1" ht="14.65" customHeight="1" x14ac:dyDescent="0.25">
      <c r="A17" s="47" t="s">
        <v>144</v>
      </c>
      <c r="B17" s="12" t="s">
        <v>20</v>
      </c>
      <c r="C17" s="12" t="s">
        <v>22</v>
      </c>
      <c r="D17" s="12" t="s">
        <v>4</v>
      </c>
      <c r="E17" s="40">
        <v>4</v>
      </c>
      <c r="F17" s="20">
        <v>2.7709999999999999</v>
      </c>
      <c r="G17" s="20">
        <f t="shared" si="0"/>
        <v>11.084</v>
      </c>
    </row>
    <row r="18" spans="1:7" s="2" customFormat="1" ht="14.65" customHeight="1" x14ac:dyDescent="0.25">
      <c r="A18" s="47" t="s">
        <v>110</v>
      </c>
      <c r="B18" s="12" t="s">
        <v>110</v>
      </c>
      <c r="C18" s="12" t="s">
        <v>6</v>
      </c>
      <c r="D18" s="12" t="s">
        <v>130</v>
      </c>
      <c r="E18" s="40">
        <v>20</v>
      </c>
      <c r="F18" s="20">
        <v>0.161</v>
      </c>
      <c r="G18" s="20">
        <f t="shared" si="0"/>
        <v>3.22</v>
      </c>
    </row>
    <row r="19" spans="1:7" s="2" customFormat="1" ht="14.65" customHeight="1" x14ac:dyDescent="0.25">
      <c r="A19" s="47" t="s">
        <v>111</v>
      </c>
      <c r="B19" s="12" t="s">
        <v>111</v>
      </c>
      <c r="C19" s="12" t="s">
        <v>6</v>
      </c>
      <c r="D19" s="12" t="s">
        <v>130</v>
      </c>
      <c r="E19" s="40">
        <v>20</v>
      </c>
      <c r="F19" s="20">
        <v>0.161</v>
      </c>
      <c r="G19" s="20">
        <f t="shared" si="0"/>
        <v>3.22</v>
      </c>
    </row>
    <row r="20" spans="1:7" s="2" customFormat="1" ht="14.65" customHeight="1" x14ac:dyDescent="0.25">
      <c r="A20" s="47" t="s">
        <v>112</v>
      </c>
      <c r="B20" s="12" t="s">
        <v>112</v>
      </c>
      <c r="C20" s="12" t="s">
        <v>6</v>
      </c>
      <c r="D20" s="12" t="s">
        <v>130</v>
      </c>
      <c r="E20" s="40">
        <v>50</v>
      </c>
      <c r="F20" s="20">
        <v>0.161</v>
      </c>
      <c r="G20" s="20">
        <f t="shared" si="0"/>
        <v>8.0500000000000007</v>
      </c>
    </row>
    <row r="21" spans="1:7" s="2" customFormat="1" ht="14.65" customHeight="1" x14ac:dyDescent="0.25">
      <c r="A21" s="47" t="s">
        <v>113</v>
      </c>
      <c r="B21" s="12" t="s">
        <v>113</v>
      </c>
      <c r="C21" s="12" t="s">
        <v>6</v>
      </c>
      <c r="D21" s="12" t="s">
        <v>130</v>
      </c>
      <c r="E21" s="40">
        <v>50</v>
      </c>
      <c r="F21" s="20">
        <v>0.161</v>
      </c>
      <c r="G21" s="20">
        <f t="shared" si="0"/>
        <v>8.0500000000000007</v>
      </c>
    </row>
    <row r="22" spans="1:7" s="2" customFormat="1" ht="14.65" customHeight="1" x14ac:dyDescent="0.25">
      <c r="A22" s="47" t="s">
        <v>114</v>
      </c>
      <c r="B22" s="12" t="s">
        <v>114</v>
      </c>
      <c r="C22" s="12" t="s">
        <v>6</v>
      </c>
      <c r="D22" s="12" t="s">
        <v>130</v>
      </c>
      <c r="E22" s="40">
        <v>200</v>
      </c>
      <c r="F22" s="20">
        <v>0.112</v>
      </c>
      <c r="G22" s="20">
        <f t="shared" si="0"/>
        <v>22.400000000000002</v>
      </c>
    </row>
    <row r="23" spans="1:7" s="2" customFormat="1" ht="14.65" customHeight="1" x14ac:dyDescent="0.25">
      <c r="A23" s="47" t="s">
        <v>145</v>
      </c>
      <c r="B23" s="12" t="s">
        <v>115</v>
      </c>
      <c r="C23" s="12" t="s">
        <v>123</v>
      </c>
      <c r="D23" s="12" t="s">
        <v>131</v>
      </c>
      <c r="E23" s="40">
        <v>6</v>
      </c>
      <c r="F23" s="20"/>
      <c r="G23" s="20">
        <f t="shared" si="0"/>
        <v>0</v>
      </c>
    </row>
    <row r="24" spans="1:7" s="2" customFormat="1" ht="14.65" customHeight="1" x14ac:dyDescent="0.25">
      <c r="A24" s="47" t="s">
        <v>146</v>
      </c>
      <c r="B24" s="12" t="s">
        <v>116</v>
      </c>
      <c r="C24" s="12" t="s">
        <v>124</v>
      </c>
      <c r="D24" s="12" t="s">
        <v>131</v>
      </c>
      <c r="E24" s="40">
        <v>25</v>
      </c>
      <c r="F24" s="13"/>
      <c r="G24" s="20">
        <f t="shared" si="0"/>
        <v>0</v>
      </c>
    </row>
    <row r="25" spans="1:7" s="2" customFormat="1" ht="14.65" customHeight="1" x14ac:dyDescent="0.25">
      <c r="A25" s="47" t="s">
        <v>147</v>
      </c>
      <c r="B25" s="12" t="s">
        <v>28</v>
      </c>
      <c r="C25" s="12"/>
      <c r="D25" s="12"/>
      <c r="E25" s="40">
        <v>1</v>
      </c>
      <c r="F25" s="20">
        <v>1.1100000000000001</v>
      </c>
      <c r="G25" s="20">
        <f t="shared" si="0"/>
        <v>1.1100000000000001</v>
      </c>
    </row>
    <row r="26" spans="1:7" s="2" customFormat="1" ht="14.65" customHeight="1" x14ac:dyDescent="0.25">
      <c r="A26" s="47" t="s">
        <v>148</v>
      </c>
      <c r="B26" s="12" t="s">
        <v>117</v>
      </c>
      <c r="C26" s="12" t="s">
        <v>125</v>
      </c>
      <c r="D26" s="12" t="s">
        <v>5</v>
      </c>
      <c r="E26" s="40">
        <v>300</v>
      </c>
      <c r="F26" s="20">
        <v>0.01</v>
      </c>
      <c r="G26" s="20">
        <f t="shared" si="0"/>
        <v>3</v>
      </c>
    </row>
    <row r="27" spans="1:7" s="2" customFormat="1" ht="14.65" customHeight="1" x14ac:dyDescent="0.25">
      <c r="A27" s="47" t="s">
        <v>149</v>
      </c>
      <c r="B27" s="12" t="s">
        <v>15</v>
      </c>
      <c r="C27" s="12" t="s">
        <v>126</v>
      </c>
      <c r="D27" s="12" t="s">
        <v>5</v>
      </c>
      <c r="E27" s="40">
        <v>100</v>
      </c>
      <c r="F27" s="20">
        <v>1.4E-2</v>
      </c>
      <c r="G27" s="20">
        <f t="shared" si="0"/>
        <v>1.4000000000000001</v>
      </c>
    </row>
    <row r="28" spans="1:7" s="2" customFormat="1" ht="14.65" customHeight="1" x14ac:dyDescent="0.25">
      <c r="A28" s="47" t="s">
        <v>150</v>
      </c>
      <c r="B28" s="12" t="s">
        <v>118</v>
      </c>
      <c r="C28" s="12" t="s">
        <v>127</v>
      </c>
      <c r="D28" s="12"/>
      <c r="E28" s="40">
        <v>1</v>
      </c>
      <c r="F28" s="20"/>
      <c r="G28" s="20">
        <f t="shared" si="0"/>
        <v>0</v>
      </c>
    </row>
    <row r="29" spans="1:7" s="2" customFormat="1" ht="14.65" customHeight="1" x14ac:dyDescent="0.25">
      <c r="A29" s="47" t="s">
        <v>73</v>
      </c>
      <c r="B29" s="12" t="s">
        <v>74</v>
      </c>
      <c r="C29" s="23"/>
      <c r="D29" s="12"/>
      <c r="E29" s="40">
        <v>1</v>
      </c>
      <c r="F29" s="20">
        <v>166.58</v>
      </c>
      <c r="G29" s="20">
        <f t="shared" si="0"/>
        <v>166.58</v>
      </c>
    </row>
    <row r="30" spans="1:7" s="2" customFormat="1" ht="14.65" customHeight="1" x14ac:dyDescent="0.25">
      <c r="A30" s="47" t="s">
        <v>71</v>
      </c>
      <c r="B30" s="12" t="s">
        <v>72</v>
      </c>
      <c r="C30" s="12"/>
      <c r="D30" s="12"/>
      <c r="E30" s="40">
        <v>2</v>
      </c>
      <c r="F30" s="20">
        <v>162</v>
      </c>
      <c r="G30" s="20">
        <f t="shared" si="0"/>
        <v>324</v>
      </c>
    </row>
    <row r="31" spans="1:7" s="2" customFormat="1" ht="14.65" customHeight="1" x14ac:dyDescent="0.25">
      <c r="A31" s="12"/>
      <c r="B31" s="12"/>
      <c r="C31" s="12"/>
      <c r="D31" s="12"/>
      <c r="E31" s="40"/>
      <c r="F31" s="20"/>
      <c r="G31" s="20"/>
    </row>
    <row r="32" spans="1:7" s="2" customFormat="1" ht="14.65" customHeight="1" x14ac:dyDescent="0.25">
      <c r="A32" s="12"/>
      <c r="B32" s="12"/>
      <c r="C32" s="12"/>
      <c r="D32" s="12"/>
      <c r="E32" s="40"/>
      <c r="F32" s="13"/>
      <c r="G32" s="20"/>
    </row>
    <row r="33" spans="1:7" s="2" customFormat="1" ht="14.65" customHeight="1" x14ac:dyDescent="0.25">
      <c r="A33" s="12"/>
      <c r="B33" s="12"/>
      <c r="C33" s="12"/>
      <c r="D33" s="12"/>
      <c r="E33" s="40"/>
      <c r="F33" s="20"/>
      <c r="G33" s="20"/>
    </row>
    <row r="34" spans="1:7" s="2" customFormat="1" ht="14.65" customHeight="1" x14ac:dyDescent="0.25">
      <c r="A34" s="47" t="s">
        <v>151</v>
      </c>
      <c r="B34" s="12" t="s">
        <v>155</v>
      </c>
      <c r="C34" s="12"/>
      <c r="D34" s="12" t="s">
        <v>154</v>
      </c>
      <c r="E34" s="40">
        <v>6</v>
      </c>
      <c r="F34" s="13"/>
      <c r="G34" s="20"/>
    </row>
    <row r="35" spans="1:7" s="2" customFormat="1" ht="14.65" customHeight="1" x14ac:dyDescent="0.25">
      <c r="A35" s="47" t="s">
        <v>153</v>
      </c>
      <c r="B35" s="12" t="s">
        <v>152</v>
      </c>
      <c r="C35" s="12"/>
      <c r="D35" s="12" t="s">
        <v>154</v>
      </c>
      <c r="E35" s="40">
        <v>10</v>
      </c>
      <c r="F35" s="20"/>
      <c r="G35" s="20"/>
    </row>
    <row r="36" spans="1:7" s="2" customFormat="1" ht="14.65" customHeight="1" x14ac:dyDescent="0.25">
      <c r="A36" s="47" t="s">
        <v>151</v>
      </c>
      <c r="B36" s="12" t="s">
        <v>156</v>
      </c>
      <c r="C36" s="12"/>
      <c r="D36" s="12" t="s">
        <v>154</v>
      </c>
      <c r="E36" s="45">
        <v>6</v>
      </c>
      <c r="F36" s="20"/>
      <c r="G36" s="20"/>
    </row>
    <row r="37" spans="1:7" s="2" customFormat="1" ht="14.65" customHeight="1" x14ac:dyDescent="0.25">
      <c r="A37" s="47" t="s">
        <v>153</v>
      </c>
      <c r="B37" s="12" t="s">
        <v>157</v>
      </c>
      <c r="C37" s="12"/>
      <c r="D37" s="12" t="s">
        <v>154</v>
      </c>
      <c r="E37" s="45">
        <v>10</v>
      </c>
      <c r="F37" s="20"/>
      <c r="G37" s="20"/>
    </row>
    <row r="38" spans="1:7" s="2" customFormat="1" ht="14.65" customHeight="1" x14ac:dyDescent="0.25">
      <c r="A38" s="12"/>
      <c r="B38" s="12"/>
      <c r="C38" s="12"/>
      <c r="D38" s="12"/>
      <c r="E38" s="24"/>
      <c r="F38" s="20"/>
      <c r="G38" s="20"/>
    </row>
    <row r="39" spans="1:7" s="2" customFormat="1" ht="14.65" customHeight="1" x14ac:dyDescent="0.25">
      <c r="A39" s="47" t="s">
        <v>159</v>
      </c>
      <c r="B39" s="12" t="s">
        <v>166</v>
      </c>
      <c r="C39" s="12">
        <v>402174</v>
      </c>
      <c r="D39" s="12"/>
      <c r="E39" s="48">
        <v>1</v>
      </c>
      <c r="F39" s="20"/>
      <c r="G39" s="20"/>
    </row>
    <row r="40" spans="1:7" s="2" customFormat="1" ht="14.65" customHeight="1" x14ac:dyDescent="0.25">
      <c r="A40" s="47" t="s">
        <v>160</v>
      </c>
      <c r="B40" s="12" t="s">
        <v>165</v>
      </c>
      <c r="C40" s="12">
        <v>3025888</v>
      </c>
      <c r="D40" s="12"/>
      <c r="E40" s="48">
        <v>1</v>
      </c>
      <c r="F40" s="20"/>
      <c r="G40" s="20"/>
    </row>
    <row r="41" spans="1:7" s="2" customFormat="1" ht="14.65" customHeight="1" x14ac:dyDescent="0.25">
      <c r="A41" s="47" t="s">
        <v>161</v>
      </c>
      <c r="B41" s="12" t="s">
        <v>164</v>
      </c>
      <c r="C41" s="12">
        <v>3025176</v>
      </c>
      <c r="D41" s="12"/>
      <c r="E41" s="48">
        <v>2</v>
      </c>
      <c r="F41" s="20"/>
      <c r="G41" s="20"/>
    </row>
    <row r="42" spans="1:7" s="2" customFormat="1" ht="14.65" customHeight="1" x14ac:dyDescent="0.25">
      <c r="A42" s="12"/>
      <c r="B42" s="12"/>
      <c r="C42" s="12"/>
      <c r="D42" s="12"/>
      <c r="E42" s="24"/>
      <c r="F42" s="20"/>
      <c r="G42" s="20"/>
    </row>
    <row r="43" spans="1:7" s="2" customFormat="1" ht="14.65" customHeight="1" x14ac:dyDescent="0.25">
      <c r="A43" s="12"/>
      <c r="B43" s="12"/>
      <c r="C43" s="12"/>
      <c r="D43" s="12"/>
      <c r="E43" s="24"/>
      <c r="F43" s="20"/>
      <c r="G43" s="20"/>
    </row>
    <row r="44" spans="1:7" s="2" customFormat="1" ht="14.65" customHeight="1" x14ac:dyDescent="0.25">
      <c r="A44" s="12"/>
      <c r="B44" s="12"/>
      <c r="C44" s="12"/>
      <c r="D44" s="12"/>
      <c r="E44" s="24"/>
      <c r="F44" s="20"/>
      <c r="G44" s="20"/>
    </row>
    <row r="45" spans="1:7" s="2" customFormat="1" ht="14.65" customHeight="1" x14ac:dyDescent="0.25">
      <c r="A45" s="12"/>
      <c r="B45" s="12"/>
      <c r="C45" s="12"/>
      <c r="D45" s="12"/>
      <c r="E45" s="24"/>
      <c r="F45" s="20"/>
      <c r="G45" s="20"/>
    </row>
    <row r="46" spans="1:7" s="2" customFormat="1" ht="14.65" customHeight="1" x14ac:dyDescent="0.25">
      <c r="A46" s="12"/>
      <c r="B46" s="12"/>
      <c r="C46" s="12"/>
      <c r="D46" s="12"/>
      <c r="E46" s="40"/>
      <c r="F46" s="20"/>
      <c r="G46" s="20"/>
    </row>
    <row r="47" spans="1:7" s="2" customFormat="1" ht="14.65" customHeight="1" x14ac:dyDescent="0.25">
      <c r="A47" s="38"/>
      <c r="B47" s="38"/>
      <c r="C47" s="12"/>
      <c r="D47" s="12"/>
      <c r="E47" s="40"/>
      <c r="F47" s="20"/>
      <c r="G47" s="20"/>
    </row>
    <row r="48" spans="1:7" s="2" customFormat="1" ht="14.65" customHeight="1" x14ac:dyDescent="0.25">
      <c r="A48" s="12"/>
      <c r="B48" s="12"/>
      <c r="C48" s="12"/>
      <c r="D48" s="12"/>
      <c r="E48" s="40"/>
      <c r="F48" s="20"/>
      <c r="G48" s="20"/>
    </row>
    <row r="49" spans="1:7" s="2" customFormat="1" ht="14.65" customHeight="1" x14ac:dyDescent="0.25">
      <c r="A49" s="12"/>
      <c r="B49" s="12"/>
      <c r="C49" s="12"/>
      <c r="D49" s="12"/>
      <c r="E49" s="24"/>
      <c r="F49" s="20"/>
      <c r="G49" s="20"/>
    </row>
    <row r="50" spans="1:7" s="2" customFormat="1" ht="14.65" customHeight="1" x14ac:dyDescent="0.25">
      <c r="A50" s="12"/>
      <c r="B50" s="22"/>
      <c r="C50" s="12"/>
      <c r="D50" s="12"/>
      <c r="E50" s="40"/>
      <c r="F50" s="20"/>
      <c r="G50" s="20"/>
    </row>
    <row r="51" spans="1:7" s="2" customFormat="1" ht="14.65" customHeight="1" x14ac:dyDescent="0.25">
      <c r="A51" s="12"/>
      <c r="B51" s="22"/>
      <c r="C51" s="12"/>
      <c r="D51" s="12"/>
      <c r="E51" s="40"/>
      <c r="F51" s="20"/>
      <c r="G51" s="20"/>
    </row>
    <row r="52" spans="1:7" s="2" customFormat="1" ht="14.65" customHeight="1" x14ac:dyDescent="0.25">
      <c r="A52" s="12"/>
      <c r="B52" s="22"/>
      <c r="C52" s="12"/>
      <c r="D52" s="12"/>
      <c r="E52" s="40"/>
      <c r="F52" s="20"/>
      <c r="G52" s="20"/>
    </row>
    <row r="53" spans="1:7" s="2" customFormat="1" ht="14.65" customHeight="1" x14ac:dyDescent="0.25">
      <c r="A53" s="12"/>
      <c r="B53" s="22"/>
      <c r="C53" s="12"/>
      <c r="D53" s="12"/>
      <c r="E53" s="40"/>
      <c r="F53" s="20"/>
      <c r="G53" s="20"/>
    </row>
    <row r="54" spans="1:7" s="2" customFormat="1" ht="14.65" customHeight="1" x14ac:dyDescent="0.25">
      <c r="A54" s="12"/>
      <c r="B54" s="22"/>
      <c r="C54" s="12"/>
      <c r="D54" s="12"/>
      <c r="E54" s="40"/>
      <c r="F54" s="20"/>
      <c r="G54" s="20"/>
    </row>
    <row r="55" spans="1:7" s="2" customFormat="1" ht="14.65" customHeight="1" x14ac:dyDescent="0.25">
      <c r="A55" s="12"/>
      <c r="B55" s="22"/>
      <c r="C55" s="12"/>
      <c r="D55" s="12"/>
      <c r="E55" s="40"/>
      <c r="F55" s="20"/>
      <c r="G55" s="20"/>
    </row>
    <row r="56" spans="1:7" x14ac:dyDescent="0.25">
      <c r="A56" s="12"/>
      <c r="B56" s="12"/>
      <c r="C56" s="12"/>
      <c r="D56" s="12"/>
      <c r="E56" s="40"/>
      <c r="F56" s="13"/>
      <c r="G56" s="20"/>
    </row>
    <row r="57" spans="1:7" s="2" customFormat="1" x14ac:dyDescent="0.25">
      <c r="A57" s="12"/>
      <c r="B57" s="12"/>
      <c r="C57" s="12"/>
      <c r="D57" s="12"/>
      <c r="E57" s="40"/>
      <c r="F57" s="13"/>
      <c r="G57" s="20"/>
    </row>
    <row r="58" spans="1:7" s="2" customFormat="1" x14ac:dyDescent="0.25">
      <c r="A58" s="12"/>
      <c r="B58" s="12"/>
      <c r="C58" s="12"/>
      <c r="D58" s="12"/>
      <c r="E58" s="40"/>
      <c r="F58" s="13"/>
      <c r="G58" s="20"/>
    </row>
    <row r="59" spans="1:7" s="2" customFormat="1" x14ac:dyDescent="0.25">
      <c r="A59" s="12"/>
      <c r="B59" s="12"/>
      <c r="C59" s="12"/>
      <c r="D59" s="12"/>
      <c r="E59" s="40"/>
      <c r="F59" s="13"/>
      <c r="G59" s="20"/>
    </row>
    <row r="60" spans="1:7" s="2" customFormat="1" x14ac:dyDescent="0.25">
      <c r="A60" s="12"/>
      <c r="B60" s="43"/>
      <c r="C60" s="12"/>
      <c r="D60" s="12"/>
      <c r="E60" s="40"/>
      <c r="F60" s="13"/>
      <c r="G60" s="20"/>
    </row>
    <row r="61" spans="1:7" s="2" customFormat="1" x14ac:dyDescent="0.25">
      <c r="A61" s="12"/>
      <c r="B61" s="43"/>
      <c r="C61" s="12"/>
      <c r="D61" s="12"/>
      <c r="E61" s="40"/>
      <c r="F61" s="13"/>
      <c r="G61" s="20"/>
    </row>
    <row r="62" spans="1:7" x14ac:dyDescent="0.25">
      <c r="A62" s="12"/>
      <c r="B62" s="43"/>
      <c r="C62" s="12"/>
      <c r="D62" s="12"/>
      <c r="E62" s="40"/>
      <c r="F62" s="13"/>
      <c r="G62" s="20"/>
    </row>
    <row r="63" spans="1:7" x14ac:dyDescent="0.25">
      <c r="A63" s="12"/>
      <c r="B63" s="43"/>
      <c r="C63" s="12"/>
      <c r="D63" s="12"/>
      <c r="E63" s="40"/>
      <c r="F63" s="13"/>
      <c r="G63" s="20"/>
    </row>
    <row r="64" spans="1:7" s="2" customFormat="1" ht="14.65" customHeight="1" x14ac:dyDescent="0.25">
      <c r="A64" s="12"/>
      <c r="B64" s="12"/>
      <c r="C64" s="12"/>
      <c r="D64" s="12"/>
      <c r="E64" s="40"/>
      <c r="F64" s="13"/>
      <c r="G64" s="20"/>
    </row>
    <row r="65" spans="1:7" s="2" customFormat="1" ht="14.65" customHeight="1" x14ac:dyDescent="0.25">
      <c r="A65" s="12"/>
      <c r="B65" s="12"/>
      <c r="C65" s="12"/>
      <c r="D65" s="12"/>
      <c r="E65" s="40"/>
      <c r="F65" s="13"/>
      <c r="G65" s="20"/>
    </row>
    <row r="66" spans="1:7" s="2" customFormat="1" ht="14.65" customHeight="1" x14ac:dyDescent="0.25">
      <c r="A66" s="12"/>
      <c r="B66" s="12"/>
      <c r="C66" s="12"/>
      <c r="D66" s="12"/>
      <c r="E66" s="40"/>
      <c r="F66" s="13"/>
      <c r="G66" s="20"/>
    </row>
    <row r="67" spans="1:7" s="2" customFormat="1" ht="14.65" customHeight="1" x14ac:dyDescent="0.25">
      <c r="A67" s="12"/>
      <c r="B67" s="12"/>
      <c r="C67" s="12"/>
      <c r="D67" s="12"/>
      <c r="E67" s="40"/>
      <c r="F67" s="13"/>
      <c r="G67" s="20"/>
    </row>
    <row r="68" spans="1:7" s="2" customFormat="1" ht="14.65" customHeight="1" x14ac:dyDescent="0.25">
      <c r="A68" s="12"/>
      <c r="B68" s="12"/>
      <c r="C68" s="12"/>
      <c r="D68" s="12"/>
      <c r="E68" s="40"/>
      <c r="F68" s="13"/>
      <c r="G68" s="20"/>
    </row>
    <row r="69" spans="1:7" s="2" customFormat="1" ht="14.65" customHeight="1" x14ac:dyDescent="0.25">
      <c r="A69" s="12"/>
      <c r="B69" s="12"/>
      <c r="C69" s="12"/>
      <c r="D69" s="12"/>
      <c r="E69" s="40"/>
      <c r="F69" s="20"/>
      <c r="G69" s="25"/>
    </row>
    <row r="70" spans="1:7" x14ac:dyDescent="0.25">
      <c r="F70" s="18" t="s">
        <v>27</v>
      </c>
      <c r="G70" s="26">
        <f>SUM(G2:G69)</f>
        <v>3075.1099999999997</v>
      </c>
    </row>
    <row r="74" spans="1:7" x14ac:dyDescent="0.25">
      <c r="A74" s="8"/>
      <c r="D74" s="5"/>
    </row>
    <row r="75" spans="1:7" x14ac:dyDescent="0.25">
      <c r="A75" s="8"/>
      <c r="D75" s="5"/>
    </row>
    <row r="77" spans="1:7" x14ac:dyDescent="0.25">
      <c r="D77" s="5"/>
    </row>
  </sheetData>
  <pageMargins left="0.25" right="0.25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pane ySplit="1" topLeftCell="A2" activePane="bottomLeft" state="frozen"/>
      <selection activeCell="B1" sqref="B1"/>
      <selection pane="bottomLeft" activeCell="B9" sqref="B9"/>
    </sheetView>
  </sheetViews>
  <sheetFormatPr defaultColWidth="8.7109375" defaultRowHeight="15" x14ac:dyDescent="0.25"/>
  <cols>
    <col min="1" max="1" width="30.7109375" customWidth="1"/>
    <col min="2" max="2" width="75.28515625" customWidth="1"/>
    <col min="3" max="3" width="16.7109375" customWidth="1"/>
    <col min="4" max="4" width="10.7109375" customWidth="1"/>
    <col min="5" max="5" width="8" customWidth="1"/>
    <col min="6" max="6" width="12.140625" customWidth="1"/>
    <col min="7" max="7" width="10.5703125" customWidth="1"/>
  </cols>
  <sheetData>
    <row r="1" spans="1:7" s="2" customFormat="1" ht="14.65" customHeight="1" x14ac:dyDescent="0.25">
      <c r="A1" s="3" t="s">
        <v>0</v>
      </c>
      <c r="B1" s="11" t="s">
        <v>2</v>
      </c>
      <c r="C1" s="11" t="s">
        <v>1</v>
      </c>
      <c r="D1" s="11" t="s">
        <v>3</v>
      </c>
      <c r="E1" s="11" t="s">
        <v>16</v>
      </c>
      <c r="F1" s="11" t="s">
        <v>26</v>
      </c>
      <c r="G1" s="11" t="s">
        <v>25</v>
      </c>
    </row>
    <row r="2" spans="1:7" x14ac:dyDescent="0.25">
      <c r="A2" s="4"/>
      <c r="B2" s="38" t="s">
        <v>60</v>
      </c>
      <c r="C2" s="12"/>
      <c r="D2" s="12"/>
      <c r="E2" s="9">
        <v>120</v>
      </c>
      <c r="F2" s="13">
        <v>1.2</v>
      </c>
      <c r="G2" s="13">
        <f>F2*E2</f>
        <v>144</v>
      </c>
    </row>
    <row r="3" spans="1:7" x14ac:dyDescent="0.25">
      <c r="A3" s="7"/>
      <c r="B3" s="38" t="s">
        <v>61</v>
      </c>
      <c r="C3" s="12"/>
      <c r="D3" s="12"/>
      <c r="E3" s="9">
        <v>95</v>
      </c>
      <c r="F3" s="13">
        <v>0.5</v>
      </c>
      <c r="G3" s="13">
        <f>F3*E3</f>
        <v>47.5</v>
      </c>
    </row>
    <row r="4" spans="1:7" x14ac:dyDescent="0.25">
      <c r="A4" s="6"/>
      <c r="B4" s="38" t="s">
        <v>62</v>
      </c>
      <c r="C4" s="12"/>
      <c r="D4" s="12"/>
      <c r="E4" s="39">
        <v>4</v>
      </c>
      <c r="F4" s="13">
        <v>0.5</v>
      </c>
      <c r="G4" s="13">
        <f t="shared" ref="G4:G9" si="0">F4*E4</f>
        <v>2</v>
      </c>
    </row>
    <row r="5" spans="1:7" x14ac:dyDescent="0.25">
      <c r="A5" s="6"/>
      <c r="B5" s="38" t="s">
        <v>63</v>
      </c>
      <c r="C5" s="12"/>
      <c r="D5" s="12"/>
      <c r="E5" s="39">
        <v>4</v>
      </c>
      <c r="F5" s="13">
        <v>0.5</v>
      </c>
      <c r="G5" s="13">
        <f t="shared" si="0"/>
        <v>2</v>
      </c>
    </row>
    <row r="6" spans="1:7" x14ac:dyDescent="0.25">
      <c r="A6" s="6"/>
      <c r="B6" s="38" t="s">
        <v>64</v>
      </c>
      <c r="C6" s="12"/>
      <c r="D6" s="12"/>
      <c r="E6" s="39">
        <v>4</v>
      </c>
      <c r="F6" s="13">
        <v>0.5</v>
      </c>
      <c r="G6" s="13">
        <f t="shared" si="0"/>
        <v>2</v>
      </c>
    </row>
    <row r="7" spans="1:7" x14ac:dyDescent="0.25">
      <c r="A7" s="6"/>
      <c r="B7" s="12" t="s">
        <v>65</v>
      </c>
      <c r="C7" s="12"/>
      <c r="D7" s="12"/>
      <c r="E7" s="39">
        <v>4</v>
      </c>
      <c r="F7" s="13">
        <v>0.5</v>
      </c>
      <c r="G7" s="13">
        <f t="shared" si="0"/>
        <v>2</v>
      </c>
    </row>
    <row r="8" spans="1:7" x14ac:dyDescent="0.25">
      <c r="A8" s="6"/>
      <c r="B8" s="38" t="s">
        <v>66</v>
      </c>
      <c r="C8" s="12"/>
      <c r="D8" s="12"/>
      <c r="E8" s="39">
        <v>1</v>
      </c>
      <c r="F8" s="20">
        <v>2.5</v>
      </c>
      <c r="G8" s="13">
        <f t="shared" si="0"/>
        <v>2.5</v>
      </c>
    </row>
    <row r="9" spans="1:7" x14ac:dyDescent="0.25">
      <c r="A9" s="6"/>
      <c r="B9" s="38" t="s">
        <v>68</v>
      </c>
      <c r="C9" s="12"/>
      <c r="D9" s="12"/>
      <c r="E9" s="27">
        <v>2</v>
      </c>
      <c r="F9" s="20">
        <v>5</v>
      </c>
      <c r="G9" s="13">
        <f t="shared" si="0"/>
        <v>10</v>
      </c>
    </row>
    <row r="10" spans="1:7" x14ac:dyDescent="0.25">
      <c r="A10" s="6"/>
      <c r="B10" s="12"/>
      <c r="C10" s="12"/>
      <c r="D10" s="12"/>
      <c r="E10" s="27"/>
      <c r="F10" s="20"/>
      <c r="G10" s="13"/>
    </row>
    <row r="11" spans="1:7" x14ac:dyDescent="0.25">
      <c r="F11" s="28" t="s">
        <v>27</v>
      </c>
      <c r="G11" s="29">
        <f>SUM(G2:G10)</f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E18" sqref="E18"/>
    </sheetView>
  </sheetViews>
  <sheetFormatPr defaultColWidth="11.42578125" defaultRowHeight="15" x14ac:dyDescent="0.25"/>
  <cols>
    <col min="1" max="1" width="19.140625" customWidth="1"/>
    <col min="3" max="3" width="7.7109375" customWidth="1"/>
    <col min="4" max="4" width="15.28515625" customWidth="1"/>
    <col min="5" max="5" width="21.7109375" customWidth="1"/>
  </cols>
  <sheetData>
    <row r="1" spans="1:5" x14ac:dyDescent="0.25">
      <c r="A1" s="11" t="s">
        <v>2</v>
      </c>
      <c r="B1" s="11" t="s">
        <v>31</v>
      </c>
      <c r="C1" s="11" t="s">
        <v>32</v>
      </c>
      <c r="D1" s="11" t="s">
        <v>55</v>
      </c>
      <c r="E1" s="11" t="s">
        <v>56</v>
      </c>
    </row>
    <row r="2" spans="1:5" x14ac:dyDescent="0.25">
      <c r="A2" s="9" t="s">
        <v>29</v>
      </c>
      <c r="B2" s="9" t="s">
        <v>30</v>
      </c>
      <c r="C2" s="9">
        <v>0</v>
      </c>
      <c r="D2" s="33">
        <f>(90000*1.36)/180</f>
        <v>680.00000000000011</v>
      </c>
      <c r="E2" s="30">
        <f>D2*C2</f>
        <v>0</v>
      </c>
    </row>
    <row r="3" spans="1:5" x14ac:dyDescent="0.25">
      <c r="A3" s="49" t="s">
        <v>33</v>
      </c>
      <c r="B3" s="9" t="s">
        <v>30</v>
      </c>
      <c r="C3" s="9">
        <v>0</v>
      </c>
      <c r="D3" s="33">
        <f t="shared" ref="D3:D10" si="0">(90000*1.36)/180</f>
        <v>680.00000000000011</v>
      </c>
      <c r="E3" s="30">
        <f t="shared" ref="E3:E9" si="1">D3*C3</f>
        <v>0</v>
      </c>
    </row>
    <row r="4" spans="1:5" x14ac:dyDescent="0.25">
      <c r="A4" s="49"/>
      <c r="B4" s="9" t="s">
        <v>34</v>
      </c>
      <c r="C4" s="9">
        <v>0</v>
      </c>
      <c r="D4" s="33">
        <f t="shared" si="0"/>
        <v>680.00000000000011</v>
      </c>
      <c r="E4" s="30">
        <f t="shared" si="1"/>
        <v>0</v>
      </c>
    </row>
    <row r="5" spans="1:5" x14ac:dyDescent="0.25">
      <c r="A5" s="9" t="s">
        <v>35</v>
      </c>
      <c r="B5" s="9" t="s">
        <v>41</v>
      </c>
      <c r="C5" s="9">
        <v>0</v>
      </c>
      <c r="D5" s="33">
        <f t="shared" si="0"/>
        <v>680.00000000000011</v>
      </c>
      <c r="E5" s="30">
        <f t="shared" si="1"/>
        <v>0</v>
      </c>
    </row>
    <row r="6" spans="1:5" x14ac:dyDescent="0.25">
      <c r="A6" s="49" t="s">
        <v>36</v>
      </c>
      <c r="B6" s="9" t="s">
        <v>37</v>
      </c>
      <c r="C6" s="9">
        <v>0</v>
      </c>
      <c r="D6" s="33">
        <f t="shared" si="0"/>
        <v>680.00000000000011</v>
      </c>
      <c r="E6" s="30">
        <f t="shared" si="1"/>
        <v>0</v>
      </c>
    </row>
    <row r="7" spans="1:5" x14ac:dyDescent="0.25">
      <c r="A7" s="49"/>
      <c r="B7" s="9" t="s">
        <v>40</v>
      </c>
      <c r="C7" s="9">
        <v>0</v>
      </c>
      <c r="D7" s="33">
        <f t="shared" si="0"/>
        <v>680.00000000000011</v>
      </c>
      <c r="E7" s="30">
        <f t="shared" si="1"/>
        <v>0</v>
      </c>
    </row>
    <row r="8" spans="1:5" x14ac:dyDescent="0.25">
      <c r="A8" s="9" t="s">
        <v>39</v>
      </c>
      <c r="B8" s="9" t="s">
        <v>37</v>
      </c>
      <c r="C8" s="9">
        <v>0</v>
      </c>
      <c r="D8" s="33">
        <f t="shared" si="0"/>
        <v>680.00000000000011</v>
      </c>
      <c r="E8" s="30">
        <f t="shared" si="1"/>
        <v>0</v>
      </c>
    </row>
    <row r="9" spans="1:5" x14ac:dyDescent="0.25">
      <c r="A9" s="9" t="s">
        <v>38</v>
      </c>
      <c r="B9" s="9" t="s">
        <v>37</v>
      </c>
      <c r="C9" s="9">
        <v>0</v>
      </c>
      <c r="D9" s="33">
        <f t="shared" si="0"/>
        <v>680.00000000000011</v>
      </c>
      <c r="E9" s="30">
        <f t="shared" si="1"/>
        <v>0</v>
      </c>
    </row>
    <row r="10" spans="1:5" x14ac:dyDescent="0.25">
      <c r="A10" s="9" t="s">
        <v>49</v>
      </c>
      <c r="B10" s="9" t="s">
        <v>30</v>
      </c>
      <c r="C10" s="9">
        <v>0</v>
      </c>
      <c r="D10" s="33">
        <f t="shared" si="0"/>
        <v>680.00000000000011</v>
      </c>
      <c r="E10" s="30">
        <f>D10*C10</f>
        <v>0</v>
      </c>
    </row>
    <row r="11" spans="1:5" x14ac:dyDescent="0.25">
      <c r="D11" s="28" t="s">
        <v>27</v>
      </c>
      <c r="E11" s="31">
        <f>SUM(E2:E9)</f>
        <v>0</v>
      </c>
    </row>
    <row r="12" spans="1:5" x14ac:dyDescent="0.25">
      <c r="D12" s="34" t="s">
        <v>42</v>
      </c>
      <c r="E12" s="35">
        <v>80</v>
      </c>
    </row>
    <row r="13" spans="1:5" x14ac:dyDescent="0.25">
      <c r="D13" s="28" t="s">
        <v>43</v>
      </c>
      <c r="E13" s="32">
        <f>E11/E12</f>
        <v>0</v>
      </c>
    </row>
  </sheetData>
  <mergeCells count="2">
    <mergeCell ref="A3:A4"/>
    <mergeCell ref="A6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30" sqref="B30"/>
    </sheetView>
  </sheetViews>
  <sheetFormatPr defaultColWidth="11.42578125" defaultRowHeight="15" x14ac:dyDescent="0.25"/>
  <cols>
    <col min="1" max="1" width="19.140625" customWidth="1"/>
    <col min="2" max="2" width="55.42578125" customWidth="1"/>
    <col min="4" max="4" width="16.28515625" customWidth="1"/>
    <col min="5" max="5" width="18.7109375" customWidth="1"/>
  </cols>
  <sheetData>
    <row r="1" spans="1:5" x14ac:dyDescent="0.25">
      <c r="A1" s="11" t="s">
        <v>2</v>
      </c>
      <c r="B1" s="11" t="s">
        <v>80</v>
      </c>
      <c r="C1" s="11" t="s">
        <v>51</v>
      </c>
      <c r="D1" s="11" t="s">
        <v>54</v>
      </c>
      <c r="E1" s="11" t="s">
        <v>53</v>
      </c>
    </row>
    <row r="2" spans="1:5" x14ac:dyDescent="0.25">
      <c r="A2" s="44" t="s">
        <v>78</v>
      </c>
      <c r="B2" s="38"/>
      <c r="C2" s="9">
        <v>2</v>
      </c>
      <c r="D2" s="33">
        <v>7000</v>
      </c>
      <c r="E2" s="30">
        <f t="shared" ref="E2:E10" si="0">D2*C2</f>
        <v>14000</v>
      </c>
    </row>
    <row r="3" spans="1:5" x14ac:dyDescent="0.25">
      <c r="A3" s="44" t="s">
        <v>79</v>
      </c>
      <c r="B3" s="38"/>
      <c r="C3" s="9">
        <v>1</v>
      </c>
      <c r="D3" s="33">
        <v>5000</v>
      </c>
      <c r="E3" s="30">
        <f t="shared" si="0"/>
        <v>5000</v>
      </c>
    </row>
    <row r="4" spans="1:5" x14ac:dyDescent="0.25">
      <c r="A4" s="39"/>
      <c r="B4" s="12"/>
      <c r="C4" s="9">
        <v>0</v>
      </c>
      <c r="D4" s="33">
        <v>0</v>
      </c>
      <c r="E4" s="30">
        <f t="shared" si="0"/>
        <v>0</v>
      </c>
    </row>
    <row r="5" spans="1:5" x14ac:dyDescent="0.25">
      <c r="A5" s="39"/>
      <c r="B5" s="12"/>
      <c r="C5" s="9">
        <v>0</v>
      </c>
      <c r="D5" s="33">
        <v>0</v>
      </c>
      <c r="E5" s="30">
        <f t="shared" si="0"/>
        <v>0</v>
      </c>
    </row>
    <row r="6" spans="1:5" x14ac:dyDescent="0.25">
      <c r="A6" s="39" t="s">
        <v>50</v>
      </c>
      <c r="B6" s="9"/>
      <c r="C6" s="9">
        <v>2</v>
      </c>
      <c r="D6" s="33">
        <v>260</v>
      </c>
      <c r="E6" s="30">
        <f t="shared" si="0"/>
        <v>520</v>
      </c>
    </row>
    <row r="7" spans="1:5" x14ac:dyDescent="0.25">
      <c r="A7" s="39" t="s">
        <v>50</v>
      </c>
      <c r="B7" s="9"/>
      <c r="C7" s="9">
        <v>2</v>
      </c>
      <c r="D7" s="33">
        <v>280</v>
      </c>
      <c r="E7" s="30">
        <f t="shared" si="0"/>
        <v>560</v>
      </c>
    </row>
    <row r="8" spans="1:5" x14ac:dyDescent="0.25">
      <c r="A8" s="39"/>
      <c r="B8" s="9"/>
      <c r="C8" s="9">
        <v>0</v>
      </c>
      <c r="D8" s="33">
        <v>0</v>
      </c>
      <c r="E8" s="30">
        <f t="shared" si="0"/>
        <v>0</v>
      </c>
    </row>
    <row r="9" spans="1:5" x14ac:dyDescent="0.25">
      <c r="A9" s="39"/>
      <c r="B9" s="9"/>
      <c r="C9" s="9">
        <v>0</v>
      </c>
      <c r="D9" s="33">
        <v>0</v>
      </c>
      <c r="E9" s="30">
        <f t="shared" si="0"/>
        <v>0</v>
      </c>
    </row>
    <row r="10" spans="1:5" x14ac:dyDescent="0.25">
      <c r="A10" s="39"/>
      <c r="B10" s="9"/>
      <c r="C10" s="9">
        <v>0</v>
      </c>
      <c r="D10" s="33">
        <v>0</v>
      </c>
      <c r="E10" s="30">
        <f t="shared" si="0"/>
        <v>0</v>
      </c>
    </row>
    <row r="11" spans="1:5" x14ac:dyDescent="0.25">
      <c r="D11" s="28" t="s">
        <v>27</v>
      </c>
      <c r="E11" s="31">
        <f>SUM(E1:E10)</f>
        <v>20080</v>
      </c>
    </row>
    <row r="12" spans="1:5" x14ac:dyDescent="0.25">
      <c r="D12" s="28" t="s">
        <v>43</v>
      </c>
      <c r="E12" s="32">
        <f>E11/Horas!E12</f>
        <v>251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F13" sqref="F13"/>
    </sheetView>
  </sheetViews>
  <sheetFormatPr defaultColWidth="11.42578125" defaultRowHeight="15" x14ac:dyDescent="0.25"/>
  <cols>
    <col min="1" max="1" width="22.28515625" customWidth="1"/>
    <col min="2" max="2" width="14.5703125" customWidth="1"/>
    <col min="3" max="3" width="26.7109375" customWidth="1"/>
  </cols>
  <sheetData>
    <row r="1" spans="1:3" x14ac:dyDescent="0.25">
      <c r="A1" s="11" t="s">
        <v>2</v>
      </c>
      <c r="B1" s="11" t="s">
        <v>44</v>
      </c>
    </row>
    <row r="2" spans="1:3" x14ac:dyDescent="0.25">
      <c r="A2" s="15" t="s">
        <v>45</v>
      </c>
      <c r="B2" s="13">
        <f>'Materiales SIEMENS'!E32</f>
        <v>22265.120000000003</v>
      </c>
    </row>
    <row r="3" spans="1:3" x14ac:dyDescent="0.25">
      <c r="A3" s="41" t="s">
        <v>67</v>
      </c>
      <c r="B3" s="13">
        <f>'Materiales para TABLEROS'!G70</f>
        <v>3075.1099999999997</v>
      </c>
      <c r="C3" t="s">
        <v>69</v>
      </c>
    </row>
    <row r="4" spans="1:3" x14ac:dyDescent="0.25">
      <c r="A4" s="15" t="s">
        <v>46</v>
      </c>
      <c r="B4" s="13">
        <f>'Materiales de CAMPO'!G11</f>
        <v>212</v>
      </c>
      <c r="C4" t="s">
        <v>70</v>
      </c>
    </row>
    <row r="5" spans="1:3" x14ac:dyDescent="0.25">
      <c r="A5" s="15" t="s">
        <v>32</v>
      </c>
      <c r="B5" s="13">
        <f>Horas!E13</f>
        <v>0</v>
      </c>
    </row>
    <row r="6" spans="1:3" x14ac:dyDescent="0.25">
      <c r="A6" s="15" t="s">
        <v>52</v>
      </c>
      <c r="B6" s="13">
        <f>Extras!E12</f>
        <v>251</v>
      </c>
      <c r="C6" t="s">
        <v>75</v>
      </c>
    </row>
    <row r="7" spans="1:3" x14ac:dyDescent="0.25">
      <c r="A7" s="18" t="s">
        <v>47</v>
      </c>
      <c r="B7" s="19">
        <f>SUM(B2:B6)</f>
        <v>25803.230000000003</v>
      </c>
    </row>
    <row r="8" spans="1:3" x14ac:dyDescent="0.25">
      <c r="A8" s="18" t="s">
        <v>48</v>
      </c>
      <c r="B8" s="36">
        <f>B7*Horas!E12</f>
        <v>2064258.4000000004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Materiales SIEMENS</vt:lpstr>
      <vt:lpstr>Materiales para TABLEROS</vt:lpstr>
      <vt:lpstr>Materiales de CAMPO</vt:lpstr>
      <vt:lpstr>Horas</vt:lpstr>
      <vt:lpstr>Extras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2020-12-03T18:56:41Z</dcterms:modified>
</cp:coreProperties>
</file>