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webextensions/webextension1.xml" ContentType="application/vnd.ms-office.webextension+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USER\Documents\Data Analysis\Data-Analyst-Portfolio\Product Sales\"/>
    </mc:Choice>
  </mc:AlternateContent>
  <xr:revisionPtr revIDLastSave="0" documentId="13_ncr:1_{B02AD114-91A5-46B0-AED6-319B600D7CA1}" xr6:coauthVersionLast="47" xr6:coauthVersionMax="47" xr10:uidLastSave="{00000000-0000-0000-0000-000000000000}"/>
  <bookViews>
    <workbookView xWindow="-110" yWindow="-110" windowWidth="19420" windowHeight="11020" firstSheet="3" activeTab="5" xr2:uid="{4F2BB5C5-1F40-4F21-B16A-C36F7F21D0B5}"/>
  </bookViews>
  <sheets>
    <sheet name="KPIs" sheetId="1" r:id="rId1"/>
    <sheet name="TimeFrame Analysis" sheetId="5" r:id="rId2"/>
    <sheet name="Week Analysis - Waffle Chart" sheetId="7" r:id="rId3"/>
    <sheet name="Profit Analysis" sheetId="10" r:id="rId4"/>
    <sheet name="Store Dashboard" sheetId="2" r:id="rId5"/>
    <sheet name="Timeframe Dashboard" sheetId="6" r:id="rId6"/>
    <sheet name="Profit Dashboard" sheetId="9" r:id="rId7"/>
  </sheets>
  <definedNames>
    <definedName name="Large_1">'TimeFrame Analysis'!$H$16</definedName>
    <definedName name="Large_2">'TimeFrame Analysis'!$H$17</definedName>
    <definedName name="Slicer_Month">#N/A</definedName>
    <definedName name="Slicer_Store_Nam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69" r:id="rId18"/>
    <pivotCache cacheId="72" r:id="rId19"/>
    <pivotCache cacheId="75" r:id="rId20"/>
  </pivotCaches>
  <extLst>
    <ext xmlns:x14="http://schemas.microsoft.com/office/spreadsheetml/2009/9/main" uri="{876F7934-8845-4945-9796-88D515C7AA90}">
      <x14:pivotCaches>
        <pivotCache cacheId="13" r:id="rId21"/>
        <pivotCache cacheId="14"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ustomer_9b6d3553-87bb-45b5-a9e9-c11c63ea61b7" name="dim_customer" connection="Query - dim_customer"/>
          <x15:modelTable id="fact_transactions_2ec7fcdf-17d3-44fc-babf-536023f190ea" name="fact_transactions" connection="Query - fact_transactions"/>
          <x15:modelTable id="dim_monthly_store_targets_52e7a117-1abb-4f26-9fcb-7df975d1984a" name="dim_monthly_store_targets" connection="Query - dim_monthly_store_targets"/>
          <x15:modelTable id="dim_products_b30dc3b4-7654-46ac-b674-d16366dbac0e" name="dim_products" connection="Query - dim_products"/>
          <x15:modelTable id="dim_sales_persons_747d6647-03bd-4cc2-83eb-e3e399013933" name="dim_sales_persons" connection="Query - dim_sales_persons"/>
          <x15:modelTable id="dim_date_a32ef55d-c742-4807-813f-0e101ece3ea8" name="dim_date" connection="Query - dim_date"/>
          <x15:modelTable id="Calculations_6ebdc79f-5e13-4ccb-b435-21daac197206" name="Calculations" connection="Query - Calculations"/>
        </x15:modelTables>
        <x15:modelRelationships>
          <x15:modelRelationship fromTable="fact_transactions" fromColumn="Customer ID" toTable="dim_customer" toColumn="Customer ID"/>
          <x15:modelRelationship fromTable="fact_transactions" fromColumn="Sales Person ID" toTable="dim_sales_persons" toColumn="Sales Person ID"/>
          <x15:modelRelationship fromTable="fact_transactions" fromColumn="Order Date" toTable="dim_date" toColumn="Order Date"/>
          <x15:modelRelationship fromTable="fact_transactions" fromColumn="Product ID" toTable="dim_products" toColumn="Product ID"/>
          <x15:modelRelationship fromTable="dim_monthly_store_targets" fromColumn="Date" toTable="dim_date" toColumn="Order Date"/>
          <x15:modelRelationship fromTable="dim_monthly_store_targets" fromColumn="Store ID" toTable="dim_sales_persons" toColumn="Sales Person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7" i="10" l="1"/>
  <c r="M16" i="10"/>
  <c r="H16" i="10"/>
  <c r="H17" i="10"/>
  <c r="H18" i="10"/>
  <c r="H19" i="10"/>
  <c r="H20" i="10"/>
  <c r="H21" i="10"/>
  <c r="G17" i="10"/>
  <c r="G18" i="10"/>
  <c r="G19" i="10"/>
  <c r="G20" i="10"/>
  <c r="G21" i="10"/>
  <c r="G16" i="10"/>
  <c r="E16" i="10"/>
  <c r="K16" i="10" s="1"/>
  <c r="E17" i="10"/>
  <c r="K17" i="10" s="1"/>
  <c r="E18" i="10"/>
  <c r="K18" i="10" s="1"/>
  <c r="E19" i="10"/>
  <c r="K19" i="10" s="1"/>
  <c r="E20" i="10"/>
  <c r="K20" i="10" s="1"/>
  <c r="E21" i="10"/>
  <c r="K21" i="10" s="1"/>
  <c r="D17" i="10"/>
  <c r="J17" i="10" s="1"/>
  <c r="D18" i="10"/>
  <c r="J18" i="10" s="1"/>
  <c r="D19" i="10"/>
  <c r="J19" i="10" s="1"/>
  <c r="D20" i="10"/>
  <c r="J20" i="10" s="1"/>
  <c r="D21" i="10"/>
  <c r="J21" i="10" s="1"/>
  <c r="D16" i="10"/>
  <c r="J16" i="10" s="1"/>
  <c r="G2" i="5"/>
  <c r="AH20" i="5"/>
  <c r="AI20" i="5"/>
  <c r="AH14" i="5"/>
  <c r="AI14" i="5"/>
  <c r="AH15" i="5"/>
  <c r="AI15" i="5"/>
  <c r="AH16" i="5"/>
  <c r="AI16" i="5"/>
  <c r="AH17" i="5"/>
  <c r="AI17" i="5"/>
  <c r="AH18" i="5"/>
  <c r="AI18" i="5"/>
  <c r="AH19" i="5"/>
  <c r="AI19" i="5"/>
  <c r="AI13" i="5"/>
  <c r="AH13" i="5"/>
  <c r="AB12" i="5"/>
  <c r="AB11" i="5"/>
  <c r="AB13" i="5"/>
  <c r="AB14" i="5"/>
  <c r="AA11" i="5"/>
  <c r="AA12" i="5"/>
  <c r="AA13" i="5"/>
  <c r="AA14" i="5"/>
  <c r="Z11" i="5"/>
  <c r="Z12" i="5"/>
  <c r="Z13" i="5"/>
  <c r="Z14" i="5"/>
  <c r="AA10" i="5"/>
  <c r="Z10" i="5"/>
  <c r="N27" i="7"/>
  <c r="M27" i="7"/>
  <c r="L27" i="7"/>
  <c r="K27" i="7"/>
  <c r="J27" i="7"/>
  <c r="I27" i="7"/>
  <c r="H27" i="7"/>
  <c r="H26" i="7" s="1"/>
  <c r="H25" i="7" s="1"/>
  <c r="H24" i="7" s="1"/>
  <c r="H23" i="7" s="1"/>
  <c r="H22" i="7" s="1"/>
  <c r="H21" i="7" s="1"/>
  <c r="H20" i="7" s="1"/>
  <c r="H19" i="7" s="1"/>
  <c r="G27" i="7"/>
  <c r="G26" i="7" s="1"/>
  <c r="G25" i="7" s="1"/>
  <c r="G24" i="7" s="1"/>
  <c r="G23" i="7" s="1"/>
  <c r="G22" i="7" s="1"/>
  <c r="G21" i="7" s="1"/>
  <c r="G20" i="7" s="1"/>
  <c r="G19" i="7" s="1"/>
  <c r="F27" i="7"/>
  <c r="E27" i="7"/>
  <c r="N26" i="7"/>
  <c r="M26" i="7"/>
  <c r="L26" i="7"/>
  <c r="K26" i="7"/>
  <c r="J26" i="7"/>
  <c r="J25" i="7" s="1"/>
  <c r="J24" i="7" s="1"/>
  <c r="J23" i="7" s="1"/>
  <c r="J22" i="7" s="1"/>
  <c r="J21" i="7" s="1"/>
  <c r="J20" i="7" s="1"/>
  <c r="J19" i="7" s="1"/>
  <c r="I26" i="7"/>
  <c r="I25" i="7" s="1"/>
  <c r="I24" i="7" s="1"/>
  <c r="I23" i="7" s="1"/>
  <c r="I22" i="7" s="1"/>
  <c r="I21" i="7" s="1"/>
  <c r="I20" i="7" s="1"/>
  <c r="I19" i="7" s="1"/>
  <c r="F26" i="7"/>
  <c r="F25" i="7" s="1"/>
  <c r="F24" i="7" s="1"/>
  <c r="F23" i="7" s="1"/>
  <c r="F22" i="7" s="1"/>
  <c r="F21" i="7" s="1"/>
  <c r="F20" i="7" s="1"/>
  <c r="F19" i="7" s="1"/>
  <c r="E26" i="7"/>
  <c r="N25" i="7"/>
  <c r="M25" i="7"/>
  <c r="L25" i="7"/>
  <c r="L24" i="7" s="1"/>
  <c r="L23" i="7" s="1"/>
  <c r="L22" i="7" s="1"/>
  <c r="L21" i="7" s="1"/>
  <c r="L20" i="7" s="1"/>
  <c r="L19" i="7" s="1"/>
  <c r="K25" i="7"/>
  <c r="K24" i="7" s="1"/>
  <c r="K23" i="7" s="1"/>
  <c r="K22" i="7" s="1"/>
  <c r="K21" i="7" s="1"/>
  <c r="K20" i="7" s="1"/>
  <c r="K19" i="7" s="1"/>
  <c r="E25" i="7"/>
  <c r="N24" i="7"/>
  <c r="N23" i="7" s="1"/>
  <c r="N22" i="7" s="1"/>
  <c r="N21" i="7" s="1"/>
  <c r="N20" i="7" s="1"/>
  <c r="N19" i="7" s="1"/>
  <c r="M24" i="7"/>
  <c r="M23" i="7" s="1"/>
  <c r="M22" i="7" s="1"/>
  <c r="M21" i="7" s="1"/>
  <c r="M20" i="7" s="1"/>
  <c r="M19" i="7" s="1"/>
  <c r="E24" i="7"/>
  <c r="E23" i="7" s="1"/>
  <c r="E22" i="7" s="1"/>
  <c r="E21" i="7" s="1"/>
  <c r="E20" i="7" s="1"/>
  <c r="E19" i="7" s="1"/>
  <c r="E13" i="7"/>
  <c r="E12" i="7" s="1"/>
  <c r="E11" i="7" s="1"/>
  <c r="E10" i="7" s="1"/>
  <c r="E9" i="7" s="1"/>
  <c r="E8" i="7" s="1"/>
  <c r="E7" i="7" s="1"/>
  <c r="E6" i="7" s="1"/>
  <c r="J13" i="7"/>
  <c r="J12" i="7" s="1"/>
  <c r="J11" i="7" s="1"/>
  <c r="J10" i="7" s="1"/>
  <c r="J9" i="7" s="1"/>
  <c r="J8" i="7" s="1"/>
  <c r="J7" i="7" s="1"/>
  <c r="J6" i="7" s="1"/>
  <c r="M13" i="7"/>
  <c r="M12" i="7" s="1"/>
  <c r="M11" i="7" s="1"/>
  <c r="M10" i="7" s="1"/>
  <c r="M9" i="7" s="1"/>
  <c r="M8" i="7" s="1"/>
  <c r="M7" i="7" s="1"/>
  <c r="M6" i="7" s="1"/>
  <c r="F14" i="7"/>
  <c r="F13" i="7" s="1"/>
  <c r="F12" i="7" s="1"/>
  <c r="F11" i="7" s="1"/>
  <c r="F10" i="7" s="1"/>
  <c r="F9" i="7" s="1"/>
  <c r="F8" i="7" s="1"/>
  <c r="F7" i="7" s="1"/>
  <c r="F6" i="7" s="1"/>
  <c r="G14" i="7"/>
  <c r="G13" i="7" s="1"/>
  <c r="G12" i="7" s="1"/>
  <c r="G11" i="7" s="1"/>
  <c r="G10" i="7" s="1"/>
  <c r="G9" i="7" s="1"/>
  <c r="G8" i="7" s="1"/>
  <c r="G7" i="7" s="1"/>
  <c r="G6" i="7" s="1"/>
  <c r="H14" i="7"/>
  <c r="H13" i="7" s="1"/>
  <c r="H12" i="7" s="1"/>
  <c r="H11" i="7" s="1"/>
  <c r="H10" i="7" s="1"/>
  <c r="H9" i="7" s="1"/>
  <c r="H8" i="7" s="1"/>
  <c r="H7" i="7" s="1"/>
  <c r="H6" i="7" s="1"/>
  <c r="I14" i="7"/>
  <c r="I13" i="7" s="1"/>
  <c r="I12" i="7" s="1"/>
  <c r="I11" i="7" s="1"/>
  <c r="I10" i="7" s="1"/>
  <c r="I9" i="7" s="1"/>
  <c r="I8" i="7" s="1"/>
  <c r="I7" i="7" s="1"/>
  <c r="I6" i="7" s="1"/>
  <c r="J14" i="7"/>
  <c r="K14" i="7"/>
  <c r="K13" i="7" s="1"/>
  <c r="K12" i="7" s="1"/>
  <c r="K11" i="7" s="1"/>
  <c r="K10" i="7" s="1"/>
  <c r="K9" i="7" s="1"/>
  <c r="K8" i="7" s="1"/>
  <c r="K7" i="7" s="1"/>
  <c r="K6" i="7" s="1"/>
  <c r="L14" i="7"/>
  <c r="L13" i="7" s="1"/>
  <c r="L12" i="7" s="1"/>
  <c r="L11" i="7" s="1"/>
  <c r="L10" i="7" s="1"/>
  <c r="L9" i="7" s="1"/>
  <c r="L8" i="7" s="1"/>
  <c r="L7" i="7" s="1"/>
  <c r="L6" i="7" s="1"/>
  <c r="M14" i="7"/>
  <c r="N14" i="7"/>
  <c r="N13" i="7" s="1"/>
  <c r="N12" i="7" s="1"/>
  <c r="N11" i="7" s="1"/>
  <c r="N10" i="7" s="1"/>
  <c r="N9" i="7" s="1"/>
  <c r="N8" i="7" s="1"/>
  <c r="N7" i="7" s="1"/>
  <c r="N6" i="7" s="1"/>
  <c r="E14" i="7"/>
  <c r="R3" i="5"/>
  <c r="Q6" i="5"/>
  <c r="F3" i="5"/>
  <c r="K3" i="5" s="1"/>
  <c r="G3" i="5"/>
  <c r="H3" i="5"/>
  <c r="F4" i="5"/>
  <c r="K4" i="5" s="1"/>
  <c r="G4" i="5"/>
  <c r="H4" i="5"/>
  <c r="F5" i="5"/>
  <c r="K5" i="5" s="1"/>
  <c r="G5" i="5"/>
  <c r="H5" i="5"/>
  <c r="F6" i="5"/>
  <c r="K6" i="5" s="1"/>
  <c r="G6" i="5"/>
  <c r="H6" i="5"/>
  <c r="F7" i="5"/>
  <c r="K7" i="5" s="1"/>
  <c r="G7" i="5"/>
  <c r="H7" i="5"/>
  <c r="F8" i="5"/>
  <c r="K8" i="5" s="1"/>
  <c r="G8" i="5"/>
  <c r="H8" i="5"/>
  <c r="F9" i="5"/>
  <c r="K9" i="5" s="1"/>
  <c r="G9" i="5"/>
  <c r="H9" i="5"/>
  <c r="F10" i="5"/>
  <c r="K10" i="5" s="1"/>
  <c r="G10" i="5"/>
  <c r="H10" i="5"/>
  <c r="F11" i="5"/>
  <c r="K11" i="5" s="1"/>
  <c r="G11" i="5"/>
  <c r="H11" i="5"/>
  <c r="F12" i="5"/>
  <c r="K12" i="5" s="1"/>
  <c r="G12" i="5"/>
  <c r="H12" i="5"/>
  <c r="F13" i="5"/>
  <c r="K13" i="5" s="1"/>
  <c r="G13" i="5"/>
  <c r="H13" i="5"/>
  <c r="F14" i="5"/>
  <c r="K14" i="5" s="1"/>
  <c r="G14" i="5"/>
  <c r="H14" i="5"/>
  <c r="H2" i="5"/>
  <c r="F2" i="5"/>
  <c r="K2" i="5" s="1"/>
  <c r="U3" i="1"/>
  <c r="V3" i="1"/>
  <c r="W3" i="1"/>
  <c r="U4" i="1"/>
  <c r="V4" i="1"/>
  <c r="W4" i="1"/>
  <c r="U5" i="1"/>
  <c r="V5" i="1"/>
  <c r="W5" i="1"/>
  <c r="U6" i="1"/>
  <c r="V6" i="1"/>
  <c r="W6" i="1"/>
  <c r="U7" i="1"/>
  <c r="V7" i="1"/>
  <c r="W7" i="1"/>
  <c r="U8" i="1"/>
  <c r="V8" i="1"/>
  <c r="W8" i="1"/>
  <c r="U9" i="1"/>
  <c r="V9" i="1"/>
  <c r="W9" i="1"/>
  <c r="U10" i="1"/>
  <c r="V10" i="1"/>
  <c r="W10" i="1"/>
  <c r="U11" i="1"/>
  <c r="V11" i="1"/>
  <c r="W11" i="1"/>
  <c r="U12" i="1"/>
  <c r="V12" i="1"/>
  <c r="W12" i="1"/>
  <c r="V2" i="1"/>
  <c r="W2" i="1"/>
  <c r="U2" i="1"/>
  <c r="M18" i="10"/>
  <c r="D3" i="7"/>
  <c r="D2" i="7"/>
  <c r="C3" i="7"/>
  <c r="C2" i="7"/>
  <c r="C8" i="1"/>
  <c r="B8" i="1"/>
  <c r="AJ14" i="5" l="1"/>
  <c r="AK14" i="5" s="1"/>
  <c r="AJ15" i="5"/>
  <c r="AK15" i="5" s="1"/>
  <c r="AJ20" i="5"/>
  <c r="AK20" i="5" s="1"/>
  <c r="AJ19" i="5"/>
  <c r="AK19" i="5" s="1"/>
  <c r="AJ18" i="5"/>
  <c r="AK18" i="5" s="1"/>
  <c r="AJ17" i="5"/>
  <c r="AK17" i="5" s="1"/>
  <c r="AJ16" i="5"/>
  <c r="AK16" i="5" s="1"/>
  <c r="AC11" i="5"/>
  <c r="AC14" i="5"/>
  <c r="AD14" i="5" s="1"/>
  <c r="AC12" i="5"/>
  <c r="AD12" i="5" s="1"/>
  <c r="AC13" i="5"/>
  <c r="AD13" i="5" s="1"/>
  <c r="D8" i="1"/>
  <c r="L10" i="5"/>
  <c r="L9" i="5"/>
  <c r="L5" i="5"/>
  <c r="L13" i="5"/>
  <c r="L11" i="5"/>
  <c r="L4" i="5"/>
  <c r="L3" i="5"/>
  <c r="L8" i="5"/>
  <c r="H16" i="5"/>
  <c r="H17" i="5"/>
  <c r="L12" i="5"/>
  <c r="L7" i="5"/>
  <c r="L14" i="5"/>
  <c r="L6" i="5"/>
  <c r="E8" i="1"/>
  <c r="AH23" i="5" l="1"/>
  <c r="AD11" i="5"/>
  <c r="Z17" i="5"/>
  <c r="I4" i="5"/>
  <c r="I7" i="5"/>
  <c r="I3" i="5"/>
  <c r="I13" i="5"/>
  <c r="I11" i="5"/>
  <c r="I10" i="5"/>
  <c r="I9" i="5"/>
  <c r="I5" i="5"/>
  <c r="I6" i="5"/>
  <c r="I14" i="5"/>
  <c r="I12" i="5"/>
  <c r="I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5BAA8E-C804-401A-88E6-AA66686E7831}" name="Query - Calculations" description="Connection to the 'Calculations' query in the workbook." type="100" refreshedVersion="8" minRefreshableVersion="5">
    <extLst>
      <ext xmlns:x15="http://schemas.microsoft.com/office/spreadsheetml/2010/11/main" uri="{DE250136-89BD-433C-8126-D09CA5730AF9}">
        <x15:connection id="9d461766-f2fa-4e7b-b52f-62e66aa33086">
          <x15:oledbPr connection="Provider=Microsoft.Mashup.OleDb.1;Data Source=$Workbook$;Location=Calculations;Extended Properties=&quot;&quot;">
            <x15:dbTables>
              <x15:dbTable name="Calculations"/>
            </x15:dbTables>
          </x15:oledbPr>
        </x15:connection>
      </ext>
    </extLst>
  </connection>
  <connection id="2" xr16:uid="{FF814453-4372-4609-940E-BF47BF14EF32}" name="Query - dim_customer" description="Connection to the 'dim_customer' query in the workbook." type="100" refreshedVersion="8" minRefreshableVersion="5">
    <extLst>
      <ext xmlns:x15="http://schemas.microsoft.com/office/spreadsheetml/2010/11/main" uri="{DE250136-89BD-433C-8126-D09CA5730AF9}">
        <x15:connection id="a0978161-2392-4059-98be-9c00357ad345">
          <x15:oledbPr connection="Provider=Microsoft.Mashup.OleDb.1;Data Source=$Workbook$;Location=dim_customer;Extended Properties=&quot;&quot;">
            <x15:dbTables>
              <x15:dbTable name="dim_customer"/>
            </x15:dbTables>
          </x15:oledbPr>
        </x15:connection>
      </ext>
    </extLst>
  </connection>
  <connection id="3" xr16:uid="{1054ED62-B483-46E4-93D7-DA4FEE07FC1B}" name="Query - dim_date" description="Connection to the 'dim_date' query in the workbook." type="100" refreshedVersion="8" minRefreshableVersion="5">
    <extLst>
      <ext xmlns:x15="http://schemas.microsoft.com/office/spreadsheetml/2010/11/main" uri="{DE250136-89BD-433C-8126-D09CA5730AF9}">
        <x15:connection id="e47761e4-809b-4443-be32-0c4d60a83d51"/>
      </ext>
    </extLst>
  </connection>
  <connection id="4" xr16:uid="{D358835A-21BF-4183-9D8D-6AF0377F0A78}" name="Query - dim_monthly_store_targets" description="Connection to the 'dim_monthly_store_targets' query in the workbook." type="100" refreshedVersion="8" minRefreshableVersion="5">
    <extLst>
      <ext xmlns:x15="http://schemas.microsoft.com/office/spreadsheetml/2010/11/main" uri="{DE250136-89BD-433C-8126-D09CA5730AF9}">
        <x15:connection id="abf40948-447c-446c-b22b-ab6e30d92389">
          <x15:oledbPr connection="Provider=Microsoft.Mashup.OleDb.1;Data Source=$Workbook$;Location=dim_monthly_store_targets;Extended Properties=&quot;&quot;">
            <x15:dbTables>
              <x15:dbTable name="dim_monthly_store_targets"/>
            </x15:dbTables>
          </x15:oledbPr>
        </x15:connection>
      </ext>
    </extLst>
  </connection>
  <connection id="5" xr16:uid="{75B6B0C1-0879-41BB-9359-6B17C82EF2F9}" name="Query - dim_products" description="Connection to the 'dim_products' query in the workbook." type="100" refreshedVersion="8" minRefreshableVersion="5">
    <extLst>
      <ext xmlns:x15="http://schemas.microsoft.com/office/spreadsheetml/2010/11/main" uri="{DE250136-89BD-433C-8126-D09CA5730AF9}">
        <x15:connection id="9a228758-6ced-416a-959c-346b2da4fdca">
          <x15:oledbPr connection="Provider=Microsoft.Mashup.OleDb.1;Data Source=$Workbook$;Location=dim_products;Extended Properties=&quot;&quot;">
            <x15:dbTables>
              <x15:dbTable name="dim_products"/>
            </x15:dbTables>
          </x15:oledbPr>
        </x15:connection>
      </ext>
    </extLst>
  </connection>
  <connection id="6" xr16:uid="{E122A4E5-EA88-4EF8-A447-29DCF5C3AD78}" name="Query - dim_sales_persons" description="Connection to the 'dim_sales_persons' query in the workbook." type="100" refreshedVersion="8" minRefreshableVersion="5">
    <extLst>
      <ext xmlns:x15="http://schemas.microsoft.com/office/spreadsheetml/2010/11/main" uri="{DE250136-89BD-433C-8126-D09CA5730AF9}">
        <x15:connection id="a98ed8b8-8a68-4d34-bbfc-7487cd6867b9">
          <x15:oledbPr connection="Provider=Microsoft.Mashup.OleDb.1;Data Source=$Workbook$;Location=dim_sales_persons;Extended Properties=&quot;&quot;">
            <x15:dbTables>
              <x15:dbTable name="dim_sales_persons"/>
            </x15:dbTables>
          </x15:oledbPr>
        </x15:connection>
      </ext>
    </extLst>
  </connection>
  <connection id="7" xr16:uid="{17C9F0BC-2B49-4363-9D5E-AAD74586DF2B}" name="Query - fact_transactions" description="Connection to the 'fact_transactions' query in the workbook." type="100" refreshedVersion="8" minRefreshableVersion="5">
    <extLst>
      <ext xmlns:x15="http://schemas.microsoft.com/office/spreadsheetml/2010/11/main" uri="{DE250136-89BD-433C-8126-D09CA5730AF9}">
        <x15:connection id="acc04209-8bd8-4abd-b050-02f920f7e607">
          <x15:oledbPr connection="Provider=Microsoft.Mashup.OleDb.1;Data Source=$Workbook$;Location=fact_transactions;Extended Properties=&quot;&quot;">
            <x15:dbTables>
              <x15:dbTable name="fact_transactions"/>
            </x15:dbTables>
          </x15:oledbPr>
        </x15:connection>
      </ext>
    </extLst>
  </connection>
  <connection id="8" xr16:uid="{061F4E71-D9BE-4506-85D6-3973144301B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<sst xmlns="http://schemas.openxmlformats.org/spreadsheetml/2006/main" count="152" uniqueCount="100">
  <si>
    <t>Total Revenue</t>
  </si>
  <si>
    <t>Grand Total</t>
  </si>
  <si>
    <t>Total Cost</t>
  </si>
  <si>
    <t>Profit Margin</t>
  </si>
  <si>
    <t>% Profit Margin</t>
  </si>
  <si>
    <t># of Transactions</t>
  </si>
  <si>
    <t>Total Refund</t>
  </si>
  <si>
    <t>Refund Rate</t>
  </si>
  <si>
    <t># of Products</t>
  </si>
  <si>
    <t>Total Qty Sold</t>
  </si>
  <si>
    <t>Total Qty Returned</t>
  </si>
  <si>
    <t>Total Target</t>
  </si>
  <si>
    <t xml:space="preserve"> </t>
  </si>
  <si>
    <t>Barron-Fleming</t>
  </si>
  <si>
    <t>Berg-Trujillo</t>
  </si>
  <si>
    <t>Lee-Myers</t>
  </si>
  <si>
    <t>Lopez</t>
  </si>
  <si>
    <t>Martinez</t>
  </si>
  <si>
    <t>Miller</t>
  </si>
  <si>
    <t>Myers-Lopez</t>
  </si>
  <si>
    <t>Novak PLC</t>
  </si>
  <si>
    <t>Thomas</t>
  </si>
  <si>
    <t>Valdez</t>
  </si>
  <si>
    <t>Store Name</t>
  </si>
  <si>
    <t>Target</t>
  </si>
  <si>
    <t>Total Revenue ↓</t>
  </si>
  <si>
    <t>Month</t>
  </si>
  <si>
    <t>Jan</t>
  </si>
  <si>
    <t>Feb</t>
  </si>
  <si>
    <t>Mar</t>
  </si>
  <si>
    <t>Apr</t>
  </si>
  <si>
    <t>May</t>
  </si>
  <si>
    <t>Jun</t>
  </si>
  <si>
    <t>Jul</t>
  </si>
  <si>
    <t>Aug</t>
  </si>
  <si>
    <t>Sep</t>
  </si>
  <si>
    <t>Oct</t>
  </si>
  <si>
    <t>Nov</t>
  </si>
  <si>
    <t>Dec</t>
  </si>
  <si>
    <t>Revenue</t>
  </si>
  <si>
    <t>Variance</t>
  </si>
  <si>
    <t>Percentage</t>
  </si>
  <si>
    <t>Highlight</t>
  </si>
  <si>
    <t>Large-1</t>
  </si>
  <si>
    <t>Large-2</t>
  </si>
  <si>
    <t>Week Type</t>
  </si>
  <si>
    <t>Weekday</t>
  </si>
  <si>
    <t>Weekend</t>
  </si>
  <si>
    <t>Total Revenue2</t>
  </si>
  <si>
    <t>Quarter</t>
  </si>
  <si>
    <t>Q1</t>
  </si>
  <si>
    <t>Q2</t>
  </si>
  <si>
    <t>Q3</t>
  </si>
  <si>
    <t>Q4</t>
  </si>
  <si>
    <t>Average</t>
  </si>
  <si>
    <t>% Difference</t>
  </si>
  <si>
    <t>Link to chart above</t>
  </si>
  <si>
    <t>Caption</t>
  </si>
  <si>
    <t>Sun</t>
  </si>
  <si>
    <t>Mon</t>
  </si>
  <si>
    <t>Tue</t>
  </si>
  <si>
    <t>Wed</t>
  </si>
  <si>
    <t>Thu</t>
  </si>
  <si>
    <t>Fri</t>
  </si>
  <si>
    <t>Sat</t>
  </si>
  <si>
    <t>Option</t>
  </si>
  <si>
    <t>Combobox</t>
  </si>
  <si>
    <t>Options</t>
  </si>
  <si>
    <t>Customer</t>
  </si>
  <si>
    <t>Location</t>
  </si>
  <si>
    <t>Bobby Abbott</t>
  </si>
  <si>
    <t>Christine Hawkins</t>
  </si>
  <si>
    <t>Jeffery Powell</t>
  </si>
  <si>
    <t>John Brown</t>
  </si>
  <si>
    <t>Judith Simmons</t>
  </si>
  <si>
    <t>Kristine Barrett</t>
  </si>
  <si>
    <t>Laura Gross</t>
  </si>
  <si>
    <t>Lisa West</t>
  </si>
  <si>
    <t>Paul Noble</t>
  </si>
  <si>
    <t>Travis Ewing</t>
  </si>
  <si>
    <t>Full Name</t>
  </si>
  <si>
    <t>Top 5 Customers</t>
  </si>
  <si>
    <t>Bottom 5 Customers</t>
  </si>
  <si>
    <t>California</t>
  </si>
  <si>
    <t>Florida</t>
  </si>
  <si>
    <t>Indiana</t>
  </si>
  <si>
    <t>Maryland</t>
  </si>
  <si>
    <t>Michigan</t>
  </si>
  <si>
    <t>Missouri</t>
  </si>
  <si>
    <t>New York</t>
  </si>
  <si>
    <t>Virginia</t>
  </si>
  <si>
    <t>Washington</t>
  </si>
  <si>
    <t>Wisconsin</t>
  </si>
  <si>
    <t>Top 5 Location</t>
  </si>
  <si>
    <t>Bottom 5 Location</t>
  </si>
  <si>
    <t>Customers' Table</t>
  </si>
  <si>
    <t>Location Table</t>
  </si>
  <si>
    <t>Chart</t>
  </si>
  <si>
    <t># of Customers</t>
  </si>
  <si>
    <t># of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</si>
</sst>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0.00;\(\$#,##0.00\);\$#,##0.00"/>
    <numFmt numFmtId="165" formatCode="#,##0.00%;\-#,##0.00%;#,##0.00%"/>
    <numFmt numFmtId="166" formatCode="\$#,##0;\(\$#,##0\);\$#,##0"/>
    <numFmt numFmtId="167" formatCode="[&gt;=1000000]&quot;$&quot;0.0,,&quot;M&quot;;[&gt;=1000]&quot;$&quot;0.0,&quot;K&quot;;&quot;$&quot;0"/>
    <numFmt numFmtId="168" formatCode="[&gt;=1000000]&quot;$&quot;0,,&quot;M&quot;;[&gt;=1000]&quot;$&quot;0,&quot;K&quot;;&quot;$&quot;0"/>
    <numFmt numFmtId="169" formatCode="\+0.0%;\-#0.0%;0.0%"/>
    <numFmt numFmtId="170" formatCode=";;"/>
    <numFmt numFmtId="171" formatCode="\+0.00%;\-0.00%;0.00%"/>
  </numFmts>
  <fonts count="10" x14ac:knownFonts="1">
    <font>
      <sz val="11"/>
      <color theme="1"/>
      <name val="Calibri"/>
      <family val="2"/>
      <scheme val="minor"/>
    </font>
    <font>
      <b/>
      <sz val="11"/>
      <color theme="1"/>
      <name val="Calibri"/>
      <family val="2"/>
      <scheme val="minor"/>
    </font>
    <font>
      <sz val="10"/>
      <color rgb="FF000000"/>
      <name val="Calibri"/>
      <family val="2"/>
    </font>
    <font>
      <sz val="11"/>
      <color rgb="FF1E1E24"/>
      <name val="Calibri"/>
      <family val="2"/>
      <scheme val="minor"/>
    </font>
    <font>
      <b/>
      <sz val="14"/>
      <color theme="1"/>
      <name val="Calibri"/>
      <family val="2"/>
      <scheme val="minor"/>
    </font>
    <font>
      <sz val="11"/>
      <color theme="1"/>
      <name val="Calibri"/>
      <family val="2"/>
      <scheme val="minor"/>
    </font>
    <font>
      <b/>
      <sz val="11"/>
      <color theme="0"/>
      <name val="Calibri"/>
      <family val="2"/>
      <scheme val="minor"/>
    </font>
    <font>
      <b/>
      <sz val="11"/>
      <color theme="0" tint="-4.9989318521683403E-2"/>
      <name val="Calibri"/>
      <family val="2"/>
      <scheme val="minor"/>
    </font>
    <font>
      <sz val="14"/>
      <color theme="1"/>
      <name val="Calibri"/>
      <family val="2"/>
      <scheme val="minor"/>
    </font>
    <font>
      <i/>
      <sz val="11"/>
      <color theme="1"/>
      <name val="Calibri"/>
      <family val="2"/>
      <scheme val="minor"/>
    </font>
  </fonts>
  <fills count="11">
    <fill>
      <patternFill patternType="none"/>
    </fill>
    <fill>
      <patternFill patternType="gray125"/>
    </fill>
    <fill>
      <patternFill patternType="solid">
        <fgColor rgb="FFF3F8F2"/>
        <bgColor indexed="64"/>
      </patternFill>
    </fill>
    <fill>
      <patternFill patternType="solid">
        <fgColor rgb="FF2D6BCE"/>
        <bgColor indexed="64"/>
      </patternFill>
    </fill>
    <fill>
      <patternFill patternType="solid">
        <fgColor rgb="FFFF781F"/>
        <bgColor indexed="64"/>
      </patternFill>
    </fill>
    <fill>
      <patternFill patternType="solid">
        <fgColor theme="2" tint="-0.749992370372631"/>
        <bgColor indexed="64"/>
      </patternFill>
    </fill>
    <fill>
      <patternFill patternType="solid">
        <fgColor rgb="FFDEE2D6"/>
        <bgColor indexed="64"/>
      </patternFill>
    </fill>
    <fill>
      <patternFill patternType="solid">
        <fgColor rgb="FF444140"/>
        <bgColor indexed="64"/>
      </patternFill>
    </fill>
    <fill>
      <patternFill patternType="solid">
        <fgColor rgb="FF1E1E24"/>
        <bgColor indexed="64"/>
      </patternFill>
    </fill>
    <fill>
      <patternFill patternType="solid">
        <fgColor theme="2" tint="-0.89999084444715716"/>
        <bgColor indexed="64"/>
      </patternFill>
    </fill>
    <fill>
      <patternFill patternType="solid">
        <fgColor theme="5"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medium">
        <color theme="0" tint="-4.9989318521683403E-2"/>
      </right>
      <top/>
      <bottom style="medium">
        <color theme="0" tint="-4.9989318521683403E-2"/>
      </bottom>
      <diagonal/>
    </border>
    <border>
      <left style="medium">
        <color theme="0" tint="-4.9989318521683403E-2"/>
      </left>
      <right style="medium">
        <color theme="0" tint="-4.9989318521683403E-2"/>
      </right>
      <top/>
      <bottom style="medium">
        <color theme="0" tint="-4.9989318521683403E-2"/>
      </bottom>
      <diagonal/>
    </border>
    <border>
      <left style="medium">
        <color theme="0" tint="-4.9989318521683403E-2"/>
      </left>
      <right/>
      <top/>
      <bottom style="medium">
        <color theme="0" tint="-4.9989318521683403E-2"/>
      </bottom>
      <diagonal/>
    </border>
    <border>
      <left/>
      <right style="medium">
        <color theme="0" tint="-4.9989318521683403E-2"/>
      </right>
      <top style="medium">
        <color theme="0" tint="-4.9989318521683403E-2"/>
      </top>
      <bottom style="medium">
        <color theme="0" tint="-4.9989318521683403E-2"/>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top style="medium">
        <color theme="0" tint="-4.9989318521683403E-2"/>
      </top>
      <bottom style="medium">
        <color theme="0" tint="-4.9989318521683403E-2"/>
      </bottom>
      <diagonal/>
    </border>
    <border>
      <left/>
      <right style="medium">
        <color theme="0" tint="-4.9989318521683403E-2"/>
      </right>
      <top style="medium">
        <color theme="0" tint="-4.9989318521683403E-2"/>
      </top>
      <bottom/>
      <diagonal/>
    </border>
    <border>
      <left style="medium">
        <color theme="0" tint="-4.9989318521683403E-2"/>
      </left>
      <right style="medium">
        <color theme="0" tint="-4.9989318521683403E-2"/>
      </right>
      <top style="medium">
        <color theme="0" tint="-4.9989318521683403E-2"/>
      </top>
      <bottom/>
      <diagonal/>
    </border>
    <border>
      <left style="medium">
        <color theme="0" tint="-4.9989318521683403E-2"/>
      </left>
      <right/>
      <top style="medium">
        <color theme="0" tint="-4.9989318521683403E-2"/>
      </top>
      <bottom/>
      <diagonal/>
    </border>
  </borders>
  <cellStyleXfs count="2">
    <xf numFmtId="0" fontId="0" fillId="0" borderId="0"/>
    <xf numFmtId="9" fontId="5" fillId="0" borderId="0" applyFont="0" applyFill="0" applyBorder="0" applyAlignment="0" applyProtection="0"/>
  </cellStyleXfs>
  <cellXfs count="45">
    <xf numFmtId="0" fontId="0" fillId="0" borderId="0" xfId="0"/>
    <xf numFmtId="0" fontId="0" fillId="0" borderId="0" xfId="0" pivotButton="1"/>
    <xf numFmtId="164" fontId="0" fillId="0" borderId="0" xfId="0" applyNumberFormat="1"/>
    <xf numFmtId="165" fontId="0" fillId="0" borderId="0" xfId="0" applyNumberFormat="1"/>
    <xf numFmtId="3" fontId="0" fillId="0" borderId="0" xfId="0" applyNumberFormat="1"/>
    <xf numFmtId="166" fontId="0" fillId="0" borderId="0" xfId="0" applyNumberFormat="1"/>
    <xf numFmtId="0" fontId="2" fillId="0" borderId="0" xfId="0" applyFont="1" applyAlignment="1">
      <alignment vertical="center"/>
    </xf>
    <xf numFmtId="0" fontId="0" fillId="2" borderId="0" xfId="0" applyFill="1"/>
    <xf numFmtId="0" fontId="3" fillId="2" borderId="0" xfId="0" applyFont="1" applyFill="1"/>
    <xf numFmtId="167" fontId="0" fillId="0" borderId="0" xfId="0" applyNumberFormat="1"/>
    <xf numFmtId="0" fontId="1" fillId="0" borderId="0" xfId="0" applyFont="1"/>
    <xf numFmtId="10" fontId="0" fillId="0" borderId="0" xfId="0" applyNumberFormat="1"/>
    <xf numFmtId="0" fontId="0" fillId="3" borderId="0" xfId="0" applyFill="1"/>
    <xf numFmtId="0" fontId="0" fillId="4" borderId="0" xfId="0" applyFill="1"/>
    <xf numFmtId="0" fontId="4" fillId="0" borderId="0" xfId="0" applyFont="1" applyAlignment="1">
      <alignment horizontal="center"/>
    </xf>
    <xf numFmtId="0" fontId="0" fillId="0" borderId="1" xfId="0" pivotButton="1" applyBorder="1"/>
    <xf numFmtId="0" fontId="0" fillId="0" borderId="1" xfId="0" applyBorder="1"/>
    <xf numFmtId="168" fontId="0" fillId="0" borderId="1" xfId="0" applyNumberFormat="1" applyBorder="1"/>
    <xf numFmtId="10" fontId="0" fillId="0" borderId="1" xfId="0" applyNumberFormat="1" applyBorder="1"/>
    <xf numFmtId="169" fontId="0" fillId="0" borderId="1" xfId="0" applyNumberFormat="1" applyBorder="1"/>
    <xf numFmtId="169" fontId="0" fillId="0" borderId="0" xfId="0" applyNumberFormat="1"/>
    <xf numFmtId="0" fontId="7" fillId="5" borderId="1" xfId="0" applyFont="1" applyFill="1" applyBorder="1"/>
    <xf numFmtId="10" fontId="0" fillId="0" borderId="0" xfId="1" applyNumberFormat="1" applyFont="1"/>
    <xf numFmtId="0" fontId="0" fillId="6" borderId="0" xfId="0" applyFill="1"/>
    <xf numFmtId="0" fontId="0" fillId="7" borderId="0" xfId="0" applyFill="1"/>
    <xf numFmtId="0" fontId="0" fillId="8" borderId="0" xfId="0" applyFill="1"/>
    <xf numFmtId="170" fontId="0" fillId="6" borderId="2" xfId="0" applyNumberFormat="1" applyFill="1" applyBorder="1"/>
    <xf numFmtId="170" fontId="0" fillId="6" borderId="3" xfId="0" applyNumberFormat="1" applyFill="1" applyBorder="1"/>
    <xf numFmtId="170" fontId="0" fillId="6" borderId="4" xfId="0" applyNumberFormat="1" applyFill="1" applyBorder="1"/>
    <xf numFmtId="170" fontId="0" fillId="6" borderId="5" xfId="0" applyNumberFormat="1" applyFill="1" applyBorder="1"/>
    <xf numFmtId="170" fontId="0" fillId="6" borderId="6" xfId="0" applyNumberFormat="1" applyFill="1" applyBorder="1"/>
    <xf numFmtId="170" fontId="0" fillId="6" borderId="7" xfId="0" applyNumberFormat="1" applyFill="1" applyBorder="1"/>
    <xf numFmtId="170" fontId="0" fillId="6" borderId="8" xfId="0" applyNumberFormat="1" applyFill="1" applyBorder="1"/>
    <xf numFmtId="170" fontId="0" fillId="6" borderId="9" xfId="0" applyNumberFormat="1" applyFill="1" applyBorder="1"/>
    <xf numFmtId="170" fontId="0" fillId="6" borderId="10" xfId="0" applyNumberFormat="1" applyFill="1" applyBorder="1"/>
    <xf numFmtId="167" fontId="0" fillId="0" borderId="1" xfId="0" applyNumberFormat="1" applyBorder="1"/>
    <xf numFmtId="0" fontId="8" fillId="0" borderId="0" xfId="0" applyFont="1" applyAlignment="1">
      <alignment horizontal="center"/>
    </xf>
    <xf numFmtId="0" fontId="0" fillId="9" borderId="0" xfId="0" applyFill="1"/>
    <xf numFmtId="169" fontId="0" fillId="9" borderId="0" xfId="0" applyNumberFormat="1" applyFill="1"/>
    <xf numFmtId="0" fontId="7" fillId="7" borderId="1" xfId="0" applyFont="1" applyFill="1" applyBorder="1"/>
    <xf numFmtId="171" fontId="0" fillId="0" borderId="1" xfId="0" applyNumberFormat="1" applyBorder="1"/>
    <xf numFmtId="0" fontId="6" fillId="7" borderId="1" xfId="0" applyFont="1" applyFill="1" applyBorder="1"/>
    <xf numFmtId="0" fontId="0" fillId="10" borderId="1" xfId="0" applyFill="1" applyBorder="1"/>
    <xf numFmtId="0" fontId="9" fillId="0" borderId="1" xfId="0" applyFont="1" applyBorder="1"/>
    <xf numFmtId="0" fontId="2" fillId="2" borderId="0" xfId="0" applyFont="1" applyFill="1" applyAlignment="1">
      <alignment vertical="center"/>
    </xf>
  </cellXfs>
  <cellStyles count="2">
    <cellStyle name="Normal" xfId="0" builtinId="0"/>
    <cellStyle name="Percent" xfId="1" builtinId="5"/>
  </cellStyles>
  <dxfs count="47">
    <dxf>
      <font>
        <color rgb="FF6C7755"/>
      </font>
      <fill>
        <patternFill>
          <bgColor rgb="FF6C7755"/>
        </patternFill>
      </fill>
    </dxf>
    <dxf>
      <font>
        <color rgb="FF444140"/>
      </font>
      <fill>
        <patternFill>
          <bgColor rgb="FF444140"/>
        </patternFill>
      </fill>
    </dxf>
    <dxf>
      <font>
        <color rgb="FF2D6BCE"/>
      </font>
    </dxf>
    <dxf>
      <font>
        <color rgb="FFFF781F"/>
      </font>
    </dxf>
    <dxf>
      <font>
        <color rgb="FF2D6BCE"/>
      </font>
    </dxf>
    <dxf>
      <font>
        <color rgb="FFFF781F"/>
      </font>
    </dxf>
    <dxf>
      <font>
        <color rgb="FF2D6BCE"/>
      </font>
    </dxf>
    <dxf>
      <font>
        <color rgb="FFFF781F"/>
      </font>
    </dxf>
    <dxf>
      <numFmt numFmtId="167" formatCode="[&gt;=1000000]&quot;$&quot;0.0,,&quot;M&quot;;[&gt;=1000]&quot;$&quot;0.0,&quot;K&quot;;&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gt;=1000000]&quot;$&quot;0,,&quot;M&quot;;[&gt;=1000]&quot;$&quot;0,&quot;K&quot;;&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1" formatCode="\+0.00%;\-0.00%;0.00%"/>
    </dxf>
    <dxf>
      <numFmt numFmtId="14" formatCode="0.00%"/>
    </dxf>
    <dxf>
      <numFmt numFmtId="167" formatCode="[&gt;=1000000]&quot;$&quot;0.0,,&quot;M&quot;;[&gt;=1000]&quot;$&quot;0.0,&quot;K&quot;;&quot;$&quot;0"/>
    </dxf>
    <dxf>
      <numFmt numFmtId="168" formatCode="[&gt;=1000000]&quot;$&quot;0,,&quot;M&quot;;[&gt;=1000]&quot;$&quot;0,&quot;K&quot;;&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1" formatCode="\+0.00%;\-0.00%;0.00%"/>
    </dxf>
    <dxf>
      <numFmt numFmtId="14" formatCode="0.00%"/>
    </dxf>
    <dxf>
      <numFmt numFmtId="167" formatCode="[&gt;=1000000]&quot;$&quot;0.0,,&quot;M&quot;;[&gt;=1000]&quot;$&quot;0.0,&quot;K&quot;;&quot;$&quot;0"/>
    </dxf>
    <dxf>
      <numFmt numFmtId="168" formatCode="[&gt;=1000000]&quot;$&quot;0,,&quot;M&quot;;[&gt;=1000]&quot;$&quot;0,&quot;K&quot;;&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gt;=1000000]&quot;$&quot;0.0,,&quot;M&quot;;[&gt;=1000]&quot;$&quot;0.0,&quot;K&quot;;&quot;$&quot;0"/>
    </dxf>
    <dxf>
      <numFmt numFmtId="14" formatCode="0.00%"/>
    </dxf>
    <dxf>
      <numFmt numFmtId="168" formatCode="[&gt;=1000000]&quot;$&quot;0,,&quot;M&quot;;[&gt;=1000]&quot;$&quot;0,&quot;K&quot;;&quot;$&quo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gt;=1000000]&quot;$&quot;0.0,,&quot;M&quot;;[&gt;=1000]&quot;$&quot;0.0,&quot;K&quot;;&quot;$&quot;0"/>
    </dxf>
    <dxf>
      <numFmt numFmtId="167" formatCode="[&gt;=1000000]&quot;$&quot;0.0,,&quot;M&quot;;[&gt;=1000]&quot;$&quot;0.0,&quot;K&quot;;&quot;$&quot;0"/>
    </dxf>
    <dxf>
      <numFmt numFmtId="167" formatCode="[&gt;=1000000]&quot;$&quot;0.0,,&quot;M&quot;;[&gt;=1000]&quot;$&quot;0.0,&quot;K&quot;;&quot;$&quot;0"/>
    </dxf>
    <dxf>
      <numFmt numFmtId="167" formatCode="[&gt;=1000000]&quot;$&quot;0.0,,&quot;M&quot;;[&gt;=1000]&quot;$&quot;0.0,&quot;K&quot;;&quot;$&quot;0"/>
    </dxf>
    <dxf>
      <numFmt numFmtId="167" formatCode="[&gt;=1000000]&quot;$&quot;0.0,,&quot;M&quot;;[&gt;=1000]&quot;$&quot;0.0,&quot;K&quot;;&quot;$&quot;0"/>
    </dxf>
    <dxf>
      <font>
        <b/>
        <i/>
        <strike val="0"/>
        <sz val="11"/>
        <color rgb="FF1E1E24"/>
      </font>
      <border>
        <bottom style="thin">
          <color rgb="FF1E1E24"/>
        </bottom>
        <vertical/>
        <horizontal/>
      </border>
    </dxf>
    <dxf>
      <font>
        <color theme="1"/>
      </font>
      <fill>
        <patternFill patternType="solid">
          <bgColor rgb="FFF3F8F2"/>
        </patternFill>
      </fill>
      <border diagonalUp="0" diagonalDown="0">
        <left/>
        <right/>
        <top/>
        <bottom/>
        <vertical/>
        <horizontal/>
      </border>
    </dxf>
    <dxf>
      <font>
        <b/>
        <i/>
        <strike val="0"/>
        <sz val="11"/>
        <color rgb="FF1E1E24"/>
      </font>
      <border>
        <bottom style="thin">
          <color rgb="FF1E1E24"/>
        </bottom>
        <vertical/>
        <horizontal/>
      </border>
    </dxf>
    <dxf>
      <font>
        <color theme="1"/>
      </font>
      <fill>
        <patternFill patternType="solid">
          <bgColor rgb="FFDEE2D6"/>
        </patternFill>
      </fill>
      <border diagonalUp="0" diagonalDown="0">
        <left/>
        <right/>
        <top/>
        <bottom/>
        <vertical/>
        <horizontal/>
      </border>
    </dxf>
  </dxfs>
  <tableStyles count="2" defaultTableStyle="TableStyleMedium2" defaultPivotStyle="PivotStyleLight16">
    <tableStyle name="SlicerStyleLight1 2" pivot="0" table="0" count="10" xr9:uid="{128DCE52-F2B1-4714-867B-909D8BD60F6C}">
      <tableStyleElement type="wholeTable" dxfId="46"/>
      <tableStyleElement type="headerRow" dxfId="45"/>
    </tableStyle>
    <tableStyle name="SlicerStyleLight1 2 2" pivot="0" table="0" count="10" xr9:uid="{C8BF3968-8B14-4B54-AE31-02BACAD8CA01}">
      <tableStyleElement type="wholeTable" dxfId="44"/>
      <tableStyleElement type="headerRow" dxfId="43"/>
    </tableStyle>
  </tableStyles>
  <colors>
    <mruColors>
      <color rgb="FFF3F8F2"/>
      <color rgb="FFF7EBE8"/>
      <color rgb="FF6C7755"/>
      <color rgb="FF444140"/>
      <color rgb="FFDEE2D6"/>
      <color rgb="FF2D6BCE"/>
      <color rgb="FFFF781F"/>
      <color rgb="FF1E1E24"/>
      <color rgb="FFC2D5E9"/>
      <color rgb="FFEBE9E9"/>
    </mruColors>
  </colors>
  <extLst>
    <ext xmlns:x14="http://schemas.microsoft.com/office/spreadsheetml/2009/9/main" uri="{46F421CA-312F-682f-3DD2-61675219B42D}">
      <x14:dxfs count="16">
        <dxf>
          <font>
            <b/>
            <i/>
            <sz val="10"/>
            <color rgb="FFDEE2D6"/>
          </font>
          <fill>
            <patternFill patternType="solid">
              <fgColor auto="1"/>
              <bgColor rgb="FFDEE2D6"/>
            </patternFill>
          </fill>
          <border diagonalUp="0" diagonalDown="0">
            <left/>
            <right/>
            <top/>
            <bottom/>
            <vertical/>
            <horizontal/>
          </border>
        </dxf>
        <dxf>
          <font>
            <color rgb="FF000000"/>
          </font>
          <fill>
            <patternFill patternType="solid">
              <fgColor auto="1"/>
              <bgColor rgb="FFDEE2D6"/>
            </patternFill>
          </fill>
          <border diagonalUp="0" diagonalDown="0">
            <left/>
            <right/>
            <top/>
            <bottom/>
            <vertical/>
            <horizontal/>
          </border>
        </dxf>
        <dxf>
          <font>
            <b/>
            <i/>
            <sz val="10"/>
            <color rgb="FF444140"/>
          </font>
          <fill>
            <patternFill patternType="solid">
              <fgColor auto="1"/>
              <bgColor rgb="FFDEE2D6"/>
            </patternFill>
          </fill>
          <border diagonalUp="0" diagonalDown="0">
            <left/>
            <right/>
            <top/>
            <bottom/>
            <vertical/>
            <horizontal/>
          </border>
        </dxf>
        <dxf>
          <font>
            <b val="0"/>
            <i/>
            <sz val="10"/>
            <color rgb="FF444140"/>
          </font>
          <fill>
            <patternFill patternType="solid">
              <fgColor auto="1"/>
              <bgColor rgb="FFDEE2D6"/>
            </patternFill>
          </fill>
          <border diagonalUp="0" diagonalDown="0">
            <left/>
            <right/>
            <top/>
            <bottom/>
            <vertical/>
            <horizontal/>
          </border>
        </dxf>
        <dxf>
          <font>
            <sz val="10"/>
            <color rgb="FF828282"/>
          </font>
          <fill>
            <patternFill patternType="solid">
              <fgColor theme="4" tint="0.79998168889431442"/>
              <bgColor theme="4" tint="0.79998168889431442"/>
            </patternFill>
          </fill>
          <border diagonalUp="0" diagonalDown="0">
            <left/>
            <right/>
            <top/>
            <bottom/>
            <vertical/>
            <horizontal/>
          </border>
        </dxf>
        <dxf>
          <font>
            <sz val="10"/>
            <color theme="0" tint="-0.14993743705557422"/>
          </font>
          <fill>
            <patternFill patternType="solid">
              <fgColor theme="4" tint="0.59999389629810485"/>
              <bgColor rgb="FF1E1E24"/>
            </patternFill>
          </fill>
          <border diagonalUp="0" diagonalDown="0">
            <left/>
            <right/>
            <top/>
            <bottom/>
            <vertical/>
            <horizontal/>
          </border>
        </dxf>
        <dxf>
          <font>
            <b val="0"/>
            <i val="0"/>
            <sz val="10"/>
            <color rgb="FF1E1E24"/>
          </font>
          <fill>
            <patternFill patternType="none">
              <fgColor indexed="64"/>
              <bgColor auto="1"/>
            </patternFill>
          </fill>
          <border diagonalUp="0" diagonalDown="0">
            <left/>
            <right/>
            <top/>
            <bottom/>
            <vertical/>
            <horizontal/>
          </border>
        </dxf>
        <dxf>
          <font>
            <b val="0"/>
            <i/>
            <sz val="10"/>
            <color rgb="FF444140"/>
          </font>
          <fill>
            <patternFill patternType="none">
              <fgColor indexed="64"/>
              <bgColor auto="1"/>
            </patternFill>
          </fill>
          <border diagonalUp="0" diagonalDown="0">
            <left/>
            <right/>
            <top/>
            <bottom style="thin">
              <color rgb="FFCCCCCC"/>
            </bottom>
            <vertical/>
            <horizontal/>
          </border>
        </dxf>
        <dxf>
          <font>
            <b/>
            <i/>
            <sz val="10"/>
            <color rgb="FFDEE2D6"/>
          </font>
          <fill>
            <gradientFill degree="90">
              <stop position="0">
                <color rgb="FFF8E162"/>
              </stop>
              <stop position="1">
                <color rgb="FFFCF7E0"/>
              </stop>
            </gradientFill>
          </fill>
          <border diagonalUp="0" diagonalDown="0">
            <left/>
            <right/>
            <top/>
            <bottom/>
            <vertical/>
            <horizontal/>
          </border>
        </dxf>
        <dxf>
          <font>
            <color rgb="FF000000"/>
          </font>
          <fill>
            <gradientFill degree="90">
              <stop position="0">
                <color rgb="FFF8E162"/>
              </stop>
              <stop position="1">
                <color rgb="FFFCF7E0"/>
              </stop>
            </gradientFill>
          </fill>
          <border diagonalUp="0" diagonalDown="0">
            <left/>
            <right/>
            <top/>
            <bottom/>
            <vertical/>
            <horizontal/>
          </border>
        </dxf>
        <dxf>
          <font>
            <b/>
            <i/>
            <sz val="10"/>
            <color rgb="FF444140"/>
          </font>
          <fill>
            <patternFill patternType="solid">
              <fgColor auto="1"/>
              <bgColor rgb="FFF3F8F2"/>
            </patternFill>
          </fill>
          <border diagonalUp="0" diagonalDown="0">
            <left/>
            <right/>
            <top/>
            <bottom/>
            <vertical/>
            <horizontal/>
          </border>
        </dxf>
        <dxf>
          <font>
            <b val="0"/>
            <i/>
            <sz val="10"/>
            <color rgb="FF444140"/>
          </font>
          <fill>
            <patternFill patternType="solid">
              <fgColor auto="1"/>
              <bgColor rgb="FFF3F8F2"/>
            </patternFill>
          </fill>
          <border diagonalUp="0" diagonalDown="0">
            <left/>
            <right/>
            <top/>
            <bottom/>
            <vertical/>
            <horizontal/>
          </border>
        </dxf>
        <dxf>
          <font>
            <sz val="10"/>
            <color rgb="FF828282"/>
          </font>
          <fill>
            <patternFill patternType="solid">
              <fgColor theme="4" tint="0.79998168889431442"/>
              <bgColor theme="4" tint="0.79998168889431442"/>
            </patternFill>
          </fill>
          <border diagonalUp="0" diagonalDown="0">
            <left/>
            <right/>
            <top/>
            <bottom/>
            <vertical/>
            <horizontal/>
          </border>
        </dxf>
        <dxf>
          <font>
            <sz val="10"/>
            <color theme="0" tint="-0.14993743705557422"/>
          </font>
          <fill>
            <patternFill patternType="solid">
              <fgColor theme="4" tint="0.59999389629810485"/>
              <bgColor rgb="FF1E1E24"/>
            </patternFill>
          </fill>
          <border diagonalUp="0" diagonalDown="0">
            <left/>
            <right/>
            <top/>
            <bottom/>
            <vertical/>
            <horizontal/>
          </border>
        </dxf>
        <dxf>
          <font>
            <b val="0"/>
            <i val="0"/>
            <sz val="10"/>
            <color rgb="FF1E1E24"/>
          </font>
          <fill>
            <patternFill patternType="none">
              <fgColor indexed="64"/>
              <bgColor auto="1"/>
            </patternFill>
          </fill>
          <border diagonalUp="0" diagonalDown="0">
            <left/>
            <right/>
            <top/>
            <bottom/>
            <vertical/>
            <horizontal/>
          </border>
        </dxf>
        <dxf>
          <font>
            <b val="0"/>
            <i/>
            <sz val="10"/>
            <color rgb="FF444140"/>
          </font>
          <fill>
            <patternFill patternType="none">
              <fgColor indexed="64"/>
              <bgColor auto="1"/>
            </patternFill>
          </fill>
          <border diagonalUp="0" diagonalDown="0">
            <left/>
            <right/>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connections" Target="connections.xml"/><Relationship Id="rId39" Type="http://schemas.openxmlformats.org/officeDocument/2006/relationships/customXml" Target="../customXml/item9.xml"/><Relationship Id="rId21" Type="http://schemas.openxmlformats.org/officeDocument/2006/relationships/pivotCacheDefinition" Target="pivotCache/pivotCacheDefinition14.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powerPivotData" Target="model/item.data"/><Relationship Id="rId11" Type="http://schemas.openxmlformats.org/officeDocument/2006/relationships/pivotCacheDefinition" Target="pivotCache/pivotCacheDefinition4.xml"/><Relationship Id="rId24" Type="http://schemas.microsoft.com/office/2007/relationships/slicerCache" Target="slicerCaches/slicer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 Type="http://schemas.openxmlformats.org/officeDocument/2006/relationships/worksheet" Target="worksheets/sheet5.xml"/><Relationship Id="rId19"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8" Type="http://schemas.openxmlformats.org/officeDocument/2006/relationships/pivotCacheDefinition" Target="pivotCache/pivotCacheDefinition1.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3.xml"/><Relationship Id="rId41" Type="http://schemas.openxmlformats.org/officeDocument/2006/relationships/customXml" Target="../customXml/item11.xml"/><Relationship Id="rId54"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microsoft.com/office/2007/relationships/slicerCache" Target="slicerCaches/slicerCache1.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3.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'TimeFrame Analysis'!$G$2</c:f>
              <c:strCache>
                <c:ptCount val="1"/>
                <c:pt idx="0">
                  <c:v>Total Revenue</c:v>
                </c:pt>
              </c:strCache>
            </c:strRef>
          </c:tx>
          <c:spPr>
            <a:ln w="28575" cap="rnd">
              <a:solidFill>
                <a:srgbClr val="1E1E24"/>
              </a:solidFill>
              <a:round/>
            </a:ln>
            <a:effectLst/>
          </c:spPr>
          <c:marker>
            <c:symbol val="circle"/>
            <c:size val="5"/>
            <c:spPr>
              <a:solidFill>
                <a:srgbClr val="444140"/>
              </a:solidFill>
              <a:ln w="9525">
                <a:solidFill>
                  <a:srgbClr val="444140"/>
                </a:solidFill>
              </a:ln>
              <a:effectLst/>
            </c:spPr>
          </c:marker>
          <c:dLbls>
            <c:dLbl>
              <c:idx val="0"/>
              <c:tx>
                <c:rich>
                  <a:bodyPr/>
                  <a:lstStyle/>
                  <a:p>
                    <a:fld id="{88FC6554-26A0-401B-BAD5-40DCECBF2C9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D47-4DEB-8B0D-F24A9D29C35F}"/>
                </c:ext>
              </c:extLst>
            </c:dLbl>
            <c:dLbl>
              <c:idx val="1"/>
              <c:tx>
                <c:rich>
                  <a:bodyPr/>
                  <a:lstStyle/>
                  <a:p>
                    <a:fld id="{75A47B97-FF7F-4EAC-9655-3EE8A74E375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D47-4DEB-8B0D-F24A9D29C35F}"/>
                </c:ext>
              </c:extLst>
            </c:dLbl>
            <c:dLbl>
              <c:idx val="2"/>
              <c:tx>
                <c:rich>
                  <a:bodyPr/>
                  <a:lstStyle/>
                  <a:p>
                    <a:fld id="{26A70BE6-E763-4C54-A0C7-7B75D5E88C2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D47-4DEB-8B0D-F24A9D29C35F}"/>
                </c:ext>
              </c:extLst>
            </c:dLbl>
            <c:dLbl>
              <c:idx val="3"/>
              <c:tx>
                <c:rich>
                  <a:bodyPr/>
                  <a:lstStyle/>
                  <a:p>
                    <a:fld id="{5A86320B-7520-4953-B766-C87C3EAD4CE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D47-4DEB-8B0D-F24A9D29C35F}"/>
                </c:ext>
              </c:extLst>
            </c:dLbl>
            <c:dLbl>
              <c:idx val="4"/>
              <c:tx>
                <c:rich>
                  <a:bodyPr/>
                  <a:lstStyle/>
                  <a:p>
                    <a:fld id="{7D376A4D-BCF5-4337-B319-6DAE5814447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D47-4DEB-8B0D-F24A9D29C35F}"/>
                </c:ext>
              </c:extLst>
            </c:dLbl>
            <c:dLbl>
              <c:idx val="5"/>
              <c:tx>
                <c:rich>
                  <a:bodyPr/>
                  <a:lstStyle/>
                  <a:p>
                    <a:fld id="{D22C812D-B849-421F-BA80-A280AFE0DBD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D47-4DEB-8B0D-F24A9D29C35F}"/>
                </c:ext>
              </c:extLst>
            </c:dLbl>
            <c:dLbl>
              <c:idx val="6"/>
              <c:tx>
                <c:rich>
                  <a:bodyPr/>
                  <a:lstStyle/>
                  <a:p>
                    <a:fld id="{B7D9E39A-34C1-491E-A089-ECE4D693A6B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D47-4DEB-8B0D-F24A9D29C35F}"/>
                </c:ext>
              </c:extLst>
            </c:dLbl>
            <c:dLbl>
              <c:idx val="7"/>
              <c:tx>
                <c:rich>
                  <a:bodyPr/>
                  <a:lstStyle/>
                  <a:p>
                    <a:fld id="{FB545743-A394-4D52-B393-BD835D54AA6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D47-4DEB-8B0D-F24A9D29C35F}"/>
                </c:ext>
              </c:extLst>
            </c:dLbl>
            <c:dLbl>
              <c:idx val="8"/>
              <c:tx>
                <c:rich>
                  <a:bodyPr/>
                  <a:lstStyle/>
                  <a:p>
                    <a:fld id="{76DA18BA-D6A6-4A88-B442-D7A27F279BF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D47-4DEB-8B0D-F24A9D29C35F}"/>
                </c:ext>
              </c:extLst>
            </c:dLbl>
            <c:dLbl>
              <c:idx val="9"/>
              <c:tx>
                <c:rich>
                  <a:bodyPr/>
                  <a:lstStyle/>
                  <a:p>
                    <a:fld id="{7E92114D-BD5D-4E28-AAD1-8E13D551B8D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D47-4DEB-8B0D-F24A9D29C35F}"/>
                </c:ext>
              </c:extLst>
            </c:dLbl>
            <c:dLbl>
              <c:idx val="10"/>
              <c:tx>
                <c:rich>
                  <a:bodyPr/>
                  <a:lstStyle/>
                  <a:p>
                    <a:fld id="{1B77362A-80C0-43CF-9EF6-86CFA2D4BCE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D47-4DEB-8B0D-F24A9D29C35F}"/>
                </c:ext>
              </c:extLst>
            </c:dLbl>
            <c:dLbl>
              <c:idx val="11"/>
              <c:tx>
                <c:rich>
                  <a:bodyPr/>
                  <a:lstStyle/>
                  <a:p>
                    <a:fld id="{484862D9-88C7-4DC1-A521-6823EB59D2C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D47-4DEB-8B0D-F24A9D29C35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'TimeFrame Analysis'!$F$3:$F$14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'TimeFrame Analysis'!$G$3:$G$14</c:f>
              <c:numCache>
                <c:formatCode>[&gt;=1000000]"$"0,,"M";[&gt;=1000]"$"0,"K";"$"0</c:formatCode>
                <c:ptCount val="12"/>
                <c:pt idx="0">
                  <c:v>35262.799999999996</c:v>
                </c:pt>
                <c:pt idx="1">
                  <c:v>43872.489999999991</c:v>
                </c:pt>
                <c:pt idx="2">
                  <c:v>50740.07</c:v>
                </c:pt>
                <c:pt idx="3">
                  <c:v>41515.379999999997</c:v>
                </c:pt>
                <c:pt idx="4">
                  <c:v>51107.020000000004</c:v>
                </c:pt>
                <c:pt idx="5">
                  <c:v>47923.68</c:v>
                </c:pt>
                <c:pt idx="6">
                  <c:v>44994.920000000006</c:v>
                </c:pt>
                <c:pt idx="7">
                  <c:v>53365.85</c:v>
                </c:pt>
                <c:pt idx="8">
                  <c:v>43417.55999999999</c:v>
                </c:pt>
                <c:pt idx="9">
                  <c:v>54163.929999999986</c:v>
                </c:pt>
                <c:pt idx="10">
                  <c:v>44187.32</c:v>
                </c:pt>
                <c:pt idx="11">
                  <c:v>47630.400000000009</c:v>
                </c:pt>
              </c:numCache>
            </c:numRef>
          </c:val>
          <c:smooth val="1"/>
          <c:extLst>
            <c:ext xmlns:c15="http://schemas.microsoft.com/office/drawing/2012/chart" uri="{02D57815-91ED-43cb-92C2-25804820EDAC}">
              <c15:datalabelsRange>
                <c15:f>'TimeFrame Analysis'!$I$3:$I$14</c15:f>
                <c15:dlblRangeCache>
                  <c:ptCount val="12"/>
                  <c:pt idx="7">
                    <c:v>$53K</c:v>
                  </c:pt>
                  <c:pt idx="9">
                    <c:v>$54K</c:v>
                  </c:pt>
                </c15:dlblRangeCache>
              </c15:datalabelsRange>
            </c:ext>
            <c:ext xmlns:c16="http://schemas.microsoft.com/office/drawing/2014/chart" uri="{C3380CC4-5D6E-409C-BE32-E72D297353CC}">
              <c16:uniqueId val="{0000000C-CD47-4DEB-8B0D-F24A9D29C35F}"/>
            </c:ext>
          </c:extLst>
        </c:ser>
        <c:ser>
          <c:idx val="1"/>
          <c:order val="1"/>
          <c:tx>
            <c:strRef>
              <c:f>'TimeFrame Analysis'!$H$2</c:f>
              <c:strCache>
                <c:ptCount val="1"/>
                <c:pt idx="0">
                  <c:v>Total Target</c:v>
                </c:pt>
              </c:strCache>
            </c:strRef>
          </c:tx>
          <c:spPr>
            <a:ln w="28575" cap="rnd">
              <a:solidFill>
                <a:schemeClr val="bg1">
                  <a:lumMod val="75000"/>
                </a:schemeClr>
              </a:solidFill>
              <a:round/>
            </a:ln>
            <a:effectLst/>
          </c:spPr>
          <c:marker>
            <c:symbol val="none"/>
          </c:marker>
          <c:cat>
            <c:strRef>
              <c:f>'TimeFrame Analysis'!$F$3:$F$14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'TimeFrame Analysis'!$H$3:$H$14</c:f>
              <c:numCache>
                <c:formatCode>[&gt;=1000000]"$"0,,"M";[&gt;=1000]"$"0,"K";"$"0</c:formatCode>
                <c:ptCount val="12"/>
                <c:pt idx="0">
                  <c:v>44340</c:v>
                </c:pt>
                <c:pt idx="1">
                  <c:v>42881</c:v>
                </c:pt>
                <c:pt idx="2">
                  <c:v>42066</c:v>
                </c:pt>
                <c:pt idx="3">
                  <c:v>48982</c:v>
                </c:pt>
                <c:pt idx="4">
                  <c:v>48235</c:v>
                </c:pt>
                <c:pt idx="5">
                  <c:v>36104</c:v>
                </c:pt>
                <c:pt idx="6">
                  <c:v>37716</c:v>
                </c:pt>
                <c:pt idx="7">
                  <c:v>39764</c:v>
                </c:pt>
                <c:pt idx="8">
                  <c:v>35794</c:v>
                </c:pt>
                <c:pt idx="9">
                  <c:v>30095</c:v>
                </c:pt>
                <c:pt idx="10">
                  <c:v>36306</c:v>
                </c:pt>
                <c:pt idx="11">
                  <c:v>62269</c:v>
                </c:pt>
              </c:numCache>
            </c:numRef>
          </c:val>
          <c:smooth val="1"/>
          <c:extLst>
            <c:ext xmlns:c16="http://schemas.microsoft.com/office/drawing/2014/chart" uri="{C3380CC4-5D6E-409C-BE32-E72D297353CC}">
              <c16:uniqueId val="{0000000D-CD47-4DEB-8B0D-F24A9D29C35F}"/>
            </c:ext>
          </c:extLst>
        </c:ser>
        <c:dLbls>
          <c:showLegendKey val="0"/>
          <c:showVal val="0"/>
          <c:showCatName val="0"/>
          <c:showSerName val="0"/>
          <c:showPercent val="0"/>
          <c:showBubbleSize val="0"/>
        </c:dLbls>
        <c:marker val="1"/>
        <c:smooth val="0"/>
        <c:axId val="394273951"/>
        <c:axId val="394275439"/>
      </c:lineChart>
      <c:catAx>
        <c:axId val="39427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394275439"/>
        <c:crosses val="autoZero"/>
        <c:auto val="1"/>
        <c:lblAlgn val="ctr"/>
        <c:lblOffset val="100"/>
        <c:noMultiLvlLbl val="0"/>
      </c:catAx>
      <c:valAx>
        <c:axId val="394275439"/>
        <c:scaling>
          <c:orientation val="minMax"/>
        </c:scaling>
        <c:delete val="0"/>
        <c:axPos val="l"/>
        <c:numFmt formatCode="[&gt;=1000000]&quot;$&quot;0,,&quot;M&quot;;[&gt;=1000]&quot;$&quot;0,&quot;K&quot;;&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942739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'TimeFrame Analysis'!$L$2</c:f>
              <c:strCache>
                <c:ptCount val="1"/>
                <c:pt idx="0">
                  <c:v>Variance</c:v>
                </c:pt>
              </c:strCache>
            </c:strRef>
          </c:tx>
          <c:spPr>
            <a:solidFill>
              <a:srgbClr val="2D6BCE"/>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'TimeFrame 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'TimeFrame Analysis'!$L$3:$L$14</c:f>
              <c:numCache>
                <c:formatCode>\+0.0%;\-#0.0%;0.0%</c:formatCode>
                <c:ptCount val="12"/>
                <c:pt idx="0">
                  <c:v>-0.20471808750563836</c:v>
                </c:pt>
                <c:pt idx="1">
                  <c:v>2.3121895478183593E-2</c:v>
                </c:pt>
                <c:pt idx="2">
                  <c:v>0.20620144534778681</c:v>
                </c:pt>
                <c:pt idx="3">
                  <c:v>-0.1524359968968193</c:v>
                </c:pt>
                <c:pt idx="4">
                  <c:v>5.9542241111226371E-2</c:v>
                </c:pt>
                <c:pt idx="5">
                  <c:v>0.3273786838023488</c:v>
                </c:pt>
                <c:pt idx="6">
                  <c:v>0.19299289426238217</c:v>
                </c:pt>
                <c:pt idx="7">
                  <c:v>0.34206443013781307</c:v>
                </c:pt>
                <c:pt idx="8">
                  <c:v>0.21298429904453234</c:v>
                </c:pt>
                <c:pt idx="9">
                  <c:v>0.7997650772553575</c:v>
                </c:pt>
                <c:pt idx="10">
                  <c:v>0.21708037239023853</c:v>
                </c:pt>
                <c:pt idx="11">
                  <c:v>-0.23508647962870757</c:v>
                </c:pt>
              </c:numCache>
            </c:numRef>
          </c:val>
          <c:extLst>
            <c:ext xmlns:c14="http://schemas.microsoft.com/office/drawing/2007/8/2/chart" uri="{6F2FDCE9-48DA-4B69-8628-5D25D57E5C99}">
              <c14:invertSolidFillFmt>
                <c14:spPr xmlns:c14="http://schemas.microsoft.com/office/drawing/2007/8/2/chart">
                  <a:solidFill>
                    <a:srgbClr val="FF781F"/>
                  </a:solidFill>
                  <a:ln>
                    <a:noFill/>
                  </a:ln>
                  <a:effectLst/>
                </c14:spPr>
              </c14:invertSolidFillFmt>
            </c:ext>
            <c:ext xmlns:c16="http://schemas.microsoft.com/office/drawing/2014/chart" uri="{C3380CC4-5D6E-409C-BE32-E72D297353CC}">
              <c16:uniqueId val="{00000000-74A2-4AB3-BF11-ABF51E1CA2BA}"/>
            </c:ext>
          </c:extLst>
        </c:ser>
        <c:dLbls>
          <c:dLblPos val="outEnd"/>
          <c:showLegendKey val="0"/>
          <c:showVal val="1"/>
          <c:showCatName val="0"/>
          <c:showSerName val="0"/>
          <c:showPercent val="0"/>
          <c:showBubbleSize val="0"/>
        </c:dLbls>
        <c:gapWidth val="60"/>
        <c:overlap val="-27"/>
        <c:axId val="670998752"/>
        <c:axId val="670997312"/>
      </c:barChart>
      <c:catAx>
        <c:axId val="670998752"/>
        <c:scaling>
          <c:orientation val="minMax"/>
        </c:scaling>
        <c:delete val="1"/>
        <c:axPos val="b"/>
        <c:numFmt formatCode="General" sourceLinked="1"/>
        <c:majorTickMark val="none"/>
        <c:minorTickMark val="none"/>
        <c:tickLblPos val="nextTo"/>
        <c:crossAx val="670997312"/>
        <c:crosses val="autoZero"/>
        <c:auto val="1"/>
        <c:lblAlgn val="ctr"/>
        <c:lblOffset val="100"/>
        <c:noMultiLvlLbl val="0"/>
      </c:catAx>
      <c:valAx>
        <c:axId val="670997312"/>
        <c:scaling>
          <c:orientation val="minMax"/>
        </c:scaling>
        <c:delete val="1"/>
        <c:axPos val="l"/>
        <c:numFmt formatCode="\+0.0%;\-#0.0%;0.0%" sourceLinked="1"/>
        <c:majorTickMark val="none"/>
        <c:minorTickMark val="none"/>
        <c:tickLblPos val="nextTo"/>
        <c:crossAx val="6709987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885003418214121E-2"/>
          <c:y val="0.34499999999999997"/>
          <c:w val="0.91422999316357179"/>
          <c:h val="0.53900866141732284"/>
        </c:manualLayout>
      </c:layout>
      <c:barChart>
        <c:barDir val="col"/>
        <c:grouping val="clustered"/>
        <c:varyColors val="0"/>
        <c:ser>
          <c:idx val="0"/>
          <c:order val="0"/>
          <c:tx>
            <c:strRef>
              <c:f>'TimeFrame Analysis'!$AA$10</c:f>
              <c:strCache>
                <c:ptCount val="1"/>
                <c:pt idx="0">
                  <c:v>Total Revenue</c:v>
                </c:pt>
              </c:strCache>
            </c:strRef>
          </c:tx>
          <c:spPr>
            <a:solidFill>
              <a:srgbClr val="FF781F"/>
            </a:solidFill>
            <a:ln>
              <a:noFill/>
            </a:ln>
            <a:effectLst/>
          </c:spPr>
          <c:invertIfNegative val="0"/>
          <c:dLbls>
            <c:dLbl>
              <c:idx val="0"/>
              <c:tx>
                <c:rich>
                  <a:bodyPr/>
                  <a:lstStyle/>
                  <a:p>
                    <a:fld id="{4A1C8DE2-282A-48C1-BD27-B2C331234DC9}" type="CELLRANGE">
                      <a:rPr lang="en-US"/>
                      <a:pPr/>
                      <a:t>[CELLRANGE]</a:t>
                    </a:fld>
                    <a:endParaRPr lang="en-US" baseline="0"/>
                  </a:p>
                  <a:p>
                    <a:fld id="{DBBBEEEA-FE01-4213-93E4-B912D4A23EFE}"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3353-4235-AC29-44B4A77F1927}"/>
                </c:ext>
              </c:extLst>
            </c:dLbl>
            <c:dLbl>
              <c:idx val="1"/>
              <c:tx>
                <c:rich>
                  <a:bodyPr/>
                  <a:lstStyle/>
                  <a:p>
                    <a:fld id="{074C5222-F9A4-48E8-BF62-E55EBF2B97A0}" type="CELLRANGE">
                      <a:rPr lang="en-US"/>
                      <a:pPr/>
                      <a:t>[CELLRANGE]</a:t>
                    </a:fld>
                    <a:endParaRPr lang="en-US" baseline="0"/>
                  </a:p>
                  <a:p>
                    <a:fld id="{606739E2-098A-47C3-A09E-89A7E142ACC7}"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3353-4235-AC29-44B4A77F1927}"/>
                </c:ext>
              </c:extLst>
            </c:dLbl>
            <c:dLbl>
              <c:idx val="2"/>
              <c:tx>
                <c:rich>
                  <a:bodyPr/>
                  <a:lstStyle/>
                  <a:p>
                    <a:fld id="{EBB42F12-0F52-49B6-950E-09176C1150B0}" type="CELLRANGE">
                      <a:rPr lang="en-US"/>
                      <a:pPr/>
                      <a:t>[CELLRANGE]</a:t>
                    </a:fld>
                    <a:endParaRPr lang="en-US" baseline="0"/>
                  </a:p>
                  <a:p>
                    <a:fld id="{5BCB7CCD-9221-498F-8FA8-572CAC20C9D2}"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3353-4235-AC29-44B4A77F1927}"/>
                </c:ext>
              </c:extLst>
            </c:dLbl>
            <c:dLbl>
              <c:idx val="3"/>
              <c:tx>
                <c:rich>
                  <a:bodyPr/>
                  <a:lstStyle/>
                  <a:p>
                    <a:fld id="{04B05B00-535C-4575-8856-EFDF694E984A}" type="CELLRANGE">
                      <a:rPr lang="en-US"/>
                      <a:pPr/>
                      <a:t>[CELLRANGE]</a:t>
                    </a:fld>
                    <a:endParaRPr lang="en-US" baseline="0"/>
                  </a:p>
                  <a:p>
                    <a:fld id="{5AD3F67D-9A32-4505-8970-4FAC3A190CC7}"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3353-4235-AC29-44B4A77F1927}"/>
                </c:ext>
              </c:extLst>
            </c:dLbl>
            <c:spPr>
              <a:noFill/>
              <a:ln>
                <a:noFill/>
              </a:ln>
              <a:effectLst/>
            </c:spPr>
            <c:txPr>
              <a:bodyPr rot="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'TimeFrame Analysis'!$Z$11:$Z$14</c:f>
              <c:strCache>
                <c:ptCount val="4"/>
                <c:pt idx="0">
                  <c:v>Q1</c:v>
                </c:pt>
                <c:pt idx="1">
                  <c:v>Q2</c:v>
                </c:pt>
                <c:pt idx="2">
                  <c:v>Q3</c:v>
                </c:pt>
                <c:pt idx="3">
                  <c:v>Q4</c:v>
                </c:pt>
              </c:strCache>
            </c:strRef>
          </c:cat>
          <c:val>
            <c:numRef>
              <c:f>'TimeFrame Analysis'!$AA$11:$AA$14</c:f>
              <c:numCache>
                <c:formatCode>[&gt;=1000000]"$"0.0,,"M";[&gt;=1000]"$"0.0,"K";"$"0</c:formatCode>
                <c:ptCount val="4"/>
                <c:pt idx="0">
                  <c:v>129875.35999999994</c:v>
                </c:pt>
                <c:pt idx="1">
                  <c:v>140546.08000000002</c:v>
                </c:pt>
                <c:pt idx="2">
                  <c:v>141778.32999999993</c:v>
                </c:pt>
                <c:pt idx="3">
                  <c:v>145981.65000000008</c:v>
                </c:pt>
              </c:numCache>
            </c:numRef>
          </c:val>
          <c:extLst>
            <c:ext xmlns:c15="http://schemas.microsoft.com/office/drawing/2012/chart" uri="{02D57815-91ED-43cb-92C2-25804820EDAC}">
              <c15:datalabelsRange>
                <c15:f>'TimeFrame Analysis'!$AB$3:$AB$6</c15:f>
                <c15:dlblRangeCache>
                  <c:ptCount val="4"/>
                  <c:pt idx="1">
                    <c:v>+8.22%</c:v>
                  </c:pt>
                  <c:pt idx="2">
                    <c:v>+0.88%</c:v>
                  </c:pt>
                  <c:pt idx="3">
                    <c:v>+2.96%</c:v>
                  </c:pt>
                </c15:dlblRangeCache>
              </c15:datalabelsRange>
            </c:ext>
            <c:ext xmlns:c16="http://schemas.microsoft.com/office/drawing/2014/chart" uri="{C3380CC4-5D6E-409C-BE32-E72D297353CC}">
              <c16:uniqueId val="{00000004-3353-4235-AC29-44B4A77F1927}"/>
            </c:ext>
          </c:extLst>
        </c:ser>
        <c:ser>
          <c:idx val="1"/>
          <c:order val="1"/>
          <c:tx>
            <c:strRef>
              <c:f>'TimeFrame Analysis'!$AD$10</c:f>
              <c:strCache>
                <c:ptCount val="1"/>
                <c:pt idx="0">
                  <c:v>Highlight</c:v>
                </c:pt>
              </c:strCache>
            </c:strRef>
          </c:tx>
          <c:spPr>
            <a:solidFill>
              <a:srgbClr val="2D6BCE"/>
            </a:solidFill>
            <a:ln>
              <a:noFill/>
            </a:ln>
            <a:effectLst/>
          </c:spPr>
          <c:invertIfNegative val="0"/>
          <c:val>
            <c:numRef>
              <c:f>'TimeFrame Analysis'!$AD$11:$AD$14</c:f>
              <c:numCache>
                <c:formatCode>[&gt;=1000000]"$"0.0,,"M";[&gt;=1000]"$"0.0,"K";"$"0</c:formatCode>
                <c:ptCount val="4"/>
                <c:pt idx="0">
                  <c:v>0</c:v>
                </c:pt>
                <c:pt idx="1">
                  <c:v>140546.08000000002</c:v>
                </c:pt>
                <c:pt idx="2">
                  <c:v>141778.32999999993</c:v>
                </c:pt>
                <c:pt idx="3">
                  <c:v>145981.65000000008</c:v>
                </c:pt>
              </c:numCache>
            </c:numRef>
          </c:val>
          <c:extLst>
            <c:ext xmlns:c16="http://schemas.microsoft.com/office/drawing/2014/chart" uri="{C3380CC4-5D6E-409C-BE32-E72D297353CC}">
              <c16:uniqueId val="{00000005-3353-4235-AC29-44B4A77F1927}"/>
            </c:ext>
          </c:extLst>
        </c:ser>
        <c:dLbls>
          <c:showLegendKey val="0"/>
          <c:showVal val="0"/>
          <c:showCatName val="0"/>
          <c:showSerName val="0"/>
          <c:showPercent val="0"/>
          <c:showBubbleSize val="0"/>
        </c:dLbls>
        <c:gapWidth val="150"/>
        <c:overlap val="100"/>
        <c:axId val="662465407"/>
        <c:axId val="662465887"/>
      </c:barChart>
      <c:lineChart>
        <c:grouping val="standard"/>
        <c:varyColors val="0"/>
        <c:ser>
          <c:idx val="2"/>
          <c:order val="2"/>
          <c:tx>
            <c:strRef>
              <c:f>'TimeFrame Analysis'!$AC$10</c:f>
              <c:strCache>
                <c:ptCount val="1"/>
                <c:pt idx="0">
                  <c:v>Average</c:v>
                </c:pt>
              </c:strCache>
            </c:strRef>
          </c:tx>
          <c:spPr>
            <a:ln w="15875" cap="rnd">
              <a:solidFill>
                <a:srgbClr val="444140"/>
              </a:solidFill>
              <a:prstDash val="sysDash"/>
              <a:round/>
            </a:ln>
            <a:effectLst/>
          </c:spPr>
          <c:marker>
            <c:symbol val="none"/>
          </c:marker>
          <c:val>
            <c:numRef>
              <c:f>'TimeFrame Analysis'!$AC$11:$AC$14</c:f>
              <c:numCache>
                <c:formatCode>[&gt;=1000000]"$"0.0,,"M";[&gt;=1000]"$"0.0,"K";"$"0</c:formatCode>
                <c:ptCount val="4"/>
                <c:pt idx="0">
                  <c:v>139545.35499999998</c:v>
                </c:pt>
                <c:pt idx="1">
                  <c:v>139545.35499999998</c:v>
                </c:pt>
                <c:pt idx="2">
                  <c:v>139545.35499999998</c:v>
                </c:pt>
                <c:pt idx="3">
                  <c:v>139545.35499999998</c:v>
                </c:pt>
              </c:numCache>
            </c:numRef>
          </c:val>
          <c:smooth val="0"/>
          <c:extLst>
            <c:ext xmlns:c16="http://schemas.microsoft.com/office/drawing/2014/chart" uri="{C3380CC4-5D6E-409C-BE32-E72D297353CC}">
              <c16:uniqueId val="{00000006-3353-4235-AC29-44B4A77F1927}"/>
            </c:ext>
          </c:extLst>
        </c:ser>
        <c:dLbls>
          <c:showLegendKey val="0"/>
          <c:showVal val="0"/>
          <c:showCatName val="0"/>
          <c:showSerName val="0"/>
          <c:showPercent val="0"/>
          <c:showBubbleSize val="0"/>
        </c:dLbls>
        <c:marker val="1"/>
        <c:smooth val="0"/>
        <c:axId val="662465407"/>
        <c:axId val="662465887"/>
      </c:lineChart>
      <c:catAx>
        <c:axId val="66246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1" i="0" u="none" strike="noStrike" kern="1200" baseline="0">
                <a:solidFill>
                  <a:schemeClr val="tx1">
                    <a:lumMod val="65000"/>
                    <a:lumOff val="35000"/>
                  </a:schemeClr>
                </a:solidFill>
                <a:latin typeface="+mn-lt"/>
                <a:ea typeface="+mn-ea"/>
                <a:cs typeface="+mn-cs"/>
              </a:defRPr>
            </a:pPr>
            <a:endParaRPr lang="en-US"/>
          </a:p>
        </c:txPr>
        <c:crossAx val="662465887"/>
        <c:crosses val="autoZero"/>
        <c:auto val="1"/>
        <c:lblAlgn val="ctr"/>
        <c:lblOffset val="100"/>
        <c:noMultiLvlLbl val="0"/>
      </c:catAx>
      <c:valAx>
        <c:axId val="662465887"/>
        <c:scaling>
          <c:orientation val="minMax"/>
        </c:scaling>
        <c:delete val="1"/>
        <c:axPos val="l"/>
        <c:numFmt formatCode="[&gt;=1000000]&quot;$&quot;0.0,,&quot;M&quot;;[&gt;=1000]&quot;$&quot;0.0,&quot;K&quot;;&quot;$&quot;0" sourceLinked="1"/>
        <c:majorTickMark val="none"/>
        <c:minorTickMark val="none"/>
        <c:tickLblPos val="nextTo"/>
        <c:crossAx val="66246540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'TimeFrame Analysis'!$AI$13</c:f>
              <c:strCache>
                <c:ptCount val="1"/>
                <c:pt idx="0">
                  <c:v>Total Revenue</c:v>
                </c:pt>
              </c:strCache>
            </c:strRef>
          </c:tx>
          <c:spPr>
            <a:solidFill>
              <a:srgbClr val="FF781F"/>
            </a:solidFill>
            <a:ln>
              <a:noFill/>
            </a:ln>
            <a:effectLst/>
          </c:spPr>
          <c:invertIfNegative val="0"/>
          <c:dLbls>
            <c:dLbl>
              <c:idx val="0"/>
              <c:tx>
                <c:rich>
                  <a:bodyPr/>
                  <a:lstStyle/>
                  <a:p>
                    <a:fld id="{ACA8AEDD-D2C8-4E66-B9E8-45AB248106C9}" type="CELLRANGE">
                      <a:rPr lang="en-US"/>
                      <a:pPr/>
                      <a:t>[CELLRANGE]</a:t>
                    </a:fld>
                    <a:endParaRPr lang="en-US" baseline="0"/>
                  </a:p>
                  <a:p>
                    <a:fld id="{AB4F6B69-C732-41D2-896C-8713143D6138}"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511B-4F4E-9879-39E9979E062B}"/>
                </c:ext>
              </c:extLst>
            </c:dLbl>
            <c:dLbl>
              <c:idx val="1"/>
              <c:tx>
                <c:rich>
                  <a:bodyPr/>
                  <a:lstStyle/>
                  <a:p>
                    <a:fld id="{D14DC5C1-9956-4090-9C31-D7403FA49706}" type="CELLRANGE">
                      <a:rPr lang="en-US"/>
                      <a:pPr/>
                      <a:t>[CELLRANGE]</a:t>
                    </a:fld>
                    <a:endParaRPr lang="en-US" baseline="0"/>
                  </a:p>
                  <a:p>
                    <a:fld id="{A575D219-ED10-45D0-B334-A814F6316FFE}"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511B-4F4E-9879-39E9979E062B}"/>
                </c:ext>
              </c:extLst>
            </c:dLbl>
            <c:dLbl>
              <c:idx val="2"/>
              <c:tx>
                <c:rich>
                  <a:bodyPr/>
                  <a:lstStyle/>
                  <a:p>
                    <a:fld id="{BB6FFAD8-218A-4383-ACAF-6393B84DFCC5}" type="CELLRANGE">
                      <a:rPr lang="en-US"/>
                      <a:pPr/>
                      <a:t>[CELLRANGE]</a:t>
                    </a:fld>
                    <a:endParaRPr lang="en-US" baseline="0"/>
                  </a:p>
                  <a:p>
                    <a:fld id="{54290386-63A6-4844-BD46-7691768630C8}"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511B-4F4E-9879-39E9979E062B}"/>
                </c:ext>
              </c:extLst>
            </c:dLbl>
            <c:dLbl>
              <c:idx val="3"/>
              <c:tx>
                <c:rich>
                  <a:bodyPr/>
                  <a:lstStyle/>
                  <a:p>
                    <a:fld id="{0CDF550C-522C-4209-B786-12642D26B05C}" type="CELLRANGE">
                      <a:rPr lang="en-US"/>
                      <a:pPr/>
                      <a:t>[CELLRANGE]</a:t>
                    </a:fld>
                    <a:endParaRPr lang="en-US" baseline="0"/>
                  </a:p>
                  <a:p>
                    <a:fld id="{80851CC8-195C-489D-BF03-2DB5CBE952AD}"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511B-4F4E-9879-39E9979E062B}"/>
                </c:ext>
              </c:extLst>
            </c:dLbl>
            <c:dLbl>
              <c:idx val="4"/>
              <c:tx>
                <c:rich>
                  <a:bodyPr/>
                  <a:lstStyle/>
                  <a:p>
                    <a:fld id="{7BB0D3A1-B47D-4996-88BE-F1AE1EC84140}" type="CELLRANGE">
                      <a:rPr lang="en-US"/>
                      <a:pPr/>
                      <a:t>[CELLRANGE]</a:t>
                    </a:fld>
                    <a:endParaRPr lang="en-US" baseline="0"/>
                  </a:p>
                  <a:p>
                    <a:fld id="{5574685A-A5F5-4646-9D21-8A2D6E9B2DC1}"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511B-4F4E-9879-39E9979E062B}"/>
                </c:ext>
              </c:extLst>
            </c:dLbl>
            <c:dLbl>
              <c:idx val="5"/>
              <c:tx>
                <c:rich>
                  <a:bodyPr/>
                  <a:lstStyle/>
                  <a:p>
                    <a:fld id="{FF64FF23-0851-45DB-9FAA-DECCE47FBB44}" type="CELLRANGE">
                      <a:rPr lang="en-US"/>
                      <a:pPr/>
                      <a:t>[CELLRANGE]</a:t>
                    </a:fld>
                    <a:endParaRPr lang="en-US" baseline="0"/>
                  </a:p>
                  <a:p>
                    <a:fld id="{93CE1551-1F15-4C5A-ADD8-71254978C583}"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511B-4F4E-9879-39E9979E062B}"/>
                </c:ext>
              </c:extLst>
            </c:dLbl>
            <c:dLbl>
              <c:idx val="6"/>
              <c:tx>
                <c:rich>
                  <a:bodyPr/>
                  <a:lstStyle/>
                  <a:p>
                    <a:fld id="{6783CAE6-F43F-4A12-868C-DC0688F04787}" type="CELLRANGE">
                      <a:rPr lang="en-US"/>
                      <a:pPr/>
                      <a:t>[CELLRANGE]</a:t>
                    </a:fld>
                    <a:endParaRPr lang="en-US" baseline="0"/>
                  </a:p>
                  <a:p>
                    <a:fld id="{9EAEEB09-C70B-4FD6-8349-3E275B978750}"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511B-4F4E-9879-39E9979E062B}"/>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'TimeFrame Analysis'!$AH$14:$AH$20</c:f>
              <c:strCache>
                <c:ptCount val="7"/>
                <c:pt idx="0">
                  <c:v>Sun</c:v>
                </c:pt>
                <c:pt idx="1">
                  <c:v>Mon</c:v>
                </c:pt>
                <c:pt idx="2">
                  <c:v>Tue</c:v>
                </c:pt>
                <c:pt idx="3">
                  <c:v>Wed</c:v>
                </c:pt>
                <c:pt idx="4">
                  <c:v>Thu</c:v>
                </c:pt>
                <c:pt idx="5">
                  <c:v>Fri</c:v>
                </c:pt>
                <c:pt idx="6">
                  <c:v>Sat</c:v>
                </c:pt>
              </c:strCache>
            </c:strRef>
          </c:cat>
          <c:val>
            <c:numRef>
              <c:f>'TimeFrame Analysis'!$AI$14:$AI$20</c:f>
              <c:numCache>
                <c:formatCode>[&gt;=1000000]"$"0.0,,"M";[&gt;=1000]"$"0.0,"K";"$"0</c:formatCode>
                <c:ptCount val="7"/>
                <c:pt idx="0">
                  <c:v>76583.930000000022</c:v>
                </c:pt>
                <c:pt idx="1">
                  <c:v>77556.669999999925</c:v>
                </c:pt>
                <c:pt idx="2">
                  <c:v>84804.000000000044</c:v>
                </c:pt>
                <c:pt idx="3">
                  <c:v>80319.860000000044</c:v>
                </c:pt>
                <c:pt idx="4">
                  <c:v>79252.449999999953</c:v>
                </c:pt>
                <c:pt idx="5">
                  <c:v>81134.320000000022</c:v>
                </c:pt>
                <c:pt idx="6">
                  <c:v>78530.189999999973</c:v>
                </c:pt>
              </c:numCache>
            </c:numRef>
          </c:val>
          <c:extLst>
            <c:ext xmlns:c15="http://schemas.microsoft.com/office/drawing/2012/chart" uri="{02D57815-91ED-43cb-92C2-25804820EDAC}">
              <c15:datalabelsRange>
                <c15:f>'TimeFrame Analysis'!$AJ$3:$AJ$9</c15:f>
                <c15:dlblRangeCache>
                  <c:ptCount val="7"/>
                  <c:pt idx="1">
                    <c:v>+1.27%</c:v>
                  </c:pt>
                  <c:pt idx="2">
                    <c:v>+9.34%</c:v>
                  </c:pt>
                  <c:pt idx="3">
                    <c:v>-5.29%</c:v>
                  </c:pt>
                  <c:pt idx="4">
                    <c:v>-1.33%</c:v>
                  </c:pt>
                  <c:pt idx="5">
                    <c:v>+2.37%</c:v>
                  </c:pt>
                  <c:pt idx="6">
                    <c:v>-3.21%</c:v>
                  </c:pt>
                </c15:dlblRangeCache>
              </c15:datalabelsRange>
            </c:ext>
            <c:ext xmlns:c16="http://schemas.microsoft.com/office/drawing/2014/chart" uri="{C3380CC4-5D6E-409C-BE32-E72D297353CC}">
              <c16:uniqueId val="{00000007-511B-4F4E-9879-39E9979E062B}"/>
            </c:ext>
          </c:extLst>
        </c:ser>
        <c:ser>
          <c:idx val="1"/>
          <c:order val="1"/>
          <c:tx>
            <c:strRef>
              <c:f>'TimeFrame Analysis'!$AK$13</c:f>
              <c:strCache>
                <c:ptCount val="1"/>
                <c:pt idx="0">
                  <c:v>Highlight</c:v>
                </c:pt>
              </c:strCache>
            </c:strRef>
          </c:tx>
          <c:spPr>
            <a:solidFill>
              <a:srgbClr val="2D6BCE"/>
            </a:solidFill>
            <a:ln>
              <a:noFill/>
            </a:ln>
            <a:effectLst/>
          </c:spPr>
          <c:invertIfNegative val="0"/>
          <c:val>
            <c:numRef>
              <c:f>'TimeFrame Analysis'!$AK$14:$AK$20</c:f>
              <c:numCache>
                <c:formatCode>[&gt;=1000000]"$"0.0,,"M";[&gt;=1000]"$"0.0,"K";"$"0</c:formatCode>
                <c:ptCount val="7"/>
                <c:pt idx="0">
                  <c:v>0</c:v>
                </c:pt>
                <c:pt idx="1">
                  <c:v>0</c:v>
                </c:pt>
                <c:pt idx="2">
                  <c:v>84804.000000000044</c:v>
                </c:pt>
                <c:pt idx="3">
                  <c:v>80319.860000000044</c:v>
                </c:pt>
                <c:pt idx="4">
                  <c:v>0</c:v>
                </c:pt>
                <c:pt idx="5">
                  <c:v>81134.320000000022</c:v>
                </c:pt>
                <c:pt idx="6">
                  <c:v>0</c:v>
                </c:pt>
              </c:numCache>
            </c:numRef>
          </c:val>
          <c:extLst>
            <c:ext xmlns:c16="http://schemas.microsoft.com/office/drawing/2014/chart" uri="{C3380CC4-5D6E-409C-BE32-E72D297353CC}">
              <c16:uniqueId val="{00000008-511B-4F4E-9879-39E9979E062B}"/>
            </c:ext>
          </c:extLst>
        </c:ser>
        <c:dLbls>
          <c:showLegendKey val="0"/>
          <c:showVal val="0"/>
          <c:showCatName val="0"/>
          <c:showSerName val="0"/>
          <c:showPercent val="0"/>
          <c:showBubbleSize val="0"/>
        </c:dLbls>
        <c:gapWidth val="149"/>
        <c:overlap val="100"/>
        <c:axId val="1898325856"/>
        <c:axId val="1898328256"/>
      </c:barChart>
      <c:lineChart>
        <c:grouping val="standard"/>
        <c:varyColors val="0"/>
        <c:ser>
          <c:idx val="2"/>
          <c:order val="2"/>
          <c:tx>
            <c:strRef>
              <c:f>'TimeFrame Analysis'!$AJ$13</c:f>
              <c:strCache>
                <c:ptCount val="1"/>
                <c:pt idx="0">
                  <c:v>Average</c:v>
                </c:pt>
              </c:strCache>
            </c:strRef>
          </c:tx>
          <c:spPr>
            <a:ln w="19050" cap="rnd">
              <a:solidFill>
                <a:srgbClr val="1E1E24"/>
              </a:solidFill>
              <a:prstDash val="sysDash"/>
              <a:round/>
            </a:ln>
            <a:effectLst/>
          </c:spPr>
          <c:marker>
            <c:symbol val="none"/>
          </c:marker>
          <c:val>
            <c:numRef>
              <c:f>'TimeFrame Analysis'!$AJ$14:$AJ$20</c:f>
              <c:numCache>
                <c:formatCode>[&gt;=1000000]"$"0.0,,"M";[&gt;=1000]"$"0.0,"K";"$"0</c:formatCode>
                <c:ptCount val="7"/>
                <c:pt idx="0">
                  <c:v>79740.202857142853</c:v>
                </c:pt>
                <c:pt idx="1">
                  <c:v>79740.202857142853</c:v>
                </c:pt>
                <c:pt idx="2">
                  <c:v>79740.202857142853</c:v>
                </c:pt>
                <c:pt idx="3">
                  <c:v>79740.202857142853</c:v>
                </c:pt>
                <c:pt idx="4">
                  <c:v>79740.202857142853</c:v>
                </c:pt>
                <c:pt idx="5">
                  <c:v>79740.202857142853</c:v>
                </c:pt>
                <c:pt idx="6">
                  <c:v>79740.202857142853</c:v>
                </c:pt>
              </c:numCache>
            </c:numRef>
          </c:val>
          <c:smooth val="0"/>
          <c:extLst>
            <c:ext xmlns:c16="http://schemas.microsoft.com/office/drawing/2014/chart" uri="{C3380CC4-5D6E-409C-BE32-E72D297353CC}">
              <c16:uniqueId val="{00000009-511B-4F4E-9879-39E9979E062B}"/>
            </c:ext>
          </c:extLst>
        </c:ser>
        <c:dLbls>
          <c:showLegendKey val="0"/>
          <c:showVal val="0"/>
          <c:showCatName val="0"/>
          <c:showSerName val="0"/>
          <c:showPercent val="0"/>
          <c:showBubbleSize val="0"/>
        </c:dLbls>
        <c:marker val="1"/>
        <c:smooth val="0"/>
        <c:axId val="1898325856"/>
        <c:axId val="1898328256"/>
      </c:lineChart>
      <c:catAx>
        <c:axId val="1898325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898328256"/>
        <c:crosses val="autoZero"/>
        <c:auto val="1"/>
        <c:lblAlgn val="ctr"/>
        <c:lblOffset val="100"/>
        <c:noMultiLvlLbl val="0"/>
      </c:catAx>
      <c:valAx>
        <c:axId val="1898328256"/>
        <c:scaling>
          <c:orientation val="minMax"/>
        </c:scaling>
        <c:delete val="1"/>
        <c:axPos val="l"/>
        <c:numFmt formatCode="[&gt;=1000000]&quot;$&quot;0.0,,&quot;M&quot;;[&gt;=1000]&quot;$&quot;0.0,&quot;K&quot;;&quot;$&quot;0" sourceLinked="1"/>
        <c:majorTickMark val="out"/>
        <c:minorTickMark val="none"/>
        <c:tickLblPos val="nextTo"/>
        <c:crossAx val="18983258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'Profit Analysis'!$K$16</c:f>
              <c:strCache>
                <c:ptCount val="1"/>
                <c:pt idx="0">
                  <c:v>Profit Margin</c:v>
                </c:pt>
              </c:strCache>
            </c:strRef>
          </c:tx>
          <c:spPr>
            <a:solidFill>
              <a:schemeClr val="accent1"/>
            </a:solidFill>
            <a:ln>
              <a:noFill/>
            </a:ln>
            <a:effectLst/>
          </c:spPr>
          <c:invertIfNegative val="0"/>
          <c:cat>
            <c:strRef>
              <c:f>'Profit Analysis'!$J$17:$J$21</c:f>
              <c:strCache>
                <c:ptCount val="5"/>
                <c:pt idx="0">
                  <c:v>Washington</c:v>
                </c:pt>
                <c:pt idx="1">
                  <c:v>California</c:v>
                </c:pt>
                <c:pt idx="2">
                  <c:v>Michigan</c:v>
                </c:pt>
                <c:pt idx="3">
                  <c:v>Virginia</c:v>
                </c:pt>
                <c:pt idx="4">
                  <c:v>Missouri</c:v>
                </c:pt>
              </c:strCache>
            </c:strRef>
          </c:cat>
          <c:val>
            <c:numRef>
              <c:f>'Profit Analysis'!$K$17:$K$21</c:f>
              <c:numCache>
                <c:formatCode>[&gt;=1000000]"$"0.0,,"M";[&gt;=1000]"$"0.0,"K";"$"0</c:formatCode>
                <c:ptCount val="5"/>
                <c:pt idx="0">
                  <c:v>134907.56</c:v>
                </c:pt>
                <c:pt idx="1">
                  <c:v>132555.79000000024</c:v>
                </c:pt>
                <c:pt idx="2">
                  <c:v>132061.01999999973</c:v>
                </c:pt>
                <c:pt idx="3">
                  <c:v>131335.97000000015</c:v>
                </c:pt>
                <c:pt idx="4">
                  <c:v>128176.22000000032</c:v>
                </c:pt>
              </c:numCache>
            </c:numRef>
          </c:val>
          <c:extLst>
            <c:ext xmlns:c16="http://schemas.microsoft.com/office/drawing/2014/chart" uri="{C3380CC4-5D6E-409C-BE32-E72D297353CC}">
              <c16:uniqueId val="{00000000-5E05-4ABC-B21E-7C2E8170C917}"/>
            </c:ext>
          </c:extLst>
        </c:ser>
        <c:dLbls>
          <c:showLegendKey val="0"/>
          <c:showVal val="0"/>
          <c:showCatName val="0"/>
          <c:showSerName val="0"/>
          <c:showPercent val="0"/>
          <c:showBubbleSize val="0"/>
        </c:dLbls>
        <c:gapWidth val="219"/>
        <c:overlap val="-27"/>
        <c:axId val="67557392"/>
        <c:axId val="67557872"/>
      </c:barChart>
      <c:catAx>
        <c:axId val="6755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57872"/>
        <c:crosses val="autoZero"/>
        <c:auto val="1"/>
        <c:lblAlgn val="ctr"/>
        <c:lblOffset val="100"/>
        <c:noMultiLvlLbl val="0"/>
      </c:catAx>
      <c:valAx>
        <c:axId val="67557872"/>
        <c:scaling>
          <c:orientation val="minMax"/>
        </c:scaling>
        <c:delete val="1"/>
        <c:axPos val="l"/>
        <c:numFmt formatCode="[&gt;=1000000]&quot;$&quot;0.0,,&quot;M&quot;;[&gt;=1000]&quot;$&quot;0.0,&quot;K&quot;;&quot;$&quot;0" sourceLinked="1"/>
        <c:majorTickMark val="none"/>
        <c:minorTickMark val="none"/>
        <c:tickLblPos val="nextTo"/>
        <c:crossAx val="67557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checked="Checked" firstButton="1" fmlaLink="'Profit Analysis'!$D$3:$D$4"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Drop" dropStyle="combo" dx="31" fmlaLink="'Profit Analysis'!$D$4" fmlaRange="'Profit Analysis'!$F$3:$F$4"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webextension" Target="../webextensions/webextension1.xml"/><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7"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image" Target="../media/image6.emf"/><Relationship Id="rId4"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14</xdr:col>
      <xdr:colOff>196850</xdr:colOff>
      <xdr:row>23</xdr:row>
      <xdr:rowOff>44450</xdr:rowOff>
    </xdr:from>
    <xdr:to>
      <xdr:col>17</xdr:col>
      <xdr:colOff>215900</xdr:colOff>
      <xdr:row>32</xdr:row>
      <xdr:rowOff>114300</xdr:rowOff>
    </xdr:to>
    <xdr:sp macro="" textlink="">
      <xdr:nvSpPr>
        <xdr:cNvPr id="2093" name="Oval 2092">
          <a:extLst>
            <a:ext uri="{FF2B5EF4-FFF2-40B4-BE49-F238E27FC236}">
              <a16:creationId xmlns:a16="http://schemas.microsoft.com/office/drawing/2014/main" id="{00000000-0008-0000-0400-00002D080000}"/>
            </a:ext>
          </a:extLst>
        </xdr:cNvPr>
        <xdr:cNvSpPr/>
      </xdr:nvSpPr>
      <xdr:spPr>
        <a:xfrm>
          <a:off x="8731250" y="4279900"/>
          <a:ext cx="1847850" cy="1727200"/>
        </a:xfrm>
        <a:prstGeom prst="ellipse">
          <a:avLst/>
        </a:prstGeom>
        <a:solidFill>
          <a:srgbClr val="EBE9E9">
            <a:alpha val="63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190500</xdr:colOff>
      <xdr:row>26</xdr:row>
      <xdr:rowOff>50800</xdr:rowOff>
    </xdr:from>
    <xdr:to>
      <xdr:col>5</xdr:col>
      <xdr:colOff>510687</xdr:colOff>
      <xdr:row>31</xdr:row>
      <xdr:rowOff>165100</xdr:rowOff>
    </xdr:to>
    <xdr:sp macro="" textlink="">
      <xdr:nvSpPr>
        <xdr:cNvPr id="2092" name="Oval 2091">
          <a:extLst>
            <a:ext uri="{FF2B5EF4-FFF2-40B4-BE49-F238E27FC236}">
              <a16:creationId xmlns:a16="http://schemas.microsoft.com/office/drawing/2014/main" id="{00000000-0008-0000-0400-00002C080000}"/>
            </a:ext>
          </a:extLst>
        </xdr:cNvPr>
        <xdr:cNvSpPr/>
      </xdr:nvSpPr>
      <xdr:spPr>
        <a:xfrm>
          <a:off x="2628900" y="4838700"/>
          <a:ext cx="929787" cy="1035050"/>
        </a:xfrm>
        <a:prstGeom prst="ellipse">
          <a:avLst/>
        </a:prstGeom>
        <a:solidFill>
          <a:srgbClr val="DEE2D6">
            <a:alpha val="63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539750</xdr:colOff>
      <xdr:row>0</xdr:row>
      <xdr:rowOff>139700</xdr:rowOff>
    </xdr:from>
    <xdr:to>
      <xdr:col>18</xdr:col>
      <xdr:colOff>107950</xdr:colOff>
      <xdr:row>11</xdr:row>
      <xdr:rowOff>120650</xdr:rowOff>
    </xdr:to>
    <xdr:sp macro="" textlink="">
      <xdr:nvSpPr>
        <xdr:cNvPr id="2091" name="Oval 2090">
          <a:extLst>
            <a:ext uri="{FF2B5EF4-FFF2-40B4-BE49-F238E27FC236}">
              <a16:creationId xmlns:a16="http://schemas.microsoft.com/office/drawing/2014/main" id="{00000000-0008-0000-0400-00002B080000}"/>
            </a:ext>
          </a:extLst>
        </xdr:cNvPr>
        <xdr:cNvSpPr/>
      </xdr:nvSpPr>
      <xdr:spPr>
        <a:xfrm>
          <a:off x="9074150" y="139700"/>
          <a:ext cx="2006600" cy="2006600"/>
        </a:xfrm>
        <a:prstGeom prst="ellipse">
          <a:avLst/>
        </a:prstGeom>
        <a:solidFill>
          <a:srgbClr val="DEE2D6">
            <a:alpha val="63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5</xdr:row>
      <xdr:rowOff>6350</xdr:rowOff>
    </xdr:from>
    <xdr:to>
      <xdr:col>4</xdr:col>
      <xdr:colOff>88900</xdr:colOff>
      <xdr:row>18</xdr:row>
      <xdr:rowOff>158750</xdr:rowOff>
    </xdr:to>
    <xdr:sp macro="" textlink="">
      <xdr:nvSpPr>
        <xdr:cNvPr id="2090" name="Oval 2089">
          <a:extLst>
            <a:ext uri="{FF2B5EF4-FFF2-40B4-BE49-F238E27FC236}">
              <a16:creationId xmlns:a16="http://schemas.microsoft.com/office/drawing/2014/main" id="{00000000-0008-0000-0400-00002A080000}"/>
            </a:ext>
          </a:extLst>
        </xdr:cNvPr>
        <xdr:cNvSpPr/>
      </xdr:nvSpPr>
      <xdr:spPr>
        <a:xfrm>
          <a:off x="0" y="927100"/>
          <a:ext cx="2527300" cy="2546350"/>
        </a:xfrm>
        <a:prstGeom prst="ellipse">
          <a:avLst/>
        </a:prstGeom>
        <a:solidFill>
          <a:srgbClr val="EBE9E9">
            <a:alpha val="63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330200</xdr:colOff>
      <xdr:row>0</xdr:row>
      <xdr:rowOff>0</xdr:rowOff>
    </xdr:from>
    <xdr:to>
      <xdr:col>22</xdr:col>
      <xdr:colOff>428625</xdr:colOff>
      <xdr:row>31</xdr:row>
      <xdr:rowOff>101601</xdr:rowOff>
    </xdr:to>
    <xdr:grpSp>
      <xdr:nvGrpSpPr>
        <xdr:cNvPr id="56" name="Group 55">
          <a:extLst>
            <a:ext uri="{FF2B5EF4-FFF2-40B4-BE49-F238E27FC236}">
              <a16:creationId xmlns:a16="http://schemas.microsoft.com/office/drawing/2014/main" id="{00000000-0008-0000-0400-000038000000}"/>
            </a:ext>
          </a:extLst>
        </xdr:cNvPr>
        <xdr:cNvGrpSpPr/>
      </xdr:nvGrpSpPr>
      <xdr:grpSpPr>
        <a:xfrm>
          <a:off x="10083800" y="0"/>
          <a:ext cx="3756025" cy="5810251"/>
          <a:chOff x="9350167" y="0"/>
          <a:chExt cx="4489659" cy="5810251"/>
        </a:xfrm>
        <a:solidFill>
          <a:srgbClr val="F3F8F2"/>
        </a:solidFill>
        <a:effectLst>
          <a:outerShdw blurRad="127000" dist="63500" dir="5400000" algn="ctr" rotWithShape="0">
            <a:schemeClr val="bg1">
              <a:lumMod val="75000"/>
              <a:alpha val="50000"/>
            </a:schemeClr>
          </a:outerShdw>
        </a:effectLst>
      </xdr:grpSpPr>
      <xdr:sp macro="" textlink="">
        <xdr:nvSpPr>
          <xdr:cNvPr id="3" name="Teardrop 2">
            <a:extLst>
              <a:ext uri="{FF2B5EF4-FFF2-40B4-BE49-F238E27FC236}">
                <a16:creationId xmlns:a16="http://schemas.microsoft.com/office/drawing/2014/main" id="{00000000-0008-0000-0400-000003000000}"/>
              </a:ext>
            </a:extLst>
          </xdr:cNvPr>
          <xdr:cNvSpPr/>
        </xdr:nvSpPr>
        <xdr:spPr>
          <a:xfrm rot="16857456">
            <a:off x="9487997" y="1458421"/>
            <a:ext cx="4331654" cy="4372005"/>
          </a:xfrm>
          <a:prstGeom prst="teardrop">
            <a:avLst>
              <a:gd name="adj" fmla="val 151894"/>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00000000-0008-0000-0400-000004000000}"/>
              </a:ext>
            </a:extLst>
          </xdr:cNvPr>
          <xdr:cNvSpPr/>
        </xdr:nvSpPr>
        <xdr:spPr>
          <a:xfrm>
            <a:off x="9660192" y="1"/>
            <a:ext cx="3813324" cy="1743372"/>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00000000-0008-0000-0400-000005000000}"/>
              </a:ext>
            </a:extLst>
          </xdr:cNvPr>
          <xdr:cNvSpPr/>
        </xdr:nvSpPr>
        <xdr:spPr>
          <a:xfrm>
            <a:off x="9350167" y="0"/>
            <a:ext cx="630141" cy="357004"/>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444500</xdr:colOff>
      <xdr:row>1</xdr:row>
      <xdr:rowOff>127000</xdr:rowOff>
    </xdr:from>
    <xdr:to>
      <xdr:col>14</xdr:col>
      <xdr:colOff>438150</xdr:colOff>
      <xdr:row>4</xdr:row>
      <xdr:rowOff>38100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444500" y="311150"/>
          <a:ext cx="8528050" cy="463550"/>
        </a:xfrm>
        <a:prstGeom prst="rect">
          <a:avLst/>
        </a:prstGeom>
        <a:gradFill flip="none" rotWithShape="1">
          <a:gsLst>
            <a:gs pos="79000">
              <a:srgbClr val="F3F8F2"/>
            </a:gs>
            <a:gs pos="27000">
              <a:srgbClr val="F3F8F2"/>
            </a:gs>
            <a:gs pos="0">
              <a:srgbClr val="F3F8F2"/>
            </a:gs>
            <a:gs pos="54000">
              <a:schemeClr val="bg1"/>
            </a:gs>
            <a:gs pos="100000">
              <a:srgbClr val="F3F8F2"/>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463550</xdr:colOff>
      <xdr:row>6</xdr:row>
      <xdr:rowOff>12700</xdr:rowOff>
    </xdr:from>
    <xdr:to>
      <xdr:col>16</xdr:col>
      <xdr:colOff>120650</xdr:colOff>
      <xdr:row>30</xdr:row>
      <xdr:rowOff>107950</xdr:rowOff>
    </xdr:to>
    <xdr:sp macro="" textlink="">
      <xdr:nvSpPr>
        <xdr:cNvPr id="2053" name="Rectangle: Diagonal Corners Rounded 2052">
          <a:extLst>
            <a:ext uri="{FF2B5EF4-FFF2-40B4-BE49-F238E27FC236}">
              <a16:creationId xmlns:a16="http://schemas.microsoft.com/office/drawing/2014/main" id="{00000000-0008-0000-0400-000005080000}"/>
            </a:ext>
          </a:extLst>
        </xdr:cNvPr>
        <xdr:cNvSpPr/>
      </xdr:nvSpPr>
      <xdr:spPr>
        <a:xfrm>
          <a:off x="463550" y="1117600"/>
          <a:ext cx="9410700" cy="4514850"/>
        </a:xfrm>
        <a:prstGeom prst="round2DiagRect">
          <a:avLst>
            <a:gd name="adj1" fmla="val 7666"/>
            <a:gd name="adj2" fmla="val 0"/>
          </a:avLst>
        </a:prstGeom>
        <a:solidFill>
          <a:srgbClr val="F3F8F2"/>
        </a:solidFill>
        <a:ln>
          <a:noFill/>
        </a:ln>
        <a:effectLst>
          <a:outerShdw blurRad="127000" dist="63500" algn="l" rotWithShape="0">
            <a:schemeClr val="bg1">
              <a:lumMod val="75000"/>
              <a:alpha val="5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461846</xdr:colOff>
      <xdr:row>6</xdr:row>
      <xdr:rowOff>165100</xdr:rowOff>
    </xdr:from>
    <xdr:to>
      <xdr:col>15</xdr:col>
      <xdr:colOff>588286</xdr:colOff>
      <xdr:row>30</xdr:row>
      <xdr:rowOff>133350</xdr:rowOff>
    </xdr:to>
    <xdr:sp macro="" textlink="">
      <xdr:nvSpPr>
        <xdr:cNvPr id="2054" name="Rectangle: Diagonal Corners Rounded 2053">
          <a:extLst>
            <a:ext uri="{FF2B5EF4-FFF2-40B4-BE49-F238E27FC236}">
              <a16:creationId xmlns:a16="http://schemas.microsoft.com/office/drawing/2014/main" id="{00000000-0008-0000-0400-000006080000}"/>
            </a:ext>
          </a:extLst>
        </xdr:cNvPr>
        <xdr:cNvSpPr/>
      </xdr:nvSpPr>
      <xdr:spPr>
        <a:xfrm>
          <a:off x="461846" y="1270000"/>
          <a:ext cx="9270440" cy="4387850"/>
        </a:xfrm>
        <a:prstGeom prst="round2DiagRect">
          <a:avLst>
            <a:gd name="adj1" fmla="val 8852"/>
            <a:gd name="adj2" fmla="val 0"/>
          </a:avLst>
        </a:prstGeom>
        <a:solidFill>
          <a:srgbClr val="DEE2D6"/>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50800</xdr:colOff>
      <xdr:row>7</xdr:row>
      <xdr:rowOff>60325</xdr:rowOff>
    </xdr:from>
    <xdr:to>
      <xdr:col>15</xdr:col>
      <xdr:colOff>501650</xdr:colOff>
      <xdr:row>30</xdr:row>
      <xdr:rowOff>28575</xdr:rowOff>
    </xdr:to>
    <xdr:sp macro="" textlink="">
      <xdr:nvSpPr>
        <xdr:cNvPr id="2055" name="Rectangle: Diagonal Corners Rounded 2054">
          <a:extLst>
            <a:ext uri="{FF2B5EF4-FFF2-40B4-BE49-F238E27FC236}">
              <a16:creationId xmlns:a16="http://schemas.microsoft.com/office/drawing/2014/main" id="{00000000-0008-0000-0400-000007080000}"/>
            </a:ext>
          </a:extLst>
        </xdr:cNvPr>
        <xdr:cNvSpPr/>
      </xdr:nvSpPr>
      <xdr:spPr>
        <a:xfrm>
          <a:off x="3098800" y="1349375"/>
          <a:ext cx="6546850" cy="4203700"/>
        </a:xfrm>
        <a:prstGeom prst="round2DiagRect">
          <a:avLst>
            <a:gd name="adj1" fmla="val 7755"/>
            <a:gd name="adj2" fmla="val 0"/>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552450</xdr:colOff>
      <xdr:row>8</xdr:row>
      <xdr:rowOff>127000</xdr:rowOff>
    </xdr:from>
    <xdr:to>
      <xdr:col>4</xdr:col>
      <xdr:colOff>393700</xdr:colOff>
      <xdr:row>17</xdr:row>
      <xdr:rowOff>146050</xdr:rowOff>
    </xdr:to>
    <mc:AlternateContent xmlns:mc="http://schemas.openxmlformats.org/markup-compatibility/2006" xmlns:a14="http://schemas.microsoft.com/office/drawing/2010/main">
      <mc:Choice Requires="a14">
        <xdr:graphicFrame macro="">
          <xdr:nvGraphicFramePr>
            <xdr:cNvPr id="2061" name="Month">
              <a:extLst>
                <a:ext uri="{FF2B5EF4-FFF2-40B4-BE49-F238E27FC236}">
                  <a16:creationId xmlns:a16="http://schemas.microsoft.com/office/drawing/2014/main" id="{00000000-0008-0000-0400-00000D08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52450" y="1600200"/>
              <a:ext cx="227965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463550</xdr:colOff>
      <xdr:row>18</xdr:row>
      <xdr:rowOff>158750</xdr:rowOff>
    </xdr:from>
    <xdr:to>
      <xdr:col>4</xdr:col>
      <xdr:colOff>387350</xdr:colOff>
      <xdr:row>21</xdr:row>
      <xdr:rowOff>146050</xdr:rowOff>
    </xdr:to>
    <xdr:grpSp>
      <xdr:nvGrpSpPr>
        <xdr:cNvPr id="2087" name="Group 2086">
          <a:extLst>
            <a:ext uri="{FF2B5EF4-FFF2-40B4-BE49-F238E27FC236}">
              <a16:creationId xmlns:a16="http://schemas.microsoft.com/office/drawing/2014/main" id="{00000000-0008-0000-0400-000027080000}"/>
            </a:ext>
          </a:extLst>
        </xdr:cNvPr>
        <xdr:cNvGrpSpPr/>
      </xdr:nvGrpSpPr>
      <xdr:grpSpPr>
        <a:xfrm>
          <a:off x="463550" y="3473450"/>
          <a:ext cx="2362200" cy="539750"/>
          <a:chOff x="463550" y="3473450"/>
          <a:chExt cx="2362200" cy="539750"/>
        </a:xfrm>
      </xdr:grpSpPr>
      <xdr:sp macro="" textlink="">
        <xdr:nvSpPr>
          <xdr:cNvPr id="2067" name="Rectangle: Diagonal Corners Rounded 2066">
            <a:extLst>
              <a:ext uri="{FF2B5EF4-FFF2-40B4-BE49-F238E27FC236}">
                <a16:creationId xmlns:a16="http://schemas.microsoft.com/office/drawing/2014/main" id="{00000000-0008-0000-0400-000013080000}"/>
              </a:ext>
            </a:extLst>
          </xdr:cNvPr>
          <xdr:cNvSpPr/>
        </xdr:nvSpPr>
        <xdr:spPr>
          <a:xfrm>
            <a:off x="463550" y="3473450"/>
            <a:ext cx="2362200" cy="539750"/>
          </a:xfrm>
          <a:prstGeom prst="round2DiagRect">
            <a:avLst>
              <a:gd name="adj1" fmla="val 26182"/>
              <a:gd name="adj2" fmla="val 0"/>
            </a:avLst>
          </a:prstGeom>
          <a:solidFill>
            <a:srgbClr val="F3F8F2"/>
          </a:solidFill>
          <a:ln>
            <a:noFill/>
          </a:ln>
          <a:effectLst>
            <a:outerShdw blurRad="127000" dist="63500" algn="l" rotWithShape="0">
              <a:schemeClr val="bg1">
                <a:lumMod val="75000"/>
                <a:alpha val="5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68" name="Oval 2067">
            <a:extLst>
              <a:ext uri="{FF2B5EF4-FFF2-40B4-BE49-F238E27FC236}">
                <a16:creationId xmlns:a16="http://schemas.microsoft.com/office/drawing/2014/main" id="{00000000-0008-0000-0400-000014080000}"/>
              </a:ext>
            </a:extLst>
          </xdr:cNvPr>
          <xdr:cNvSpPr/>
        </xdr:nvSpPr>
        <xdr:spPr>
          <a:xfrm>
            <a:off x="558800" y="3644900"/>
            <a:ext cx="196850" cy="196850"/>
          </a:xfrm>
          <a:prstGeom prst="ellipse">
            <a:avLst/>
          </a:prstGeom>
          <a:solidFill>
            <a:srgbClr val="DEE2D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71" name="TextBox 2070">
            <a:extLst>
              <a:ext uri="{FF2B5EF4-FFF2-40B4-BE49-F238E27FC236}">
                <a16:creationId xmlns:a16="http://schemas.microsoft.com/office/drawing/2014/main" id="{00000000-0008-0000-0400-000017080000}"/>
              </a:ext>
            </a:extLst>
          </xdr:cNvPr>
          <xdr:cNvSpPr txBox="1"/>
        </xdr:nvSpPr>
        <xdr:spPr>
          <a:xfrm>
            <a:off x="774700" y="3581400"/>
            <a:ext cx="10731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latin typeface="+mn-lt"/>
              </a:rPr>
              <a:t>Total Revenue</a:t>
            </a:r>
          </a:p>
        </xdr:txBody>
      </xdr:sp>
      <xdr:sp macro="" textlink="KPIs!$B$3">
        <xdr:nvSpPr>
          <xdr:cNvPr id="2075" name="TextBox 2074">
            <a:extLst>
              <a:ext uri="{FF2B5EF4-FFF2-40B4-BE49-F238E27FC236}">
                <a16:creationId xmlns:a16="http://schemas.microsoft.com/office/drawing/2014/main" id="{00000000-0008-0000-0400-00001B080000}"/>
              </a:ext>
            </a:extLst>
          </xdr:cNvPr>
          <xdr:cNvSpPr txBox="1"/>
        </xdr:nvSpPr>
        <xdr:spPr>
          <a:xfrm>
            <a:off x="1917700" y="3581400"/>
            <a:ext cx="7874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26D558-F4C3-4553-956D-C8CB2AF95598}" type="TxLink">
              <a:rPr lang="en-US" sz="1400" b="1" i="0" u="none" strike="noStrike">
                <a:solidFill>
                  <a:srgbClr val="000000"/>
                </a:solidFill>
                <a:latin typeface="Calibri"/>
                <a:cs typeface="Calibri"/>
              </a:rPr>
              <a:pPr algn="ctr"/>
              <a:t>$5.4M</a:t>
            </a:fld>
            <a:endParaRPr lang="en-US" sz="1400" b="1">
              <a:latin typeface="+mn-lt"/>
            </a:endParaRPr>
          </a:p>
        </xdr:txBody>
      </xdr:sp>
    </xdr:grpSp>
    <xdr:clientData/>
  </xdr:twoCellAnchor>
  <xdr:twoCellAnchor>
    <xdr:from>
      <xdr:col>0</xdr:col>
      <xdr:colOff>463550</xdr:colOff>
      <xdr:row>22</xdr:row>
      <xdr:rowOff>171450</xdr:rowOff>
    </xdr:from>
    <xdr:to>
      <xdr:col>4</xdr:col>
      <xdr:colOff>387350</xdr:colOff>
      <xdr:row>25</xdr:row>
      <xdr:rowOff>158750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463550" y="4222750"/>
          <a:ext cx="2362200" cy="539750"/>
          <a:chOff x="463550" y="4222750"/>
          <a:chExt cx="2362200" cy="539750"/>
        </a:xfrm>
      </xdr:grpSpPr>
      <xdr:sp macro="" textlink="">
        <xdr:nvSpPr>
          <xdr:cNvPr id="2065" name="Rectangle: Diagonal Corners Rounded 2064">
            <a:extLst>
              <a:ext uri="{FF2B5EF4-FFF2-40B4-BE49-F238E27FC236}">
                <a16:creationId xmlns:a16="http://schemas.microsoft.com/office/drawing/2014/main" id="{00000000-0008-0000-0400-000011080000}"/>
              </a:ext>
            </a:extLst>
          </xdr:cNvPr>
          <xdr:cNvSpPr/>
        </xdr:nvSpPr>
        <xdr:spPr>
          <a:xfrm>
            <a:off x="463550" y="4222750"/>
            <a:ext cx="2362200" cy="539750"/>
          </a:xfrm>
          <a:prstGeom prst="round2DiagRect">
            <a:avLst>
              <a:gd name="adj1" fmla="val 26182"/>
              <a:gd name="adj2" fmla="val 0"/>
            </a:avLst>
          </a:prstGeom>
          <a:solidFill>
            <a:srgbClr val="F3F8F2"/>
          </a:solidFill>
          <a:ln>
            <a:noFill/>
          </a:ln>
          <a:effectLst>
            <a:outerShdw blurRad="127000" dist="63500" algn="l" rotWithShape="0">
              <a:schemeClr val="bg1">
                <a:lumMod val="75000"/>
                <a:alpha val="5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69" name="Oval 2068">
            <a:extLst>
              <a:ext uri="{FF2B5EF4-FFF2-40B4-BE49-F238E27FC236}">
                <a16:creationId xmlns:a16="http://schemas.microsoft.com/office/drawing/2014/main" id="{00000000-0008-0000-0400-000015080000}"/>
              </a:ext>
            </a:extLst>
          </xdr:cNvPr>
          <xdr:cNvSpPr/>
        </xdr:nvSpPr>
        <xdr:spPr>
          <a:xfrm>
            <a:off x="558800" y="4394200"/>
            <a:ext cx="196850" cy="196850"/>
          </a:xfrm>
          <a:prstGeom prst="ellipse">
            <a:avLst/>
          </a:prstGeom>
          <a:solidFill>
            <a:srgbClr val="DEE2D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72" name="TextBox 2071">
            <a:extLst>
              <a:ext uri="{FF2B5EF4-FFF2-40B4-BE49-F238E27FC236}">
                <a16:creationId xmlns:a16="http://schemas.microsoft.com/office/drawing/2014/main" id="{00000000-0008-0000-0400-000018080000}"/>
              </a:ext>
            </a:extLst>
          </xdr:cNvPr>
          <xdr:cNvSpPr txBox="1"/>
        </xdr:nvSpPr>
        <xdr:spPr>
          <a:xfrm>
            <a:off x="774700" y="4330700"/>
            <a:ext cx="9461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000" b="1">
                <a:solidFill>
                  <a:schemeClr val="dk1"/>
                </a:solidFill>
                <a:latin typeface="+mn-lt"/>
                <a:ea typeface="+mn-ea"/>
                <a:cs typeface="+mn-cs"/>
              </a:rPr>
              <a:t>Total Target</a:t>
            </a:r>
          </a:p>
        </xdr:txBody>
      </xdr:sp>
      <xdr:sp macro="" textlink="KPIs!$L$3">
        <xdr:nvSpPr>
          <xdr:cNvPr id="2078" name="TextBox 2077">
            <a:extLst>
              <a:ext uri="{FF2B5EF4-FFF2-40B4-BE49-F238E27FC236}">
                <a16:creationId xmlns:a16="http://schemas.microsoft.com/office/drawing/2014/main" id="{00000000-0008-0000-0400-00001E080000}"/>
              </a:ext>
            </a:extLst>
          </xdr:cNvPr>
          <xdr:cNvSpPr txBox="1"/>
        </xdr:nvSpPr>
        <xdr:spPr>
          <a:xfrm>
            <a:off x="1879600" y="4330700"/>
            <a:ext cx="8255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AB28F5-7A95-47F8-83AF-9D51EBE2048C}" type="TxLink">
              <a:rPr lang="en-US" sz="1400" b="1" i="0" u="none" strike="noStrike">
                <a:solidFill>
                  <a:srgbClr val="000000"/>
                </a:solidFill>
                <a:latin typeface="Calibri"/>
                <a:cs typeface="Calibri"/>
              </a:rPr>
              <a:pPr algn="ctr"/>
              <a:t>$5.3M</a:t>
            </a:fld>
            <a:endParaRPr lang="en-US" sz="1400" b="1">
              <a:latin typeface="+mn-lt"/>
            </a:endParaRPr>
          </a:p>
        </xdr:txBody>
      </xdr:sp>
    </xdr:grpSp>
    <xdr:clientData/>
  </xdr:twoCellAnchor>
  <xdr:twoCellAnchor>
    <xdr:from>
      <xdr:col>0</xdr:col>
      <xdr:colOff>463550</xdr:colOff>
      <xdr:row>27</xdr:row>
      <xdr:rowOff>0</xdr:rowOff>
    </xdr:from>
    <xdr:to>
      <xdr:col>4</xdr:col>
      <xdr:colOff>384302</xdr:colOff>
      <xdr:row>29</xdr:row>
      <xdr:rowOff>171450</xdr:rowOff>
    </xdr:to>
    <xdr:grpSp>
      <xdr:nvGrpSpPr>
        <xdr:cNvPr id="2089" name="Group 2088">
          <a:extLst>
            <a:ext uri="{FF2B5EF4-FFF2-40B4-BE49-F238E27FC236}">
              <a16:creationId xmlns:a16="http://schemas.microsoft.com/office/drawing/2014/main" id="{00000000-0008-0000-0400-000029080000}"/>
            </a:ext>
          </a:extLst>
        </xdr:cNvPr>
        <xdr:cNvGrpSpPr/>
      </xdr:nvGrpSpPr>
      <xdr:grpSpPr>
        <a:xfrm>
          <a:off x="463550" y="4972050"/>
          <a:ext cx="2359152" cy="539750"/>
          <a:chOff x="463550" y="4972050"/>
          <a:chExt cx="2359152" cy="539750"/>
        </a:xfrm>
      </xdr:grpSpPr>
      <xdr:sp macro="" textlink="">
        <xdr:nvSpPr>
          <xdr:cNvPr id="2066" name="Rectangle: Diagonal Corners Rounded 2065">
            <a:extLst>
              <a:ext uri="{FF2B5EF4-FFF2-40B4-BE49-F238E27FC236}">
                <a16:creationId xmlns:a16="http://schemas.microsoft.com/office/drawing/2014/main" id="{00000000-0008-0000-0400-000012080000}"/>
              </a:ext>
            </a:extLst>
          </xdr:cNvPr>
          <xdr:cNvSpPr/>
        </xdr:nvSpPr>
        <xdr:spPr>
          <a:xfrm>
            <a:off x="463550" y="4972050"/>
            <a:ext cx="2359152" cy="539750"/>
          </a:xfrm>
          <a:prstGeom prst="round2DiagRect">
            <a:avLst>
              <a:gd name="adj1" fmla="val 26182"/>
              <a:gd name="adj2" fmla="val 0"/>
            </a:avLst>
          </a:prstGeom>
          <a:solidFill>
            <a:srgbClr val="F3F8F2"/>
          </a:solidFill>
          <a:ln>
            <a:noFill/>
          </a:ln>
          <a:effectLst>
            <a:outerShdw blurRad="127000" dist="63500" algn="l" rotWithShape="0">
              <a:schemeClr val="bg1">
                <a:lumMod val="75000"/>
                <a:alpha val="5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70" name="Oval 2069">
            <a:extLst>
              <a:ext uri="{FF2B5EF4-FFF2-40B4-BE49-F238E27FC236}">
                <a16:creationId xmlns:a16="http://schemas.microsoft.com/office/drawing/2014/main" id="{00000000-0008-0000-0400-000016080000}"/>
              </a:ext>
            </a:extLst>
          </xdr:cNvPr>
          <xdr:cNvSpPr/>
        </xdr:nvSpPr>
        <xdr:spPr>
          <a:xfrm>
            <a:off x="558800" y="5143500"/>
            <a:ext cx="196850" cy="196850"/>
          </a:xfrm>
          <a:prstGeom prst="ellipse">
            <a:avLst/>
          </a:prstGeom>
          <a:solidFill>
            <a:srgbClr val="DEE2D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73" name="TextBox 2072">
            <a:extLst>
              <a:ext uri="{FF2B5EF4-FFF2-40B4-BE49-F238E27FC236}">
                <a16:creationId xmlns:a16="http://schemas.microsoft.com/office/drawing/2014/main" id="{00000000-0008-0000-0400-000019080000}"/>
              </a:ext>
            </a:extLst>
          </xdr:cNvPr>
          <xdr:cNvSpPr txBox="1"/>
        </xdr:nvSpPr>
        <xdr:spPr>
          <a:xfrm>
            <a:off x="774700" y="5080000"/>
            <a:ext cx="9461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000" b="1">
                <a:solidFill>
                  <a:schemeClr val="dk1"/>
                </a:solidFill>
                <a:latin typeface="+mn-lt"/>
                <a:ea typeface="+mn-ea"/>
                <a:cs typeface="+mn-cs"/>
              </a:rPr>
              <a:t>% Variance</a:t>
            </a:r>
          </a:p>
        </xdr:txBody>
      </xdr:sp>
      <mc:AlternateContent xmlns:mc="http://schemas.openxmlformats.org/markup-compatibility/2006" xmlns:a14="http://schemas.microsoft.com/office/drawing/2010/main">
        <mc:Choice Requires="a14">
          <xdr:pic>
            <xdr:nvPicPr>
              <xdr:cNvPr id="2083" name="Picture 2082">
                <a:extLst>
                  <a:ext uri="{FF2B5EF4-FFF2-40B4-BE49-F238E27FC236}">
                    <a16:creationId xmlns:a16="http://schemas.microsoft.com/office/drawing/2014/main" id="{00000000-0008-0000-0400-000023080000}"/>
                  </a:ext>
                </a:extLst>
              </xdr:cNvPr>
              <xdr:cNvPicPr>
                <a:picLocks noChangeAspect="1" noChangeArrowheads="1"/>
                <a:extLst>
                  <a:ext uri="{84589F7E-364E-4C9E-8A38-B11213B215E9}">
                    <a14:cameraTool cellRange="KPIs!$D$8" spid="_x0000_s2104"/>
                  </a:ext>
                </a:extLst>
              </xdr:cNvPicPr>
            </xdr:nvPicPr>
            <xdr:blipFill>
              <a:blip xmlns:r="http://schemas.openxmlformats.org/officeDocument/2006/relationships" r:embed="rId1"/>
              <a:srcRect/>
              <a:stretch>
                <a:fillRect/>
              </a:stretch>
            </xdr:blipFill>
            <xdr:spPr bwMode="auto">
              <a:xfrm>
                <a:off x="1866900" y="5121275"/>
                <a:ext cx="838200" cy="2413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5</xdr:col>
      <xdr:colOff>165100</xdr:colOff>
      <xdr:row>8</xdr:row>
      <xdr:rowOff>31750</xdr:rowOff>
    </xdr:from>
    <xdr:to>
      <xdr:col>15</xdr:col>
      <xdr:colOff>425450</xdr:colOff>
      <xdr:row>29</xdr:row>
      <xdr:rowOff>73025</xdr:rowOff>
    </xdr:to>
    <mc:AlternateContent xmlns:mc="http://schemas.openxmlformats.org/markup-compatibility/2006">
      <mc:Choice xmlns:we="http://schemas.microsoft.com/office/webextensions/webextension/2010/11" Requires="we">
        <xdr:graphicFrame macro="">
          <xdr:nvGraphicFramePr>
            <xdr:cNvPr id="8" name="Add-in 7">
              <a:extLst>
                <a:ext uri="{FF2B5EF4-FFF2-40B4-BE49-F238E27FC236}">
                  <a16:creationId xmlns:a16="http://schemas.microsoft.com/office/drawing/2014/main" id="{4F409661-43B6-499E-9942-C8A7F58B34CC}"/>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2"/>
            </a:graphicData>
          </a:graphic>
        </xdr:graphicFrame>
      </mc:Choice>
      <mc:Fallback>
        <xdr:pic>
          <xdr:nvPicPr>
            <xdr:cNvPr id="8" name="Add-in 7">
              <a:extLst>
                <a:ext uri="{FF2B5EF4-FFF2-40B4-BE49-F238E27FC236}">
                  <a16:creationId xmlns:a16="http://schemas.microsoft.com/office/drawing/2014/main" id="{4F409661-43B6-499E-9942-C8A7F58B34CC}"/>
                </a:ext>
              </a:extLst>
            </xdr:cNvPr>
            <xdr:cNvPicPr/>
          </xdr:nvPicPr>
          <xdr:blipFill>
            <a:blip xmlns:r="http://schemas.openxmlformats.org/officeDocument/2006/relationships" r:embed="rId3"/>
            <a:stretch>
              <a:fillRect/>
            </a:stretch>
          </xdr:blipFill>
          <xdr:spPr>
            <a:prstGeom prst="rect">
              <a:avLst/>
            </a:prstGeom>
          </xdr:spPr>
        </xdr:pic>
      </mc:Fallback>
    </mc:AlternateContent>
    <xdr:clientData/>
  </xdr:twoCellAnchor>
  <xdr:twoCellAnchor>
    <xdr:from>
      <xdr:col>5</xdr:col>
      <xdr:colOff>95250</xdr:colOff>
      <xdr:row>9</xdr:row>
      <xdr:rowOff>107950</xdr:rowOff>
    </xdr:from>
    <xdr:to>
      <xdr:col>6</xdr:col>
      <xdr:colOff>222250</xdr:colOff>
      <xdr:row>10</xdr:row>
      <xdr:rowOff>114300</xdr:rowOff>
    </xdr:to>
    <xdr:sp macro="" textlink="">
      <xdr:nvSpPr>
        <xdr:cNvPr id="2060" name="TextBox 2059">
          <a:extLst>
            <a:ext uri="{FF2B5EF4-FFF2-40B4-BE49-F238E27FC236}">
              <a16:creationId xmlns:a16="http://schemas.microsoft.com/office/drawing/2014/main" id="{00000000-0008-0000-0400-00000C080000}"/>
            </a:ext>
          </a:extLst>
        </xdr:cNvPr>
        <xdr:cNvSpPr txBox="1"/>
      </xdr:nvSpPr>
      <xdr:spPr>
        <a:xfrm>
          <a:off x="3143250" y="1765300"/>
          <a:ext cx="7366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1">
              <a:latin typeface="+mn-lt"/>
            </a:rPr>
            <a:t>Store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196850</xdr:colOff>
      <xdr:row>23</xdr:row>
      <xdr:rowOff>44450</xdr:rowOff>
    </xdr:from>
    <xdr:to>
      <xdr:col>17</xdr:col>
      <xdr:colOff>215900</xdr:colOff>
      <xdr:row>32</xdr:row>
      <xdr:rowOff>114300</xdr:rowOff>
    </xdr:to>
    <xdr:sp macro="" textlink="">
      <xdr:nvSpPr>
        <xdr:cNvPr id="2" name="Oval 1">
          <a:extLst>
            <a:ext uri="{FF2B5EF4-FFF2-40B4-BE49-F238E27FC236}">
              <a16:creationId xmlns:a16="http://schemas.microsoft.com/office/drawing/2014/main" id="{00000000-0008-0000-0500-000002000000}"/>
            </a:ext>
          </a:extLst>
        </xdr:cNvPr>
        <xdr:cNvSpPr/>
      </xdr:nvSpPr>
      <xdr:spPr>
        <a:xfrm>
          <a:off x="8731250" y="4279900"/>
          <a:ext cx="1847850" cy="1727200"/>
        </a:xfrm>
        <a:prstGeom prst="ellipse">
          <a:avLst/>
        </a:prstGeom>
        <a:solidFill>
          <a:srgbClr val="EBE9E9">
            <a:alpha val="63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190500</xdr:colOff>
      <xdr:row>26</xdr:row>
      <xdr:rowOff>50800</xdr:rowOff>
    </xdr:from>
    <xdr:to>
      <xdr:col>5</xdr:col>
      <xdr:colOff>510687</xdr:colOff>
      <xdr:row>31</xdr:row>
      <xdr:rowOff>165100</xdr:rowOff>
    </xdr:to>
    <xdr:sp macro="" textlink="">
      <xdr:nvSpPr>
        <xdr:cNvPr id="3" name="Oval 2">
          <a:extLst>
            <a:ext uri="{FF2B5EF4-FFF2-40B4-BE49-F238E27FC236}">
              <a16:creationId xmlns:a16="http://schemas.microsoft.com/office/drawing/2014/main" id="{00000000-0008-0000-0500-000003000000}"/>
            </a:ext>
          </a:extLst>
        </xdr:cNvPr>
        <xdr:cNvSpPr/>
      </xdr:nvSpPr>
      <xdr:spPr>
        <a:xfrm>
          <a:off x="2628900" y="4838700"/>
          <a:ext cx="929787" cy="1035050"/>
        </a:xfrm>
        <a:prstGeom prst="ellipse">
          <a:avLst/>
        </a:prstGeom>
        <a:solidFill>
          <a:srgbClr val="DEE2D6">
            <a:alpha val="63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539750</xdr:colOff>
      <xdr:row>0</xdr:row>
      <xdr:rowOff>139700</xdr:rowOff>
    </xdr:from>
    <xdr:to>
      <xdr:col>18</xdr:col>
      <xdr:colOff>107950</xdr:colOff>
      <xdr:row>11</xdr:row>
      <xdr:rowOff>120650</xdr:rowOff>
    </xdr:to>
    <xdr:sp macro="" textlink="">
      <xdr:nvSpPr>
        <xdr:cNvPr id="4" name="Oval 3">
          <a:extLst>
            <a:ext uri="{FF2B5EF4-FFF2-40B4-BE49-F238E27FC236}">
              <a16:creationId xmlns:a16="http://schemas.microsoft.com/office/drawing/2014/main" id="{00000000-0008-0000-0500-000004000000}"/>
            </a:ext>
          </a:extLst>
        </xdr:cNvPr>
        <xdr:cNvSpPr/>
      </xdr:nvSpPr>
      <xdr:spPr>
        <a:xfrm>
          <a:off x="9074150" y="139700"/>
          <a:ext cx="2006600" cy="2006600"/>
        </a:xfrm>
        <a:prstGeom prst="ellipse">
          <a:avLst/>
        </a:prstGeom>
        <a:solidFill>
          <a:srgbClr val="DEE2D6">
            <a:alpha val="63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5</xdr:row>
      <xdr:rowOff>6350</xdr:rowOff>
    </xdr:from>
    <xdr:to>
      <xdr:col>4</xdr:col>
      <xdr:colOff>88900</xdr:colOff>
      <xdr:row>18</xdr:row>
      <xdr:rowOff>158750</xdr:rowOff>
    </xdr:to>
    <xdr:sp macro="" textlink="">
      <xdr:nvSpPr>
        <xdr:cNvPr id="5" name="Oval 4">
          <a:extLst>
            <a:ext uri="{FF2B5EF4-FFF2-40B4-BE49-F238E27FC236}">
              <a16:creationId xmlns:a16="http://schemas.microsoft.com/office/drawing/2014/main" id="{00000000-0008-0000-0500-000005000000}"/>
            </a:ext>
          </a:extLst>
        </xdr:cNvPr>
        <xdr:cNvSpPr/>
      </xdr:nvSpPr>
      <xdr:spPr>
        <a:xfrm>
          <a:off x="0" y="927100"/>
          <a:ext cx="2527300" cy="2546350"/>
        </a:xfrm>
        <a:prstGeom prst="ellipse">
          <a:avLst/>
        </a:prstGeom>
        <a:solidFill>
          <a:srgbClr val="EBE9E9">
            <a:alpha val="63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330200</xdr:colOff>
      <xdr:row>0</xdr:row>
      <xdr:rowOff>0</xdr:rowOff>
    </xdr:from>
    <xdr:to>
      <xdr:col>22</xdr:col>
      <xdr:colOff>428625</xdr:colOff>
      <xdr:row>31</xdr:row>
      <xdr:rowOff>101601</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10083800" y="0"/>
          <a:ext cx="3756025" cy="5810251"/>
          <a:chOff x="9350167" y="0"/>
          <a:chExt cx="4489659" cy="5810251"/>
        </a:xfrm>
        <a:solidFill>
          <a:srgbClr val="F3F8F2"/>
        </a:solidFill>
        <a:effectLst>
          <a:outerShdw blurRad="127000" dist="63500" dir="5400000" algn="ctr" rotWithShape="0">
            <a:schemeClr val="bg1">
              <a:lumMod val="75000"/>
              <a:alpha val="50000"/>
            </a:schemeClr>
          </a:outerShdw>
        </a:effectLst>
      </xdr:grpSpPr>
      <xdr:sp macro="" textlink="">
        <xdr:nvSpPr>
          <xdr:cNvPr id="7" name="Teardrop 6">
            <a:extLst>
              <a:ext uri="{FF2B5EF4-FFF2-40B4-BE49-F238E27FC236}">
                <a16:creationId xmlns:a16="http://schemas.microsoft.com/office/drawing/2014/main" id="{00000000-0008-0000-0500-000007000000}"/>
              </a:ext>
            </a:extLst>
          </xdr:cNvPr>
          <xdr:cNvSpPr/>
        </xdr:nvSpPr>
        <xdr:spPr>
          <a:xfrm rot="16857456">
            <a:off x="9487997" y="1458421"/>
            <a:ext cx="4331654" cy="4372005"/>
          </a:xfrm>
          <a:prstGeom prst="teardrop">
            <a:avLst>
              <a:gd name="adj" fmla="val 151894"/>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00000000-0008-0000-0500-000008000000}"/>
              </a:ext>
            </a:extLst>
          </xdr:cNvPr>
          <xdr:cNvSpPr/>
        </xdr:nvSpPr>
        <xdr:spPr>
          <a:xfrm>
            <a:off x="9660192" y="1"/>
            <a:ext cx="3813324" cy="1743372"/>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500-000009000000}"/>
              </a:ext>
            </a:extLst>
          </xdr:cNvPr>
          <xdr:cNvSpPr/>
        </xdr:nvSpPr>
        <xdr:spPr>
          <a:xfrm>
            <a:off x="9350167" y="0"/>
            <a:ext cx="630141" cy="357004"/>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444500</xdr:colOff>
      <xdr:row>1</xdr:row>
      <xdr:rowOff>127000</xdr:rowOff>
    </xdr:from>
    <xdr:to>
      <xdr:col>14</xdr:col>
      <xdr:colOff>438150</xdr:colOff>
      <xdr:row>4</xdr:row>
      <xdr:rowOff>38100</xdr:rowOff>
    </xdr:to>
    <xdr:sp macro="" textlink="">
      <xdr:nvSpPr>
        <xdr:cNvPr id="10" name="Rectangle 9">
          <a:extLst>
            <a:ext uri="{FF2B5EF4-FFF2-40B4-BE49-F238E27FC236}">
              <a16:creationId xmlns:a16="http://schemas.microsoft.com/office/drawing/2014/main" id="{00000000-0008-0000-0500-00000A000000}"/>
            </a:ext>
          </a:extLst>
        </xdr:cNvPr>
        <xdr:cNvSpPr/>
      </xdr:nvSpPr>
      <xdr:spPr>
        <a:xfrm>
          <a:off x="444500" y="311150"/>
          <a:ext cx="8528050" cy="463550"/>
        </a:xfrm>
        <a:prstGeom prst="rect">
          <a:avLst/>
        </a:prstGeom>
        <a:gradFill flip="none" rotWithShape="1">
          <a:gsLst>
            <a:gs pos="79000">
              <a:srgbClr val="F3F8F2"/>
            </a:gs>
            <a:gs pos="27000">
              <a:srgbClr val="F3F8F2"/>
            </a:gs>
            <a:gs pos="0">
              <a:srgbClr val="F3F8F2"/>
            </a:gs>
            <a:gs pos="54000">
              <a:schemeClr val="bg1"/>
            </a:gs>
            <a:gs pos="100000">
              <a:srgbClr val="F3F8F2"/>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463550</xdr:colOff>
      <xdr:row>6</xdr:row>
      <xdr:rowOff>12700</xdr:rowOff>
    </xdr:from>
    <xdr:to>
      <xdr:col>16</xdr:col>
      <xdr:colOff>120650</xdr:colOff>
      <xdr:row>30</xdr:row>
      <xdr:rowOff>107950</xdr:rowOff>
    </xdr:to>
    <xdr:sp macro="" textlink="">
      <xdr:nvSpPr>
        <xdr:cNvPr id="11" name="Rectangle: Diagonal Corners Rounded 10">
          <a:extLst>
            <a:ext uri="{FF2B5EF4-FFF2-40B4-BE49-F238E27FC236}">
              <a16:creationId xmlns:a16="http://schemas.microsoft.com/office/drawing/2014/main" id="{00000000-0008-0000-0500-00000B000000}"/>
            </a:ext>
          </a:extLst>
        </xdr:cNvPr>
        <xdr:cNvSpPr/>
      </xdr:nvSpPr>
      <xdr:spPr>
        <a:xfrm>
          <a:off x="463550" y="1117600"/>
          <a:ext cx="9410700" cy="4514850"/>
        </a:xfrm>
        <a:prstGeom prst="round2DiagRect">
          <a:avLst>
            <a:gd name="adj1" fmla="val 7666"/>
            <a:gd name="adj2" fmla="val 0"/>
          </a:avLst>
        </a:prstGeom>
        <a:solidFill>
          <a:srgbClr val="F3F8F2"/>
        </a:solidFill>
        <a:ln>
          <a:noFill/>
        </a:ln>
        <a:effectLst>
          <a:outerShdw blurRad="127000" dist="63500" algn="l" rotWithShape="0">
            <a:schemeClr val="bg1">
              <a:lumMod val="75000"/>
              <a:alpha val="5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461846</xdr:colOff>
      <xdr:row>6</xdr:row>
      <xdr:rowOff>165100</xdr:rowOff>
    </xdr:from>
    <xdr:to>
      <xdr:col>15</xdr:col>
      <xdr:colOff>588286</xdr:colOff>
      <xdr:row>30</xdr:row>
      <xdr:rowOff>133350</xdr:rowOff>
    </xdr:to>
    <xdr:sp macro="" textlink="">
      <xdr:nvSpPr>
        <xdr:cNvPr id="12" name="Rectangle: Diagonal Corners Rounded 11">
          <a:extLst>
            <a:ext uri="{FF2B5EF4-FFF2-40B4-BE49-F238E27FC236}">
              <a16:creationId xmlns:a16="http://schemas.microsoft.com/office/drawing/2014/main" id="{00000000-0008-0000-0500-00000C000000}"/>
            </a:ext>
          </a:extLst>
        </xdr:cNvPr>
        <xdr:cNvSpPr/>
      </xdr:nvSpPr>
      <xdr:spPr>
        <a:xfrm>
          <a:off x="461846" y="1270000"/>
          <a:ext cx="9270440" cy="4387850"/>
        </a:xfrm>
        <a:prstGeom prst="round2DiagRect">
          <a:avLst>
            <a:gd name="adj1" fmla="val 8852"/>
            <a:gd name="adj2" fmla="val 0"/>
          </a:avLst>
        </a:prstGeom>
        <a:solidFill>
          <a:srgbClr val="DEE2D6"/>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419100</xdr:colOff>
      <xdr:row>7</xdr:row>
      <xdr:rowOff>60325</xdr:rowOff>
    </xdr:from>
    <xdr:to>
      <xdr:col>15</xdr:col>
      <xdr:colOff>501650</xdr:colOff>
      <xdr:row>30</xdr:row>
      <xdr:rowOff>28575</xdr:rowOff>
    </xdr:to>
    <xdr:sp macro="" textlink="">
      <xdr:nvSpPr>
        <xdr:cNvPr id="13" name="Rectangle: Diagonal Corners Rounded 12">
          <a:extLst>
            <a:ext uri="{FF2B5EF4-FFF2-40B4-BE49-F238E27FC236}">
              <a16:creationId xmlns:a16="http://schemas.microsoft.com/office/drawing/2014/main" id="{00000000-0008-0000-0500-00000D000000}"/>
            </a:ext>
          </a:extLst>
        </xdr:cNvPr>
        <xdr:cNvSpPr/>
      </xdr:nvSpPr>
      <xdr:spPr>
        <a:xfrm>
          <a:off x="5295900" y="1349375"/>
          <a:ext cx="4349750" cy="4203700"/>
        </a:xfrm>
        <a:prstGeom prst="round2DiagRect">
          <a:avLst>
            <a:gd name="adj1" fmla="val 7755"/>
            <a:gd name="adj2" fmla="val 0"/>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488950</xdr:colOff>
      <xdr:row>13</xdr:row>
      <xdr:rowOff>184149</xdr:rowOff>
    </xdr:from>
    <xdr:to>
      <xdr:col>15</xdr:col>
      <xdr:colOff>412750</xdr:colOff>
      <xdr:row>22</xdr:row>
      <xdr:rowOff>95250</xdr:rowOff>
    </xdr:to>
    <xdr:graphicFrame macro="">
      <xdr:nvGraphicFramePr>
        <xdr:cNvPr id="33" name="Chart 32">
          <a:extLst>
            <a:ext uri="{FF2B5EF4-FFF2-40B4-BE49-F238E27FC236}">
              <a16:creationId xmlns:a16="http://schemas.microsoft.com/office/drawing/2014/main" id="{00000000-0008-0000-0500-00002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209550</xdr:colOff>
      <xdr:row>22</xdr:row>
      <xdr:rowOff>165100</xdr:rowOff>
    </xdr:from>
    <xdr:to>
      <xdr:col>15</xdr:col>
      <xdr:colOff>412750</xdr:colOff>
      <xdr:row>29</xdr:row>
      <xdr:rowOff>107694</xdr:rowOff>
    </xdr:to>
    <xdr:graphicFrame macro="">
      <xdr:nvGraphicFramePr>
        <xdr:cNvPr id="34" name="Chart 33">
          <a:extLst>
            <a:ext uri="{FF2B5EF4-FFF2-40B4-BE49-F238E27FC236}">
              <a16:creationId xmlns:a16="http://schemas.microsoft.com/office/drawing/2014/main" id="{00000000-0008-0000-05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57150</xdr:colOff>
      <xdr:row>12</xdr:row>
      <xdr:rowOff>114300</xdr:rowOff>
    </xdr:from>
    <xdr:to>
      <xdr:col>12</xdr:col>
      <xdr:colOff>412750</xdr:colOff>
      <xdr:row>14</xdr:row>
      <xdr:rowOff>31750</xdr:rowOff>
    </xdr:to>
    <xdr:sp macro="" textlink="">
      <xdr:nvSpPr>
        <xdr:cNvPr id="35" name="TextBox 34">
          <a:extLst>
            <a:ext uri="{FF2B5EF4-FFF2-40B4-BE49-F238E27FC236}">
              <a16:creationId xmlns:a16="http://schemas.microsoft.com/office/drawing/2014/main" id="{00000000-0008-0000-0500-000023000000}"/>
            </a:ext>
          </a:extLst>
        </xdr:cNvPr>
        <xdr:cNvSpPr txBox="1"/>
      </xdr:nvSpPr>
      <xdr:spPr>
        <a:xfrm>
          <a:off x="5543550" y="2324100"/>
          <a:ext cx="21844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1"/>
            <a:t>Revenue vs Target by Month</a:t>
          </a:r>
        </a:p>
      </xdr:txBody>
    </xdr:sp>
    <xdr:clientData/>
  </xdr:twoCellAnchor>
  <xdr:twoCellAnchor editAs="oneCell">
    <xdr:from>
      <xdr:col>17</xdr:col>
      <xdr:colOff>12700</xdr:colOff>
      <xdr:row>6</xdr:row>
      <xdr:rowOff>12700</xdr:rowOff>
    </xdr:from>
    <xdr:to>
      <xdr:col>19</xdr:col>
      <xdr:colOff>349250</xdr:colOff>
      <xdr:row>23</xdr:row>
      <xdr:rowOff>88900</xdr:rowOff>
    </xdr:to>
    <mc:AlternateContent xmlns:mc="http://schemas.openxmlformats.org/markup-compatibility/2006" xmlns:a14="http://schemas.microsoft.com/office/drawing/2010/main">
      <mc:Choice Requires="a14">
        <xdr:graphicFrame macro="">
          <xdr:nvGraphicFramePr>
            <xdr:cNvPr id="36" name="Store Name">
              <a:extLst>
                <a:ext uri="{FF2B5EF4-FFF2-40B4-BE49-F238E27FC236}">
                  <a16:creationId xmlns:a16="http://schemas.microsoft.com/office/drawing/2014/main" id="{00000000-0008-0000-0500-000024000000}"/>
                </a:ext>
              </a:extLst>
            </xdr:cNvPr>
            <xdr:cNvGraphicFramePr/>
          </xdr:nvGraphicFramePr>
          <xdr:xfrm>
            <a:off x="0" y="0"/>
            <a:ext cx="0" cy="0"/>
          </xdr:xfrm>
          <a:graphic>
            <a:graphicData uri="http://schemas.microsoft.com/office/drawing/2010/slicer">
              <sle:slicer xmlns:sle="http://schemas.microsoft.com/office/drawing/2010/slicer" name="Store Name"/>
            </a:graphicData>
          </a:graphic>
        </xdr:graphicFrame>
      </mc:Choice>
      <mc:Fallback xmlns="">
        <xdr:sp macro="" textlink="">
          <xdr:nvSpPr>
            <xdr:cNvPr id="0" name=""/>
            <xdr:cNvSpPr>
              <a:spLocks noTextEdit="1"/>
            </xdr:cNvSpPr>
          </xdr:nvSpPr>
          <xdr:spPr>
            <a:xfrm>
              <a:off x="10375900" y="1117600"/>
              <a:ext cx="1555750" cy="320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6350</xdr:colOff>
      <xdr:row>8</xdr:row>
      <xdr:rowOff>53975</xdr:rowOff>
    </xdr:from>
    <xdr:to>
      <xdr:col>15</xdr:col>
      <xdr:colOff>495300</xdr:colOff>
      <xdr:row>11</xdr:row>
      <xdr:rowOff>85725</xdr:rowOff>
    </xdr:to>
    <xdr:grpSp>
      <xdr:nvGrpSpPr>
        <xdr:cNvPr id="79" name="Group 78">
          <a:extLst>
            <a:ext uri="{FF2B5EF4-FFF2-40B4-BE49-F238E27FC236}">
              <a16:creationId xmlns:a16="http://schemas.microsoft.com/office/drawing/2014/main" id="{00000000-0008-0000-0500-00004F000000}"/>
            </a:ext>
          </a:extLst>
        </xdr:cNvPr>
        <xdr:cNvGrpSpPr/>
      </xdr:nvGrpSpPr>
      <xdr:grpSpPr>
        <a:xfrm>
          <a:off x="5492750" y="1527175"/>
          <a:ext cx="4146550" cy="584200"/>
          <a:chOff x="5461000" y="1527175"/>
          <a:chExt cx="4146550" cy="584200"/>
        </a:xfrm>
      </xdr:grpSpPr>
      <xdr:grpSp>
        <xdr:nvGrpSpPr>
          <xdr:cNvPr id="76" name="Group 75">
            <a:extLst>
              <a:ext uri="{FF2B5EF4-FFF2-40B4-BE49-F238E27FC236}">
                <a16:creationId xmlns:a16="http://schemas.microsoft.com/office/drawing/2014/main" id="{00000000-0008-0000-0500-00004C000000}"/>
              </a:ext>
            </a:extLst>
          </xdr:cNvPr>
          <xdr:cNvGrpSpPr/>
        </xdr:nvGrpSpPr>
        <xdr:grpSpPr>
          <a:xfrm>
            <a:off x="5461000" y="1527175"/>
            <a:ext cx="1225550" cy="584200"/>
            <a:chOff x="5461000" y="1527175"/>
            <a:chExt cx="1225550" cy="584200"/>
          </a:xfrm>
        </xdr:grpSpPr>
        <xdr:sp macro="" textlink="">
          <xdr:nvSpPr>
            <xdr:cNvPr id="42" name="TextBox 41">
              <a:extLst>
                <a:ext uri="{FF2B5EF4-FFF2-40B4-BE49-F238E27FC236}">
                  <a16:creationId xmlns:a16="http://schemas.microsoft.com/office/drawing/2014/main" id="{00000000-0008-0000-0500-00002A000000}"/>
                </a:ext>
              </a:extLst>
            </xdr:cNvPr>
            <xdr:cNvSpPr txBox="1"/>
          </xdr:nvSpPr>
          <xdr:spPr>
            <a:xfrm>
              <a:off x="5480050" y="1527175"/>
              <a:ext cx="12065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t>Total Revenue</a:t>
              </a:r>
            </a:p>
          </xdr:txBody>
        </xdr:sp>
        <xdr:sp macro="" textlink="'TimeFrame Analysis'!$P$3">
          <xdr:nvSpPr>
            <xdr:cNvPr id="45" name="TextBox 44">
              <a:extLst>
                <a:ext uri="{FF2B5EF4-FFF2-40B4-BE49-F238E27FC236}">
                  <a16:creationId xmlns:a16="http://schemas.microsoft.com/office/drawing/2014/main" id="{00000000-0008-0000-0500-00002D000000}"/>
                </a:ext>
              </a:extLst>
            </xdr:cNvPr>
            <xdr:cNvSpPr txBox="1"/>
          </xdr:nvSpPr>
          <xdr:spPr>
            <a:xfrm>
              <a:off x="5480050" y="1825625"/>
              <a:ext cx="12065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73DC5FB-ADD0-48B5-8EB7-26306CC57000}" type="TxLink">
                <a:rPr lang="en-US" sz="1800" b="0" i="0" u="none" strike="noStrike">
                  <a:solidFill>
                    <a:srgbClr val="444140"/>
                  </a:solidFill>
                  <a:latin typeface="Calibri"/>
                  <a:ea typeface="Calibri"/>
                  <a:cs typeface="Calibri"/>
                </a:rPr>
                <a:pPr algn="l"/>
                <a:t>$558.2K</a:t>
              </a:fld>
              <a:endParaRPr lang="en-US" sz="2000" b="0">
                <a:solidFill>
                  <a:srgbClr val="444140"/>
                </a:solidFill>
              </a:endParaRPr>
            </a:p>
          </xdr:txBody>
        </xdr:sp>
        <xdr:cxnSp macro="">
          <xdr:nvCxnSpPr>
            <xdr:cNvPr id="52" name="Straight Connector 51">
              <a:extLst>
                <a:ext uri="{FF2B5EF4-FFF2-40B4-BE49-F238E27FC236}">
                  <a16:creationId xmlns:a16="http://schemas.microsoft.com/office/drawing/2014/main" id="{00000000-0008-0000-0500-000034000000}"/>
                </a:ext>
              </a:extLst>
            </xdr:cNvPr>
            <xdr:cNvCxnSpPr/>
          </xdr:nvCxnSpPr>
          <xdr:spPr>
            <a:xfrm>
              <a:off x="5461000" y="1619250"/>
              <a:ext cx="0" cy="457200"/>
            </a:xfrm>
            <a:prstGeom prst="line">
              <a:avLst/>
            </a:prstGeom>
            <a:ln w="22225">
              <a:solidFill>
                <a:srgbClr val="DEE2D6"/>
              </a:solidFill>
            </a:ln>
          </xdr:spPr>
          <xdr:style>
            <a:lnRef idx="1">
              <a:schemeClr val="accent1"/>
            </a:lnRef>
            <a:fillRef idx="0">
              <a:schemeClr val="accent1"/>
            </a:fillRef>
            <a:effectRef idx="0">
              <a:schemeClr val="accent1"/>
            </a:effectRef>
            <a:fontRef idx="minor">
              <a:schemeClr val="tx1"/>
            </a:fontRef>
          </xdr:style>
        </xdr:cxnSp>
      </xdr:grpSp>
      <xdr:grpSp>
        <xdr:nvGrpSpPr>
          <xdr:cNvPr id="78" name="Group 77">
            <a:extLst>
              <a:ext uri="{FF2B5EF4-FFF2-40B4-BE49-F238E27FC236}">
                <a16:creationId xmlns:a16="http://schemas.microsoft.com/office/drawing/2014/main" id="{00000000-0008-0000-0500-00004E000000}"/>
              </a:ext>
            </a:extLst>
          </xdr:cNvPr>
          <xdr:cNvGrpSpPr/>
        </xdr:nvGrpSpPr>
        <xdr:grpSpPr>
          <a:xfrm>
            <a:off x="8540750" y="1527175"/>
            <a:ext cx="1066800" cy="562867"/>
            <a:chOff x="8540750" y="1527175"/>
            <a:chExt cx="1066800" cy="562867"/>
          </a:xfrm>
        </xdr:grpSpPr>
        <mc:AlternateContent xmlns:mc="http://schemas.openxmlformats.org/markup-compatibility/2006" xmlns:a14="http://schemas.microsoft.com/office/drawing/2010/main">
          <mc:Choice Requires="a14">
            <xdr:pic>
              <xdr:nvPicPr>
                <xdr:cNvPr id="41" name="Picture 40">
                  <a:extLst>
                    <a:ext uri="{FF2B5EF4-FFF2-40B4-BE49-F238E27FC236}">
                      <a16:creationId xmlns:a16="http://schemas.microsoft.com/office/drawing/2014/main" id="{00000000-0008-0000-0500-000029000000}"/>
                    </a:ext>
                  </a:extLst>
                </xdr:cNvPr>
                <xdr:cNvPicPr>
                  <a:picLocks noChangeAspect="1" noChangeArrowheads="1"/>
                  <a:extLst>
                    <a:ext uri="{84589F7E-364E-4C9E-8A38-B11213B215E9}">
                      <a14:cameraTool cellRange="'TimeFrame Analysis'!$Q$6" spid="_x0000_s4198"/>
                    </a:ext>
                  </a:extLst>
                </xdr:cNvPicPr>
              </xdr:nvPicPr>
              <xdr:blipFill>
                <a:blip xmlns:r="http://schemas.openxmlformats.org/officeDocument/2006/relationships" r:embed="rId3"/>
                <a:srcRect/>
                <a:stretch>
                  <a:fillRect/>
                </a:stretch>
              </xdr:blipFill>
              <xdr:spPr bwMode="auto">
                <a:xfrm>
                  <a:off x="8572500" y="1828800"/>
                  <a:ext cx="831850" cy="261242"/>
                </a:xfrm>
                <a:prstGeom prst="rect">
                  <a:avLst/>
                </a:prstGeom>
                <a:noFill/>
                <a:extLst>
                  <a:ext uri="{909E8E84-426E-40DD-AFC4-6F175D3DCCD1}">
                    <a14:hiddenFill>
                      <a:solidFill>
                        <a:srgbClr val="FFFFFF"/>
                      </a:solidFill>
                    </a14:hiddenFill>
                  </a:ext>
                </a:extLst>
              </xdr:spPr>
            </xdr:pic>
          </mc:Choice>
          <mc:Fallback xmlns=""/>
        </mc:AlternateContent>
        <xdr:sp macro="" textlink="">
          <xdr:nvSpPr>
            <xdr:cNvPr id="44" name="TextBox 43">
              <a:extLst>
                <a:ext uri="{FF2B5EF4-FFF2-40B4-BE49-F238E27FC236}">
                  <a16:creationId xmlns:a16="http://schemas.microsoft.com/office/drawing/2014/main" id="{00000000-0008-0000-0500-00002C000000}"/>
                </a:ext>
              </a:extLst>
            </xdr:cNvPr>
            <xdr:cNvSpPr txBox="1"/>
          </xdr:nvSpPr>
          <xdr:spPr>
            <a:xfrm>
              <a:off x="8572500" y="1527175"/>
              <a:ext cx="10350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t>% Variance</a:t>
              </a:r>
            </a:p>
          </xdr:txBody>
        </xdr:sp>
        <xdr:cxnSp macro="">
          <xdr:nvCxnSpPr>
            <xdr:cNvPr id="54" name="Straight Connector 53">
              <a:extLst>
                <a:ext uri="{FF2B5EF4-FFF2-40B4-BE49-F238E27FC236}">
                  <a16:creationId xmlns:a16="http://schemas.microsoft.com/office/drawing/2014/main" id="{00000000-0008-0000-0500-000036000000}"/>
                </a:ext>
              </a:extLst>
            </xdr:cNvPr>
            <xdr:cNvCxnSpPr/>
          </xdr:nvCxnSpPr>
          <xdr:spPr>
            <a:xfrm>
              <a:off x="8540750" y="1619250"/>
              <a:ext cx="0" cy="419100"/>
            </a:xfrm>
            <a:prstGeom prst="line">
              <a:avLst/>
            </a:prstGeom>
            <a:ln w="22225">
              <a:solidFill>
                <a:srgbClr val="DEE2D6"/>
              </a:solidFill>
            </a:ln>
          </xdr:spPr>
          <xdr:style>
            <a:lnRef idx="1">
              <a:schemeClr val="accent1"/>
            </a:lnRef>
            <a:fillRef idx="0">
              <a:schemeClr val="accent1"/>
            </a:fillRef>
            <a:effectRef idx="0">
              <a:schemeClr val="accent1"/>
            </a:effectRef>
            <a:fontRef idx="minor">
              <a:schemeClr val="tx1"/>
            </a:fontRef>
          </xdr:style>
        </xdr:cxnSp>
      </xdr:grpSp>
      <xdr:grpSp>
        <xdr:nvGrpSpPr>
          <xdr:cNvPr id="77" name="Group 76">
            <a:extLst>
              <a:ext uri="{FF2B5EF4-FFF2-40B4-BE49-F238E27FC236}">
                <a16:creationId xmlns:a16="http://schemas.microsoft.com/office/drawing/2014/main" id="{00000000-0008-0000-0500-00004D000000}"/>
              </a:ext>
            </a:extLst>
          </xdr:cNvPr>
          <xdr:cNvGrpSpPr/>
        </xdr:nvGrpSpPr>
        <xdr:grpSpPr>
          <a:xfrm>
            <a:off x="7058025" y="1527175"/>
            <a:ext cx="1054100" cy="584200"/>
            <a:chOff x="7058025" y="1527175"/>
            <a:chExt cx="1054100" cy="584200"/>
          </a:xfrm>
        </xdr:grpSpPr>
        <xdr:sp macro="" textlink="">
          <xdr:nvSpPr>
            <xdr:cNvPr id="43" name="TextBox 42">
              <a:extLst>
                <a:ext uri="{FF2B5EF4-FFF2-40B4-BE49-F238E27FC236}">
                  <a16:creationId xmlns:a16="http://schemas.microsoft.com/office/drawing/2014/main" id="{00000000-0008-0000-0500-00002B000000}"/>
                </a:ext>
              </a:extLst>
            </xdr:cNvPr>
            <xdr:cNvSpPr txBox="1"/>
          </xdr:nvSpPr>
          <xdr:spPr>
            <a:xfrm>
              <a:off x="7077075" y="1527175"/>
              <a:ext cx="10350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t>Total Target</a:t>
              </a:r>
            </a:p>
          </xdr:txBody>
        </xdr:sp>
        <xdr:sp macro="" textlink="'TimeFrame Analysis'!$Q$3">
          <xdr:nvSpPr>
            <xdr:cNvPr id="46" name="TextBox 45">
              <a:extLst>
                <a:ext uri="{FF2B5EF4-FFF2-40B4-BE49-F238E27FC236}">
                  <a16:creationId xmlns:a16="http://schemas.microsoft.com/office/drawing/2014/main" id="{00000000-0008-0000-0500-00002E000000}"/>
                </a:ext>
              </a:extLst>
            </xdr:cNvPr>
            <xdr:cNvSpPr txBox="1"/>
          </xdr:nvSpPr>
          <xdr:spPr>
            <a:xfrm>
              <a:off x="7077075" y="1825625"/>
              <a:ext cx="10350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89419E3-5410-4DFA-85CD-D9A6C7584AB4}" type="TxLink">
                <a:rPr lang="en-US" sz="1800" b="0" i="0" u="none" strike="noStrike">
                  <a:solidFill>
                    <a:srgbClr val="444140"/>
                  </a:solidFill>
                  <a:latin typeface="Calibri"/>
                  <a:ea typeface="Calibri"/>
                  <a:cs typeface="Calibri"/>
                </a:rPr>
                <a:pPr algn="l"/>
                <a:t>$504.6K</a:t>
              </a:fld>
              <a:endParaRPr lang="en-US" sz="2000" b="0">
                <a:solidFill>
                  <a:srgbClr val="444140"/>
                </a:solidFill>
              </a:endParaRPr>
            </a:p>
          </xdr:txBody>
        </xdr:sp>
        <xdr:cxnSp macro="">
          <xdr:nvCxnSpPr>
            <xdr:cNvPr id="55" name="Straight Connector 54">
              <a:extLst>
                <a:ext uri="{FF2B5EF4-FFF2-40B4-BE49-F238E27FC236}">
                  <a16:creationId xmlns:a16="http://schemas.microsoft.com/office/drawing/2014/main" id="{00000000-0008-0000-0500-000037000000}"/>
                </a:ext>
              </a:extLst>
            </xdr:cNvPr>
            <xdr:cNvCxnSpPr/>
          </xdr:nvCxnSpPr>
          <xdr:spPr>
            <a:xfrm>
              <a:off x="7058025" y="1619250"/>
              <a:ext cx="0" cy="457200"/>
            </a:xfrm>
            <a:prstGeom prst="line">
              <a:avLst/>
            </a:prstGeom>
            <a:ln w="22225">
              <a:solidFill>
                <a:srgbClr val="DEE2D6"/>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4</xdr:col>
      <xdr:colOff>488950</xdr:colOff>
      <xdr:row>7</xdr:row>
      <xdr:rowOff>60325</xdr:rowOff>
    </xdr:from>
    <xdr:to>
      <xdr:col>8</xdr:col>
      <xdr:colOff>336550</xdr:colOff>
      <xdr:row>20</xdr:row>
      <xdr:rowOff>177800</xdr:rowOff>
    </xdr:to>
    <xdr:sp macro="" textlink="">
      <xdr:nvSpPr>
        <xdr:cNvPr id="58" name="Rectangle: Diagonal Corners Rounded 57">
          <a:extLst>
            <a:ext uri="{FF2B5EF4-FFF2-40B4-BE49-F238E27FC236}">
              <a16:creationId xmlns:a16="http://schemas.microsoft.com/office/drawing/2014/main" id="{00000000-0008-0000-0500-00003A000000}"/>
            </a:ext>
          </a:extLst>
        </xdr:cNvPr>
        <xdr:cNvSpPr/>
      </xdr:nvSpPr>
      <xdr:spPr>
        <a:xfrm>
          <a:off x="2927350" y="1349375"/>
          <a:ext cx="2286000" cy="2511425"/>
        </a:xfrm>
        <a:prstGeom prst="round2DiagRect">
          <a:avLst>
            <a:gd name="adj1" fmla="val 0"/>
            <a:gd name="adj2" fmla="val 12188"/>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4</xdr:col>
          <xdr:colOff>577850</xdr:colOff>
          <xdr:row>9</xdr:row>
          <xdr:rowOff>127000</xdr:rowOff>
        </xdr:from>
        <xdr:to>
          <xdr:col>6</xdr:col>
          <xdr:colOff>565150</xdr:colOff>
          <xdr:row>13</xdr:row>
          <xdr:rowOff>158750</xdr:rowOff>
        </xdr:to>
        <xdr:pic>
          <xdr:nvPicPr>
            <xdr:cNvPr id="59" name="Picture 58">
              <a:extLst>
                <a:ext uri="{FF2B5EF4-FFF2-40B4-BE49-F238E27FC236}">
                  <a16:creationId xmlns:a16="http://schemas.microsoft.com/office/drawing/2014/main" id="{00000000-0008-0000-0500-00003B000000}"/>
                </a:ext>
              </a:extLst>
            </xdr:cNvPr>
            <xdr:cNvPicPr>
              <a:picLocks noChangeAspect="1" noChangeArrowheads="1"/>
              <a:extLst>
                <a:ext uri="{84589F7E-364E-4C9E-8A38-B11213B215E9}">
                  <a14:cameraTool cellRange="'Week Analysis - Waffle Chart'!$E$6:$N$15" spid="_x0000_s4199"/>
                </a:ext>
              </a:extLst>
            </xdr:cNvPicPr>
          </xdr:nvPicPr>
          <xdr:blipFill>
            <a:blip xmlns:r="http://schemas.openxmlformats.org/officeDocument/2006/relationships" r:embed="rId4"/>
            <a:srcRect/>
            <a:stretch>
              <a:fillRect/>
            </a:stretch>
          </xdr:blipFill>
          <xdr:spPr bwMode="auto">
            <a:xfrm>
              <a:off x="3016250" y="1784350"/>
              <a:ext cx="1206500" cy="7683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577850</xdr:colOff>
          <xdr:row>16</xdr:row>
          <xdr:rowOff>25400</xdr:rowOff>
        </xdr:from>
        <xdr:to>
          <xdr:col>6</xdr:col>
          <xdr:colOff>565658</xdr:colOff>
          <xdr:row>20</xdr:row>
          <xdr:rowOff>57150</xdr:rowOff>
        </xdr:to>
        <xdr:pic>
          <xdr:nvPicPr>
            <xdr:cNvPr id="60" name="Picture 59">
              <a:extLst>
                <a:ext uri="{FF2B5EF4-FFF2-40B4-BE49-F238E27FC236}">
                  <a16:creationId xmlns:a16="http://schemas.microsoft.com/office/drawing/2014/main" id="{00000000-0008-0000-0500-00003C000000}"/>
                </a:ext>
              </a:extLst>
            </xdr:cNvPr>
            <xdr:cNvPicPr>
              <a:picLocks noChangeAspect="1" noChangeArrowheads="1"/>
              <a:extLst>
                <a:ext uri="{84589F7E-364E-4C9E-8A38-B11213B215E9}">
                  <a14:cameraTool cellRange="'Week Analysis - Waffle Chart'!$E$19:$N$28" spid="_x0000_s4200"/>
                </a:ext>
              </a:extLst>
            </xdr:cNvPicPr>
          </xdr:nvPicPr>
          <xdr:blipFill>
            <a:blip xmlns:r="http://schemas.openxmlformats.org/officeDocument/2006/relationships" r:embed="rId5"/>
            <a:srcRect/>
            <a:stretch>
              <a:fillRect/>
            </a:stretch>
          </xdr:blipFill>
          <xdr:spPr bwMode="auto">
            <a:xfrm>
              <a:off x="3016250" y="2971800"/>
              <a:ext cx="1207008" cy="7683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6</xdr:col>
      <xdr:colOff>571500</xdr:colOff>
      <xdr:row>9</xdr:row>
      <xdr:rowOff>25400</xdr:rowOff>
    </xdr:from>
    <xdr:to>
      <xdr:col>8</xdr:col>
      <xdr:colOff>342900</xdr:colOff>
      <xdr:row>12</xdr:row>
      <xdr:rowOff>152400</xdr:rowOff>
    </xdr:to>
    <xdr:sp macro="" textlink="">
      <xdr:nvSpPr>
        <xdr:cNvPr id="61" name="TextBox 60">
          <a:extLst>
            <a:ext uri="{FF2B5EF4-FFF2-40B4-BE49-F238E27FC236}">
              <a16:creationId xmlns:a16="http://schemas.microsoft.com/office/drawing/2014/main" id="{00000000-0008-0000-0500-00003D000000}"/>
            </a:ext>
          </a:extLst>
        </xdr:cNvPr>
        <xdr:cNvSpPr txBox="1"/>
      </xdr:nvSpPr>
      <xdr:spPr>
        <a:xfrm>
          <a:off x="4229100" y="1682750"/>
          <a:ext cx="990600" cy="679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a:latin typeface="+mn-lt"/>
              <a:cs typeface="Arial" panose="020B0604020202020204" pitchFamily="34" charset="0"/>
            </a:rPr>
            <a:t>Revenue Generated by </a:t>
          </a:r>
          <a:r>
            <a:rPr lang="en-US" sz="1050" b="1">
              <a:solidFill>
                <a:srgbClr val="444140"/>
              </a:solidFill>
              <a:latin typeface="+mn-lt"/>
              <a:cs typeface="Arial" panose="020B0604020202020204" pitchFamily="34" charset="0"/>
            </a:rPr>
            <a:t>Weekday</a:t>
          </a:r>
        </a:p>
      </xdr:txBody>
    </xdr:sp>
    <xdr:clientData/>
  </xdr:twoCellAnchor>
  <xdr:twoCellAnchor>
    <xdr:from>
      <xdr:col>6</xdr:col>
      <xdr:colOff>571500</xdr:colOff>
      <xdr:row>12</xdr:row>
      <xdr:rowOff>85725</xdr:rowOff>
    </xdr:from>
    <xdr:to>
      <xdr:col>8</xdr:col>
      <xdr:colOff>285750</xdr:colOff>
      <xdr:row>14</xdr:row>
      <xdr:rowOff>3175</xdr:rowOff>
    </xdr:to>
    <xdr:sp macro="" textlink="'Week Analysis - Waffle Chart'!C2">
      <xdr:nvSpPr>
        <xdr:cNvPr id="70" name="TextBox 69">
          <a:extLst>
            <a:ext uri="{FF2B5EF4-FFF2-40B4-BE49-F238E27FC236}">
              <a16:creationId xmlns:a16="http://schemas.microsoft.com/office/drawing/2014/main" id="{00000000-0008-0000-0500-000046000000}"/>
            </a:ext>
          </a:extLst>
        </xdr:cNvPr>
        <xdr:cNvSpPr txBox="1"/>
      </xdr:nvSpPr>
      <xdr:spPr>
        <a:xfrm>
          <a:off x="4229100" y="2295525"/>
          <a:ext cx="9334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85C86EE-7508-4AD8-99AB-2265B6120811}" type="TxLink">
            <a:rPr lang="en-US" sz="1800" b="0" i="0" u="none" strike="noStrike">
              <a:solidFill>
                <a:srgbClr val="444140"/>
              </a:solidFill>
              <a:latin typeface="Calibri"/>
              <a:ea typeface="Calibri"/>
              <a:cs typeface="Calibri"/>
            </a:rPr>
            <a:pPr marL="0" indent="0" algn="l"/>
            <a:t>72.21%</a:t>
          </a:fld>
          <a:endParaRPr lang="en-US" sz="1800" b="0" i="0" u="none" strike="noStrike">
            <a:solidFill>
              <a:srgbClr val="444140"/>
            </a:solidFill>
            <a:latin typeface="Calibri"/>
            <a:ea typeface="Calibri"/>
            <a:cs typeface="Calibri"/>
          </a:endParaRPr>
        </a:p>
      </xdr:txBody>
    </xdr:sp>
    <xdr:clientData/>
  </xdr:twoCellAnchor>
  <xdr:twoCellAnchor>
    <xdr:from>
      <xdr:col>6</xdr:col>
      <xdr:colOff>571500</xdr:colOff>
      <xdr:row>15</xdr:row>
      <xdr:rowOff>88900</xdr:rowOff>
    </xdr:from>
    <xdr:to>
      <xdr:col>8</xdr:col>
      <xdr:colOff>323850</xdr:colOff>
      <xdr:row>19</xdr:row>
      <xdr:rowOff>31750</xdr:rowOff>
    </xdr:to>
    <xdr:sp macro="" textlink="">
      <xdr:nvSpPr>
        <xdr:cNvPr id="71" name="TextBox 70">
          <a:extLst>
            <a:ext uri="{FF2B5EF4-FFF2-40B4-BE49-F238E27FC236}">
              <a16:creationId xmlns:a16="http://schemas.microsoft.com/office/drawing/2014/main" id="{00000000-0008-0000-0500-000047000000}"/>
            </a:ext>
          </a:extLst>
        </xdr:cNvPr>
        <xdr:cNvSpPr txBox="1"/>
      </xdr:nvSpPr>
      <xdr:spPr>
        <a:xfrm>
          <a:off x="4229100" y="2851150"/>
          <a:ext cx="971550" cy="679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a:latin typeface="+mn-lt"/>
              <a:cs typeface="Arial" panose="020B0604020202020204" pitchFamily="34" charset="0"/>
            </a:rPr>
            <a:t>Revenue Generated by </a:t>
          </a:r>
          <a:r>
            <a:rPr lang="en-US" sz="1050" b="1">
              <a:solidFill>
                <a:srgbClr val="6C7755"/>
              </a:solidFill>
              <a:latin typeface="+mn-lt"/>
              <a:cs typeface="Arial" panose="020B0604020202020204" pitchFamily="34" charset="0"/>
            </a:rPr>
            <a:t>Weekend</a:t>
          </a:r>
        </a:p>
      </xdr:txBody>
    </xdr:sp>
    <xdr:clientData/>
  </xdr:twoCellAnchor>
  <xdr:twoCellAnchor>
    <xdr:from>
      <xdr:col>6</xdr:col>
      <xdr:colOff>571500</xdr:colOff>
      <xdr:row>18</xdr:row>
      <xdr:rowOff>149225</xdr:rowOff>
    </xdr:from>
    <xdr:to>
      <xdr:col>8</xdr:col>
      <xdr:colOff>285750</xdr:colOff>
      <xdr:row>20</xdr:row>
      <xdr:rowOff>66675</xdr:rowOff>
    </xdr:to>
    <xdr:sp macro="" textlink="'Week Analysis - Waffle Chart'!C3">
      <xdr:nvSpPr>
        <xdr:cNvPr id="72" name="TextBox 71">
          <a:extLst>
            <a:ext uri="{FF2B5EF4-FFF2-40B4-BE49-F238E27FC236}">
              <a16:creationId xmlns:a16="http://schemas.microsoft.com/office/drawing/2014/main" id="{00000000-0008-0000-0500-000048000000}"/>
            </a:ext>
          </a:extLst>
        </xdr:cNvPr>
        <xdr:cNvSpPr txBox="1"/>
      </xdr:nvSpPr>
      <xdr:spPr>
        <a:xfrm>
          <a:off x="4229100" y="3463925"/>
          <a:ext cx="9334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F5BBFB5-E589-494F-A97B-ABD6F28A9D1C}" type="TxLink">
            <a:rPr lang="en-US" sz="1800" b="0" i="0" u="none" strike="noStrike">
              <a:solidFill>
                <a:srgbClr val="6C7755"/>
              </a:solidFill>
              <a:latin typeface="Calibri"/>
              <a:ea typeface="Calibri"/>
              <a:cs typeface="Calibri"/>
            </a:rPr>
            <a:pPr marL="0" indent="0" algn="l"/>
            <a:t>27.79%</a:t>
          </a:fld>
          <a:endParaRPr lang="en-US" sz="1800" b="0" i="0" u="none" strike="noStrike">
            <a:solidFill>
              <a:srgbClr val="6C7755"/>
            </a:solidFill>
            <a:latin typeface="Calibri"/>
            <a:ea typeface="Calibri"/>
            <a:cs typeface="Calibri"/>
          </a:endParaRPr>
        </a:p>
      </xdr:txBody>
    </xdr:sp>
    <xdr:clientData/>
  </xdr:twoCellAnchor>
  <xdr:twoCellAnchor>
    <xdr:from>
      <xdr:col>0</xdr:col>
      <xdr:colOff>552450</xdr:colOff>
      <xdr:row>7</xdr:row>
      <xdr:rowOff>60325</xdr:rowOff>
    </xdr:from>
    <xdr:to>
      <xdr:col>4</xdr:col>
      <xdr:colOff>400050</xdr:colOff>
      <xdr:row>20</xdr:row>
      <xdr:rowOff>180975</xdr:rowOff>
    </xdr:to>
    <xdr:sp macro="" textlink="">
      <xdr:nvSpPr>
        <xdr:cNvPr id="74" name="Rectangle: Diagonal Corners Rounded 73">
          <a:extLst>
            <a:ext uri="{FF2B5EF4-FFF2-40B4-BE49-F238E27FC236}">
              <a16:creationId xmlns:a16="http://schemas.microsoft.com/office/drawing/2014/main" id="{00000000-0008-0000-0500-00004A000000}"/>
            </a:ext>
          </a:extLst>
        </xdr:cNvPr>
        <xdr:cNvSpPr/>
      </xdr:nvSpPr>
      <xdr:spPr>
        <a:xfrm flipH="1">
          <a:off x="552450" y="1349375"/>
          <a:ext cx="2286000" cy="2514600"/>
        </a:xfrm>
        <a:prstGeom prst="round2DiagRect">
          <a:avLst>
            <a:gd name="adj1" fmla="val 0"/>
            <a:gd name="adj2" fmla="val 12189"/>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488950</xdr:colOff>
      <xdr:row>7</xdr:row>
      <xdr:rowOff>69850</xdr:rowOff>
    </xdr:from>
    <xdr:to>
      <xdr:col>6</xdr:col>
      <xdr:colOff>190500</xdr:colOff>
      <xdr:row>9</xdr:row>
      <xdr:rowOff>146050</xdr:rowOff>
    </xdr:to>
    <xdr:sp macro="" textlink="">
      <xdr:nvSpPr>
        <xdr:cNvPr id="80" name="TextBox 79">
          <a:extLst>
            <a:ext uri="{FF2B5EF4-FFF2-40B4-BE49-F238E27FC236}">
              <a16:creationId xmlns:a16="http://schemas.microsoft.com/office/drawing/2014/main" id="{00000000-0008-0000-0500-000050000000}"/>
            </a:ext>
          </a:extLst>
        </xdr:cNvPr>
        <xdr:cNvSpPr txBox="1"/>
      </xdr:nvSpPr>
      <xdr:spPr>
        <a:xfrm>
          <a:off x="2927350" y="1358900"/>
          <a:ext cx="92075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a:latin typeface="+mn-lt"/>
              <a:cs typeface="Arial" panose="020B0604020202020204" pitchFamily="34" charset="0"/>
            </a:rPr>
            <a:t>Revenue Generated</a:t>
          </a:r>
          <a:endParaRPr lang="en-US" sz="1050" b="0">
            <a:solidFill>
              <a:srgbClr val="444140"/>
            </a:solidFill>
            <a:latin typeface="+mn-lt"/>
            <a:cs typeface="Arial" panose="020B0604020202020204" pitchFamily="34" charset="0"/>
          </a:endParaRPr>
        </a:p>
      </xdr:txBody>
    </xdr:sp>
    <xdr:clientData/>
  </xdr:twoCellAnchor>
  <xdr:twoCellAnchor>
    <xdr:from>
      <xdr:col>4</xdr:col>
      <xdr:colOff>488950</xdr:colOff>
      <xdr:row>13</xdr:row>
      <xdr:rowOff>139700</xdr:rowOff>
    </xdr:from>
    <xdr:to>
      <xdr:col>6</xdr:col>
      <xdr:colOff>190500</xdr:colOff>
      <xdr:row>16</xdr:row>
      <xdr:rowOff>31750</xdr:rowOff>
    </xdr:to>
    <xdr:sp macro="" textlink="">
      <xdr:nvSpPr>
        <xdr:cNvPr id="81" name="TextBox 80">
          <a:extLst>
            <a:ext uri="{FF2B5EF4-FFF2-40B4-BE49-F238E27FC236}">
              <a16:creationId xmlns:a16="http://schemas.microsoft.com/office/drawing/2014/main" id="{00000000-0008-0000-0500-000051000000}"/>
            </a:ext>
          </a:extLst>
        </xdr:cNvPr>
        <xdr:cNvSpPr txBox="1"/>
      </xdr:nvSpPr>
      <xdr:spPr>
        <a:xfrm>
          <a:off x="2927350" y="2533650"/>
          <a:ext cx="92075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a:latin typeface="+mn-lt"/>
              <a:cs typeface="Arial" panose="020B0604020202020204" pitchFamily="34" charset="0"/>
            </a:rPr>
            <a:t>Revenue Generated</a:t>
          </a:r>
          <a:endParaRPr lang="en-US" sz="1050" b="0">
            <a:solidFill>
              <a:srgbClr val="444140"/>
            </a:solidFill>
            <a:latin typeface="+mn-lt"/>
            <a:cs typeface="Arial" panose="020B0604020202020204" pitchFamily="34" charset="0"/>
          </a:endParaRPr>
        </a:p>
      </xdr:txBody>
    </xdr:sp>
    <xdr:clientData/>
  </xdr:twoCellAnchor>
  <xdr:twoCellAnchor>
    <xdr:from>
      <xdr:col>5</xdr:col>
      <xdr:colOff>571500</xdr:colOff>
      <xdr:row>8</xdr:row>
      <xdr:rowOff>53975</xdr:rowOff>
    </xdr:from>
    <xdr:to>
      <xdr:col>7</xdr:col>
      <xdr:colOff>285750</xdr:colOff>
      <xdr:row>9</xdr:row>
      <xdr:rowOff>155575</xdr:rowOff>
    </xdr:to>
    <xdr:sp macro="" textlink="'Week Analysis - Waffle Chart'!D2">
      <xdr:nvSpPr>
        <xdr:cNvPr id="82" name="TextBox 81">
          <a:extLst>
            <a:ext uri="{FF2B5EF4-FFF2-40B4-BE49-F238E27FC236}">
              <a16:creationId xmlns:a16="http://schemas.microsoft.com/office/drawing/2014/main" id="{00000000-0008-0000-0500-000052000000}"/>
            </a:ext>
          </a:extLst>
        </xdr:cNvPr>
        <xdr:cNvSpPr txBox="1"/>
      </xdr:nvSpPr>
      <xdr:spPr>
        <a:xfrm>
          <a:off x="3619500" y="1527175"/>
          <a:ext cx="9334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06485F83-8D2A-4128-B6E9-662C187935FC}" type="TxLink">
            <a:rPr lang="en-US" sz="1200" b="1" i="0" u="none" strike="noStrike">
              <a:solidFill>
                <a:srgbClr val="444140"/>
              </a:solidFill>
              <a:latin typeface="Calibri"/>
              <a:ea typeface="Calibri"/>
              <a:cs typeface="Calibri"/>
            </a:rPr>
            <a:pPr marL="0" indent="0" algn="l"/>
            <a:t>$403.1K</a:t>
          </a:fld>
          <a:endParaRPr lang="en-US" sz="1200" b="1" i="0" u="none" strike="noStrike">
            <a:solidFill>
              <a:srgbClr val="444140"/>
            </a:solidFill>
            <a:latin typeface="Calibri"/>
            <a:ea typeface="Calibri"/>
            <a:cs typeface="Calibri"/>
          </a:endParaRPr>
        </a:p>
      </xdr:txBody>
    </xdr:sp>
    <xdr:clientData/>
  </xdr:twoCellAnchor>
  <xdr:twoCellAnchor>
    <xdr:from>
      <xdr:col>5</xdr:col>
      <xdr:colOff>571500</xdr:colOff>
      <xdr:row>14</xdr:row>
      <xdr:rowOff>123825</xdr:rowOff>
    </xdr:from>
    <xdr:to>
      <xdr:col>7</xdr:col>
      <xdr:colOff>285750</xdr:colOff>
      <xdr:row>16</xdr:row>
      <xdr:rowOff>41275</xdr:rowOff>
    </xdr:to>
    <xdr:sp macro="" textlink="'Week Analysis - Waffle Chart'!D3">
      <xdr:nvSpPr>
        <xdr:cNvPr id="83" name="TextBox 82">
          <a:extLst>
            <a:ext uri="{FF2B5EF4-FFF2-40B4-BE49-F238E27FC236}">
              <a16:creationId xmlns:a16="http://schemas.microsoft.com/office/drawing/2014/main" id="{00000000-0008-0000-0500-000053000000}"/>
            </a:ext>
          </a:extLst>
        </xdr:cNvPr>
        <xdr:cNvSpPr txBox="1"/>
      </xdr:nvSpPr>
      <xdr:spPr>
        <a:xfrm>
          <a:off x="3619500" y="2701925"/>
          <a:ext cx="9334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AE0AABA-499D-4DAA-AD0C-042BC80AA5AD}" type="TxLink">
            <a:rPr lang="en-US" sz="1200" b="1" i="0" u="none" strike="noStrike">
              <a:solidFill>
                <a:srgbClr val="6C7755"/>
              </a:solidFill>
              <a:latin typeface="Calibri"/>
              <a:ea typeface="Calibri"/>
              <a:cs typeface="Calibri"/>
            </a:rPr>
            <a:pPr marL="0" indent="0" algn="l"/>
            <a:t>$155.1K</a:t>
          </a:fld>
          <a:endParaRPr lang="en-US" sz="1200" b="1" i="0" u="none" strike="noStrike">
            <a:solidFill>
              <a:srgbClr val="6C7755"/>
            </a:solidFill>
            <a:latin typeface="Calibri"/>
            <a:ea typeface="Calibri"/>
            <a:cs typeface="Calibri"/>
          </a:endParaRPr>
        </a:p>
      </xdr:txBody>
    </xdr:sp>
    <xdr:clientData/>
  </xdr:twoCellAnchor>
  <xdr:twoCellAnchor>
    <xdr:from>
      <xdr:col>0</xdr:col>
      <xdr:colOff>546100</xdr:colOff>
      <xdr:row>9</xdr:row>
      <xdr:rowOff>85725</xdr:rowOff>
    </xdr:from>
    <xdr:to>
      <xdr:col>4</xdr:col>
      <xdr:colOff>419100</xdr:colOff>
      <xdr:row>18</xdr:row>
      <xdr:rowOff>63500</xdr:rowOff>
    </xdr:to>
    <xdr:graphicFrame macro="">
      <xdr:nvGraphicFramePr>
        <xdr:cNvPr id="85" name="Chart 84">
          <a:extLst>
            <a:ext uri="{FF2B5EF4-FFF2-40B4-BE49-F238E27FC236}">
              <a16:creationId xmlns:a16="http://schemas.microsoft.com/office/drawing/2014/main" id="{00000000-0008-0000-0500-00005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190500</xdr:colOff>
      <xdr:row>7</xdr:row>
      <xdr:rowOff>88900</xdr:rowOff>
    </xdr:from>
    <xdr:to>
      <xdr:col>5</xdr:col>
      <xdr:colOff>0</xdr:colOff>
      <xdr:row>8</xdr:row>
      <xdr:rowOff>158750</xdr:rowOff>
    </xdr:to>
    <xdr:sp macro="" textlink="">
      <xdr:nvSpPr>
        <xdr:cNvPr id="86" name="TextBox 85">
          <a:extLst>
            <a:ext uri="{FF2B5EF4-FFF2-40B4-BE49-F238E27FC236}">
              <a16:creationId xmlns:a16="http://schemas.microsoft.com/office/drawing/2014/main" id="{00000000-0008-0000-0500-000056000000}"/>
            </a:ext>
          </a:extLst>
        </xdr:cNvPr>
        <xdr:cNvSpPr txBox="1"/>
      </xdr:nvSpPr>
      <xdr:spPr>
        <a:xfrm>
          <a:off x="800100" y="1377950"/>
          <a:ext cx="22479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1"/>
            <a:t>Revenue by Quarter vs % Change</a:t>
          </a:r>
        </a:p>
      </xdr:txBody>
    </xdr:sp>
    <xdr:clientData/>
  </xdr:twoCellAnchor>
  <xdr:twoCellAnchor>
    <xdr:from>
      <xdr:col>1</xdr:col>
      <xdr:colOff>0</xdr:colOff>
      <xdr:row>8</xdr:row>
      <xdr:rowOff>95250</xdr:rowOff>
    </xdr:from>
    <xdr:to>
      <xdr:col>4</xdr:col>
      <xdr:colOff>457200</xdr:colOff>
      <xdr:row>10</xdr:row>
      <xdr:rowOff>146050</xdr:rowOff>
    </xdr:to>
    <xdr:sp macro="" textlink="'TimeFrame Analysis'!Z17">
      <xdr:nvSpPr>
        <xdr:cNvPr id="87" name="TextBox 86">
          <a:extLst>
            <a:ext uri="{FF2B5EF4-FFF2-40B4-BE49-F238E27FC236}">
              <a16:creationId xmlns:a16="http://schemas.microsoft.com/office/drawing/2014/main" id="{00000000-0008-0000-0500-000057000000}"/>
            </a:ext>
          </a:extLst>
        </xdr:cNvPr>
        <xdr:cNvSpPr txBox="1"/>
      </xdr:nvSpPr>
      <xdr:spPr>
        <a:xfrm>
          <a:off x="609600" y="1568450"/>
          <a:ext cx="22860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3A86318-BB1D-4D05-A845-0BBCB7DF4ED7}" type="TxLink">
            <a:rPr lang="en-US" sz="1000" b="0" i="1" u="none" strike="noStrike">
              <a:solidFill>
                <a:srgbClr val="444140"/>
              </a:solidFill>
              <a:latin typeface="Calibri"/>
              <a:ea typeface="Calibri"/>
              <a:cs typeface="Calibri"/>
            </a:rPr>
            <a:pPr algn="l"/>
            <a:t>The dotted line represents the average revenue of $139,545</a:t>
          </a:fld>
          <a:endParaRPr lang="en-US" sz="1000" b="0" i="1">
            <a:solidFill>
              <a:srgbClr val="444140"/>
            </a:solidFill>
          </a:endParaRPr>
        </a:p>
      </xdr:txBody>
    </xdr:sp>
    <xdr:clientData/>
  </xdr:twoCellAnchor>
  <xdr:twoCellAnchor>
    <xdr:from>
      <xdr:col>1</xdr:col>
      <xdr:colOff>79376</xdr:colOff>
      <xdr:row>18</xdr:row>
      <xdr:rowOff>120650</xdr:rowOff>
    </xdr:from>
    <xdr:to>
      <xdr:col>4</xdr:col>
      <xdr:colOff>520700</xdr:colOff>
      <xdr:row>20</xdr:row>
      <xdr:rowOff>139700</xdr:rowOff>
    </xdr:to>
    <xdr:grpSp>
      <xdr:nvGrpSpPr>
        <xdr:cNvPr id="104" name="Group 103">
          <a:extLst>
            <a:ext uri="{FF2B5EF4-FFF2-40B4-BE49-F238E27FC236}">
              <a16:creationId xmlns:a16="http://schemas.microsoft.com/office/drawing/2014/main" id="{00000000-0008-0000-0500-000068000000}"/>
            </a:ext>
          </a:extLst>
        </xdr:cNvPr>
        <xdr:cNvGrpSpPr/>
      </xdr:nvGrpSpPr>
      <xdr:grpSpPr>
        <a:xfrm>
          <a:off x="688976" y="3435350"/>
          <a:ext cx="2270124" cy="387350"/>
          <a:chOff x="688976" y="3473450"/>
          <a:chExt cx="2270124" cy="387350"/>
        </a:xfrm>
      </xdr:grpSpPr>
      <xdr:sp macro="" textlink="">
        <xdr:nvSpPr>
          <xdr:cNvPr id="88" name="Oval 87">
            <a:extLst>
              <a:ext uri="{FF2B5EF4-FFF2-40B4-BE49-F238E27FC236}">
                <a16:creationId xmlns:a16="http://schemas.microsoft.com/office/drawing/2014/main" id="{00000000-0008-0000-0500-000058000000}"/>
              </a:ext>
            </a:extLst>
          </xdr:cNvPr>
          <xdr:cNvSpPr/>
        </xdr:nvSpPr>
        <xdr:spPr>
          <a:xfrm>
            <a:off x="688976" y="3546476"/>
            <a:ext cx="76199" cy="76199"/>
          </a:xfrm>
          <a:prstGeom prst="ellipse">
            <a:avLst/>
          </a:prstGeom>
          <a:solidFill>
            <a:srgbClr val="FF78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9" name="Oval 88">
            <a:extLst>
              <a:ext uri="{FF2B5EF4-FFF2-40B4-BE49-F238E27FC236}">
                <a16:creationId xmlns:a16="http://schemas.microsoft.com/office/drawing/2014/main" id="{00000000-0008-0000-0500-000059000000}"/>
              </a:ext>
            </a:extLst>
          </xdr:cNvPr>
          <xdr:cNvSpPr/>
        </xdr:nvSpPr>
        <xdr:spPr>
          <a:xfrm>
            <a:off x="688976" y="3717926"/>
            <a:ext cx="76199" cy="76199"/>
          </a:xfrm>
          <a:prstGeom prst="ellipse">
            <a:avLst/>
          </a:prstGeom>
          <a:solidFill>
            <a:srgbClr val="2D6BC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2" name="TextBox 91">
            <a:extLst>
              <a:ext uri="{FF2B5EF4-FFF2-40B4-BE49-F238E27FC236}">
                <a16:creationId xmlns:a16="http://schemas.microsoft.com/office/drawing/2014/main" id="{00000000-0008-0000-0500-00005C000000}"/>
              </a:ext>
            </a:extLst>
          </xdr:cNvPr>
          <xdr:cNvSpPr txBox="1"/>
        </xdr:nvSpPr>
        <xdr:spPr>
          <a:xfrm>
            <a:off x="749300" y="3479800"/>
            <a:ext cx="9525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900" b="0" i="1" u="none" strike="noStrike">
                <a:solidFill>
                  <a:srgbClr val="444140"/>
                </a:solidFill>
                <a:latin typeface="Calibri"/>
                <a:ea typeface="Calibri"/>
                <a:cs typeface="Calibri"/>
              </a:rPr>
              <a:t>Below average</a:t>
            </a:r>
          </a:p>
        </xdr:txBody>
      </xdr:sp>
      <xdr:sp macro="" textlink="">
        <xdr:nvSpPr>
          <xdr:cNvPr id="93" name="TextBox 92">
            <a:extLst>
              <a:ext uri="{FF2B5EF4-FFF2-40B4-BE49-F238E27FC236}">
                <a16:creationId xmlns:a16="http://schemas.microsoft.com/office/drawing/2014/main" id="{00000000-0008-0000-0500-00005D000000}"/>
              </a:ext>
            </a:extLst>
          </xdr:cNvPr>
          <xdr:cNvSpPr txBox="1"/>
        </xdr:nvSpPr>
        <xdr:spPr>
          <a:xfrm>
            <a:off x="749300" y="3651250"/>
            <a:ext cx="9525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900" b="0" i="1" u="none" strike="noStrike">
                <a:solidFill>
                  <a:srgbClr val="444140"/>
                </a:solidFill>
                <a:latin typeface="Calibri"/>
                <a:ea typeface="Calibri"/>
                <a:cs typeface="Calibri"/>
              </a:rPr>
              <a:t>Above average</a:t>
            </a:r>
          </a:p>
        </xdr:txBody>
      </xdr:sp>
      <xdr:cxnSp macro="">
        <xdr:nvCxnSpPr>
          <xdr:cNvPr id="96" name="Straight Connector 95">
            <a:extLst>
              <a:ext uri="{FF2B5EF4-FFF2-40B4-BE49-F238E27FC236}">
                <a16:creationId xmlns:a16="http://schemas.microsoft.com/office/drawing/2014/main" id="{00000000-0008-0000-0500-000060000000}"/>
              </a:ext>
            </a:extLst>
          </xdr:cNvPr>
          <xdr:cNvCxnSpPr/>
        </xdr:nvCxnSpPr>
        <xdr:spPr>
          <a:xfrm>
            <a:off x="1809750" y="3578225"/>
            <a:ext cx="196850" cy="0"/>
          </a:xfrm>
          <a:prstGeom prst="line">
            <a:avLst/>
          </a:prstGeom>
          <a:ln w="15875">
            <a:solidFill>
              <a:srgbClr val="1E1E24"/>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101" name="TextBox 100">
            <a:extLst>
              <a:ext uri="{FF2B5EF4-FFF2-40B4-BE49-F238E27FC236}">
                <a16:creationId xmlns:a16="http://schemas.microsoft.com/office/drawing/2014/main" id="{00000000-0008-0000-0500-000065000000}"/>
              </a:ext>
            </a:extLst>
          </xdr:cNvPr>
          <xdr:cNvSpPr txBox="1"/>
        </xdr:nvSpPr>
        <xdr:spPr>
          <a:xfrm>
            <a:off x="2006600" y="3473450"/>
            <a:ext cx="9525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900" b="0" i="1" u="none" strike="noStrike">
                <a:solidFill>
                  <a:srgbClr val="444140"/>
                </a:solidFill>
                <a:latin typeface="Calibri"/>
                <a:ea typeface="Calibri"/>
                <a:cs typeface="Calibri"/>
              </a:rPr>
              <a:t>Average</a:t>
            </a:r>
          </a:p>
        </xdr:txBody>
      </xdr:sp>
    </xdr:grpSp>
    <xdr:clientData/>
  </xdr:twoCellAnchor>
  <xdr:twoCellAnchor>
    <xdr:from>
      <xdr:col>0</xdr:col>
      <xdr:colOff>552450</xdr:colOff>
      <xdr:row>21</xdr:row>
      <xdr:rowOff>44450</xdr:rowOff>
    </xdr:from>
    <xdr:to>
      <xdr:col>8</xdr:col>
      <xdr:colOff>342900</xdr:colOff>
      <xdr:row>30</xdr:row>
      <xdr:rowOff>28575</xdr:rowOff>
    </xdr:to>
    <xdr:sp macro="" textlink="">
      <xdr:nvSpPr>
        <xdr:cNvPr id="103" name="Rectangle: Diagonal Corners Rounded 102">
          <a:extLst>
            <a:ext uri="{FF2B5EF4-FFF2-40B4-BE49-F238E27FC236}">
              <a16:creationId xmlns:a16="http://schemas.microsoft.com/office/drawing/2014/main" id="{00000000-0008-0000-0500-000067000000}"/>
            </a:ext>
          </a:extLst>
        </xdr:cNvPr>
        <xdr:cNvSpPr/>
      </xdr:nvSpPr>
      <xdr:spPr>
        <a:xfrm>
          <a:off x="552450" y="3911600"/>
          <a:ext cx="4667250" cy="1641475"/>
        </a:xfrm>
        <a:prstGeom prst="round2DiagRect">
          <a:avLst>
            <a:gd name="adj1" fmla="val 12784"/>
            <a:gd name="adj2" fmla="val 0"/>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557096</xdr:colOff>
      <xdr:row>23</xdr:row>
      <xdr:rowOff>165100</xdr:rowOff>
    </xdr:from>
    <xdr:to>
      <xdr:col>6</xdr:col>
      <xdr:colOff>552450</xdr:colOff>
      <xdr:row>30</xdr:row>
      <xdr:rowOff>73025</xdr:rowOff>
    </xdr:to>
    <xdr:graphicFrame macro="">
      <xdr:nvGraphicFramePr>
        <xdr:cNvPr id="102" name="Chart 101">
          <a:extLst>
            <a:ext uri="{FF2B5EF4-FFF2-40B4-BE49-F238E27FC236}">
              <a16:creationId xmlns:a16="http://schemas.microsoft.com/office/drawing/2014/main" id="{00000000-0008-0000-0500-00006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552450</xdr:colOff>
      <xdr:row>22</xdr:row>
      <xdr:rowOff>76200</xdr:rowOff>
    </xdr:from>
    <xdr:to>
      <xdr:col>7</xdr:col>
      <xdr:colOff>6350</xdr:colOff>
      <xdr:row>23</xdr:row>
      <xdr:rowOff>114300</xdr:rowOff>
    </xdr:to>
    <xdr:sp macro="" textlink="'TimeFrame Analysis'!AH23">
      <xdr:nvSpPr>
        <xdr:cNvPr id="106" name="TextBox 105">
          <a:extLst>
            <a:ext uri="{FF2B5EF4-FFF2-40B4-BE49-F238E27FC236}">
              <a16:creationId xmlns:a16="http://schemas.microsoft.com/office/drawing/2014/main" id="{00000000-0008-0000-0500-00006A000000}"/>
            </a:ext>
          </a:extLst>
        </xdr:cNvPr>
        <xdr:cNvSpPr txBox="1"/>
      </xdr:nvSpPr>
      <xdr:spPr>
        <a:xfrm>
          <a:off x="552450" y="4127500"/>
          <a:ext cx="372110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BC3E0AA-CA16-4E62-9791-DBAD14A32168}" type="TxLink">
            <a:rPr lang="en-US" sz="1000" b="0" i="1" u="none" strike="noStrike">
              <a:solidFill>
                <a:srgbClr val="444140"/>
              </a:solidFill>
              <a:latin typeface="Calibri"/>
              <a:ea typeface="Calibri"/>
              <a:cs typeface="Calibri"/>
            </a:rPr>
            <a:pPr marL="0" indent="0" algn="l"/>
            <a:t>The dotted line represents the average revenue of $79,740</a:t>
          </a:fld>
          <a:endParaRPr lang="en-US" sz="1000" b="0" i="1" u="none" strike="noStrike">
            <a:solidFill>
              <a:srgbClr val="444140"/>
            </a:solidFill>
            <a:latin typeface="Calibri"/>
            <a:ea typeface="Calibri"/>
            <a:cs typeface="Calibri"/>
          </a:endParaRPr>
        </a:p>
      </xdr:txBody>
    </xdr:sp>
    <xdr:clientData/>
  </xdr:twoCellAnchor>
  <xdr:twoCellAnchor>
    <xdr:from>
      <xdr:col>1</xdr:col>
      <xdr:colOff>190500</xdr:colOff>
      <xdr:row>21</xdr:row>
      <xdr:rowOff>50800</xdr:rowOff>
    </xdr:from>
    <xdr:to>
      <xdr:col>5</xdr:col>
      <xdr:colOff>0</xdr:colOff>
      <xdr:row>22</xdr:row>
      <xdr:rowOff>120650</xdr:rowOff>
    </xdr:to>
    <xdr:sp macro="" textlink="">
      <xdr:nvSpPr>
        <xdr:cNvPr id="105" name="TextBox 104">
          <a:extLst>
            <a:ext uri="{FF2B5EF4-FFF2-40B4-BE49-F238E27FC236}">
              <a16:creationId xmlns:a16="http://schemas.microsoft.com/office/drawing/2014/main" id="{00000000-0008-0000-0500-000069000000}"/>
            </a:ext>
          </a:extLst>
        </xdr:cNvPr>
        <xdr:cNvSpPr txBox="1"/>
      </xdr:nvSpPr>
      <xdr:spPr>
        <a:xfrm>
          <a:off x="800100" y="3917950"/>
          <a:ext cx="22479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1"/>
            <a:t>Revenue by Weekday vs % Change</a:t>
          </a:r>
        </a:p>
      </xdr:txBody>
    </xdr:sp>
    <xdr:clientData/>
  </xdr:twoCellAnchor>
  <xdr:twoCellAnchor>
    <xdr:from>
      <xdr:col>6</xdr:col>
      <xdr:colOff>495300</xdr:colOff>
      <xdr:row>24</xdr:row>
      <xdr:rowOff>50800</xdr:rowOff>
    </xdr:from>
    <xdr:to>
      <xdr:col>8</xdr:col>
      <xdr:colOff>425450</xdr:colOff>
      <xdr:row>28</xdr:row>
      <xdr:rowOff>19050</xdr:rowOff>
    </xdr:to>
    <xdr:grpSp>
      <xdr:nvGrpSpPr>
        <xdr:cNvPr id="117" name="Group 116">
          <a:extLst>
            <a:ext uri="{FF2B5EF4-FFF2-40B4-BE49-F238E27FC236}">
              <a16:creationId xmlns:a16="http://schemas.microsoft.com/office/drawing/2014/main" id="{00000000-0008-0000-0500-000075000000}"/>
            </a:ext>
          </a:extLst>
        </xdr:cNvPr>
        <xdr:cNvGrpSpPr/>
      </xdr:nvGrpSpPr>
      <xdr:grpSpPr>
        <a:xfrm>
          <a:off x="4152900" y="4470400"/>
          <a:ext cx="1149350" cy="704850"/>
          <a:chOff x="4083050" y="4578350"/>
          <a:chExt cx="1149350" cy="704850"/>
        </a:xfrm>
      </xdr:grpSpPr>
      <xdr:grpSp>
        <xdr:nvGrpSpPr>
          <xdr:cNvPr id="114" name="Group 113">
            <a:extLst>
              <a:ext uri="{FF2B5EF4-FFF2-40B4-BE49-F238E27FC236}">
                <a16:creationId xmlns:a16="http://schemas.microsoft.com/office/drawing/2014/main" id="{00000000-0008-0000-0500-000072000000}"/>
              </a:ext>
            </a:extLst>
          </xdr:cNvPr>
          <xdr:cNvGrpSpPr/>
        </xdr:nvGrpSpPr>
        <xdr:grpSpPr>
          <a:xfrm>
            <a:off x="4219576" y="4578350"/>
            <a:ext cx="1012824" cy="209550"/>
            <a:chOff x="4200526" y="4578350"/>
            <a:chExt cx="1012824" cy="209550"/>
          </a:xfrm>
        </xdr:grpSpPr>
        <xdr:sp macro="" textlink="">
          <xdr:nvSpPr>
            <xdr:cNvPr id="108" name="Oval 107">
              <a:extLst>
                <a:ext uri="{FF2B5EF4-FFF2-40B4-BE49-F238E27FC236}">
                  <a16:creationId xmlns:a16="http://schemas.microsoft.com/office/drawing/2014/main" id="{00000000-0008-0000-0500-00006C000000}"/>
                </a:ext>
              </a:extLst>
            </xdr:cNvPr>
            <xdr:cNvSpPr/>
          </xdr:nvSpPr>
          <xdr:spPr>
            <a:xfrm>
              <a:off x="4200526" y="4645026"/>
              <a:ext cx="76199" cy="76199"/>
            </a:xfrm>
            <a:prstGeom prst="ellipse">
              <a:avLst/>
            </a:prstGeom>
            <a:solidFill>
              <a:srgbClr val="FF78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0" name="TextBox 109">
              <a:extLst>
                <a:ext uri="{FF2B5EF4-FFF2-40B4-BE49-F238E27FC236}">
                  <a16:creationId xmlns:a16="http://schemas.microsoft.com/office/drawing/2014/main" id="{00000000-0008-0000-0500-00006E000000}"/>
                </a:ext>
              </a:extLst>
            </xdr:cNvPr>
            <xdr:cNvSpPr txBox="1"/>
          </xdr:nvSpPr>
          <xdr:spPr>
            <a:xfrm>
              <a:off x="4260850" y="4578350"/>
              <a:ext cx="9525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900" b="0" i="1" u="none" strike="noStrike">
                  <a:solidFill>
                    <a:srgbClr val="444140"/>
                  </a:solidFill>
                  <a:latin typeface="Calibri"/>
                  <a:ea typeface="Calibri"/>
                  <a:cs typeface="Calibri"/>
                </a:rPr>
                <a:t>Below average</a:t>
              </a:r>
            </a:p>
          </xdr:txBody>
        </xdr:sp>
      </xdr:grpSp>
      <xdr:grpSp>
        <xdr:nvGrpSpPr>
          <xdr:cNvPr id="115" name="Group 114">
            <a:extLst>
              <a:ext uri="{FF2B5EF4-FFF2-40B4-BE49-F238E27FC236}">
                <a16:creationId xmlns:a16="http://schemas.microsoft.com/office/drawing/2014/main" id="{00000000-0008-0000-0500-000073000000}"/>
              </a:ext>
            </a:extLst>
          </xdr:cNvPr>
          <xdr:cNvGrpSpPr/>
        </xdr:nvGrpSpPr>
        <xdr:grpSpPr>
          <a:xfrm>
            <a:off x="4219576" y="4826000"/>
            <a:ext cx="1012824" cy="209550"/>
            <a:chOff x="4219576" y="4908550"/>
            <a:chExt cx="1012824" cy="209550"/>
          </a:xfrm>
        </xdr:grpSpPr>
        <xdr:sp macro="" textlink="">
          <xdr:nvSpPr>
            <xdr:cNvPr id="109" name="Oval 108">
              <a:extLst>
                <a:ext uri="{FF2B5EF4-FFF2-40B4-BE49-F238E27FC236}">
                  <a16:creationId xmlns:a16="http://schemas.microsoft.com/office/drawing/2014/main" id="{00000000-0008-0000-0500-00006D000000}"/>
                </a:ext>
              </a:extLst>
            </xdr:cNvPr>
            <xdr:cNvSpPr/>
          </xdr:nvSpPr>
          <xdr:spPr>
            <a:xfrm>
              <a:off x="4219576" y="4975226"/>
              <a:ext cx="76199" cy="76199"/>
            </a:xfrm>
            <a:prstGeom prst="ellipse">
              <a:avLst/>
            </a:prstGeom>
            <a:solidFill>
              <a:srgbClr val="2D6BC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1" name="TextBox 110">
              <a:extLst>
                <a:ext uri="{FF2B5EF4-FFF2-40B4-BE49-F238E27FC236}">
                  <a16:creationId xmlns:a16="http://schemas.microsoft.com/office/drawing/2014/main" id="{00000000-0008-0000-0500-00006F000000}"/>
                </a:ext>
              </a:extLst>
            </xdr:cNvPr>
            <xdr:cNvSpPr txBox="1"/>
          </xdr:nvSpPr>
          <xdr:spPr>
            <a:xfrm>
              <a:off x="4279900" y="4908550"/>
              <a:ext cx="9525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900" b="0" i="1" u="none" strike="noStrike">
                  <a:solidFill>
                    <a:srgbClr val="444140"/>
                  </a:solidFill>
                  <a:latin typeface="Calibri"/>
                  <a:ea typeface="Calibri"/>
                  <a:cs typeface="Calibri"/>
                </a:rPr>
                <a:t>Above average</a:t>
              </a:r>
            </a:p>
          </xdr:txBody>
        </xdr:sp>
      </xdr:grpSp>
      <xdr:grpSp>
        <xdr:nvGrpSpPr>
          <xdr:cNvPr id="116" name="Group 115">
            <a:extLst>
              <a:ext uri="{FF2B5EF4-FFF2-40B4-BE49-F238E27FC236}">
                <a16:creationId xmlns:a16="http://schemas.microsoft.com/office/drawing/2014/main" id="{00000000-0008-0000-0500-000074000000}"/>
              </a:ext>
            </a:extLst>
          </xdr:cNvPr>
          <xdr:cNvGrpSpPr/>
        </xdr:nvGrpSpPr>
        <xdr:grpSpPr>
          <a:xfrm>
            <a:off x="4083050" y="5073650"/>
            <a:ext cx="1149350" cy="209550"/>
            <a:chOff x="4083050" y="5073650"/>
            <a:chExt cx="1149350" cy="209550"/>
          </a:xfrm>
        </xdr:grpSpPr>
        <xdr:cxnSp macro="">
          <xdr:nvCxnSpPr>
            <xdr:cNvPr id="112" name="Straight Connector 111">
              <a:extLst>
                <a:ext uri="{FF2B5EF4-FFF2-40B4-BE49-F238E27FC236}">
                  <a16:creationId xmlns:a16="http://schemas.microsoft.com/office/drawing/2014/main" id="{00000000-0008-0000-0500-000070000000}"/>
                </a:ext>
              </a:extLst>
            </xdr:cNvPr>
            <xdr:cNvCxnSpPr/>
          </xdr:nvCxnSpPr>
          <xdr:spPr>
            <a:xfrm>
              <a:off x="4083050" y="5178425"/>
              <a:ext cx="196850" cy="0"/>
            </a:xfrm>
            <a:prstGeom prst="line">
              <a:avLst/>
            </a:prstGeom>
            <a:ln w="15875">
              <a:solidFill>
                <a:srgbClr val="1E1E24"/>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113" name="TextBox 112">
              <a:extLst>
                <a:ext uri="{FF2B5EF4-FFF2-40B4-BE49-F238E27FC236}">
                  <a16:creationId xmlns:a16="http://schemas.microsoft.com/office/drawing/2014/main" id="{00000000-0008-0000-0500-000071000000}"/>
                </a:ext>
              </a:extLst>
            </xdr:cNvPr>
            <xdr:cNvSpPr txBox="1"/>
          </xdr:nvSpPr>
          <xdr:spPr>
            <a:xfrm>
              <a:off x="4279900" y="5073650"/>
              <a:ext cx="9525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900" b="0" i="1" u="none" strike="noStrike">
                  <a:solidFill>
                    <a:srgbClr val="444140"/>
                  </a:solidFill>
                  <a:latin typeface="Calibri"/>
                  <a:ea typeface="Calibri"/>
                  <a:cs typeface="Calibri"/>
                </a:rPr>
                <a:t>Average</a:t>
              </a:r>
            </a:p>
          </xdr:txBody>
        </xdr:sp>
      </xdr:grpSp>
    </xdr:grpSp>
    <xdr:clientData/>
  </xdr:twoCellAnchor>
  <xdr:twoCellAnchor>
    <xdr:from>
      <xdr:col>1</xdr:col>
      <xdr:colOff>63500</xdr:colOff>
      <xdr:row>21</xdr:row>
      <xdr:rowOff>104775</xdr:rowOff>
    </xdr:from>
    <xdr:to>
      <xdr:col>1</xdr:col>
      <xdr:colOff>215900</xdr:colOff>
      <xdr:row>22</xdr:row>
      <xdr:rowOff>66675</xdr:rowOff>
    </xdr:to>
    <xdr:sp macro="" textlink="">
      <xdr:nvSpPr>
        <xdr:cNvPr id="119" name="Oval 118">
          <a:extLst>
            <a:ext uri="{FF2B5EF4-FFF2-40B4-BE49-F238E27FC236}">
              <a16:creationId xmlns:a16="http://schemas.microsoft.com/office/drawing/2014/main" id="{00000000-0008-0000-0500-000077000000}"/>
            </a:ext>
          </a:extLst>
        </xdr:cNvPr>
        <xdr:cNvSpPr/>
      </xdr:nvSpPr>
      <xdr:spPr>
        <a:xfrm>
          <a:off x="673100" y="3971925"/>
          <a:ext cx="152400" cy="146050"/>
        </a:xfrm>
        <a:prstGeom prst="ellipse">
          <a:avLst/>
        </a:prstGeom>
        <a:solidFill>
          <a:srgbClr val="DEE2D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514350</xdr:colOff>
      <xdr:row>13</xdr:row>
      <xdr:rowOff>0</xdr:rowOff>
    </xdr:from>
    <xdr:to>
      <xdr:col>9</xdr:col>
      <xdr:colOff>57150</xdr:colOff>
      <xdr:row>13</xdr:row>
      <xdr:rowOff>146050</xdr:rowOff>
    </xdr:to>
    <xdr:sp macro="" textlink="">
      <xdr:nvSpPr>
        <xdr:cNvPr id="120" name="Oval 119">
          <a:extLst>
            <a:ext uri="{FF2B5EF4-FFF2-40B4-BE49-F238E27FC236}">
              <a16:creationId xmlns:a16="http://schemas.microsoft.com/office/drawing/2014/main" id="{00000000-0008-0000-0500-000078000000}"/>
            </a:ext>
          </a:extLst>
        </xdr:cNvPr>
        <xdr:cNvSpPr/>
      </xdr:nvSpPr>
      <xdr:spPr>
        <a:xfrm>
          <a:off x="5391150" y="2393950"/>
          <a:ext cx="152400" cy="146050"/>
        </a:xfrm>
        <a:prstGeom prst="ellipse">
          <a:avLst/>
        </a:prstGeom>
        <a:solidFill>
          <a:srgbClr val="DEE2D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63500</xdr:colOff>
      <xdr:row>7</xdr:row>
      <xdr:rowOff>142875</xdr:rowOff>
    </xdr:from>
    <xdr:to>
      <xdr:col>1</xdr:col>
      <xdr:colOff>215900</xdr:colOff>
      <xdr:row>8</xdr:row>
      <xdr:rowOff>104775</xdr:rowOff>
    </xdr:to>
    <xdr:sp macro="" textlink="">
      <xdr:nvSpPr>
        <xdr:cNvPr id="121" name="Oval 120">
          <a:extLst>
            <a:ext uri="{FF2B5EF4-FFF2-40B4-BE49-F238E27FC236}">
              <a16:creationId xmlns:a16="http://schemas.microsoft.com/office/drawing/2014/main" id="{00000000-0008-0000-0500-000079000000}"/>
            </a:ext>
          </a:extLst>
        </xdr:cNvPr>
        <xdr:cNvSpPr/>
      </xdr:nvSpPr>
      <xdr:spPr>
        <a:xfrm>
          <a:off x="673100" y="1431925"/>
          <a:ext cx="152400" cy="146050"/>
        </a:xfrm>
        <a:prstGeom prst="ellipse">
          <a:avLst/>
        </a:prstGeom>
        <a:solidFill>
          <a:srgbClr val="DEE2D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196850</xdr:colOff>
      <xdr:row>23</xdr:row>
      <xdr:rowOff>44450</xdr:rowOff>
    </xdr:from>
    <xdr:to>
      <xdr:col>17</xdr:col>
      <xdr:colOff>215900</xdr:colOff>
      <xdr:row>32</xdr:row>
      <xdr:rowOff>114300</xdr:rowOff>
    </xdr:to>
    <xdr:sp macro="" textlink="">
      <xdr:nvSpPr>
        <xdr:cNvPr id="2" name="Oval 1">
          <a:extLst>
            <a:ext uri="{FF2B5EF4-FFF2-40B4-BE49-F238E27FC236}">
              <a16:creationId xmlns:a16="http://schemas.microsoft.com/office/drawing/2014/main" id="{00000000-0008-0000-0600-000002000000}"/>
            </a:ext>
          </a:extLst>
        </xdr:cNvPr>
        <xdr:cNvSpPr/>
      </xdr:nvSpPr>
      <xdr:spPr>
        <a:xfrm>
          <a:off x="8731250" y="4279900"/>
          <a:ext cx="1847850" cy="1727200"/>
        </a:xfrm>
        <a:prstGeom prst="ellipse">
          <a:avLst/>
        </a:prstGeom>
        <a:solidFill>
          <a:srgbClr val="EBE9E9">
            <a:alpha val="63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190500</xdr:colOff>
      <xdr:row>26</xdr:row>
      <xdr:rowOff>50800</xdr:rowOff>
    </xdr:from>
    <xdr:to>
      <xdr:col>5</xdr:col>
      <xdr:colOff>510687</xdr:colOff>
      <xdr:row>31</xdr:row>
      <xdr:rowOff>165100</xdr:rowOff>
    </xdr:to>
    <xdr:sp macro="" textlink="">
      <xdr:nvSpPr>
        <xdr:cNvPr id="3" name="Oval 2">
          <a:extLst>
            <a:ext uri="{FF2B5EF4-FFF2-40B4-BE49-F238E27FC236}">
              <a16:creationId xmlns:a16="http://schemas.microsoft.com/office/drawing/2014/main" id="{00000000-0008-0000-0600-000003000000}"/>
            </a:ext>
          </a:extLst>
        </xdr:cNvPr>
        <xdr:cNvSpPr/>
      </xdr:nvSpPr>
      <xdr:spPr>
        <a:xfrm>
          <a:off x="2628900" y="4838700"/>
          <a:ext cx="929787" cy="1035050"/>
        </a:xfrm>
        <a:prstGeom prst="ellipse">
          <a:avLst/>
        </a:prstGeom>
        <a:solidFill>
          <a:srgbClr val="DEE2D6">
            <a:alpha val="63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539750</xdr:colOff>
      <xdr:row>0</xdr:row>
      <xdr:rowOff>139700</xdr:rowOff>
    </xdr:from>
    <xdr:to>
      <xdr:col>18</xdr:col>
      <xdr:colOff>107950</xdr:colOff>
      <xdr:row>11</xdr:row>
      <xdr:rowOff>120650</xdr:rowOff>
    </xdr:to>
    <xdr:sp macro="" textlink="">
      <xdr:nvSpPr>
        <xdr:cNvPr id="4" name="Oval 3">
          <a:extLst>
            <a:ext uri="{FF2B5EF4-FFF2-40B4-BE49-F238E27FC236}">
              <a16:creationId xmlns:a16="http://schemas.microsoft.com/office/drawing/2014/main" id="{00000000-0008-0000-0600-000004000000}"/>
            </a:ext>
          </a:extLst>
        </xdr:cNvPr>
        <xdr:cNvSpPr/>
      </xdr:nvSpPr>
      <xdr:spPr>
        <a:xfrm>
          <a:off x="9074150" y="139700"/>
          <a:ext cx="2006600" cy="2006600"/>
        </a:xfrm>
        <a:prstGeom prst="ellipse">
          <a:avLst/>
        </a:prstGeom>
        <a:solidFill>
          <a:srgbClr val="DEE2D6">
            <a:alpha val="63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5</xdr:row>
      <xdr:rowOff>6350</xdr:rowOff>
    </xdr:from>
    <xdr:to>
      <xdr:col>4</xdr:col>
      <xdr:colOff>88900</xdr:colOff>
      <xdr:row>18</xdr:row>
      <xdr:rowOff>158750</xdr:rowOff>
    </xdr:to>
    <xdr:sp macro="" textlink="">
      <xdr:nvSpPr>
        <xdr:cNvPr id="5" name="Oval 4">
          <a:extLst>
            <a:ext uri="{FF2B5EF4-FFF2-40B4-BE49-F238E27FC236}">
              <a16:creationId xmlns:a16="http://schemas.microsoft.com/office/drawing/2014/main" id="{00000000-0008-0000-0600-000005000000}"/>
            </a:ext>
          </a:extLst>
        </xdr:cNvPr>
        <xdr:cNvSpPr/>
      </xdr:nvSpPr>
      <xdr:spPr>
        <a:xfrm>
          <a:off x="0" y="913493"/>
          <a:ext cx="2532138" cy="2510971"/>
        </a:xfrm>
        <a:prstGeom prst="ellipse">
          <a:avLst/>
        </a:prstGeom>
        <a:solidFill>
          <a:srgbClr val="EBE9E9">
            <a:alpha val="63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330200</xdr:colOff>
      <xdr:row>0</xdr:row>
      <xdr:rowOff>0</xdr:rowOff>
    </xdr:from>
    <xdr:to>
      <xdr:col>22</xdr:col>
      <xdr:colOff>428625</xdr:colOff>
      <xdr:row>31</xdr:row>
      <xdr:rowOff>101601</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10103152" y="0"/>
          <a:ext cx="3763283" cy="5725887"/>
          <a:chOff x="9350167" y="0"/>
          <a:chExt cx="4489659" cy="5810251"/>
        </a:xfrm>
        <a:solidFill>
          <a:srgbClr val="F3F8F2"/>
        </a:solidFill>
        <a:effectLst>
          <a:outerShdw blurRad="127000" dist="63500" dir="5400000" algn="ctr" rotWithShape="0">
            <a:schemeClr val="bg1">
              <a:lumMod val="75000"/>
              <a:alpha val="50000"/>
            </a:schemeClr>
          </a:outerShdw>
        </a:effectLst>
      </xdr:grpSpPr>
      <xdr:sp macro="" textlink="">
        <xdr:nvSpPr>
          <xdr:cNvPr id="7" name="Teardrop 6">
            <a:extLst>
              <a:ext uri="{FF2B5EF4-FFF2-40B4-BE49-F238E27FC236}">
                <a16:creationId xmlns:a16="http://schemas.microsoft.com/office/drawing/2014/main" id="{00000000-0008-0000-0600-000007000000}"/>
              </a:ext>
            </a:extLst>
          </xdr:cNvPr>
          <xdr:cNvSpPr/>
        </xdr:nvSpPr>
        <xdr:spPr>
          <a:xfrm rot="16857456">
            <a:off x="9487997" y="1458421"/>
            <a:ext cx="4331654" cy="4372005"/>
          </a:xfrm>
          <a:prstGeom prst="teardrop">
            <a:avLst>
              <a:gd name="adj" fmla="val 151894"/>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a:off x="9660192" y="1"/>
            <a:ext cx="3813324" cy="1743372"/>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a:off x="9350167" y="0"/>
            <a:ext cx="630141" cy="357004"/>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444500</xdr:colOff>
      <xdr:row>1</xdr:row>
      <xdr:rowOff>127000</xdr:rowOff>
    </xdr:from>
    <xdr:to>
      <xdr:col>14</xdr:col>
      <xdr:colOff>438150</xdr:colOff>
      <xdr:row>4</xdr:row>
      <xdr:rowOff>38100</xdr:rowOff>
    </xdr:to>
    <xdr:sp macro="" textlink="">
      <xdr:nvSpPr>
        <xdr:cNvPr id="10" name="Rectangle 9">
          <a:extLst>
            <a:ext uri="{FF2B5EF4-FFF2-40B4-BE49-F238E27FC236}">
              <a16:creationId xmlns:a16="http://schemas.microsoft.com/office/drawing/2014/main" id="{00000000-0008-0000-0600-00000A000000}"/>
            </a:ext>
          </a:extLst>
        </xdr:cNvPr>
        <xdr:cNvSpPr/>
      </xdr:nvSpPr>
      <xdr:spPr>
        <a:xfrm>
          <a:off x="444500" y="311150"/>
          <a:ext cx="8528050" cy="463550"/>
        </a:xfrm>
        <a:prstGeom prst="rect">
          <a:avLst/>
        </a:prstGeom>
        <a:gradFill flip="none" rotWithShape="1">
          <a:gsLst>
            <a:gs pos="79000">
              <a:srgbClr val="F3F8F2"/>
            </a:gs>
            <a:gs pos="27000">
              <a:srgbClr val="F3F8F2"/>
            </a:gs>
            <a:gs pos="0">
              <a:srgbClr val="F3F8F2"/>
            </a:gs>
            <a:gs pos="54000">
              <a:schemeClr val="bg1"/>
            </a:gs>
            <a:gs pos="100000">
              <a:srgbClr val="F3F8F2"/>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78619</xdr:colOff>
      <xdr:row>10</xdr:row>
      <xdr:rowOff>76200</xdr:rowOff>
    </xdr:from>
    <xdr:to>
      <xdr:col>14</xdr:col>
      <xdr:colOff>48382</xdr:colOff>
      <xdr:row>20</xdr:row>
      <xdr:rowOff>163286</xdr:rowOff>
    </xdr:to>
    <xdr:sp macro="" textlink="">
      <xdr:nvSpPr>
        <xdr:cNvPr id="13" name="Rectangle: Diagonal Corners Rounded 12">
          <a:extLst>
            <a:ext uri="{FF2B5EF4-FFF2-40B4-BE49-F238E27FC236}">
              <a16:creationId xmlns:a16="http://schemas.microsoft.com/office/drawing/2014/main" id="{00000000-0008-0000-0600-00000D000000}"/>
            </a:ext>
          </a:extLst>
        </xdr:cNvPr>
        <xdr:cNvSpPr/>
      </xdr:nvSpPr>
      <xdr:spPr>
        <a:xfrm>
          <a:off x="4965095" y="1890486"/>
          <a:ext cx="3634620" cy="1901371"/>
        </a:xfrm>
        <a:prstGeom prst="round2DiagRect">
          <a:avLst>
            <a:gd name="adj1" fmla="val 0"/>
            <a:gd name="adj2" fmla="val 0"/>
          </a:avLst>
        </a:prstGeom>
        <a:solidFill>
          <a:srgbClr val="DEE2D6"/>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8</xdr:col>
          <xdr:colOff>240089</xdr:colOff>
          <xdr:row>11</xdr:row>
          <xdr:rowOff>152399</xdr:rowOff>
        </xdr:from>
        <xdr:to>
          <xdr:col>8</xdr:col>
          <xdr:colOff>455989</xdr:colOff>
          <xdr:row>13</xdr:row>
          <xdr:rowOff>6349</xdr:rowOff>
        </xdr:to>
        <xdr:sp macro="" textlink="">
          <xdr:nvSpPr>
            <xdr:cNvPr id="8195" name="Option Button 3" hidden="1">
              <a:extLst>
                <a:ext uri="{63B3BB69-23CF-44E3-9099-C40C66FF867C}">
                  <a14:compatExt spid="_x0000_s8195"/>
                </a:ext>
                <a:ext uri="{FF2B5EF4-FFF2-40B4-BE49-F238E27FC236}">
                  <a16:creationId xmlns:a16="http://schemas.microsoft.com/office/drawing/2014/main" id="{00000000-0008-0000-06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124581</xdr:colOff>
          <xdr:row>11</xdr:row>
          <xdr:rowOff>165403</xdr:rowOff>
        </xdr:from>
        <xdr:to>
          <xdr:col>9</xdr:col>
          <xdr:colOff>315081</xdr:colOff>
          <xdr:row>13</xdr:row>
          <xdr:rowOff>25703</xdr:rowOff>
        </xdr:to>
        <xdr:sp macro="" textlink="">
          <xdr:nvSpPr>
            <xdr:cNvPr id="8196" name="Option Button 4" hidden="1">
              <a:extLst>
                <a:ext uri="{63B3BB69-23CF-44E3-9099-C40C66FF867C}">
                  <a14:compatExt spid="_x0000_s8196"/>
                </a:ext>
                <a:ext uri="{FF2B5EF4-FFF2-40B4-BE49-F238E27FC236}">
                  <a16:creationId xmlns:a16="http://schemas.microsoft.com/office/drawing/2014/main" id="{00000000-0008-0000-06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258536</xdr:colOff>
          <xdr:row>11</xdr:row>
          <xdr:rowOff>169939</xdr:rowOff>
        </xdr:from>
        <xdr:to>
          <xdr:col>12</xdr:col>
          <xdr:colOff>182336</xdr:colOff>
          <xdr:row>13</xdr:row>
          <xdr:rowOff>7560</xdr:rowOff>
        </xdr:to>
        <xdr:sp macro="" textlink="">
          <xdr:nvSpPr>
            <xdr:cNvPr id="8197" name="Drop Down 5" hidden="1">
              <a:extLst>
                <a:ext uri="{63B3BB69-23CF-44E3-9099-C40C66FF867C}">
                  <a14:compatExt spid="_x0000_s8197"/>
                </a:ext>
                <a:ext uri="{FF2B5EF4-FFF2-40B4-BE49-F238E27FC236}">
                  <a16:creationId xmlns:a16="http://schemas.microsoft.com/office/drawing/2014/main" id="{00000000-0008-0000-0600-000005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4</xdr:col>
      <xdr:colOff>301421</xdr:colOff>
      <xdr:row>10</xdr:row>
      <xdr:rowOff>76200</xdr:rowOff>
    </xdr:from>
    <xdr:to>
      <xdr:col>8</xdr:col>
      <xdr:colOff>0</xdr:colOff>
      <xdr:row>20</xdr:row>
      <xdr:rowOff>163286</xdr:rowOff>
    </xdr:to>
    <xdr:sp macro="" textlink="">
      <xdr:nvSpPr>
        <xdr:cNvPr id="14" name="Rectangle: Diagonal Corners Rounded 13">
          <a:extLst>
            <a:ext uri="{FF2B5EF4-FFF2-40B4-BE49-F238E27FC236}">
              <a16:creationId xmlns:a16="http://schemas.microsoft.com/office/drawing/2014/main" id="{139E1BBC-9863-BF98-CC1B-14636397BDB2}"/>
            </a:ext>
          </a:extLst>
        </xdr:cNvPr>
        <xdr:cNvSpPr/>
      </xdr:nvSpPr>
      <xdr:spPr>
        <a:xfrm flipH="1">
          <a:off x="2744659" y="1890486"/>
          <a:ext cx="2141817" cy="1901371"/>
        </a:xfrm>
        <a:prstGeom prst="round2DiagRect">
          <a:avLst>
            <a:gd name="adj1" fmla="val 0"/>
            <a:gd name="adj2" fmla="val 0"/>
          </a:avLst>
        </a:prstGeom>
        <a:solidFill>
          <a:srgbClr val="DEE2D6"/>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457199</xdr:colOff>
      <xdr:row>10</xdr:row>
      <xdr:rowOff>76200</xdr:rowOff>
    </xdr:from>
    <xdr:to>
      <xdr:col>4</xdr:col>
      <xdr:colOff>217714</xdr:colOff>
      <xdr:row>20</xdr:row>
      <xdr:rowOff>163286</xdr:rowOff>
    </xdr:to>
    <xdr:sp macro="" textlink="">
      <xdr:nvSpPr>
        <xdr:cNvPr id="17" name="Rectangle: Diagonal Corners Rounded 16">
          <a:extLst>
            <a:ext uri="{FF2B5EF4-FFF2-40B4-BE49-F238E27FC236}">
              <a16:creationId xmlns:a16="http://schemas.microsoft.com/office/drawing/2014/main" id="{85DD84A3-C015-71FE-12BA-26DBAB8EB4D8}"/>
            </a:ext>
          </a:extLst>
        </xdr:cNvPr>
        <xdr:cNvSpPr/>
      </xdr:nvSpPr>
      <xdr:spPr>
        <a:xfrm>
          <a:off x="457199" y="1890486"/>
          <a:ext cx="2203753" cy="1901371"/>
        </a:xfrm>
        <a:prstGeom prst="round2DiagRect">
          <a:avLst>
            <a:gd name="adj1" fmla="val 14475"/>
            <a:gd name="adj2" fmla="val 0"/>
          </a:avLst>
        </a:prstGeom>
        <a:solidFill>
          <a:srgbClr val="DEE2D6"/>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457200</xdr:colOff>
      <xdr:row>21</xdr:row>
      <xdr:rowOff>54429</xdr:rowOff>
    </xdr:from>
    <xdr:to>
      <xdr:col>9</xdr:col>
      <xdr:colOff>42333</xdr:colOff>
      <xdr:row>30</xdr:row>
      <xdr:rowOff>114295</xdr:rowOff>
    </xdr:to>
    <xdr:sp macro="" textlink="">
      <xdr:nvSpPr>
        <xdr:cNvPr id="18" name="Rectangle: Diagonal Corners Rounded 17">
          <a:extLst>
            <a:ext uri="{FF2B5EF4-FFF2-40B4-BE49-F238E27FC236}">
              <a16:creationId xmlns:a16="http://schemas.microsoft.com/office/drawing/2014/main" id="{FA262175-FA21-7AAF-EFD2-0BA1460DF596}"/>
            </a:ext>
          </a:extLst>
        </xdr:cNvPr>
        <xdr:cNvSpPr/>
      </xdr:nvSpPr>
      <xdr:spPr>
        <a:xfrm flipV="1">
          <a:off x="457200" y="3864429"/>
          <a:ext cx="5082419" cy="1692723"/>
        </a:xfrm>
        <a:prstGeom prst="round2DiagRect">
          <a:avLst>
            <a:gd name="adj1" fmla="val 0"/>
            <a:gd name="adj2" fmla="val 0"/>
          </a:avLst>
        </a:prstGeom>
        <a:solidFill>
          <a:srgbClr val="DEE2D6"/>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127000</xdr:colOff>
      <xdr:row>21</xdr:row>
      <xdr:rowOff>54424</xdr:rowOff>
    </xdr:from>
    <xdr:to>
      <xdr:col>14</xdr:col>
      <xdr:colOff>48382</xdr:colOff>
      <xdr:row>30</xdr:row>
      <xdr:rowOff>114290</xdr:rowOff>
    </xdr:to>
    <xdr:sp macro="" textlink="">
      <xdr:nvSpPr>
        <xdr:cNvPr id="19" name="Rectangle: Diagonal Corners Rounded 18">
          <a:extLst>
            <a:ext uri="{FF2B5EF4-FFF2-40B4-BE49-F238E27FC236}">
              <a16:creationId xmlns:a16="http://schemas.microsoft.com/office/drawing/2014/main" id="{8CE7B8FC-EF12-C8CC-ADD6-95DDBA47ECF4}"/>
            </a:ext>
          </a:extLst>
        </xdr:cNvPr>
        <xdr:cNvSpPr/>
      </xdr:nvSpPr>
      <xdr:spPr>
        <a:xfrm flipH="1" flipV="1">
          <a:off x="5624286" y="3864424"/>
          <a:ext cx="2975429" cy="1692723"/>
        </a:xfrm>
        <a:prstGeom prst="round2DiagRect">
          <a:avLst>
            <a:gd name="adj1" fmla="val 13767"/>
            <a:gd name="adj2" fmla="val 0"/>
          </a:avLst>
        </a:prstGeom>
        <a:solidFill>
          <a:srgbClr val="DEE2D6"/>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457200</xdr:colOff>
      <xdr:row>5</xdr:row>
      <xdr:rowOff>101297</xdr:rowOff>
    </xdr:from>
    <xdr:to>
      <xdr:col>3</xdr:col>
      <xdr:colOff>177800</xdr:colOff>
      <xdr:row>9</xdr:row>
      <xdr:rowOff>107647</xdr:rowOff>
    </xdr:to>
    <xdr:sp macro="" textlink="">
      <xdr:nvSpPr>
        <xdr:cNvPr id="20" name="Rectangle: Rounded Corners 19">
          <a:extLst>
            <a:ext uri="{FF2B5EF4-FFF2-40B4-BE49-F238E27FC236}">
              <a16:creationId xmlns:a16="http://schemas.microsoft.com/office/drawing/2014/main" id="{690682B7-0621-51B5-52A4-312409471CDC}"/>
            </a:ext>
          </a:extLst>
        </xdr:cNvPr>
        <xdr:cNvSpPr/>
      </xdr:nvSpPr>
      <xdr:spPr>
        <a:xfrm>
          <a:off x="457200" y="1008440"/>
          <a:ext cx="1553029" cy="732064"/>
        </a:xfrm>
        <a:prstGeom prst="roundRect">
          <a:avLst/>
        </a:prstGeom>
        <a:gradFill flip="none" rotWithShape="1">
          <a:gsLst>
            <a:gs pos="0">
              <a:srgbClr val="6C7755"/>
            </a:gs>
            <a:gs pos="32000">
              <a:srgbClr val="444140"/>
            </a:gs>
          </a:gsLst>
          <a:lin ang="72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378177</xdr:colOff>
      <xdr:row>5</xdr:row>
      <xdr:rowOff>101297</xdr:rowOff>
    </xdr:from>
    <xdr:to>
      <xdr:col>6</xdr:col>
      <xdr:colOff>98777</xdr:colOff>
      <xdr:row>9</xdr:row>
      <xdr:rowOff>107647</xdr:rowOff>
    </xdr:to>
    <xdr:sp macro="" textlink="">
      <xdr:nvSpPr>
        <xdr:cNvPr id="26" name="Rectangle: Rounded Corners 25">
          <a:extLst>
            <a:ext uri="{FF2B5EF4-FFF2-40B4-BE49-F238E27FC236}">
              <a16:creationId xmlns:a16="http://schemas.microsoft.com/office/drawing/2014/main" id="{7C755E87-167B-EE92-6740-880A0ABA2DED}"/>
            </a:ext>
          </a:extLst>
        </xdr:cNvPr>
        <xdr:cNvSpPr/>
      </xdr:nvSpPr>
      <xdr:spPr>
        <a:xfrm>
          <a:off x="2210606" y="1008440"/>
          <a:ext cx="1553028" cy="732064"/>
        </a:xfrm>
        <a:prstGeom prst="roundRect">
          <a:avLst/>
        </a:prstGeom>
        <a:gradFill flip="none" rotWithShape="1">
          <a:gsLst>
            <a:gs pos="0">
              <a:srgbClr val="F3F8F2"/>
            </a:gs>
            <a:gs pos="21000">
              <a:srgbClr val="444140"/>
            </a:gs>
          </a:gsLst>
          <a:lin ang="72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299154</xdr:colOff>
      <xdr:row>5</xdr:row>
      <xdr:rowOff>101297</xdr:rowOff>
    </xdr:from>
    <xdr:to>
      <xdr:col>9</xdr:col>
      <xdr:colOff>19754</xdr:colOff>
      <xdr:row>9</xdr:row>
      <xdr:rowOff>107647</xdr:rowOff>
    </xdr:to>
    <xdr:sp macro="" textlink="">
      <xdr:nvSpPr>
        <xdr:cNvPr id="27" name="Rectangle: Rounded Corners 26">
          <a:extLst>
            <a:ext uri="{FF2B5EF4-FFF2-40B4-BE49-F238E27FC236}">
              <a16:creationId xmlns:a16="http://schemas.microsoft.com/office/drawing/2014/main" id="{4B47999C-90BE-8D46-1CAD-0F2D687C4520}"/>
            </a:ext>
          </a:extLst>
        </xdr:cNvPr>
        <xdr:cNvSpPr/>
      </xdr:nvSpPr>
      <xdr:spPr>
        <a:xfrm>
          <a:off x="3964011" y="1008440"/>
          <a:ext cx="1553029" cy="732064"/>
        </a:xfrm>
        <a:prstGeom prst="roundRect">
          <a:avLst/>
        </a:prstGeom>
        <a:gradFill flip="none" rotWithShape="1">
          <a:gsLst>
            <a:gs pos="0">
              <a:srgbClr val="6C7755"/>
            </a:gs>
            <a:gs pos="32000">
              <a:srgbClr val="444140"/>
            </a:gs>
          </a:gsLst>
          <a:lin ang="72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220132</xdr:colOff>
      <xdr:row>5</xdr:row>
      <xdr:rowOff>101297</xdr:rowOff>
    </xdr:from>
    <xdr:to>
      <xdr:col>11</xdr:col>
      <xdr:colOff>551542</xdr:colOff>
      <xdr:row>9</xdr:row>
      <xdr:rowOff>107648</xdr:rowOff>
    </xdr:to>
    <xdr:sp macro="" textlink="">
      <xdr:nvSpPr>
        <xdr:cNvPr id="28" name="Rectangle: Rounded Corners 27">
          <a:extLst>
            <a:ext uri="{FF2B5EF4-FFF2-40B4-BE49-F238E27FC236}">
              <a16:creationId xmlns:a16="http://schemas.microsoft.com/office/drawing/2014/main" id="{6DC506C1-552A-0988-5F05-442570D8E012}"/>
            </a:ext>
          </a:extLst>
        </xdr:cNvPr>
        <xdr:cNvSpPr/>
      </xdr:nvSpPr>
      <xdr:spPr>
        <a:xfrm>
          <a:off x="5717418" y="1008440"/>
          <a:ext cx="1553029" cy="732065"/>
        </a:xfrm>
        <a:prstGeom prst="roundRect">
          <a:avLst/>
        </a:prstGeom>
        <a:gradFill flip="none" rotWithShape="1">
          <a:gsLst>
            <a:gs pos="0">
              <a:srgbClr val="F3F8F2"/>
            </a:gs>
            <a:gs pos="21000">
              <a:srgbClr val="444140"/>
            </a:gs>
          </a:gsLst>
          <a:lin ang="72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374950</xdr:colOff>
      <xdr:row>6</xdr:row>
      <xdr:rowOff>99474</xdr:rowOff>
    </xdr:from>
    <xdr:to>
      <xdr:col>7</xdr:col>
      <xdr:colOff>153206</xdr:colOff>
      <xdr:row>8</xdr:row>
      <xdr:rowOff>109470</xdr:rowOff>
    </xdr:to>
    <xdr:sp macro="" textlink="">
      <xdr:nvSpPr>
        <xdr:cNvPr id="30" name="Oval 29">
          <a:extLst>
            <a:ext uri="{FF2B5EF4-FFF2-40B4-BE49-F238E27FC236}">
              <a16:creationId xmlns:a16="http://schemas.microsoft.com/office/drawing/2014/main" id="{5260B773-27D6-463E-834F-ED3857377BAD}"/>
            </a:ext>
          </a:extLst>
        </xdr:cNvPr>
        <xdr:cNvSpPr/>
      </xdr:nvSpPr>
      <xdr:spPr>
        <a:xfrm>
          <a:off x="4039807" y="1188045"/>
          <a:ext cx="389066" cy="372854"/>
        </a:xfrm>
        <a:prstGeom prst="ellipse">
          <a:avLst/>
        </a:prstGeom>
        <a:solidFill>
          <a:srgbClr val="DEE2D6">
            <a:alpha val="55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536219</xdr:colOff>
      <xdr:row>6</xdr:row>
      <xdr:rowOff>99474</xdr:rowOff>
    </xdr:from>
    <xdr:to>
      <xdr:col>1</xdr:col>
      <xdr:colOff>314475</xdr:colOff>
      <xdr:row>8</xdr:row>
      <xdr:rowOff>109470</xdr:rowOff>
    </xdr:to>
    <xdr:sp macro="" textlink="">
      <xdr:nvSpPr>
        <xdr:cNvPr id="31" name="Oval 30">
          <a:extLst>
            <a:ext uri="{FF2B5EF4-FFF2-40B4-BE49-F238E27FC236}">
              <a16:creationId xmlns:a16="http://schemas.microsoft.com/office/drawing/2014/main" id="{9610BBF6-E551-A527-6FAF-D51F57ABB8DE}"/>
            </a:ext>
          </a:extLst>
        </xdr:cNvPr>
        <xdr:cNvSpPr/>
      </xdr:nvSpPr>
      <xdr:spPr>
        <a:xfrm>
          <a:off x="536219" y="1188045"/>
          <a:ext cx="389066" cy="372854"/>
        </a:xfrm>
        <a:prstGeom prst="ellipse">
          <a:avLst/>
        </a:prstGeom>
        <a:solidFill>
          <a:srgbClr val="DEE2D6">
            <a:alpha val="55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455584</xdr:colOff>
      <xdr:row>6</xdr:row>
      <xdr:rowOff>99474</xdr:rowOff>
    </xdr:from>
    <xdr:to>
      <xdr:col>4</xdr:col>
      <xdr:colOff>233841</xdr:colOff>
      <xdr:row>8</xdr:row>
      <xdr:rowOff>109470</xdr:rowOff>
    </xdr:to>
    <xdr:sp macro="" textlink="">
      <xdr:nvSpPr>
        <xdr:cNvPr id="32" name="Oval 31">
          <a:extLst>
            <a:ext uri="{FF2B5EF4-FFF2-40B4-BE49-F238E27FC236}">
              <a16:creationId xmlns:a16="http://schemas.microsoft.com/office/drawing/2014/main" id="{5AB61B17-6BE6-D985-A3F5-D700FED85FC2}"/>
            </a:ext>
          </a:extLst>
        </xdr:cNvPr>
        <xdr:cNvSpPr/>
      </xdr:nvSpPr>
      <xdr:spPr>
        <a:xfrm>
          <a:off x="2288013" y="1188045"/>
          <a:ext cx="389066" cy="372854"/>
        </a:xfrm>
        <a:prstGeom prst="ellipse">
          <a:avLst/>
        </a:prstGeom>
        <a:solidFill>
          <a:srgbClr val="DEE2D6">
            <a:alpha val="55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294315</xdr:colOff>
      <xdr:row>6</xdr:row>
      <xdr:rowOff>99474</xdr:rowOff>
    </xdr:from>
    <xdr:to>
      <xdr:col>10</xdr:col>
      <xdr:colOff>72572</xdr:colOff>
      <xdr:row>8</xdr:row>
      <xdr:rowOff>109470</xdr:rowOff>
    </xdr:to>
    <xdr:sp macro="" textlink="">
      <xdr:nvSpPr>
        <xdr:cNvPr id="33" name="Oval 32">
          <a:extLst>
            <a:ext uri="{FF2B5EF4-FFF2-40B4-BE49-F238E27FC236}">
              <a16:creationId xmlns:a16="http://schemas.microsoft.com/office/drawing/2014/main" id="{CCE870E1-1478-CBDA-F150-B0A86226B923}"/>
            </a:ext>
          </a:extLst>
        </xdr:cNvPr>
        <xdr:cNvSpPr/>
      </xdr:nvSpPr>
      <xdr:spPr>
        <a:xfrm>
          <a:off x="5791601" y="1188045"/>
          <a:ext cx="389066" cy="372854"/>
        </a:xfrm>
        <a:prstGeom prst="ellipse">
          <a:avLst/>
        </a:prstGeom>
        <a:solidFill>
          <a:srgbClr val="DEE2D6">
            <a:alpha val="55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326042</xdr:colOff>
      <xdr:row>7</xdr:row>
      <xdr:rowOff>163286</xdr:rowOff>
    </xdr:from>
    <xdr:to>
      <xdr:col>3</xdr:col>
      <xdr:colOff>25173</xdr:colOff>
      <xdr:row>9</xdr:row>
      <xdr:rowOff>33867</xdr:rowOff>
    </xdr:to>
    <xdr:sp macro="" textlink="">
      <xdr:nvSpPr>
        <xdr:cNvPr id="34" name="TextBox 33">
          <a:extLst>
            <a:ext uri="{FF2B5EF4-FFF2-40B4-BE49-F238E27FC236}">
              <a16:creationId xmlns:a16="http://schemas.microsoft.com/office/drawing/2014/main" id="{E488F7A8-DC78-475E-9291-3779284CE1E8}"/>
            </a:ext>
          </a:extLst>
        </xdr:cNvPr>
        <xdr:cNvSpPr txBox="1"/>
      </xdr:nvSpPr>
      <xdr:spPr>
        <a:xfrm>
          <a:off x="936852" y="1433286"/>
          <a:ext cx="920750" cy="233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a:solidFill>
                <a:srgbClr val="DEE2D6"/>
              </a:solidFill>
              <a:latin typeface="+mn-lt"/>
              <a:cs typeface="Arial" panose="020B0604020202020204" pitchFamily="34" charset="0"/>
            </a:rPr>
            <a:t>Total Cost</a:t>
          </a:r>
        </a:p>
      </xdr:txBody>
    </xdr:sp>
    <xdr:clientData/>
  </xdr:twoCellAnchor>
  <xdr:twoCellAnchor>
    <xdr:from>
      <xdr:col>10</xdr:col>
      <xdr:colOff>59011</xdr:colOff>
      <xdr:row>7</xdr:row>
      <xdr:rowOff>163286</xdr:rowOff>
    </xdr:from>
    <xdr:to>
      <xdr:col>11</xdr:col>
      <xdr:colOff>368951</xdr:colOff>
      <xdr:row>9</xdr:row>
      <xdr:rowOff>33867</xdr:rowOff>
    </xdr:to>
    <xdr:sp macro="" textlink="">
      <xdr:nvSpPr>
        <xdr:cNvPr id="35" name="TextBox 34">
          <a:extLst>
            <a:ext uri="{FF2B5EF4-FFF2-40B4-BE49-F238E27FC236}">
              <a16:creationId xmlns:a16="http://schemas.microsoft.com/office/drawing/2014/main" id="{5BA7BFC8-A095-5C21-D398-604AF5338EFE}"/>
            </a:ext>
          </a:extLst>
        </xdr:cNvPr>
        <xdr:cNvSpPr txBox="1"/>
      </xdr:nvSpPr>
      <xdr:spPr>
        <a:xfrm>
          <a:off x="6167106" y="1433286"/>
          <a:ext cx="920750" cy="233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a:solidFill>
                <a:srgbClr val="DEE2D6"/>
              </a:solidFill>
              <a:latin typeface="+mn-lt"/>
              <a:cs typeface="Arial" panose="020B0604020202020204" pitchFamily="34" charset="0"/>
            </a:rPr>
            <a:t>% Profit</a:t>
          </a:r>
        </a:p>
      </xdr:txBody>
    </xdr:sp>
    <xdr:clientData/>
  </xdr:twoCellAnchor>
  <xdr:twoCellAnchor>
    <xdr:from>
      <xdr:col>7</xdr:col>
      <xdr:colOff>88725</xdr:colOff>
      <xdr:row>7</xdr:row>
      <xdr:rowOff>163286</xdr:rowOff>
    </xdr:from>
    <xdr:to>
      <xdr:col>8</xdr:col>
      <xdr:colOff>566488</xdr:colOff>
      <xdr:row>9</xdr:row>
      <xdr:rowOff>58057</xdr:rowOff>
    </xdr:to>
    <xdr:sp macro="" textlink="">
      <xdr:nvSpPr>
        <xdr:cNvPr id="36" name="TextBox 35">
          <a:extLst>
            <a:ext uri="{FF2B5EF4-FFF2-40B4-BE49-F238E27FC236}">
              <a16:creationId xmlns:a16="http://schemas.microsoft.com/office/drawing/2014/main" id="{E6EC4021-5F77-C30F-95FB-99AF31ADA4EB}"/>
            </a:ext>
          </a:extLst>
        </xdr:cNvPr>
        <xdr:cNvSpPr txBox="1"/>
      </xdr:nvSpPr>
      <xdr:spPr>
        <a:xfrm>
          <a:off x="4364392" y="1433286"/>
          <a:ext cx="1088572" cy="257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a:solidFill>
                <a:srgbClr val="DEE2D6"/>
              </a:solidFill>
              <a:latin typeface="+mn-lt"/>
              <a:cs typeface="Arial" panose="020B0604020202020204" pitchFamily="34" charset="0"/>
            </a:rPr>
            <a:t>Profit Margin</a:t>
          </a:r>
        </a:p>
      </xdr:txBody>
    </xdr:sp>
    <xdr:clientData/>
  </xdr:twoCellAnchor>
  <xdr:twoCellAnchor>
    <xdr:from>
      <xdr:col>4</xdr:col>
      <xdr:colOff>233468</xdr:colOff>
      <xdr:row>7</xdr:row>
      <xdr:rowOff>163286</xdr:rowOff>
    </xdr:from>
    <xdr:to>
      <xdr:col>6</xdr:col>
      <xdr:colOff>8497</xdr:colOff>
      <xdr:row>9</xdr:row>
      <xdr:rowOff>32658</xdr:rowOff>
    </xdr:to>
    <xdr:sp macro="" textlink="">
      <xdr:nvSpPr>
        <xdr:cNvPr id="37" name="TextBox 36">
          <a:extLst>
            <a:ext uri="{FF2B5EF4-FFF2-40B4-BE49-F238E27FC236}">
              <a16:creationId xmlns:a16="http://schemas.microsoft.com/office/drawing/2014/main" id="{0A483A8A-075F-6A4E-12CF-404CB9F7FFCE}"/>
            </a:ext>
          </a:extLst>
        </xdr:cNvPr>
        <xdr:cNvSpPr txBox="1"/>
      </xdr:nvSpPr>
      <xdr:spPr>
        <a:xfrm>
          <a:off x="2676706" y="1433286"/>
          <a:ext cx="996648" cy="232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a:solidFill>
                <a:srgbClr val="DEE2D6"/>
              </a:solidFill>
              <a:latin typeface="+mn-lt"/>
              <a:cs typeface="Arial" panose="020B0604020202020204" pitchFamily="34" charset="0"/>
            </a:rPr>
            <a:t>Total Revenue</a:t>
          </a:r>
        </a:p>
      </xdr:txBody>
    </xdr:sp>
    <xdr:clientData/>
  </xdr:twoCellAnchor>
  <xdr:twoCellAnchor>
    <xdr:from>
      <xdr:col>1</xdr:col>
      <xdr:colOff>284693</xdr:colOff>
      <xdr:row>6</xdr:row>
      <xdr:rowOff>12093</xdr:rowOff>
    </xdr:from>
    <xdr:to>
      <xdr:col>3</xdr:col>
      <xdr:colOff>66523</xdr:colOff>
      <xdr:row>7</xdr:row>
      <xdr:rowOff>143930</xdr:rowOff>
    </xdr:to>
    <xdr:sp macro="" textlink="KPIs!$C$3">
      <xdr:nvSpPr>
        <xdr:cNvPr id="38" name="TextBox 37">
          <a:extLst>
            <a:ext uri="{FF2B5EF4-FFF2-40B4-BE49-F238E27FC236}">
              <a16:creationId xmlns:a16="http://schemas.microsoft.com/office/drawing/2014/main" id="{40A4F670-C264-87C3-A11D-8E196F51DAC8}"/>
            </a:ext>
          </a:extLst>
        </xdr:cNvPr>
        <xdr:cNvSpPr txBox="1"/>
      </xdr:nvSpPr>
      <xdr:spPr>
        <a:xfrm>
          <a:off x="895503" y="1100664"/>
          <a:ext cx="1003449" cy="313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BF93F73-C3FB-449B-B815-74CE15B49510}" type="TxLink">
            <a:rPr lang="en-US" sz="1800" b="0" i="0" u="none" strike="noStrike">
              <a:solidFill>
                <a:srgbClr val="F3F8F2"/>
              </a:solidFill>
              <a:latin typeface="Calibri"/>
              <a:ea typeface="Calibri"/>
              <a:cs typeface="Calibri"/>
            </a:rPr>
            <a:t>$3.1M</a:t>
          </a:fld>
          <a:endParaRPr lang="en-US" sz="1600" b="1">
            <a:solidFill>
              <a:srgbClr val="F3F8F2"/>
            </a:solidFill>
            <a:latin typeface="+mn-lt"/>
            <a:cs typeface="Arial" panose="020B0604020202020204" pitchFamily="34" charset="0"/>
          </a:endParaRPr>
        </a:p>
      </xdr:txBody>
    </xdr:sp>
    <xdr:clientData/>
  </xdr:twoCellAnchor>
  <xdr:twoCellAnchor>
    <xdr:from>
      <xdr:col>10</xdr:col>
      <xdr:colOff>17662</xdr:colOff>
      <xdr:row>6</xdr:row>
      <xdr:rowOff>12093</xdr:rowOff>
    </xdr:from>
    <xdr:to>
      <xdr:col>11</xdr:col>
      <xdr:colOff>410301</xdr:colOff>
      <xdr:row>7</xdr:row>
      <xdr:rowOff>143930</xdr:rowOff>
    </xdr:to>
    <xdr:sp macro="" textlink="KPIs!$E$3">
      <xdr:nvSpPr>
        <xdr:cNvPr id="39" name="TextBox 38">
          <a:extLst>
            <a:ext uri="{FF2B5EF4-FFF2-40B4-BE49-F238E27FC236}">
              <a16:creationId xmlns:a16="http://schemas.microsoft.com/office/drawing/2014/main" id="{F0EE2098-CA84-0E0F-98B8-3C82B0DBFEBF}"/>
            </a:ext>
          </a:extLst>
        </xdr:cNvPr>
        <xdr:cNvSpPr txBox="1"/>
      </xdr:nvSpPr>
      <xdr:spPr>
        <a:xfrm>
          <a:off x="6125757" y="1100664"/>
          <a:ext cx="1003449" cy="313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4E3FEE4-17AE-4DA5-844D-AA78296C1014}" type="TxLink">
            <a:rPr lang="en-US" sz="1800" b="0" i="0" u="none" strike="noStrike">
              <a:solidFill>
                <a:srgbClr val="F3F8F2"/>
              </a:solidFill>
              <a:latin typeface="Calibri"/>
              <a:ea typeface="Calibri"/>
              <a:cs typeface="Calibri"/>
            </a:rPr>
            <a:pPr marL="0" indent="0" algn="ctr"/>
            <a:t>42.18%</a:t>
          </a:fld>
          <a:endParaRPr lang="en-US" sz="1800" b="0" i="0" u="none" strike="noStrike">
            <a:solidFill>
              <a:srgbClr val="F3F8F2"/>
            </a:solidFill>
            <a:latin typeface="Calibri"/>
            <a:ea typeface="Calibri"/>
            <a:cs typeface="Calibri"/>
          </a:endParaRPr>
        </a:p>
      </xdr:txBody>
    </xdr:sp>
    <xdr:clientData/>
  </xdr:twoCellAnchor>
  <xdr:twoCellAnchor>
    <xdr:from>
      <xdr:col>7</xdr:col>
      <xdr:colOff>131287</xdr:colOff>
      <xdr:row>6</xdr:row>
      <xdr:rowOff>12093</xdr:rowOff>
    </xdr:from>
    <xdr:to>
      <xdr:col>8</xdr:col>
      <xdr:colOff>523927</xdr:colOff>
      <xdr:row>7</xdr:row>
      <xdr:rowOff>143930</xdr:rowOff>
    </xdr:to>
    <xdr:sp macro="" textlink="KPIs!$D$3">
      <xdr:nvSpPr>
        <xdr:cNvPr id="40" name="TextBox 39">
          <a:extLst>
            <a:ext uri="{FF2B5EF4-FFF2-40B4-BE49-F238E27FC236}">
              <a16:creationId xmlns:a16="http://schemas.microsoft.com/office/drawing/2014/main" id="{7A35124A-3F07-4CC8-F5E5-013507389112}"/>
            </a:ext>
          </a:extLst>
        </xdr:cNvPr>
        <xdr:cNvSpPr txBox="1"/>
      </xdr:nvSpPr>
      <xdr:spPr>
        <a:xfrm>
          <a:off x="4406954" y="1100664"/>
          <a:ext cx="1003449" cy="313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3006670-86FA-4707-9117-AE27CBF0D68E}" type="TxLink">
            <a:rPr lang="en-US" sz="1800" b="0" i="0" u="none" strike="noStrike">
              <a:solidFill>
                <a:srgbClr val="F3F8F2"/>
              </a:solidFill>
              <a:latin typeface="Calibri"/>
              <a:ea typeface="Calibri"/>
              <a:cs typeface="Calibri"/>
            </a:rPr>
            <a:pPr marL="0" indent="0" algn="ctr"/>
            <a:t>$2.3M</a:t>
          </a:fld>
          <a:endParaRPr lang="en-US" sz="1800" b="0" i="0" u="none" strike="noStrike">
            <a:solidFill>
              <a:srgbClr val="F3F8F2"/>
            </a:solidFill>
            <a:latin typeface="Calibri"/>
            <a:ea typeface="Calibri"/>
            <a:cs typeface="Calibri"/>
          </a:endParaRPr>
        </a:p>
      </xdr:txBody>
    </xdr:sp>
    <xdr:clientData/>
  </xdr:twoCellAnchor>
  <xdr:twoCellAnchor>
    <xdr:from>
      <xdr:col>4</xdr:col>
      <xdr:colOff>230068</xdr:colOff>
      <xdr:row>6</xdr:row>
      <xdr:rowOff>12093</xdr:rowOff>
    </xdr:from>
    <xdr:to>
      <xdr:col>6</xdr:col>
      <xdr:colOff>11898</xdr:colOff>
      <xdr:row>7</xdr:row>
      <xdr:rowOff>143930</xdr:rowOff>
    </xdr:to>
    <xdr:sp macro="" textlink="KPIs!$B$3">
      <xdr:nvSpPr>
        <xdr:cNvPr id="41" name="TextBox 40">
          <a:extLst>
            <a:ext uri="{FF2B5EF4-FFF2-40B4-BE49-F238E27FC236}">
              <a16:creationId xmlns:a16="http://schemas.microsoft.com/office/drawing/2014/main" id="{214E3BFD-C13E-1B42-27D0-FA3A9B344483}"/>
            </a:ext>
          </a:extLst>
        </xdr:cNvPr>
        <xdr:cNvSpPr txBox="1"/>
      </xdr:nvSpPr>
      <xdr:spPr>
        <a:xfrm>
          <a:off x="2673306" y="1100664"/>
          <a:ext cx="1003449" cy="313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2C40132-78B5-4D84-A89F-592B22A364F0}" type="TxLink">
            <a:rPr lang="en-US" sz="1800" b="0" i="0" u="none" strike="noStrike">
              <a:solidFill>
                <a:srgbClr val="F3F8F2"/>
              </a:solidFill>
              <a:latin typeface="Calibri"/>
              <a:ea typeface="Calibri"/>
              <a:cs typeface="Calibri"/>
            </a:rPr>
            <a:pPr marL="0" indent="0" algn="ctr"/>
            <a:t>$5.4M</a:t>
          </a:fld>
          <a:endParaRPr lang="en-US" sz="1800" b="0" i="0" u="none" strike="noStrike">
            <a:solidFill>
              <a:srgbClr val="F3F8F2"/>
            </a:solidFill>
            <a:latin typeface="Calibri"/>
            <a:ea typeface="Calibri"/>
            <a:cs typeface="Calibri"/>
          </a:endParaRPr>
        </a:p>
      </xdr:txBody>
    </xdr:sp>
    <xdr:clientData/>
  </xdr:twoCellAnchor>
  <xdr:twoCellAnchor>
    <xdr:from>
      <xdr:col>14</xdr:col>
      <xdr:colOff>284233</xdr:colOff>
      <xdr:row>5</xdr:row>
      <xdr:rowOff>163291</xdr:rowOff>
    </xdr:from>
    <xdr:to>
      <xdr:col>18</xdr:col>
      <xdr:colOff>284234</xdr:colOff>
      <xdr:row>31</xdr:row>
      <xdr:rowOff>17534</xdr:rowOff>
    </xdr:to>
    <xdr:grpSp>
      <xdr:nvGrpSpPr>
        <xdr:cNvPr id="46" name="Group 45">
          <a:extLst>
            <a:ext uri="{FF2B5EF4-FFF2-40B4-BE49-F238E27FC236}">
              <a16:creationId xmlns:a16="http://schemas.microsoft.com/office/drawing/2014/main" id="{2A97D073-792E-4B7C-9316-E41F908F4B98}"/>
            </a:ext>
          </a:extLst>
        </xdr:cNvPr>
        <xdr:cNvGrpSpPr/>
      </xdr:nvGrpSpPr>
      <xdr:grpSpPr>
        <a:xfrm>
          <a:off x="8835566" y="1070434"/>
          <a:ext cx="2443239" cy="4571386"/>
          <a:chOff x="3086100" y="762001"/>
          <a:chExt cx="2921000" cy="5073649"/>
        </a:xfrm>
        <a:solidFill>
          <a:srgbClr val="6C7755"/>
        </a:solidFill>
      </xdr:grpSpPr>
      <xdr:sp macro="" textlink="">
        <xdr:nvSpPr>
          <xdr:cNvPr id="47" name="Rectangle 46">
            <a:extLst>
              <a:ext uri="{FF2B5EF4-FFF2-40B4-BE49-F238E27FC236}">
                <a16:creationId xmlns:a16="http://schemas.microsoft.com/office/drawing/2014/main" id="{9DEF894E-02E4-4218-F209-0AC33F3C4837}"/>
              </a:ext>
            </a:extLst>
          </xdr:cNvPr>
          <xdr:cNvSpPr/>
        </xdr:nvSpPr>
        <xdr:spPr>
          <a:xfrm>
            <a:off x="3505200" y="1168400"/>
            <a:ext cx="2038350" cy="424815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8" name="Rectangle 47">
            <a:extLst>
              <a:ext uri="{FF2B5EF4-FFF2-40B4-BE49-F238E27FC236}">
                <a16:creationId xmlns:a16="http://schemas.microsoft.com/office/drawing/2014/main" id="{54559541-09D5-8100-DB85-B4A86233ED91}"/>
              </a:ext>
            </a:extLst>
          </xdr:cNvPr>
          <xdr:cNvSpPr/>
        </xdr:nvSpPr>
        <xdr:spPr>
          <a:xfrm>
            <a:off x="3314700" y="1365250"/>
            <a:ext cx="1962150" cy="387350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Rectangle 48">
            <a:extLst>
              <a:ext uri="{FF2B5EF4-FFF2-40B4-BE49-F238E27FC236}">
                <a16:creationId xmlns:a16="http://schemas.microsoft.com/office/drawing/2014/main" id="{3B72657E-9416-B6DE-B672-A1BE7FF58909}"/>
              </a:ext>
            </a:extLst>
          </xdr:cNvPr>
          <xdr:cNvSpPr/>
        </xdr:nvSpPr>
        <xdr:spPr>
          <a:xfrm>
            <a:off x="3803650" y="1524000"/>
            <a:ext cx="1962150" cy="354330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Rectangle 49">
            <a:extLst>
              <a:ext uri="{FF2B5EF4-FFF2-40B4-BE49-F238E27FC236}">
                <a16:creationId xmlns:a16="http://schemas.microsoft.com/office/drawing/2014/main" id="{47939D83-9093-5054-74D1-CBDD61F796F0}"/>
              </a:ext>
            </a:extLst>
          </xdr:cNvPr>
          <xdr:cNvSpPr/>
        </xdr:nvSpPr>
        <xdr:spPr>
          <a:xfrm>
            <a:off x="3086100" y="1657350"/>
            <a:ext cx="1962150" cy="322580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Rectangle 50">
            <a:extLst>
              <a:ext uri="{FF2B5EF4-FFF2-40B4-BE49-F238E27FC236}">
                <a16:creationId xmlns:a16="http://schemas.microsoft.com/office/drawing/2014/main" id="{25344E88-0B97-45BE-6905-76AC251D82A7}"/>
              </a:ext>
            </a:extLst>
          </xdr:cNvPr>
          <xdr:cNvSpPr/>
        </xdr:nvSpPr>
        <xdr:spPr>
          <a:xfrm>
            <a:off x="4044950" y="1860550"/>
            <a:ext cx="1962150" cy="2838450"/>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Chord 51">
            <a:extLst>
              <a:ext uri="{FF2B5EF4-FFF2-40B4-BE49-F238E27FC236}">
                <a16:creationId xmlns:a16="http://schemas.microsoft.com/office/drawing/2014/main" id="{1EEFBB6C-0190-18F7-4BA1-992472A3075E}"/>
              </a:ext>
            </a:extLst>
          </xdr:cNvPr>
          <xdr:cNvSpPr/>
        </xdr:nvSpPr>
        <xdr:spPr>
          <a:xfrm rot="5400000">
            <a:off x="4102099" y="165100"/>
            <a:ext cx="838199" cy="2032001"/>
          </a:xfrm>
          <a:prstGeom prst="chord">
            <a:avLst>
              <a:gd name="adj1" fmla="val 5411312"/>
              <a:gd name="adj2" fmla="val 16245480"/>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Chord 52">
            <a:extLst>
              <a:ext uri="{FF2B5EF4-FFF2-40B4-BE49-F238E27FC236}">
                <a16:creationId xmlns:a16="http://schemas.microsoft.com/office/drawing/2014/main" id="{67B5087E-02DF-A93F-0B54-CE63CB043309}"/>
              </a:ext>
            </a:extLst>
          </xdr:cNvPr>
          <xdr:cNvSpPr/>
        </xdr:nvSpPr>
        <xdr:spPr>
          <a:xfrm rot="16200000">
            <a:off x="4083050" y="4381500"/>
            <a:ext cx="876299" cy="2032001"/>
          </a:xfrm>
          <a:prstGeom prst="chord">
            <a:avLst>
              <a:gd name="adj1" fmla="val 5411312"/>
              <a:gd name="adj2" fmla="val 16245480"/>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278188</xdr:colOff>
      <xdr:row>10</xdr:row>
      <xdr:rowOff>76200</xdr:rowOff>
    </xdr:from>
    <xdr:to>
      <xdr:col>12</xdr:col>
      <xdr:colOff>82850</xdr:colOff>
      <xdr:row>11</xdr:row>
      <xdr:rowOff>148772</xdr:rowOff>
    </xdr:to>
    <xdr:sp macro="" textlink="">
      <xdr:nvSpPr>
        <xdr:cNvPr id="54" name="TextBox 53">
          <a:extLst>
            <a:ext uri="{FF2B5EF4-FFF2-40B4-BE49-F238E27FC236}">
              <a16:creationId xmlns:a16="http://schemas.microsoft.com/office/drawing/2014/main" id="{37266B70-9F9C-40CD-8CC8-34B0C000E3B3}"/>
            </a:ext>
          </a:extLst>
        </xdr:cNvPr>
        <xdr:cNvSpPr txBox="1"/>
      </xdr:nvSpPr>
      <xdr:spPr>
        <a:xfrm>
          <a:off x="5164664" y="1890486"/>
          <a:ext cx="22479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1"/>
            <a:t>Revenue by Quarter vs % Change</a:t>
          </a:r>
        </a:p>
      </xdr:txBody>
    </xdr:sp>
    <xdr:clientData/>
  </xdr:twoCellAnchor>
  <xdr:twoCellAnchor>
    <xdr:from>
      <xdr:col>8</xdr:col>
      <xdr:colOff>157238</xdr:colOff>
      <xdr:row>10</xdr:row>
      <xdr:rowOff>142271</xdr:rowOff>
    </xdr:from>
    <xdr:to>
      <xdr:col>8</xdr:col>
      <xdr:colOff>309638</xdr:colOff>
      <xdr:row>11</xdr:row>
      <xdr:rowOff>106893</xdr:rowOff>
    </xdr:to>
    <xdr:sp macro="" textlink="">
      <xdr:nvSpPr>
        <xdr:cNvPr id="55" name="Oval 54">
          <a:extLst>
            <a:ext uri="{FF2B5EF4-FFF2-40B4-BE49-F238E27FC236}">
              <a16:creationId xmlns:a16="http://schemas.microsoft.com/office/drawing/2014/main" id="{92A0C8A6-E7A1-4080-B8AB-51E51967DDBF}"/>
            </a:ext>
          </a:extLst>
        </xdr:cNvPr>
        <xdr:cNvSpPr/>
      </xdr:nvSpPr>
      <xdr:spPr>
        <a:xfrm>
          <a:off x="5043714" y="1956557"/>
          <a:ext cx="152400" cy="146050"/>
        </a:xfrm>
        <a:prstGeom prst="ellipse">
          <a:avLst/>
        </a:prstGeom>
        <a:solidFill>
          <a:srgbClr val="F3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90715</xdr:colOff>
      <xdr:row>14</xdr:row>
      <xdr:rowOff>36286</xdr:rowOff>
    </xdr:from>
    <xdr:to>
      <xdr:col>14</xdr:col>
      <xdr:colOff>42334</xdr:colOff>
      <xdr:row>20</xdr:row>
      <xdr:rowOff>139096</xdr:rowOff>
    </xdr:to>
    <xdr:graphicFrame macro="">
      <xdr:nvGraphicFramePr>
        <xdr:cNvPr id="56" name="Chart 55">
          <a:extLst>
            <a:ext uri="{FF2B5EF4-FFF2-40B4-BE49-F238E27FC236}">
              <a16:creationId xmlns:a16="http://schemas.microsoft.com/office/drawing/2014/main" id="{BF7A48BF-EB19-4194-A74B-440AF3FF5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18.420459259258" backgroundQuery="1" createdVersion="8" refreshedVersion="8" minRefreshableVersion="3" recordCount="0" supportSubquery="1" supportAdvancedDrill="1" xr:uid="{3C97168F-6D0D-41A4-86FA-C9F44AB61DFA}">
  <cacheSource type="external" connectionId="8"/>
  <cacheFields count="2">
    <cacheField name="[dim_customer].[Full Name].[Full Name]" caption="Full Name" numFmtId="0" hierarchy="2" level="1">
      <sharedItems count="5">
        <s v="John Brown"/>
        <s v="Judith Simmons"/>
        <s v="Kristine Barrett"/>
        <s v="Laura Gross"/>
        <s v="Paul Noble"/>
      </sharedItems>
    </cacheField>
    <cacheField name="[Measures].[Profit Margin]" caption="Profit Margin" numFmtId="0" hierarchy="37" level="32767"/>
  </cacheFields>
  <cacheHierarchies count="56">
    <cacheHierarchy uniqueName="[Calculations].[Measures]" caption="Measures" attribute="1" defaultMemberUniqueName="[Calculations].[Measures].[All]" allUniqueName="[Calculations].[Measures].[All]" dimensionUniqueName="[Calculations]"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Age]" caption="Age" attribute="1" defaultMemberUniqueName="[dim_customer].[Age].[All]" allUniqueName="[dim_customer].[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 Num]" caption="Month Num" attribute="1" defaultMemberUniqueName="[dim_date].[Month Num].[All]" allUniqueName="[dim_date].[Month 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 Num]" caption="Week Num" attribute="1" defaultMemberUniqueName="[dim_date].[Week Num].[All]" allUniqueName="[dim_date].[Week Num].[All]" dimensionUniqueName="[dim_date]" displayFolder="" count="0" memberValueDatatype="20" unbalanced="0"/>
    <cacheHierarchy uniqueName="[dim_date].[Week Type]" caption="Week Type" attribute="1" defaultMemberUniqueName="[dim_date].[Week Type].[All]" allUniqueName="[dim_date].[Week 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monthly_store_targets].[Store ID]" caption="Store ID" attribute="1" defaultMemberUniqueName="[dim_monthly_store_targets].[Store ID].[All]" allUniqueName="[dim_monthly_store_targets].[Store ID].[All]" dimensionUniqueName="[dim_monthly_store_targets]" displayFolder="" count="0" memberValueDatatype="20" unbalanced="0"/>
    <cacheHierarchy uniqueName="[dim_monthly_store_targets].[Date]" caption="Date" attribute="1" time="1" defaultMemberUniqueName="[dim_monthly_store_targets].[Date].[All]" allUniqueName="[dim_monthly_store_targets].[Date].[All]" dimensionUniqueName="[dim_monthly_store_targets]" displayFolder="" count="0" memberValueDatatype="7" unbalanced="0"/>
    <cacheHierarchy uniqueName="[dim_monthly_store_targets].[Monthly Target]" caption="Monthly Target" attribute="1" defaultMemberUniqueName="[dim_monthly_store_targets].[Monthly Target].[All]" allUniqueName="[dim_monthly_store_targets].[Monthly Target].[All]" dimensionUniqueName="[dim_monthly_store_targets]"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0" memberValueDatatype="130" unbalanced="0"/>
    <cacheHierarchy uniqueName="[dim_sales_persons].[Date of Birth]" caption="Date of Birth" attribute="1" time="1" defaultMemberUniqueName="[dim_sales_persons].[Date of Birth].[All]" allUniqueName="[dim_sales_persons].[Date of Birth].[All]" dimensionUniqueName="[dim_sales_persons]" displayFolder="" count="0" memberValueDatatype="7"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ransactions].[Product ID]" caption="Product ID" attribute="1" defaultMemberUniqueName="[fact_transactions].[Product ID].[All]" allUniqueName="[fact_transactions].[Product ID].[All]" dimensionUniqueName="[fact_transactions]" displayFolder="" count="0" memberValueDatatype="20" unbalanced="0"/>
    <cacheHierarchy uniqueName="[fact_transactions].[Customer ID]" caption="Customer ID" attribute="1" defaultMemberUniqueName="[fact_transactions].[Customer ID].[All]" allUniqueName="[fact_transactions].[Customer ID].[All]" dimensionUniqueName="[fact_transactions]" displayFolder="" count="0" memberValueDatatype="20" unbalanced="0"/>
    <cacheHierarchy uniqueName="[fact_transactions].[Sales Person ID]" caption="Sales Person ID" attribute="1" defaultMemberUniqueName="[fact_transactions].[Sales Person ID].[All]" allUniqueName="[fact_transactions].[Sales Person ID].[All]" dimensionUniqueName="[fact_transactions]" displayFolder="" count="0" memberValueDatatype="20" unbalanced="0"/>
    <cacheHierarchy uniqueName="[fact_transactions].[Quantity Sold]" caption="Quantity Sold" attribute="1" defaultMemberUniqueName="[fact_transactions].[Quantity Sold].[All]" allUniqueName="[fact_transactions].[Quantity Sold].[All]" dimensionUniqueName="[fact_transactions]" displayFolder="" count="0" memberValueDatatype="20" unbalanced="0"/>
    <cacheHierarchy uniqueName="[fact_transactions].[Payment Method]" caption="Payment Method" attribute="1" defaultMemberUniqueName="[fact_transactions].[Payment Method].[All]" allUniqueName="[fact_transactions].[Payment Method].[All]" dimensionUniqueName="[fact_transactions]" displayFolder="" count="0" memberValueDatatype="130" unbalanced="0"/>
    <cacheHierarchy uniqueName="[fact_transactions].[Quantity Returned]" caption="Quantity Returned" attribute="1" defaultMemberUniqueName="[fact_transactions].[Quantity Returned].[All]" allUniqueName="[fact_transactions].[Quantity Returned].[All]" dimensionUniqueName="[fact_transactions]" displayFolder="" count="0" memberValueDatatype="20" unbalanced="0"/>
    <cacheHierarchy uniqueName="[fact_transactions].[Order Date]" caption="Order Date" attribute="1" time="1" defaultMemberUniqueName="[fact_transactions].[Order Date].[All]" allUniqueName="[fact_transactions].[Order Date].[All]" dimensionUniqueName="[fact_transactions]" displayFolder="" count="0" memberValueDatatype="7" unbalanced="0"/>
    <cacheHierarchy uniqueName="[Measures].[Total Revenue]" caption="Total Revenue" measure="1" displayFolder="" measureGroup="Calculations" count="0"/>
    <cacheHierarchy uniqueName="[Measures].[Total Cost]" caption="Total Cost"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 Profit Margin]" caption="% Profit Margin" measure="1" displayFolder="" measureGroup="Calculations" count="0"/>
    <cacheHierarchy uniqueName="[Measures].[# of Transactions]" caption="#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of Products]" caption="# of Products" measure="1" displayFolder="" measureGroup="Calculations" count="0"/>
    <cacheHierarchy uniqueName="[Measures].[Total Qty Sold]" caption="Total Qty Sold" measure="1" displayFolder="" measureGroup="Calculations" count="0"/>
    <cacheHierarchy uniqueName="[Measures].[Total Qty Returned]" caption="Total Qty Returned" measure="1" displayFolder="" measureGroup="Calculations" count="0"/>
    <cacheHierarchy uniqueName="[Measures].[Total Target]" caption="Total Target" measure="1" displayFolder="" measureGroup="Calculations" count="0"/>
    <cacheHierarchy uniqueName="[Measures].[# of Customers]" caption="# of Customers" measure="1" displayFolder="" measureGroup="Calculations" count="0"/>
    <cacheHierarchy uniqueName="[Measures].[# of Locations]" caption="# of Locations" measure="1" displayFolder="" measureGroup="Calculations" count="0"/>
    <cacheHierarchy uniqueName="[Measures].[__XL_Count dim_customer]" caption="__XL_Count dim_customer" measure="1" displayFolder="" measureGroup="dim_customer" count="0" hidden="1"/>
    <cacheHierarchy uniqueName="[Measures].[__XL_Count fact_transactions]" caption="__XL_Count fact_transactions" measure="1" displayFolder="" measureGroup="fact_transactions" count="0" hidden="1"/>
    <cacheHierarchy uniqueName="[Measures].[__XL_Count dim_monthly_store_targets]" caption="__XL_Count dim_monthly_store_targets" measure="1" displayFolder="" measureGroup="dim_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dim_date]" caption="__XL_Count dim_date" measure="1" displayFolder="" measureGroup="dim_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im_customer" uniqueName="[dim_customer]" caption="dim_customer"/>
    <dimension name="dim_date" uniqueName="[dim_date]" caption="dim_date"/>
    <dimension name="dim_monthly_store_targets" uniqueName="[dim_monthly_store_targets]" caption="dim_monthly_store_targets"/>
    <dimension name="dim_products" uniqueName="[dim_products]" caption="dim_products"/>
    <dimension name="dim_sales_persons" uniqueName="[dim_sales_persons]" caption="dim_sales_persons"/>
    <dimension name="fact_transactions" uniqueName="[fact_transactions]" caption="fact_transactions"/>
    <dimension measure="1" name="Measures" uniqueName="[Measures]" caption="Measures"/>
  </dimensions>
  <measureGroups count="7">
    <measureGroup name="Calculations" caption="Calculations"/>
    <measureGroup name="dim_customer" caption="dim_customer"/>
    <measureGroup name="dim_date" caption="dim_date"/>
    <measureGroup name="dim_monthly_store_targets" caption="dim_monthly_store_targets"/>
    <measureGroup name="dim_products" caption="dim_products"/>
    <measureGroup name="dim_sales_persons" caption="dim_sales_persons"/>
    <measureGroup name="fact_transactions" caption="fact_transactions"/>
  </measureGroups>
  <maps count="13">
    <map measureGroup="0" dimension="0"/>
    <map measureGroup="1" dimension="1"/>
    <map measureGroup="2" dimension="2"/>
    <map measureGroup="3" dimension="2"/>
    <map measureGroup="3" dimension="3"/>
    <map measureGroup="3" dimension="5"/>
    <map measureGroup="4" dimension="4"/>
    <map measureGroup="5" dimension="5"/>
    <map measureGroup="6" dimension="1"/>
    <map measureGroup="6" dimension="2"/>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18.420478356478" backgroundQuery="1" createdVersion="8" refreshedVersion="8" minRefreshableVersion="3" recordCount="0" supportSubquery="1" supportAdvancedDrill="1" xr:uid="{4ECE42CD-3544-4759-86EE-EEE839945A2E}">
  <cacheSource type="external" connectionId="8"/>
  <cacheFields count="4">
    <cacheField name="[Measures].[Total Revenue]" caption="Total Revenue" numFmtId="0" hierarchy="35" level="32767"/>
    <cacheField name="[dim_sales_persons].[Store Name].[Store Name]" caption="Store Name" numFmtId="0" hierarchy="25" level="1">
      <sharedItems containsSemiMixedTypes="0" containsNonDate="0" containsString="0"/>
    </cacheField>
    <cacheField name="[dim_date].[Weekday].[Weekday]" caption="Weekday" numFmtId="0" hierarchy="11" level="1">
      <sharedItems count="7">
        <s v="Sun"/>
        <s v="Mon"/>
        <s v="Tue"/>
        <s v="Wed"/>
        <s v="Thu"/>
        <s v="Fri"/>
        <s v="Sat"/>
      </sharedItems>
    </cacheField>
    <cacheField name="Dummy0" numFmtId="0" hierarchy="56" level="32767">
      <extLst>
        <ext xmlns:x14="http://schemas.microsoft.com/office/spreadsheetml/2009/9/main" uri="{63CAB8AC-B538-458d-9737-405883B0398D}">
          <x14:cacheField ignore="1"/>
        </ext>
      </extLst>
    </cacheField>
  </cacheFields>
  <cacheHierarchies count="57">
    <cacheHierarchy uniqueName="[Calculations].[Measures]" caption="Measures" attribute="1" defaultMemberUniqueName="[Calculations].[Measures].[All]" allUniqueName="[Calculations].[Measures].[All]" dimensionUniqueName="[Calculations]"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Age]" caption="Age" attribute="1" defaultMemberUniqueName="[dim_customer].[Age].[All]" allUniqueName="[dim_customer].[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 Num]" caption="Month Num" attribute="1" defaultMemberUniqueName="[dim_date].[Month Num].[All]" allUniqueName="[dim_date].[Month Num].[All]" dimensionUniqueName="[dim_date]" displayFolder="" count="0" memberValueDatatype="20" unbalanced="0"/>
    <cacheHierarchy uniqueName="[dim_date].[Weekday]" caption="Weekday" attribute="1" defaultMemberUniqueName="[dim_date].[Weekday].[All]" allUniqueName="[dim_date].[Weekday].[All]" dimensionUniqueName="[dim_date]" displayFolder="" count="2" memberValueDatatype="130" unbalanced="0">
      <fieldsUsage count="2">
        <fieldUsage x="-1"/>
        <fieldUsage x="2"/>
      </fieldsUsage>
    </cacheHierarchy>
    <cacheHierarchy uniqueName="[dim_date].[Week Num]" caption="Week Num" attribute="1" defaultMemberUniqueName="[dim_date].[Week Num].[All]" allUniqueName="[dim_date].[Week Num].[All]" dimensionUniqueName="[dim_date]" displayFolder="" count="0" memberValueDatatype="20" unbalanced="0"/>
    <cacheHierarchy uniqueName="[dim_date].[Week Type]" caption="Week Type" attribute="1" defaultMemberUniqueName="[dim_date].[Week Type].[All]" allUniqueName="[dim_date].[Week 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monthly_store_targets].[Store ID]" caption="Store ID" attribute="1" defaultMemberUniqueName="[dim_monthly_store_targets].[Store ID].[All]" allUniqueName="[dim_monthly_store_targets].[Store ID].[All]" dimensionUniqueName="[dim_monthly_store_targets]" displayFolder="" count="0" memberValueDatatype="20" unbalanced="0"/>
    <cacheHierarchy uniqueName="[dim_monthly_store_targets].[Date]" caption="Date" attribute="1" time="1" defaultMemberUniqueName="[dim_monthly_store_targets].[Date].[All]" allUniqueName="[dim_monthly_store_targets].[Date].[All]" dimensionUniqueName="[dim_monthly_store_targets]" displayFolder="" count="0" memberValueDatatype="7" unbalanced="0"/>
    <cacheHierarchy uniqueName="[dim_monthly_store_targets].[Monthly Target]" caption="Monthly Target" attribute="1" defaultMemberUniqueName="[dim_monthly_store_targets].[Monthly Target].[All]" allUniqueName="[dim_monthly_store_targets].[Monthly Target].[All]" dimensionUniqueName="[dim_monthly_store_targets]"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2" memberValueDatatype="130" unbalanced="0">
      <fieldsUsage count="2">
        <fieldUsage x="-1"/>
        <fieldUsage x="1"/>
      </fieldsUsage>
    </cacheHierarchy>
    <cacheHierarchy uniqueName="[dim_sales_persons].[Date of Birth]" caption="Date of Birth" attribute="1" time="1" defaultMemberUniqueName="[dim_sales_persons].[Date of Birth].[All]" allUniqueName="[dim_sales_persons].[Date of Birth].[All]" dimensionUniqueName="[dim_sales_persons]" displayFolder="" count="0" memberValueDatatype="7"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ransactions].[Product ID]" caption="Product ID" attribute="1" defaultMemberUniqueName="[fact_transactions].[Product ID].[All]" allUniqueName="[fact_transactions].[Product ID].[All]" dimensionUniqueName="[fact_transactions]" displayFolder="" count="0" memberValueDatatype="20" unbalanced="0"/>
    <cacheHierarchy uniqueName="[fact_transactions].[Customer ID]" caption="Customer ID" attribute="1" defaultMemberUniqueName="[fact_transactions].[Customer ID].[All]" allUniqueName="[fact_transactions].[Customer ID].[All]" dimensionUniqueName="[fact_transactions]" displayFolder="" count="0" memberValueDatatype="20" unbalanced="0"/>
    <cacheHierarchy uniqueName="[fact_transactions].[Sales Person ID]" caption="Sales Person ID" attribute="1" defaultMemberUniqueName="[fact_transactions].[Sales Person ID].[All]" allUniqueName="[fact_transactions].[Sales Person ID].[All]" dimensionUniqueName="[fact_transactions]" displayFolder="" count="0" memberValueDatatype="20" unbalanced="0"/>
    <cacheHierarchy uniqueName="[fact_transactions].[Quantity Sold]" caption="Quantity Sold" attribute="1" defaultMemberUniqueName="[fact_transactions].[Quantity Sold].[All]" allUniqueName="[fact_transactions].[Quantity Sold].[All]" dimensionUniqueName="[fact_transactions]" displayFolder="" count="0" memberValueDatatype="20" unbalanced="0"/>
    <cacheHierarchy uniqueName="[fact_transactions].[Payment Method]" caption="Payment Method" attribute="1" defaultMemberUniqueName="[fact_transactions].[Payment Method].[All]" allUniqueName="[fact_transactions].[Payment Method].[All]" dimensionUniqueName="[fact_transactions]" displayFolder="" count="0" memberValueDatatype="130" unbalanced="0"/>
    <cacheHierarchy uniqueName="[fact_transactions].[Quantity Returned]" caption="Quantity Returned" attribute="1" defaultMemberUniqueName="[fact_transactions].[Quantity Returned].[All]" allUniqueName="[fact_transactions].[Quantity Returned].[All]" dimensionUniqueName="[fact_transactions]" displayFolder="" count="0" memberValueDatatype="20" unbalanced="0"/>
    <cacheHierarchy uniqueName="[fact_transactions].[Order Date]" caption="Order Date" attribute="1" time="1" defaultMemberUniqueName="[fact_transactions].[Order Date].[All]" allUniqueName="[fact_transactions].[Order Date].[All]" dimensionUniqueName="[fact_transactions]" displayFolder="" count="0" memberValueDatatype="7" unbalanced="0"/>
    <cacheHierarchy uniqueName="[Measures].[Total Revenue]" caption="Total Revenue" measure="1" displayFolder="" measureGroup="Calculations" count="0" oneField="1">
      <fieldsUsage count="1">
        <fieldUsage x="0"/>
      </fieldsUsage>
    </cacheHierarchy>
    <cacheHierarchy uniqueName="[Measures].[Total Cost]" caption="Total Cost"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of Transactions]" caption="#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of Products]" caption="# of Products" measure="1" displayFolder="" measureGroup="Calculations" count="0"/>
    <cacheHierarchy uniqueName="[Measures].[Total Qty Sold]" caption="Total Qty Sold" measure="1" displayFolder="" measureGroup="Calculations" count="0"/>
    <cacheHierarchy uniqueName="[Measures].[Total Qty Returned]" caption="Total Qty Returned" measure="1" displayFolder="" measureGroup="Calculations" count="0"/>
    <cacheHierarchy uniqueName="[Measures].[Total Target]" caption="Total Target" measure="1" displayFolder="" measureGroup="Calculations" count="0"/>
    <cacheHierarchy uniqueName="[Measures].[# of Customers]" caption="# of Customers" measure="1" displayFolder="" measureGroup="Calculations" count="0"/>
    <cacheHierarchy uniqueName="[Measures].[# of Locations]" caption="# of Locations" measure="1" displayFolder="" measureGroup="Calculations" count="0"/>
    <cacheHierarchy uniqueName="[Measures].[__XL_Count dim_customer]" caption="__XL_Count dim_customer" measure="1" displayFolder="" measureGroup="dim_customer" count="0" hidden="1"/>
    <cacheHierarchy uniqueName="[Measures].[__XL_Count fact_transactions]" caption="__XL_Count fact_transactions" measure="1" displayFolder="" measureGroup="fact_transactions" count="0" hidden="1"/>
    <cacheHierarchy uniqueName="[Measures].[__XL_Count dim_monthly_store_targets]" caption="__XL_Count dim_monthly_store_targets" measure="1" displayFolder="" measureGroup="dim_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dim_date]" caption="__XL_Count dim_date" measure="1" displayFolder="" measureGroup="dim_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Dummy0" caption="Measures" measure="1" count="0">
      <extLst>
        <ext xmlns:x14="http://schemas.microsoft.com/office/spreadsheetml/2009/9/main" uri="{8CF416AD-EC4C-4aba-99F5-12A058AE0983}">
          <x14:cacheHierarchy ignore="1"/>
        </ext>
      </extLst>
    </cacheHierarchy>
  </cacheHierarchies>
  <kpis count="0"/>
  <dimensions count="8">
    <dimension name="Calculations" uniqueName="[Calculations]" caption="Calculations"/>
    <dimension name="dim_customer" uniqueName="[dim_customer]" caption="dim_customer"/>
    <dimension name="dim_date" uniqueName="[dim_date]" caption="dim_date"/>
    <dimension name="dim_monthly_store_targets" uniqueName="[dim_monthly_store_targets]" caption="dim_monthly_store_targets"/>
    <dimension name="dim_products" uniqueName="[dim_products]" caption="dim_products"/>
    <dimension name="dim_sales_persons" uniqueName="[dim_sales_persons]" caption="dim_sales_persons"/>
    <dimension name="fact_transactions" uniqueName="[fact_transactions]" caption="fact_transactions"/>
    <dimension measure="1" name="Measures" uniqueName="[Measures]" caption="Measures"/>
  </dimensions>
  <measureGroups count="7">
    <measureGroup name="Calculations" caption="Calculations"/>
    <measureGroup name="dim_customer" caption="dim_customer"/>
    <measureGroup name="dim_date" caption="dim_date"/>
    <measureGroup name="dim_monthly_store_targets" caption="dim_monthly_store_targets"/>
    <measureGroup name="dim_products" caption="dim_products"/>
    <measureGroup name="dim_sales_persons" caption="dim_sales_persons"/>
    <measureGroup name="fact_transactions" caption="fact_transactions"/>
  </measureGroups>
  <maps count="13">
    <map measureGroup="0" dimension="0"/>
    <map measureGroup="1" dimension="1"/>
    <map measureGroup="2" dimension="2"/>
    <map measureGroup="3" dimension="2"/>
    <map measureGroup="3" dimension="3"/>
    <map measureGroup="3" dimension="5"/>
    <map measureGroup="4" dimension="4"/>
    <map measureGroup="5" dimension="5"/>
    <map measureGroup="6" dimension="1"/>
    <map measureGroup="6" dimension="2"/>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19.268096412037" backgroundQuery="1" createdVersion="8" refreshedVersion="8" minRefreshableVersion="3" recordCount="0" supportSubquery="1" supportAdvancedDrill="1" xr:uid="{440DCB4B-6BAF-4B20-8863-19145875884F}">
  <cacheSource type="external" connectionId="8"/>
  <cacheFields count="4">
    <cacheField name="[Measures].[Total Revenue]" caption="Total Revenue" numFmtId="0" hierarchy="35" level="32767"/>
    <cacheField name="[Measures].[Total Target]" caption="Total Target" numFmtId="0" hierarchy="45" level="32767"/>
    <cacheField name="[dim_sales_persons].[Store Name].[Store Name]" caption="Store Name" numFmtId="0" hierarchy="25" level="1">
      <sharedItems count="10">
        <s v="Barron-Fleming"/>
        <s v="Berg-Trujillo"/>
        <s v="Lee-Myers"/>
        <s v="Lopez"/>
        <s v="Martinez"/>
        <s v="Miller"/>
        <s v="Myers-Lopez"/>
        <s v="Novak PLC"/>
        <s v="Thomas"/>
        <s v="Valdez"/>
      </sharedItems>
    </cacheField>
    <cacheField name="[dim_date].[Month].[Month]" caption="Month" numFmtId="0" hierarchy="9" level="1">
      <sharedItems containsSemiMixedTypes="0" containsNonDate="0" containsString="0"/>
    </cacheField>
  </cacheFields>
  <cacheHierarchies count="56">
    <cacheHierarchy uniqueName="[Calculations].[Measures]" caption="Measures" attribute="1" defaultMemberUniqueName="[Calculations].[Measures].[All]" allUniqueName="[Calculations].[Measures].[All]" dimensionUniqueName="[Calculations]"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Age]" caption="Age" attribute="1" defaultMemberUniqueName="[dim_customer].[Age].[All]" allUniqueName="[dim_customer].[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3"/>
      </fieldsUsage>
    </cacheHierarchy>
    <cacheHierarchy uniqueName="[dim_date].[Month Num]" caption="Month Num" attribute="1" defaultMemberUniqueName="[dim_date].[Month Num].[All]" allUniqueName="[dim_date].[Month 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 Num]" caption="Week Num" attribute="1" defaultMemberUniqueName="[dim_date].[Week Num].[All]" allUniqueName="[dim_date].[Week Num].[All]" dimensionUniqueName="[dim_date]" displayFolder="" count="0" memberValueDatatype="20" unbalanced="0"/>
    <cacheHierarchy uniqueName="[dim_date].[Week Type]" caption="Week Type" attribute="1" defaultMemberUniqueName="[dim_date].[Week Type].[All]" allUniqueName="[dim_date].[Week 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monthly_store_targets].[Store ID]" caption="Store ID" attribute="1" defaultMemberUniqueName="[dim_monthly_store_targets].[Store ID].[All]" allUniqueName="[dim_monthly_store_targets].[Store ID].[All]" dimensionUniqueName="[dim_monthly_store_targets]" displayFolder="" count="0" memberValueDatatype="20" unbalanced="0"/>
    <cacheHierarchy uniqueName="[dim_monthly_store_targets].[Date]" caption="Date" attribute="1" time="1" defaultMemberUniqueName="[dim_monthly_store_targets].[Date].[All]" allUniqueName="[dim_monthly_store_targets].[Date].[All]" dimensionUniqueName="[dim_monthly_store_targets]" displayFolder="" count="0" memberValueDatatype="7" unbalanced="0"/>
    <cacheHierarchy uniqueName="[dim_monthly_store_targets].[Monthly Target]" caption="Monthly Target" attribute="1" defaultMemberUniqueName="[dim_monthly_store_targets].[Monthly Target].[All]" allUniqueName="[dim_monthly_store_targets].[Monthly Target].[All]" dimensionUniqueName="[dim_monthly_store_targets]"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2" memberValueDatatype="130" unbalanced="0">
      <fieldsUsage count="2">
        <fieldUsage x="-1"/>
        <fieldUsage x="2"/>
      </fieldsUsage>
    </cacheHierarchy>
    <cacheHierarchy uniqueName="[dim_sales_persons].[Date of Birth]" caption="Date of Birth" attribute="1" time="1" defaultMemberUniqueName="[dim_sales_persons].[Date of Birth].[All]" allUniqueName="[dim_sales_persons].[Date of Birth].[All]" dimensionUniqueName="[dim_sales_persons]" displayFolder="" count="0" memberValueDatatype="7"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ransactions].[Product ID]" caption="Product ID" attribute="1" defaultMemberUniqueName="[fact_transactions].[Product ID].[All]" allUniqueName="[fact_transactions].[Product ID].[All]" dimensionUniqueName="[fact_transactions]" displayFolder="" count="0" memberValueDatatype="20" unbalanced="0"/>
    <cacheHierarchy uniqueName="[fact_transactions].[Customer ID]" caption="Customer ID" attribute="1" defaultMemberUniqueName="[fact_transactions].[Customer ID].[All]" allUniqueName="[fact_transactions].[Customer ID].[All]" dimensionUniqueName="[fact_transactions]" displayFolder="" count="0" memberValueDatatype="20" unbalanced="0"/>
    <cacheHierarchy uniqueName="[fact_transactions].[Sales Person ID]" caption="Sales Person ID" attribute="1" defaultMemberUniqueName="[fact_transactions].[Sales Person ID].[All]" allUniqueName="[fact_transactions].[Sales Person ID].[All]" dimensionUniqueName="[fact_transactions]" displayFolder="" count="0" memberValueDatatype="20" unbalanced="0"/>
    <cacheHierarchy uniqueName="[fact_transactions].[Quantity Sold]" caption="Quantity Sold" attribute="1" defaultMemberUniqueName="[fact_transactions].[Quantity Sold].[All]" allUniqueName="[fact_transactions].[Quantity Sold].[All]" dimensionUniqueName="[fact_transactions]" displayFolder="" count="0" memberValueDatatype="20" unbalanced="0"/>
    <cacheHierarchy uniqueName="[fact_transactions].[Payment Method]" caption="Payment Method" attribute="1" defaultMemberUniqueName="[fact_transactions].[Payment Method].[All]" allUniqueName="[fact_transactions].[Payment Method].[All]" dimensionUniqueName="[fact_transactions]" displayFolder="" count="0" memberValueDatatype="130" unbalanced="0"/>
    <cacheHierarchy uniqueName="[fact_transactions].[Quantity Returned]" caption="Quantity Returned" attribute="1" defaultMemberUniqueName="[fact_transactions].[Quantity Returned].[All]" allUniqueName="[fact_transactions].[Quantity Returned].[All]" dimensionUniqueName="[fact_transactions]" displayFolder="" count="0" memberValueDatatype="20" unbalanced="0"/>
    <cacheHierarchy uniqueName="[fact_transactions].[Order Date]" caption="Order Date" attribute="1" time="1" defaultMemberUniqueName="[fact_transactions].[Order Date].[All]" allUniqueName="[fact_transactions].[Order Date].[All]" dimensionUniqueName="[fact_transactions]" displayFolder="" count="0" memberValueDatatype="7" unbalanced="0"/>
    <cacheHierarchy uniqueName="[Measures].[Total Revenue]" caption="Total Revenue" measure="1" displayFolder="" measureGroup="Calculations" count="0" oneField="1">
      <fieldsUsage count="1">
        <fieldUsage x="0"/>
      </fieldsUsage>
    </cacheHierarchy>
    <cacheHierarchy uniqueName="[Measures].[Total Cost]" caption="Total Cost"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of Transactions]" caption="#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of Products]" caption="# of Products" measure="1" displayFolder="" measureGroup="Calculations" count="0"/>
    <cacheHierarchy uniqueName="[Measures].[Total Qty Sold]" caption="Total Qty Sold" measure="1" displayFolder="" measureGroup="Calculations" count="0"/>
    <cacheHierarchy uniqueName="[Measures].[Total Qty Returned]" caption="Total Qty Returned" measure="1" displayFolder="" measureGroup="Calculations" count="0"/>
    <cacheHierarchy uniqueName="[Measures].[Total Target]" caption="Total Target" measure="1" displayFolder="" measureGroup="Calculations" count="0" oneField="1">
      <fieldsUsage count="1">
        <fieldUsage x="1"/>
      </fieldsUsage>
    </cacheHierarchy>
    <cacheHierarchy uniqueName="[Measures].[# of Customers]" caption="# of Customers" measure="1" displayFolder="" measureGroup="Calculations" count="0"/>
    <cacheHierarchy uniqueName="[Measures].[# of Locations]" caption="# of Locations" measure="1" displayFolder="" measureGroup="Calculations" count="0"/>
    <cacheHierarchy uniqueName="[Measures].[__XL_Count dim_customer]" caption="__XL_Count dim_customer" measure="1" displayFolder="" measureGroup="dim_customer" count="0" hidden="1"/>
    <cacheHierarchy uniqueName="[Measures].[__XL_Count fact_transactions]" caption="__XL_Count fact_transactions" measure="1" displayFolder="" measureGroup="fact_transactions" count="0" hidden="1"/>
    <cacheHierarchy uniqueName="[Measures].[__XL_Count dim_monthly_store_targets]" caption="__XL_Count dim_monthly_store_targets" measure="1" displayFolder="" measureGroup="dim_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dim_date]" caption="__XL_Count dim_date" measure="1" displayFolder="" measureGroup="dim_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im_customer" uniqueName="[dim_customer]" caption="dim_customer"/>
    <dimension name="dim_date" uniqueName="[dim_date]" caption="dim_date"/>
    <dimension name="dim_monthly_store_targets" uniqueName="[dim_monthly_store_targets]" caption="dim_monthly_store_targets"/>
    <dimension name="dim_products" uniqueName="[dim_products]" caption="dim_products"/>
    <dimension name="dim_sales_persons" uniqueName="[dim_sales_persons]" caption="dim_sales_persons"/>
    <dimension name="fact_transactions" uniqueName="[fact_transactions]" caption="fact_transactions"/>
    <dimension measure="1" name="Measures" uniqueName="[Measures]" caption="Measures"/>
  </dimensions>
  <measureGroups count="7">
    <measureGroup name="Calculations" caption="Calculations"/>
    <measureGroup name="dim_customer" caption="dim_customer"/>
    <measureGroup name="dim_date" caption="dim_date"/>
    <measureGroup name="dim_monthly_store_targets" caption="dim_monthly_store_targets"/>
    <measureGroup name="dim_products" caption="dim_products"/>
    <measureGroup name="dim_sales_persons" caption="dim_sales_persons"/>
    <measureGroup name="fact_transactions" caption="fact_transactions"/>
  </measureGroups>
  <maps count="13">
    <map measureGroup="0" dimension="0"/>
    <map measureGroup="1" dimension="1"/>
    <map measureGroup="2" dimension="2"/>
    <map measureGroup="3" dimension="2"/>
    <map measureGroup="3" dimension="3"/>
    <map measureGroup="3" dimension="5"/>
    <map measureGroup="4" dimension="4"/>
    <map measureGroup="5" dimension="5"/>
    <map measureGroup="6" dimension="1"/>
    <map measureGroup="6" dimension="2"/>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19.268097569446" backgroundQuery="1" createdVersion="8" refreshedVersion="8" minRefreshableVersion="3" recordCount="0" supportSubquery="1" supportAdvancedDrill="1" xr:uid="{8A62298E-EFA9-4EDE-8FBA-644947844E4A}">
  <cacheSource type="external" connectionId="8"/>
  <cacheFields count="2">
    <cacheField name="[Measures].[Total Revenue]" caption="Total Revenue" numFmtId="0" hierarchy="35" level="32767"/>
    <cacheField name="[dim_date].[Month].[Month]" caption="Month" numFmtId="0" hierarchy="9" level="1">
      <sharedItems count="12">
        <s v="Jan"/>
        <s v="Feb"/>
        <s v="Mar"/>
        <s v="Apr"/>
        <s v="May"/>
        <s v="Jun"/>
        <s v="Jul"/>
        <s v="Aug"/>
        <s v="Sep"/>
        <s v="Oct"/>
        <s v="Nov"/>
        <s v="Dec"/>
      </sharedItems>
    </cacheField>
  </cacheFields>
  <cacheHierarchies count="56">
    <cacheHierarchy uniqueName="[Calculations].[Measures]" caption="Measures" attribute="1" defaultMemberUniqueName="[Calculations].[Measures].[All]" allUniqueName="[Calculations].[Measures].[All]" dimensionUniqueName="[Calculations]"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Age]" caption="Age" attribute="1" defaultMemberUniqueName="[dim_customer].[Age].[All]" allUniqueName="[dim_customer].[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1"/>
      </fieldsUsage>
    </cacheHierarchy>
    <cacheHierarchy uniqueName="[dim_date].[Month Num]" caption="Month Num" attribute="1" defaultMemberUniqueName="[dim_date].[Month Num].[All]" allUniqueName="[dim_date].[Month 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 Num]" caption="Week Num" attribute="1" defaultMemberUniqueName="[dim_date].[Week Num].[All]" allUniqueName="[dim_date].[Week Num].[All]" dimensionUniqueName="[dim_date]" displayFolder="" count="0" memberValueDatatype="20" unbalanced="0"/>
    <cacheHierarchy uniqueName="[dim_date].[Week Type]" caption="Week Type" attribute="1" defaultMemberUniqueName="[dim_date].[Week Type].[All]" allUniqueName="[dim_date].[Week 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monthly_store_targets].[Store ID]" caption="Store ID" attribute="1" defaultMemberUniqueName="[dim_monthly_store_targets].[Store ID].[All]" allUniqueName="[dim_monthly_store_targets].[Store ID].[All]" dimensionUniqueName="[dim_monthly_store_targets]" displayFolder="" count="0" memberValueDatatype="20" unbalanced="0"/>
    <cacheHierarchy uniqueName="[dim_monthly_store_targets].[Date]" caption="Date" attribute="1" time="1" defaultMemberUniqueName="[dim_monthly_store_targets].[Date].[All]" allUniqueName="[dim_monthly_store_targets].[Date].[All]" dimensionUniqueName="[dim_monthly_store_targets]" displayFolder="" count="0" memberValueDatatype="7" unbalanced="0"/>
    <cacheHierarchy uniqueName="[dim_monthly_store_targets].[Monthly Target]" caption="Monthly Target" attribute="1" defaultMemberUniqueName="[dim_monthly_store_targets].[Monthly Target].[All]" allUniqueName="[dim_monthly_store_targets].[Monthly Target].[All]" dimensionUniqueName="[dim_monthly_store_targets]"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0" memberValueDatatype="130" unbalanced="0"/>
    <cacheHierarchy uniqueName="[dim_sales_persons].[Date of Birth]" caption="Date of Birth" attribute="1" time="1" defaultMemberUniqueName="[dim_sales_persons].[Date of Birth].[All]" allUniqueName="[dim_sales_persons].[Date of Birth].[All]" dimensionUniqueName="[dim_sales_persons]" displayFolder="" count="0" memberValueDatatype="7"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ransactions].[Product ID]" caption="Product ID" attribute="1" defaultMemberUniqueName="[fact_transactions].[Product ID].[All]" allUniqueName="[fact_transactions].[Product ID].[All]" dimensionUniqueName="[fact_transactions]" displayFolder="" count="0" memberValueDatatype="20" unbalanced="0"/>
    <cacheHierarchy uniqueName="[fact_transactions].[Customer ID]" caption="Customer ID" attribute="1" defaultMemberUniqueName="[fact_transactions].[Customer ID].[All]" allUniqueName="[fact_transactions].[Customer ID].[All]" dimensionUniqueName="[fact_transactions]" displayFolder="" count="0" memberValueDatatype="20" unbalanced="0"/>
    <cacheHierarchy uniqueName="[fact_transactions].[Sales Person ID]" caption="Sales Person ID" attribute="1" defaultMemberUniqueName="[fact_transactions].[Sales Person ID].[All]" allUniqueName="[fact_transactions].[Sales Person ID].[All]" dimensionUniqueName="[fact_transactions]" displayFolder="" count="0" memberValueDatatype="20" unbalanced="0"/>
    <cacheHierarchy uniqueName="[fact_transactions].[Quantity Sold]" caption="Quantity Sold" attribute="1" defaultMemberUniqueName="[fact_transactions].[Quantity Sold].[All]" allUniqueName="[fact_transactions].[Quantity Sold].[All]" dimensionUniqueName="[fact_transactions]" displayFolder="" count="0" memberValueDatatype="20" unbalanced="0"/>
    <cacheHierarchy uniqueName="[fact_transactions].[Payment Method]" caption="Payment Method" attribute="1" defaultMemberUniqueName="[fact_transactions].[Payment Method].[All]" allUniqueName="[fact_transactions].[Payment Method].[All]" dimensionUniqueName="[fact_transactions]" displayFolder="" count="0" memberValueDatatype="130" unbalanced="0"/>
    <cacheHierarchy uniqueName="[fact_transactions].[Quantity Returned]" caption="Quantity Returned" attribute="1" defaultMemberUniqueName="[fact_transactions].[Quantity Returned].[All]" allUniqueName="[fact_transactions].[Quantity Returned].[All]" dimensionUniqueName="[fact_transactions]" displayFolder="" count="0" memberValueDatatype="20" unbalanced="0"/>
    <cacheHierarchy uniqueName="[fact_transactions].[Order Date]" caption="Order Date" attribute="1" time="1" defaultMemberUniqueName="[fact_transactions].[Order Date].[All]" allUniqueName="[fact_transactions].[Order Date].[All]" dimensionUniqueName="[fact_transactions]" displayFolder="" count="0" memberValueDatatype="7" unbalanced="0"/>
    <cacheHierarchy uniqueName="[Measures].[Total Revenue]" caption="Total Revenue" measure="1" displayFolder="" measureGroup="Calculations" count="0" oneField="1">
      <fieldsUsage count="1">
        <fieldUsage x="0"/>
      </fieldsUsage>
    </cacheHierarchy>
    <cacheHierarchy uniqueName="[Measures].[Total Cost]" caption="Total Cost"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of Transactions]" caption="#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of Products]" caption="# of Products" measure="1" displayFolder="" measureGroup="Calculations" count="0"/>
    <cacheHierarchy uniqueName="[Measures].[Total Qty Sold]" caption="Total Qty Sold" measure="1" displayFolder="" measureGroup="Calculations" count="0"/>
    <cacheHierarchy uniqueName="[Measures].[Total Qty Returned]" caption="Total Qty Returned" measure="1" displayFolder="" measureGroup="Calculations" count="0"/>
    <cacheHierarchy uniqueName="[Measures].[Total Target]" caption="Total Target" measure="1" displayFolder="" measureGroup="Calculations" count="0"/>
    <cacheHierarchy uniqueName="[Measures].[# of Customers]" caption="# of Customers" measure="1" displayFolder="" measureGroup="Calculations" count="0"/>
    <cacheHierarchy uniqueName="[Measures].[# of Locations]" caption="# of Locations" measure="1" displayFolder="" measureGroup="Calculations" count="0"/>
    <cacheHierarchy uniqueName="[Measures].[__XL_Count dim_customer]" caption="__XL_Count dim_customer" measure="1" displayFolder="" measureGroup="dim_customer" count="0" hidden="1"/>
    <cacheHierarchy uniqueName="[Measures].[__XL_Count fact_transactions]" caption="__XL_Count fact_transactions" measure="1" displayFolder="" measureGroup="fact_transactions" count="0" hidden="1"/>
    <cacheHierarchy uniqueName="[Measures].[__XL_Count dim_monthly_store_targets]" caption="__XL_Count dim_monthly_store_targets" measure="1" displayFolder="" measureGroup="dim_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dim_date]" caption="__XL_Count dim_date" measure="1" displayFolder="" measureGroup="dim_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im_customer" uniqueName="[dim_customer]" caption="dim_customer"/>
    <dimension name="dim_date" uniqueName="[dim_date]" caption="dim_date"/>
    <dimension name="dim_monthly_store_targets" uniqueName="[dim_monthly_store_targets]" caption="dim_monthly_store_targets"/>
    <dimension name="dim_products" uniqueName="[dim_products]" caption="dim_products"/>
    <dimension name="dim_sales_persons" uniqueName="[dim_sales_persons]" caption="dim_sales_persons"/>
    <dimension name="fact_transactions" uniqueName="[fact_transactions]" caption="fact_transactions"/>
    <dimension measure="1" name="Measures" uniqueName="[Measures]" caption="Measures"/>
  </dimensions>
  <measureGroups count="7">
    <measureGroup name="Calculations" caption="Calculations"/>
    <measureGroup name="dim_customer" caption="dim_customer"/>
    <measureGroup name="dim_date" caption="dim_date"/>
    <measureGroup name="dim_monthly_store_targets" caption="dim_monthly_store_targets"/>
    <measureGroup name="dim_products" caption="dim_products"/>
    <measureGroup name="dim_sales_persons" caption="dim_sales_persons"/>
    <measureGroup name="fact_transactions" caption="fact_transactions"/>
  </measureGroups>
  <maps count="13">
    <map measureGroup="0" dimension="0"/>
    <map measureGroup="1" dimension="1"/>
    <map measureGroup="2" dimension="2"/>
    <map measureGroup="3" dimension="2"/>
    <map measureGroup="3" dimension="3"/>
    <map measureGroup="3" dimension="5"/>
    <map measureGroup="4" dimension="4"/>
    <map measureGroup="5" dimension="5"/>
    <map measureGroup="6" dimension="1"/>
    <map measureGroup="6" dimension="2"/>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19.268098958331" backgroundQuery="1" createdVersion="8" refreshedVersion="8" minRefreshableVersion="3" recordCount="0" supportSubquery="1" supportAdvancedDrill="1" xr:uid="{73638698-0B60-48D6-9FA2-A2DE5EC6CE3B}">
  <cacheSource type="external" connectionId="8"/>
  <cacheFields count="12">
    <cacheField name="[Measures].[Total Revenue]" caption="Total Revenue" numFmtId="0" hierarchy="35" level="32767"/>
    <cacheField name="[Measures].[Total Cost]" caption="Total Cost" numFmtId="0" hierarchy="36" level="32767"/>
    <cacheField name="[Measures].[Profit Margin]" caption="Profit Margin" numFmtId="0" hierarchy="37" level="32767"/>
    <cacheField name="[Measures].[% Profit Margin]" caption="% Profit Margin" numFmtId="0" hierarchy="38" level="32767"/>
    <cacheField name="[Measures].[# of Transactions]" caption="# of Transactions" numFmtId="0" hierarchy="39" level="32767"/>
    <cacheField name="[Measures].[Total Refund]" caption="Total Refund" numFmtId="0" hierarchy="40" level="32767"/>
    <cacheField name="[Measures].[Refund Rate]" caption="Refund Rate" numFmtId="0" hierarchy="41" level="32767"/>
    <cacheField name="[Measures].[# of Products]" caption="# of Products" numFmtId="0" hierarchy="42" level="32767"/>
    <cacheField name="[Measures].[Total Qty Sold]" caption="Total Qty Sold" numFmtId="0" hierarchy="43" level="32767"/>
    <cacheField name="[Measures].[Total Qty Returned]" caption="Total Qty Returned" numFmtId="0" hierarchy="44" level="32767"/>
    <cacheField name="[Measures].[Total Target]" caption="Total Target" numFmtId="0" hierarchy="45" level="32767"/>
    <cacheField name="[dim_date].[Month].[Month]" caption="Month" numFmtId="0" hierarchy="9" level="1">
      <sharedItems containsSemiMixedTypes="0" containsNonDate="0" containsString="0"/>
    </cacheField>
  </cacheFields>
  <cacheHierarchies count="56">
    <cacheHierarchy uniqueName="[Calculations].[Measures]" caption="Measures" attribute="1" defaultMemberUniqueName="[Calculations].[Measures].[All]" allUniqueName="[Calculations].[Measures].[All]" dimensionUniqueName="[Calculations]"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Age]" caption="Age" attribute="1" defaultMemberUniqueName="[dim_customer].[Age].[All]" allUniqueName="[dim_customer].[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11"/>
      </fieldsUsage>
    </cacheHierarchy>
    <cacheHierarchy uniqueName="[dim_date].[Month Num]" caption="Month Num" attribute="1" defaultMemberUniqueName="[dim_date].[Month Num].[All]" allUniqueName="[dim_date].[Month 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 Num]" caption="Week Num" attribute="1" defaultMemberUniqueName="[dim_date].[Week Num].[All]" allUniqueName="[dim_date].[Week Num].[All]" dimensionUniqueName="[dim_date]" displayFolder="" count="0" memberValueDatatype="20" unbalanced="0"/>
    <cacheHierarchy uniqueName="[dim_date].[Week Type]" caption="Week Type" attribute="1" defaultMemberUniqueName="[dim_date].[Week Type].[All]" allUniqueName="[dim_date].[Week 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monthly_store_targets].[Store ID]" caption="Store ID" attribute="1" defaultMemberUniqueName="[dim_monthly_store_targets].[Store ID].[All]" allUniqueName="[dim_monthly_store_targets].[Store ID].[All]" dimensionUniqueName="[dim_monthly_store_targets]" displayFolder="" count="0" memberValueDatatype="20" unbalanced="0"/>
    <cacheHierarchy uniqueName="[dim_monthly_store_targets].[Date]" caption="Date" attribute="1" time="1" defaultMemberUniqueName="[dim_monthly_store_targets].[Date].[All]" allUniqueName="[dim_monthly_store_targets].[Date].[All]" dimensionUniqueName="[dim_monthly_store_targets]" displayFolder="" count="0" memberValueDatatype="7" unbalanced="0"/>
    <cacheHierarchy uniqueName="[dim_monthly_store_targets].[Monthly Target]" caption="Monthly Target" attribute="1" defaultMemberUniqueName="[dim_monthly_store_targets].[Monthly Target].[All]" allUniqueName="[dim_monthly_store_targets].[Monthly Target].[All]" dimensionUniqueName="[dim_monthly_store_targets]"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0" memberValueDatatype="130" unbalanced="0"/>
    <cacheHierarchy uniqueName="[dim_sales_persons].[Date of Birth]" caption="Date of Birth" attribute="1" time="1" defaultMemberUniqueName="[dim_sales_persons].[Date of Birth].[All]" allUniqueName="[dim_sales_persons].[Date of Birth].[All]" dimensionUniqueName="[dim_sales_persons]" displayFolder="" count="0" memberValueDatatype="7"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ransactions].[Product ID]" caption="Product ID" attribute="1" defaultMemberUniqueName="[fact_transactions].[Product ID].[All]" allUniqueName="[fact_transactions].[Product ID].[All]" dimensionUniqueName="[fact_transactions]" displayFolder="" count="0" memberValueDatatype="20" unbalanced="0"/>
    <cacheHierarchy uniqueName="[fact_transactions].[Customer ID]" caption="Customer ID" attribute="1" defaultMemberUniqueName="[fact_transactions].[Customer ID].[All]" allUniqueName="[fact_transactions].[Customer ID].[All]" dimensionUniqueName="[fact_transactions]" displayFolder="" count="0" memberValueDatatype="20" unbalanced="0"/>
    <cacheHierarchy uniqueName="[fact_transactions].[Sales Person ID]" caption="Sales Person ID" attribute="1" defaultMemberUniqueName="[fact_transactions].[Sales Person ID].[All]" allUniqueName="[fact_transactions].[Sales Person ID].[All]" dimensionUniqueName="[fact_transactions]" displayFolder="" count="0" memberValueDatatype="20" unbalanced="0"/>
    <cacheHierarchy uniqueName="[fact_transactions].[Quantity Sold]" caption="Quantity Sold" attribute="1" defaultMemberUniqueName="[fact_transactions].[Quantity Sold].[All]" allUniqueName="[fact_transactions].[Quantity Sold].[All]" dimensionUniqueName="[fact_transactions]" displayFolder="" count="0" memberValueDatatype="20" unbalanced="0"/>
    <cacheHierarchy uniqueName="[fact_transactions].[Payment Method]" caption="Payment Method" attribute="1" defaultMemberUniqueName="[fact_transactions].[Payment Method].[All]" allUniqueName="[fact_transactions].[Payment Method].[All]" dimensionUniqueName="[fact_transactions]" displayFolder="" count="0" memberValueDatatype="130" unbalanced="0"/>
    <cacheHierarchy uniqueName="[fact_transactions].[Quantity Returned]" caption="Quantity Returned" attribute="1" defaultMemberUniqueName="[fact_transactions].[Quantity Returned].[All]" allUniqueName="[fact_transactions].[Quantity Returned].[All]" dimensionUniqueName="[fact_transactions]" displayFolder="" count="0" memberValueDatatype="20" unbalanced="0"/>
    <cacheHierarchy uniqueName="[fact_transactions].[Order Date]" caption="Order Date" attribute="1" time="1" defaultMemberUniqueName="[fact_transactions].[Order Date].[All]" allUniqueName="[fact_transactions].[Order Date].[All]" dimensionUniqueName="[fact_transactions]" displayFolder="" count="0" memberValueDatatype="7" unbalanced="0"/>
    <cacheHierarchy uniqueName="[Measures].[Total Revenue]" caption="Total Revenue" measure="1" displayFolder="" measureGroup="Calculations" count="0" oneField="1">
      <fieldsUsage count="1">
        <fieldUsage x="0"/>
      </fieldsUsage>
    </cacheHierarchy>
    <cacheHierarchy uniqueName="[Measures].[Total Cost]" caption="Total Cost" measure="1" displayFolder="" measureGroup="Calculations" count="0" oneField="1">
      <fieldsUsage count="1">
        <fieldUsage x="1"/>
      </fieldsUsage>
    </cacheHierarchy>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oneField="1">
      <fieldsUsage count="1">
        <fieldUsage x="3"/>
      </fieldsUsage>
    </cacheHierarchy>
    <cacheHierarchy uniqueName="[Measures].[# of Transactions]" caption="# of Transactions" measure="1" displayFolder="" measureGroup="Calculations" count="0" oneField="1">
      <fieldsUsage count="1">
        <fieldUsage x="4"/>
      </fieldsUsage>
    </cacheHierarchy>
    <cacheHierarchy uniqueName="[Measures].[Total Refund]" caption="Total Refund" measure="1" displayFolder="" measureGroup="Calculations" count="0" oneField="1">
      <fieldsUsage count="1">
        <fieldUsage x="5"/>
      </fieldsUsage>
    </cacheHierarchy>
    <cacheHierarchy uniqueName="[Measures].[Refund Rate]" caption="Refund Rate" measure="1" displayFolder="" measureGroup="Calculations" count="0" oneField="1">
      <fieldsUsage count="1">
        <fieldUsage x="6"/>
      </fieldsUsage>
    </cacheHierarchy>
    <cacheHierarchy uniqueName="[Measures].[# of Products]" caption="# of Products" measure="1" displayFolder="" measureGroup="Calculations" count="0" oneField="1">
      <fieldsUsage count="1">
        <fieldUsage x="7"/>
      </fieldsUsage>
    </cacheHierarchy>
    <cacheHierarchy uniqueName="[Measures].[Total Qty Sold]" caption="Total Qty Sold" measure="1" displayFolder="" measureGroup="Calculations" count="0" oneField="1">
      <fieldsUsage count="1">
        <fieldUsage x="8"/>
      </fieldsUsage>
    </cacheHierarchy>
    <cacheHierarchy uniqueName="[Measures].[Total Qty Returned]" caption="Total Qty Returned" measure="1" displayFolder="" measureGroup="Calculations" count="0" oneField="1">
      <fieldsUsage count="1">
        <fieldUsage x="9"/>
      </fieldsUsage>
    </cacheHierarchy>
    <cacheHierarchy uniqueName="[Measures].[Total Target]" caption="Total Target" measure="1" displayFolder="" measureGroup="Calculations" count="0" oneField="1">
      <fieldsUsage count="1">
        <fieldUsage x="10"/>
      </fieldsUsage>
    </cacheHierarchy>
    <cacheHierarchy uniqueName="[Measures].[# of Customers]" caption="# of Customers" measure="1" displayFolder="" measureGroup="Calculations" count="0"/>
    <cacheHierarchy uniqueName="[Measures].[# of Locations]" caption="# of Locations" measure="1" displayFolder="" measureGroup="Calculations" count="0"/>
    <cacheHierarchy uniqueName="[Measures].[__XL_Count dim_customer]" caption="__XL_Count dim_customer" measure="1" displayFolder="" measureGroup="dim_customer" count="0" hidden="1"/>
    <cacheHierarchy uniqueName="[Measures].[__XL_Count fact_transactions]" caption="__XL_Count fact_transactions" measure="1" displayFolder="" measureGroup="fact_transactions" count="0" hidden="1"/>
    <cacheHierarchy uniqueName="[Measures].[__XL_Count dim_monthly_store_targets]" caption="__XL_Count dim_monthly_store_targets" measure="1" displayFolder="" measureGroup="dim_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dim_date]" caption="__XL_Count dim_date" measure="1" displayFolder="" measureGroup="dim_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im_customer" uniqueName="[dim_customer]" caption="dim_customer"/>
    <dimension name="dim_date" uniqueName="[dim_date]" caption="dim_date"/>
    <dimension name="dim_monthly_store_targets" uniqueName="[dim_monthly_store_targets]" caption="dim_monthly_store_targets"/>
    <dimension name="dim_products" uniqueName="[dim_products]" caption="dim_products"/>
    <dimension name="dim_sales_persons" uniqueName="[dim_sales_persons]" caption="dim_sales_persons"/>
    <dimension name="fact_transactions" uniqueName="[fact_transactions]" caption="fact_transactions"/>
    <dimension measure="1" name="Measures" uniqueName="[Measures]" caption="Measures"/>
  </dimensions>
  <measureGroups count="7">
    <measureGroup name="Calculations" caption="Calculations"/>
    <measureGroup name="dim_customer" caption="dim_customer"/>
    <measureGroup name="dim_date" caption="dim_date"/>
    <measureGroup name="dim_monthly_store_targets" caption="dim_monthly_store_targets"/>
    <measureGroup name="dim_products" caption="dim_products"/>
    <measureGroup name="dim_sales_persons" caption="dim_sales_persons"/>
    <measureGroup name="fact_transactions" caption="fact_transactions"/>
  </measureGroups>
  <maps count="13">
    <map measureGroup="0" dimension="0"/>
    <map measureGroup="1" dimension="1"/>
    <map measureGroup="2" dimension="2"/>
    <map measureGroup="3" dimension="2"/>
    <map measureGroup="3" dimension="3"/>
    <map measureGroup="3" dimension="5"/>
    <map measureGroup="4" dimension="4"/>
    <map measureGroup="5" dimension="5"/>
    <map measureGroup="6" dimension="1"/>
    <map measureGroup="6" dimension="2"/>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18.420469791665" backgroundQuery="1" createdVersion="3" refreshedVersion="8" minRefreshableVersion="3" recordCount="0" supportSubquery="1" supportAdvancedDrill="1" xr:uid="{BD1ACEBC-1CFC-4C89-AEFC-1E2DEC63A464}">
  <cacheSource type="external" connectionId="8">
    <extLst>
      <ext xmlns:x14="http://schemas.microsoft.com/office/spreadsheetml/2009/9/main" uri="{F057638F-6D5F-4e77-A914-E7F072B9BCA8}">
        <x14:sourceConnection name="ThisWorkbookDataModel"/>
      </ext>
    </extLst>
  </cacheSource>
  <cacheFields count="0"/>
  <cacheHierarchies count="56">
    <cacheHierarchy uniqueName="[Calculations].[Measures]" caption="Measures" attribute="1" defaultMemberUniqueName="[Calculations].[Measures].[All]" allUniqueName="[Calculations].[Measures].[All]" dimensionUniqueName="[Calculations]"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Age]" caption="Age" attribute="1" defaultMemberUniqueName="[dim_customer].[Age].[All]" allUniqueName="[dim_customer].[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 Num]" caption="Month Num" attribute="1" defaultMemberUniqueName="[dim_date].[Month Num].[All]" allUniqueName="[dim_date].[Month 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 Num]" caption="Week Num" attribute="1" defaultMemberUniqueName="[dim_date].[Week Num].[All]" allUniqueName="[dim_date].[Week Num].[All]" dimensionUniqueName="[dim_date]" displayFolder="" count="0" memberValueDatatype="20" unbalanced="0"/>
    <cacheHierarchy uniqueName="[dim_date].[Week Type]" caption="Week Type" attribute="1" defaultMemberUniqueName="[dim_date].[Week Type].[All]" allUniqueName="[dim_date].[Week 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monthly_store_targets].[Store ID]" caption="Store ID" attribute="1" defaultMemberUniqueName="[dim_monthly_store_targets].[Store ID].[All]" allUniqueName="[dim_monthly_store_targets].[Store ID].[All]" dimensionUniqueName="[dim_monthly_store_targets]" displayFolder="" count="0" memberValueDatatype="20" unbalanced="0"/>
    <cacheHierarchy uniqueName="[dim_monthly_store_targets].[Date]" caption="Date" attribute="1" time="1" defaultMemberUniqueName="[dim_monthly_store_targets].[Date].[All]" allUniqueName="[dim_monthly_store_targets].[Date].[All]" dimensionUniqueName="[dim_monthly_store_targets]" displayFolder="" count="0" memberValueDatatype="7" unbalanced="0"/>
    <cacheHierarchy uniqueName="[dim_monthly_store_targets].[Monthly Target]" caption="Monthly Target" attribute="1" defaultMemberUniqueName="[dim_monthly_store_targets].[Monthly Target].[All]" allUniqueName="[dim_monthly_store_targets].[Monthly Target].[All]" dimensionUniqueName="[dim_monthly_store_targets]"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2" memberValueDatatype="130" unbalanced="0"/>
    <cacheHierarchy uniqueName="[dim_sales_persons].[Date of Birth]" caption="Date of Birth" attribute="1" time="1" defaultMemberUniqueName="[dim_sales_persons].[Date of Birth].[All]" allUniqueName="[dim_sales_persons].[Date of Birth].[All]" dimensionUniqueName="[dim_sales_persons]" displayFolder="" count="0" memberValueDatatype="7"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ransactions].[Product ID]" caption="Product ID" attribute="1" defaultMemberUniqueName="[fact_transactions].[Product ID].[All]" allUniqueName="[fact_transactions].[Product ID].[All]" dimensionUniqueName="[fact_transactions]" displayFolder="" count="0" memberValueDatatype="20" unbalanced="0"/>
    <cacheHierarchy uniqueName="[fact_transactions].[Customer ID]" caption="Customer ID" attribute="1" defaultMemberUniqueName="[fact_transactions].[Customer ID].[All]" allUniqueName="[fact_transactions].[Customer ID].[All]" dimensionUniqueName="[fact_transactions]" displayFolder="" count="0" memberValueDatatype="20" unbalanced="0"/>
    <cacheHierarchy uniqueName="[fact_transactions].[Sales Person ID]" caption="Sales Person ID" attribute="1" defaultMemberUniqueName="[fact_transactions].[Sales Person ID].[All]" allUniqueName="[fact_transactions].[Sales Person ID].[All]" dimensionUniqueName="[fact_transactions]" displayFolder="" count="0" memberValueDatatype="20" unbalanced="0"/>
    <cacheHierarchy uniqueName="[fact_transactions].[Quantity Sold]" caption="Quantity Sold" attribute="1" defaultMemberUniqueName="[fact_transactions].[Quantity Sold].[All]" allUniqueName="[fact_transactions].[Quantity Sold].[All]" dimensionUniqueName="[fact_transactions]" displayFolder="" count="0" memberValueDatatype="20" unbalanced="0"/>
    <cacheHierarchy uniqueName="[fact_transactions].[Payment Method]" caption="Payment Method" attribute="1" defaultMemberUniqueName="[fact_transactions].[Payment Method].[All]" allUniqueName="[fact_transactions].[Payment Method].[All]" dimensionUniqueName="[fact_transactions]" displayFolder="" count="0" memberValueDatatype="130" unbalanced="0"/>
    <cacheHierarchy uniqueName="[fact_transactions].[Quantity Returned]" caption="Quantity Returned" attribute="1" defaultMemberUniqueName="[fact_transactions].[Quantity Returned].[All]" allUniqueName="[fact_transactions].[Quantity Returned].[All]" dimensionUniqueName="[fact_transactions]" displayFolder="" count="0" memberValueDatatype="20" unbalanced="0"/>
    <cacheHierarchy uniqueName="[fact_transactions].[Order Date]" caption="Order Date" attribute="1" time="1" defaultMemberUniqueName="[fact_transactions].[Order Date].[All]" allUniqueName="[fact_transactions].[Order Date].[All]" dimensionUniqueName="[fact_transactions]" displayFolder="" count="0" memberValueDatatype="7" unbalanced="0"/>
    <cacheHierarchy uniqueName="[Measures].[Total Revenue]" caption="Total Revenue" measure="1" displayFolder="" measureGroup="Calculations" count="0"/>
    <cacheHierarchy uniqueName="[Measures].[Total Cost]" caption="Total Cost"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of Transactions]" caption="#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of Products]" caption="# of Products" measure="1" displayFolder="" measureGroup="Calculations" count="0"/>
    <cacheHierarchy uniqueName="[Measures].[Total Qty Sold]" caption="Total Qty Sold" measure="1" displayFolder="" measureGroup="Calculations" count="0"/>
    <cacheHierarchy uniqueName="[Measures].[Total Qty Returned]" caption="Total Qty Returned" measure="1" displayFolder="" measureGroup="Calculations" count="0"/>
    <cacheHierarchy uniqueName="[Measures].[Total Target]" caption="Total Target" measure="1" displayFolder="" measureGroup="Calculations" count="0"/>
    <cacheHierarchy uniqueName="[Measures].[# of Customers]" caption="# of Customers" measure="1" displayFolder="" measureGroup="Calculations" count="0"/>
    <cacheHierarchy uniqueName="[Measures].[# of Locations]" caption="# of Locations" measure="1" displayFolder="" measureGroup="Calculations" count="0"/>
    <cacheHierarchy uniqueName="[Measures].[__XL_Count dim_customer]" caption="__XL_Count dim_customer" measure="1" displayFolder="" measureGroup="dim_customer" count="0" hidden="1"/>
    <cacheHierarchy uniqueName="[Measures].[__XL_Count fact_transactions]" caption="__XL_Count fact_transactions" measure="1" displayFolder="" measureGroup="fact_transactions" count="0" hidden="1"/>
    <cacheHierarchy uniqueName="[Measures].[__XL_Count dim_monthly_store_targets]" caption="__XL_Count dim_monthly_store_targets" measure="1" displayFolder="" measureGroup="dim_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dim_date]" caption="__XL_Count dim_date" measure="1" displayFolder="" measureGroup="dim_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06429090"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18.420481134257" backgroundQuery="1" createdVersion="3" refreshedVersion="8" minRefreshableVersion="3" recordCount="0" supportSubquery="1" supportAdvancedDrill="1" xr:uid="{1B2B33FF-6314-4240-8C1F-6AC28985D7AE}">
  <cacheSource type="external" connectionId="8">
    <extLst>
      <ext xmlns:x14="http://schemas.microsoft.com/office/spreadsheetml/2009/9/main" uri="{F057638F-6D5F-4e77-A914-E7F072B9BCA8}">
        <x14:sourceConnection name="ThisWorkbookDataModel"/>
      </ext>
    </extLst>
  </cacheSource>
  <cacheFields count="0"/>
  <cacheHierarchies count="56">
    <cacheHierarchy uniqueName="[Calculations].[Measures]" caption="Measures" attribute="1" defaultMemberUniqueName="[Calculations].[Measures].[All]" allUniqueName="[Calculations].[Measures].[All]" dimensionUniqueName="[Calculations]"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Age]" caption="Age" attribute="1" defaultMemberUniqueName="[dim_customer].[Age].[All]" allUniqueName="[dim_customer].[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cacheHierarchy uniqueName="[dim_date].[Month Num]" caption="Month Num" attribute="1" defaultMemberUniqueName="[dim_date].[Month Num].[All]" allUniqueName="[dim_date].[Month 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 Num]" caption="Week Num" attribute="1" defaultMemberUniqueName="[dim_date].[Week Num].[All]" allUniqueName="[dim_date].[Week Num].[All]" dimensionUniqueName="[dim_date]" displayFolder="" count="0" memberValueDatatype="20" unbalanced="0"/>
    <cacheHierarchy uniqueName="[dim_date].[Week Type]" caption="Week Type" attribute="1" defaultMemberUniqueName="[dim_date].[Week Type].[All]" allUniqueName="[dim_date].[Week 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monthly_store_targets].[Store ID]" caption="Store ID" attribute="1" defaultMemberUniqueName="[dim_monthly_store_targets].[Store ID].[All]" allUniqueName="[dim_monthly_store_targets].[Store ID].[All]" dimensionUniqueName="[dim_monthly_store_targets]" displayFolder="" count="0" memberValueDatatype="20" unbalanced="0"/>
    <cacheHierarchy uniqueName="[dim_monthly_store_targets].[Date]" caption="Date" attribute="1" time="1" defaultMemberUniqueName="[dim_monthly_store_targets].[Date].[All]" allUniqueName="[dim_monthly_store_targets].[Date].[All]" dimensionUniqueName="[dim_monthly_store_targets]" displayFolder="" count="0" memberValueDatatype="7" unbalanced="0"/>
    <cacheHierarchy uniqueName="[dim_monthly_store_targets].[Monthly Target]" caption="Monthly Target" attribute="1" defaultMemberUniqueName="[dim_monthly_store_targets].[Monthly Target].[All]" allUniqueName="[dim_monthly_store_targets].[Monthly Target].[All]" dimensionUniqueName="[dim_monthly_store_targets]"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0" memberValueDatatype="130" unbalanced="0"/>
    <cacheHierarchy uniqueName="[dim_sales_persons].[Date of Birth]" caption="Date of Birth" attribute="1" time="1" defaultMemberUniqueName="[dim_sales_persons].[Date of Birth].[All]" allUniqueName="[dim_sales_persons].[Date of Birth].[All]" dimensionUniqueName="[dim_sales_persons]" displayFolder="" count="0" memberValueDatatype="7"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ransactions].[Product ID]" caption="Product ID" attribute="1" defaultMemberUniqueName="[fact_transactions].[Product ID].[All]" allUniqueName="[fact_transactions].[Product ID].[All]" dimensionUniqueName="[fact_transactions]" displayFolder="" count="0" memberValueDatatype="20" unbalanced="0"/>
    <cacheHierarchy uniqueName="[fact_transactions].[Customer ID]" caption="Customer ID" attribute="1" defaultMemberUniqueName="[fact_transactions].[Customer ID].[All]" allUniqueName="[fact_transactions].[Customer ID].[All]" dimensionUniqueName="[fact_transactions]" displayFolder="" count="0" memberValueDatatype="20" unbalanced="0"/>
    <cacheHierarchy uniqueName="[fact_transactions].[Sales Person ID]" caption="Sales Person ID" attribute="1" defaultMemberUniqueName="[fact_transactions].[Sales Person ID].[All]" allUniqueName="[fact_transactions].[Sales Person ID].[All]" dimensionUniqueName="[fact_transactions]" displayFolder="" count="0" memberValueDatatype="20" unbalanced="0"/>
    <cacheHierarchy uniqueName="[fact_transactions].[Quantity Sold]" caption="Quantity Sold" attribute="1" defaultMemberUniqueName="[fact_transactions].[Quantity Sold].[All]" allUniqueName="[fact_transactions].[Quantity Sold].[All]" dimensionUniqueName="[fact_transactions]" displayFolder="" count="0" memberValueDatatype="20" unbalanced="0"/>
    <cacheHierarchy uniqueName="[fact_transactions].[Payment Method]" caption="Payment Method" attribute="1" defaultMemberUniqueName="[fact_transactions].[Payment Method].[All]" allUniqueName="[fact_transactions].[Payment Method].[All]" dimensionUniqueName="[fact_transactions]" displayFolder="" count="0" memberValueDatatype="130" unbalanced="0"/>
    <cacheHierarchy uniqueName="[fact_transactions].[Quantity Returned]" caption="Quantity Returned" attribute="1" defaultMemberUniqueName="[fact_transactions].[Quantity Returned].[All]" allUniqueName="[fact_transactions].[Quantity Returned].[All]" dimensionUniqueName="[fact_transactions]" displayFolder="" count="0" memberValueDatatype="20" unbalanced="0"/>
    <cacheHierarchy uniqueName="[fact_transactions].[Order Date]" caption="Order Date" attribute="1" time="1" defaultMemberUniqueName="[fact_transactions].[Order Date].[All]" allUniqueName="[fact_transactions].[Order Date].[All]" dimensionUniqueName="[fact_transactions]" displayFolder="" count="0" memberValueDatatype="7" unbalanced="0"/>
    <cacheHierarchy uniqueName="[Measures].[Total Revenue]" caption="Total Revenue" measure="1" displayFolder="" measureGroup="Calculations" count="0"/>
    <cacheHierarchy uniqueName="[Measures].[Total Cost]" caption="Total Cost"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of Transactions]" caption="#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of Products]" caption="# of Products" measure="1" displayFolder="" measureGroup="Calculations" count="0"/>
    <cacheHierarchy uniqueName="[Measures].[Total Qty Sold]" caption="Total Qty Sold" measure="1" displayFolder="" measureGroup="Calculations" count="0"/>
    <cacheHierarchy uniqueName="[Measures].[Total Qty Returned]" caption="Total Qty Returned" measure="1" displayFolder="" measureGroup="Calculations" count="0"/>
    <cacheHierarchy uniqueName="[Measures].[Total Target]" caption="Total Target" measure="1" displayFolder="" measureGroup="Calculations" count="0"/>
    <cacheHierarchy uniqueName="[Measures].[# of Customers]" caption="# of Customers" measure="1" displayFolder="" measureGroup="Calculations" count="0"/>
    <cacheHierarchy uniqueName="[Measures].[# of Locations]" caption="# of Locations" measure="1" displayFolder="" measureGroup="Calculations" count="0"/>
    <cacheHierarchy uniqueName="[Measures].[__XL_Count dim_customer]" caption="__XL_Count dim_customer" measure="1" displayFolder="" measureGroup="dim_customer" count="0" hidden="1"/>
    <cacheHierarchy uniqueName="[Measures].[__XL_Count fact_transactions]" caption="__XL_Count fact_transactions" measure="1" displayFolder="" measureGroup="fact_transactions" count="0" hidden="1"/>
    <cacheHierarchy uniqueName="[Measures].[__XL_Count dim_monthly_store_targets]" caption="__XL_Count dim_monthly_store_targets" measure="1" displayFolder="" measureGroup="dim_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dim_date]" caption="__XL_Count dim_date" measure="1" displayFolder="" measureGroup="dim_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7532120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18.420461805559" backgroundQuery="1" createdVersion="8" refreshedVersion="8" minRefreshableVersion="3" recordCount="0" supportSubquery="1" supportAdvancedDrill="1" xr:uid="{CF78103D-0443-4531-8441-5C7DF37E21E5}">
  <cacheSource type="external" connectionId="8"/>
  <cacheFields count="2">
    <cacheField name="[dim_customer].[Full Name].[Full Name]" caption="Full Name" numFmtId="0" hierarchy="2" level="1">
      <sharedItems count="5">
        <s v="Bobby Abbott"/>
        <s v="Christine Hawkins"/>
        <s v="Jeffery Powell"/>
        <s v="Lisa West"/>
        <s v="Travis Ewing"/>
      </sharedItems>
    </cacheField>
    <cacheField name="[Measures].[Profit Margin]" caption="Profit Margin" numFmtId="0" hierarchy="37" level="32767"/>
  </cacheFields>
  <cacheHierarchies count="56">
    <cacheHierarchy uniqueName="[Calculations].[Measures]" caption="Measures" attribute="1" defaultMemberUniqueName="[Calculations].[Measures].[All]" allUniqueName="[Calculations].[Measures].[All]" dimensionUniqueName="[Calculations]"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Age]" caption="Age" attribute="1" defaultMemberUniqueName="[dim_customer].[Age].[All]" allUniqueName="[dim_customer].[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 Num]" caption="Month Num" attribute="1" defaultMemberUniqueName="[dim_date].[Month Num].[All]" allUniqueName="[dim_date].[Month 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 Num]" caption="Week Num" attribute="1" defaultMemberUniqueName="[dim_date].[Week Num].[All]" allUniqueName="[dim_date].[Week Num].[All]" dimensionUniqueName="[dim_date]" displayFolder="" count="0" memberValueDatatype="20" unbalanced="0"/>
    <cacheHierarchy uniqueName="[dim_date].[Week Type]" caption="Week Type" attribute="1" defaultMemberUniqueName="[dim_date].[Week Type].[All]" allUniqueName="[dim_date].[Week 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monthly_store_targets].[Store ID]" caption="Store ID" attribute="1" defaultMemberUniqueName="[dim_monthly_store_targets].[Store ID].[All]" allUniqueName="[dim_monthly_store_targets].[Store ID].[All]" dimensionUniqueName="[dim_monthly_store_targets]" displayFolder="" count="0" memberValueDatatype="20" unbalanced="0"/>
    <cacheHierarchy uniqueName="[dim_monthly_store_targets].[Date]" caption="Date" attribute="1" time="1" defaultMemberUniqueName="[dim_monthly_store_targets].[Date].[All]" allUniqueName="[dim_monthly_store_targets].[Date].[All]" dimensionUniqueName="[dim_monthly_store_targets]" displayFolder="" count="0" memberValueDatatype="7" unbalanced="0"/>
    <cacheHierarchy uniqueName="[dim_monthly_store_targets].[Monthly Target]" caption="Monthly Target" attribute="1" defaultMemberUniqueName="[dim_monthly_store_targets].[Monthly Target].[All]" allUniqueName="[dim_monthly_store_targets].[Monthly Target].[All]" dimensionUniqueName="[dim_monthly_store_targets]"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0" memberValueDatatype="130" unbalanced="0"/>
    <cacheHierarchy uniqueName="[dim_sales_persons].[Date of Birth]" caption="Date of Birth" attribute="1" time="1" defaultMemberUniqueName="[dim_sales_persons].[Date of Birth].[All]" allUniqueName="[dim_sales_persons].[Date of Birth].[All]" dimensionUniqueName="[dim_sales_persons]" displayFolder="" count="0" memberValueDatatype="7"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ransactions].[Product ID]" caption="Product ID" attribute="1" defaultMemberUniqueName="[fact_transactions].[Product ID].[All]" allUniqueName="[fact_transactions].[Product ID].[All]" dimensionUniqueName="[fact_transactions]" displayFolder="" count="0" memberValueDatatype="20" unbalanced="0"/>
    <cacheHierarchy uniqueName="[fact_transactions].[Customer ID]" caption="Customer ID" attribute="1" defaultMemberUniqueName="[fact_transactions].[Customer ID].[All]" allUniqueName="[fact_transactions].[Customer ID].[All]" dimensionUniqueName="[fact_transactions]" displayFolder="" count="0" memberValueDatatype="20" unbalanced="0"/>
    <cacheHierarchy uniqueName="[fact_transactions].[Sales Person ID]" caption="Sales Person ID" attribute="1" defaultMemberUniqueName="[fact_transactions].[Sales Person ID].[All]" allUniqueName="[fact_transactions].[Sales Person ID].[All]" dimensionUniqueName="[fact_transactions]" displayFolder="" count="0" memberValueDatatype="20" unbalanced="0"/>
    <cacheHierarchy uniqueName="[fact_transactions].[Quantity Sold]" caption="Quantity Sold" attribute="1" defaultMemberUniqueName="[fact_transactions].[Quantity Sold].[All]" allUniqueName="[fact_transactions].[Quantity Sold].[All]" dimensionUniqueName="[fact_transactions]" displayFolder="" count="0" memberValueDatatype="20" unbalanced="0"/>
    <cacheHierarchy uniqueName="[fact_transactions].[Payment Method]" caption="Payment Method" attribute="1" defaultMemberUniqueName="[fact_transactions].[Payment Method].[All]" allUniqueName="[fact_transactions].[Payment Method].[All]" dimensionUniqueName="[fact_transactions]" displayFolder="" count="0" memberValueDatatype="130" unbalanced="0"/>
    <cacheHierarchy uniqueName="[fact_transactions].[Quantity Returned]" caption="Quantity Returned" attribute="1" defaultMemberUniqueName="[fact_transactions].[Quantity Returned].[All]" allUniqueName="[fact_transactions].[Quantity Returned].[All]" dimensionUniqueName="[fact_transactions]" displayFolder="" count="0" memberValueDatatype="20" unbalanced="0"/>
    <cacheHierarchy uniqueName="[fact_transactions].[Order Date]" caption="Order Date" attribute="1" time="1" defaultMemberUniqueName="[fact_transactions].[Order Date].[All]" allUniqueName="[fact_transactions].[Order Date].[All]" dimensionUniqueName="[fact_transactions]" displayFolder="" count="0" memberValueDatatype="7" unbalanced="0"/>
    <cacheHierarchy uniqueName="[Measures].[Total Revenue]" caption="Total Revenue" measure="1" displayFolder="" measureGroup="Calculations" count="0"/>
    <cacheHierarchy uniqueName="[Measures].[Total Cost]" caption="Total Cost"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 Profit Margin]" caption="% Profit Margin" measure="1" displayFolder="" measureGroup="Calculations" count="0"/>
    <cacheHierarchy uniqueName="[Measures].[# of Transactions]" caption="#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of Products]" caption="# of Products" measure="1" displayFolder="" measureGroup="Calculations" count="0"/>
    <cacheHierarchy uniqueName="[Measures].[Total Qty Sold]" caption="Total Qty Sold" measure="1" displayFolder="" measureGroup="Calculations" count="0"/>
    <cacheHierarchy uniqueName="[Measures].[Total Qty Returned]" caption="Total Qty Returned" measure="1" displayFolder="" measureGroup="Calculations" count="0"/>
    <cacheHierarchy uniqueName="[Measures].[Total Target]" caption="Total Target" measure="1" displayFolder="" measureGroup="Calculations" count="0"/>
    <cacheHierarchy uniqueName="[Measures].[# of Customers]" caption="# of Customers" measure="1" displayFolder="" measureGroup="Calculations" count="0"/>
    <cacheHierarchy uniqueName="[Measures].[# of Locations]" caption="# of Locations" measure="1" displayFolder="" measureGroup="Calculations" count="0"/>
    <cacheHierarchy uniqueName="[Measures].[__XL_Count dim_customer]" caption="__XL_Count dim_customer" measure="1" displayFolder="" measureGroup="dim_customer" count="0" hidden="1"/>
    <cacheHierarchy uniqueName="[Measures].[__XL_Count fact_transactions]" caption="__XL_Count fact_transactions" measure="1" displayFolder="" measureGroup="fact_transactions" count="0" hidden="1"/>
    <cacheHierarchy uniqueName="[Measures].[__XL_Count dim_monthly_store_targets]" caption="__XL_Count dim_monthly_store_targets" measure="1" displayFolder="" measureGroup="dim_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dim_date]" caption="__XL_Count dim_date" measure="1" displayFolder="" measureGroup="dim_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im_customer" uniqueName="[dim_customer]" caption="dim_customer"/>
    <dimension name="dim_date" uniqueName="[dim_date]" caption="dim_date"/>
    <dimension name="dim_monthly_store_targets" uniqueName="[dim_monthly_store_targets]" caption="dim_monthly_store_targets"/>
    <dimension name="dim_products" uniqueName="[dim_products]" caption="dim_products"/>
    <dimension name="dim_sales_persons" uniqueName="[dim_sales_persons]" caption="dim_sales_persons"/>
    <dimension name="fact_transactions" uniqueName="[fact_transactions]" caption="fact_transactions"/>
    <dimension measure="1" name="Measures" uniqueName="[Measures]" caption="Measures"/>
  </dimensions>
  <measureGroups count="7">
    <measureGroup name="Calculations" caption="Calculations"/>
    <measureGroup name="dim_customer" caption="dim_customer"/>
    <measureGroup name="dim_date" caption="dim_date"/>
    <measureGroup name="dim_monthly_store_targets" caption="dim_monthly_store_targets"/>
    <measureGroup name="dim_products" caption="dim_products"/>
    <measureGroup name="dim_sales_persons" caption="dim_sales_persons"/>
    <measureGroup name="fact_transactions" caption="fact_transactions"/>
  </measureGroups>
  <maps count="13">
    <map measureGroup="0" dimension="0"/>
    <map measureGroup="1" dimension="1"/>
    <map measureGroup="2" dimension="2"/>
    <map measureGroup="3" dimension="2"/>
    <map measureGroup="3" dimension="3"/>
    <map measureGroup="3" dimension="5"/>
    <map measureGroup="4" dimension="4"/>
    <map measureGroup="5" dimension="5"/>
    <map measureGroup="6" dimension="1"/>
    <map measureGroup="6" dimension="2"/>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18.420463888891" backgroundQuery="1" createdVersion="8" refreshedVersion="8" minRefreshableVersion="3" recordCount="0" supportSubquery="1" supportAdvancedDrill="1" xr:uid="{2BD92BD4-1448-41A4-9972-DE8765E740D2}">
  <cacheSource type="external" connectionId="8"/>
  <cacheFields count="3">
    <cacheField name="[dim_customer].[Full Name].[Full Name]" caption="Full Name" numFmtId="0" hierarchy="2" level="1">
      <sharedItems count="5">
        <s v="John Brown"/>
        <s v="Judith Simmons"/>
        <s v="Kristine Barrett"/>
        <s v="Laura Gross"/>
        <s v="Paul Noble"/>
      </sharedItems>
    </cacheField>
    <cacheField name="[Measures].[Profit Margin]" caption="Profit Margin" numFmtId="0" hierarchy="37" level="32767"/>
    <cacheField name="[dim_customer].[Location].[Location]" caption="Location" numFmtId="0" hierarchy="4" level="1">
      <sharedItems count="5">
        <s v="California"/>
        <s v="Michigan"/>
        <s v="Missouri"/>
        <s v="Virginia"/>
        <s v="Washington"/>
      </sharedItems>
    </cacheField>
  </cacheFields>
  <cacheHierarchies count="56">
    <cacheHierarchy uniqueName="[Calculations].[Measures]" caption="Measures" attribute="1" defaultMemberUniqueName="[Calculations].[Measures].[All]" allUniqueName="[Calculations].[Measures].[All]" dimensionUniqueName="[Calculations]"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2"/>
      </fieldsUsage>
    </cacheHierarchy>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Age]" caption="Age" attribute="1" defaultMemberUniqueName="[dim_customer].[Age].[All]" allUniqueName="[dim_customer].[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 Num]" caption="Month Num" attribute="1" defaultMemberUniqueName="[dim_date].[Month Num].[All]" allUniqueName="[dim_date].[Month 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 Num]" caption="Week Num" attribute="1" defaultMemberUniqueName="[dim_date].[Week Num].[All]" allUniqueName="[dim_date].[Week Num].[All]" dimensionUniqueName="[dim_date]" displayFolder="" count="0" memberValueDatatype="20" unbalanced="0"/>
    <cacheHierarchy uniqueName="[dim_date].[Week Type]" caption="Week Type" attribute="1" defaultMemberUniqueName="[dim_date].[Week Type].[All]" allUniqueName="[dim_date].[Week 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monthly_store_targets].[Store ID]" caption="Store ID" attribute="1" defaultMemberUniqueName="[dim_monthly_store_targets].[Store ID].[All]" allUniqueName="[dim_monthly_store_targets].[Store ID].[All]" dimensionUniqueName="[dim_monthly_store_targets]" displayFolder="" count="0" memberValueDatatype="20" unbalanced="0"/>
    <cacheHierarchy uniqueName="[dim_monthly_store_targets].[Date]" caption="Date" attribute="1" time="1" defaultMemberUniqueName="[dim_monthly_store_targets].[Date].[All]" allUniqueName="[dim_monthly_store_targets].[Date].[All]" dimensionUniqueName="[dim_monthly_store_targets]" displayFolder="" count="0" memberValueDatatype="7" unbalanced="0"/>
    <cacheHierarchy uniqueName="[dim_monthly_store_targets].[Monthly Target]" caption="Monthly Target" attribute="1" defaultMemberUniqueName="[dim_monthly_store_targets].[Monthly Target].[All]" allUniqueName="[dim_monthly_store_targets].[Monthly Target].[All]" dimensionUniqueName="[dim_monthly_store_targets]"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0" memberValueDatatype="130" unbalanced="0"/>
    <cacheHierarchy uniqueName="[dim_sales_persons].[Date of Birth]" caption="Date of Birth" attribute="1" time="1" defaultMemberUniqueName="[dim_sales_persons].[Date of Birth].[All]" allUniqueName="[dim_sales_persons].[Date of Birth].[All]" dimensionUniqueName="[dim_sales_persons]" displayFolder="" count="0" memberValueDatatype="7"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ransactions].[Product ID]" caption="Product ID" attribute="1" defaultMemberUniqueName="[fact_transactions].[Product ID].[All]" allUniqueName="[fact_transactions].[Product ID].[All]" dimensionUniqueName="[fact_transactions]" displayFolder="" count="0" memberValueDatatype="20" unbalanced="0"/>
    <cacheHierarchy uniqueName="[fact_transactions].[Customer ID]" caption="Customer ID" attribute="1" defaultMemberUniqueName="[fact_transactions].[Customer ID].[All]" allUniqueName="[fact_transactions].[Customer ID].[All]" dimensionUniqueName="[fact_transactions]" displayFolder="" count="0" memberValueDatatype="20" unbalanced="0"/>
    <cacheHierarchy uniqueName="[fact_transactions].[Sales Person ID]" caption="Sales Person ID" attribute="1" defaultMemberUniqueName="[fact_transactions].[Sales Person ID].[All]" allUniqueName="[fact_transactions].[Sales Person ID].[All]" dimensionUniqueName="[fact_transactions]" displayFolder="" count="0" memberValueDatatype="20" unbalanced="0"/>
    <cacheHierarchy uniqueName="[fact_transactions].[Quantity Sold]" caption="Quantity Sold" attribute="1" defaultMemberUniqueName="[fact_transactions].[Quantity Sold].[All]" allUniqueName="[fact_transactions].[Quantity Sold].[All]" dimensionUniqueName="[fact_transactions]" displayFolder="" count="0" memberValueDatatype="20" unbalanced="0"/>
    <cacheHierarchy uniqueName="[fact_transactions].[Payment Method]" caption="Payment Method" attribute="1" defaultMemberUniqueName="[fact_transactions].[Payment Method].[All]" allUniqueName="[fact_transactions].[Payment Method].[All]" dimensionUniqueName="[fact_transactions]" displayFolder="" count="0" memberValueDatatype="130" unbalanced="0"/>
    <cacheHierarchy uniqueName="[fact_transactions].[Quantity Returned]" caption="Quantity Returned" attribute="1" defaultMemberUniqueName="[fact_transactions].[Quantity Returned].[All]" allUniqueName="[fact_transactions].[Quantity Returned].[All]" dimensionUniqueName="[fact_transactions]" displayFolder="" count="0" memberValueDatatype="20" unbalanced="0"/>
    <cacheHierarchy uniqueName="[fact_transactions].[Order Date]" caption="Order Date" attribute="1" time="1" defaultMemberUniqueName="[fact_transactions].[Order Date].[All]" allUniqueName="[fact_transactions].[Order Date].[All]" dimensionUniqueName="[fact_transactions]" displayFolder="" count="0" memberValueDatatype="7" unbalanced="0"/>
    <cacheHierarchy uniqueName="[Measures].[Total Revenue]" caption="Total Revenue" measure="1" displayFolder="" measureGroup="Calculations" count="0"/>
    <cacheHierarchy uniqueName="[Measures].[Total Cost]" caption="Total Cost"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 Profit Margin]" caption="% Profit Margin" measure="1" displayFolder="" measureGroup="Calculations" count="0"/>
    <cacheHierarchy uniqueName="[Measures].[# of Transactions]" caption="#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of Products]" caption="# of Products" measure="1" displayFolder="" measureGroup="Calculations" count="0"/>
    <cacheHierarchy uniqueName="[Measures].[Total Qty Sold]" caption="Total Qty Sold" measure="1" displayFolder="" measureGroup="Calculations" count="0"/>
    <cacheHierarchy uniqueName="[Measures].[Total Qty Returned]" caption="Total Qty Returned" measure="1" displayFolder="" measureGroup="Calculations" count="0"/>
    <cacheHierarchy uniqueName="[Measures].[Total Target]" caption="Total Target" measure="1" displayFolder="" measureGroup="Calculations" count="0"/>
    <cacheHierarchy uniqueName="[Measures].[# of Customers]" caption="# of Customers" measure="1" displayFolder="" measureGroup="Calculations" count="0"/>
    <cacheHierarchy uniqueName="[Measures].[# of Locations]" caption="# of Locations" measure="1" displayFolder="" measureGroup="Calculations" count="0"/>
    <cacheHierarchy uniqueName="[Measures].[__XL_Count dim_customer]" caption="__XL_Count dim_customer" measure="1" displayFolder="" measureGroup="dim_customer" count="0" hidden="1"/>
    <cacheHierarchy uniqueName="[Measures].[__XL_Count fact_transactions]" caption="__XL_Count fact_transactions" measure="1" displayFolder="" measureGroup="fact_transactions" count="0" hidden="1"/>
    <cacheHierarchy uniqueName="[Measures].[__XL_Count dim_monthly_store_targets]" caption="__XL_Count dim_monthly_store_targets" measure="1" displayFolder="" measureGroup="dim_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dim_date]" caption="__XL_Count dim_date" measure="1" displayFolder="" measureGroup="dim_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im_customer" uniqueName="[dim_customer]" caption="dim_customer"/>
    <dimension name="dim_date" uniqueName="[dim_date]" caption="dim_date"/>
    <dimension name="dim_monthly_store_targets" uniqueName="[dim_monthly_store_targets]" caption="dim_monthly_store_targets"/>
    <dimension name="dim_products" uniqueName="[dim_products]" caption="dim_products"/>
    <dimension name="dim_sales_persons" uniqueName="[dim_sales_persons]" caption="dim_sales_persons"/>
    <dimension name="fact_transactions" uniqueName="[fact_transactions]" caption="fact_transactions"/>
    <dimension measure="1" name="Measures" uniqueName="[Measures]" caption="Measures"/>
  </dimensions>
  <measureGroups count="7">
    <measureGroup name="Calculations" caption="Calculations"/>
    <measureGroup name="dim_customer" caption="dim_customer"/>
    <measureGroup name="dim_date" caption="dim_date"/>
    <measureGroup name="dim_monthly_store_targets" caption="dim_monthly_store_targets"/>
    <measureGroup name="dim_products" caption="dim_products"/>
    <measureGroup name="dim_sales_persons" caption="dim_sales_persons"/>
    <measureGroup name="fact_transactions" caption="fact_transactions"/>
  </measureGroups>
  <maps count="13">
    <map measureGroup="0" dimension="0"/>
    <map measureGroup="1" dimension="1"/>
    <map measureGroup="2" dimension="2"/>
    <map measureGroup="3" dimension="2"/>
    <map measureGroup="3" dimension="3"/>
    <map measureGroup="3" dimension="5"/>
    <map measureGroup="4" dimension="4"/>
    <map measureGroup="5" dimension="5"/>
    <map measureGroup="6" dimension="1"/>
    <map measureGroup="6" dimension="2"/>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18.420466087962" backgroundQuery="1" createdVersion="8" refreshedVersion="8" minRefreshableVersion="3" recordCount="0" supportSubquery="1" supportAdvancedDrill="1" xr:uid="{473D5C7A-E102-4F7C-805D-DAB38B32176A}">
  <cacheSource type="external" connectionId="8"/>
  <cacheFields count="3">
    <cacheField name="[dim_customer].[Full Name].[Full Name]" caption="Full Name" numFmtId="0" hierarchy="2" level="1">
      <sharedItems count="5">
        <s v="John Brown"/>
        <s v="Judith Simmons"/>
        <s v="Kristine Barrett"/>
        <s v="Laura Gross"/>
        <s v="Paul Noble"/>
      </sharedItems>
    </cacheField>
    <cacheField name="[Measures].[Profit Margin]" caption="Profit Margin" numFmtId="0" hierarchy="37" level="32767"/>
    <cacheField name="[dim_customer].[Location].[Location]" caption="Location" numFmtId="0" hierarchy="4" level="1">
      <sharedItems count="5">
        <s v="Florida"/>
        <s v="Indiana"/>
        <s v="Maryland"/>
        <s v="New York"/>
        <s v="Wisconsin"/>
      </sharedItems>
    </cacheField>
  </cacheFields>
  <cacheHierarchies count="56">
    <cacheHierarchy uniqueName="[Calculations].[Measures]" caption="Measures" attribute="1" defaultMemberUniqueName="[Calculations].[Measures].[All]" allUniqueName="[Calculations].[Measures].[All]" dimensionUniqueName="[Calculations]"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2"/>
      </fieldsUsage>
    </cacheHierarchy>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Age]" caption="Age" attribute="1" defaultMemberUniqueName="[dim_customer].[Age].[All]" allUniqueName="[dim_customer].[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 Num]" caption="Month Num" attribute="1" defaultMemberUniqueName="[dim_date].[Month Num].[All]" allUniqueName="[dim_date].[Month 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 Num]" caption="Week Num" attribute="1" defaultMemberUniqueName="[dim_date].[Week Num].[All]" allUniqueName="[dim_date].[Week Num].[All]" dimensionUniqueName="[dim_date]" displayFolder="" count="0" memberValueDatatype="20" unbalanced="0"/>
    <cacheHierarchy uniqueName="[dim_date].[Week Type]" caption="Week Type" attribute="1" defaultMemberUniqueName="[dim_date].[Week Type].[All]" allUniqueName="[dim_date].[Week 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monthly_store_targets].[Store ID]" caption="Store ID" attribute="1" defaultMemberUniqueName="[dim_monthly_store_targets].[Store ID].[All]" allUniqueName="[dim_monthly_store_targets].[Store ID].[All]" dimensionUniqueName="[dim_monthly_store_targets]" displayFolder="" count="0" memberValueDatatype="20" unbalanced="0"/>
    <cacheHierarchy uniqueName="[dim_monthly_store_targets].[Date]" caption="Date" attribute="1" time="1" defaultMemberUniqueName="[dim_monthly_store_targets].[Date].[All]" allUniqueName="[dim_monthly_store_targets].[Date].[All]" dimensionUniqueName="[dim_monthly_store_targets]" displayFolder="" count="0" memberValueDatatype="7" unbalanced="0"/>
    <cacheHierarchy uniqueName="[dim_monthly_store_targets].[Monthly Target]" caption="Monthly Target" attribute="1" defaultMemberUniqueName="[dim_monthly_store_targets].[Monthly Target].[All]" allUniqueName="[dim_monthly_store_targets].[Monthly Target].[All]" dimensionUniqueName="[dim_monthly_store_targets]"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0" memberValueDatatype="130" unbalanced="0"/>
    <cacheHierarchy uniqueName="[dim_sales_persons].[Date of Birth]" caption="Date of Birth" attribute="1" time="1" defaultMemberUniqueName="[dim_sales_persons].[Date of Birth].[All]" allUniqueName="[dim_sales_persons].[Date of Birth].[All]" dimensionUniqueName="[dim_sales_persons]" displayFolder="" count="0" memberValueDatatype="7"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ransactions].[Product ID]" caption="Product ID" attribute="1" defaultMemberUniqueName="[fact_transactions].[Product ID].[All]" allUniqueName="[fact_transactions].[Product ID].[All]" dimensionUniqueName="[fact_transactions]" displayFolder="" count="0" memberValueDatatype="20" unbalanced="0"/>
    <cacheHierarchy uniqueName="[fact_transactions].[Customer ID]" caption="Customer ID" attribute="1" defaultMemberUniqueName="[fact_transactions].[Customer ID].[All]" allUniqueName="[fact_transactions].[Customer ID].[All]" dimensionUniqueName="[fact_transactions]" displayFolder="" count="0" memberValueDatatype="20" unbalanced="0"/>
    <cacheHierarchy uniqueName="[fact_transactions].[Sales Person ID]" caption="Sales Person ID" attribute="1" defaultMemberUniqueName="[fact_transactions].[Sales Person ID].[All]" allUniqueName="[fact_transactions].[Sales Person ID].[All]" dimensionUniqueName="[fact_transactions]" displayFolder="" count="0" memberValueDatatype="20" unbalanced="0"/>
    <cacheHierarchy uniqueName="[fact_transactions].[Quantity Sold]" caption="Quantity Sold" attribute="1" defaultMemberUniqueName="[fact_transactions].[Quantity Sold].[All]" allUniqueName="[fact_transactions].[Quantity Sold].[All]" dimensionUniqueName="[fact_transactions]" displayFolder="" count="0" memberValueDatatype="20" unbalanced="0"/>
    <cacheHierarchy uniqueName="[fact_transactions].[Payment Method]" caption="Payment Method" attribute="1" defaultMemberUniqueName="[fact_transactions].[Payment Method].[All]" allUniqueName="[fact_transactions].[Payment Method].[All]" dimensionUniqueName="[fact_transactions]" displayFolder="" count="0" memberValueDatatype="130" unbalanced="0"/>
    <cacheHierarchy uniqueName="[fact_transactions].[Quantity Returned]" caption="Quantity Returned" attribute="1" defaultMemberUniqueName="[fact_transactions].[Quantity Returned].[All]" allUniqueName="[fact_transactions].[Quantity Returned].[All]" dimensionUniqueName="[fact_transactions]" displayFolder="" count="0" memberValueDatatype="20" unbalanced="0"/>
    <cacheHierarchy uniqueName="[fact_transactions].[Order Date]" caption="Order Date" attribute="1" time="1" defaultMemberUniqueName="[fact_transactions].[Order Date].[All]" allUniqueName="[fact_transactions].[Order Date].[All]" dimensionUniqueName="[fact_transactions]" displayFolder="" count="0" memberValueDatatype="7" unbalanced="0"/>
    <cacheHierarchy uniqueName="[Measures].[Total Revenue]" caption="Total Revenue" measure="1" displayFolder="" measureGroup="Calculations" count="0"/>
    <cacheHierarchy uniqueName="[Measures].[Total Cost]" caption="Total Cost"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 Profit Margin]" caption="% Profit Margin" measure="1" displayFolder="" measureGroup="Calculations" count="0"/>
    <cacheHierarchy uniqueName="[Measures].[# of Transactions]" caption="#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of Products]" caption="# of Products" measure="1" displayFolder="" measureGroup="Calculations" count="0"/>
    <cacheHierarchy uniqueName="[Measures].[Total Qty Sold]" caption="Total Qty Sold" measure="1" displayFolder="" measureGroup="Calculations" count="0"/>
    <cacheHierarchy uniqueName="[Measures].[Total Qty Returned]" caption="Total Qty Returned" measure="1" displayFolder="" measureGroup="Calculations" count="0"/>
    <cacheHierarchy uniqueName="[Measures].[Total Target]" caption="Total Target" measure="1" displayFolder="" measureGroup="Calculations" count="0"/>
    <cacheHierarchy uniqueName="[Measures].[# of Customers]" caption="# of Customers" measure="1" displayFolder="" measureGroup="Calculations" count="0"/>
    <cacheHierarchy uniqueName="[Measures].[# of Locations]" caption="# of Locations" measure="1" displayFolder="" measureGroup="Calculations" count="0"/>
    <cacheHierarchy uniqueName="[Measures].[__XL_Count dim_customer]" caption="__XL_Count dim_customer" measure="1" displayFolder="" measureGroup="dim_customer" count="0" hidden="1"/>
    <cacheHierarchy uniqueName="[Measures].[__XL_Count fact_transactions]" caption="__XL_Count fact_transactions" measure="1" displayFolder="" measureGroup="fact_transactions" count="0" hidden="1"/>
    <cacheHierarchy uniqueName="[Measures].[__XL_Count dim_monthly_store_targets]" caption="__XL_Count dim_monthly_store_targets" measure="1" displayFolder="" measureGroup="dim_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dim_date]" caption="__XL_Count dim_date" measure="1" displayFolder="" measureGroup="dim_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im_customer" uniqueName="[dim_customer]" caption="dim_customer"/>
    <dimension name="dim_date" uniqueName="[dim_date]" caption="dim_date"/>
    <dimension name="dim_monthly_store_targets" uniqueName="[dim_monthly_store_targets]" caption="dim_monthly_store_targets"/>
    <dimension name="dim_products" uniqueName="[dim_products]" caption="dim_products"/>
    <dimension name="dim_sales_persons" uniqueName="[dim_sales_persons]" caption="dim_sales_persons"/>
    <dimension name="fact_transactions" uniqueName="[fact_transactions]" caption="fact_transactions"/>
    <dimension measure="1" name="Measures" uniqueName="[Measures]" caption="Measures"/>
  </dimensions>
  <measureGroups count="7">
    <measureGroup name="Calculations" caption="Calculations"/>
    <measureGroup name="dim_customer" caption="dim_customer"/>
    <measureGroup name="dim_date" caption="dim_date"/>
    <measureGroup name="dim_monthly_store_targets" caption="dim_monthly_store_targets"/>
    <measureGroup name="dim_products" caption="dim_products"/>
    <measureGroup name="dim_sales_persons" caption="dim_sales_persons"/>
    <measureGroup name="fact_transactions" caption="fact_transactions"/>
  </measureGroups>
  <maps count="13">
    <map measureGroup="0" dimension="0"/>
    <map measureGroup="1" dimension="1"/>
    <map measureGroup="2" dimension="2"/>
    <map measureGroup="3" dimension="2"/>
    <map measureGroup="3" dimension="3"/>
    <map measureGroup="3" dimension="5"/>
    <map measureGroup="4" dimension="4"/>
    <map measureGroup="5" dimension="5"/>
    <map measureGroup="6" dimension="1"/>
    <map measureGroup="6" dimension="2"/>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18.420467939817" backgroundQuery="1" createdVersion="8" refreshedVersion="8" minRefreshableVersion="3" recordCount="0" supportSubquery="1" supportAdvancedDrill="1" xr:uid="{AEEA30B1-8E2C-46A2-AAB1-CB4739D409CF}">
  <cacheSource type="external" connectionId="8"/>
  <cacheFields count="4">
    <cacheField name="[dim_customer].[Full Name].[Full Name]" caption="Full Name" numFmtId="0" hierarchy="2" level="1">
      <sharedItems count="5">
        <s v="John Brown"/>
        <s v="Judith Simmons"/>
        <s v="Kristine Barrett"/>
        <s v="Laura Gross"/>
        <s v="Paul Noble"/>
      </sharedItems>
    </cacheField>
    <cacheField name="[dim_customer].[Location].[Location]" caption="Location" numFmtId="0" hierarchy="4" level="1">
      <sharedItems count="5">
        <s v="Florida"/>
        <s v="Indiana"/>
        <s v="Maryland"/>
        <s v="New York"/>
        <s v="Wisconsin"/>
      </sharedItems>
    </cacheField>
    <cacheField name="[Measures].[# of Customers]" caption="# of Customers" numFmtId="0" hierarchy="46" level="32767"/>
    <cacheField name="[Measures].[# of Locations]" caption="# of Locations" numFmtId="0" hierarchy="47" level="32767"/>
  </cacheFields>
  <cacheHierarchies count="56">
    <cacheHierarchy uniqueName="[Calculations].[Measures]" caption="Measures" attribute="1" defaultMemberUniqueName="[Calculations].[Measures].[All]" allUniqueName="[Calculations].[Measures].[All]" dimensionUniqueName="[Calculations]"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2" memberValueDatatype="130" unbalanced="0">
      <fieldsUsage count="2">
        <fieldUsage x="-1"/>
        <fieldUsage x="0"/>
      </fieldsUsage>
    </cacheHierarchy>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2" memberValueDatatype="130" unbalanced="0">
      <fieldsUsage count="2">
        <fieldUsage x="-1"/>
        <fieldUsage x="1"/>
      </fieldsUsage>
    </cacheHierarchy>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Age]" caption="Age" attribute="1" defaultMemberUniqueName="[dim_customer].[Age].[All]" allUniqueName="[dim_customer].[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 Num]" caption="Month Num" attribute="1" defaultMemberUniqueName="[dim_date].[Month Num].[All]" allUniqueName="[dim_date].[Month 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 Num]" caption="Week Num" attribute="1" defaultMemberUniqueName="[dim_date].[Week Num].[All]" allUniqueName="[dim_date].[Week Num].[All]" dimensionUniqueName="[dim_date]" displayFolder="" count="0" memberValueDatatype="20" unbalanced="0"/>
    <cacheHierarchy uniqueName="[dim_date].[Week Type]" caption="Week Type" attribute="1" defaultMemberUniqueName="[dim_date].[Week Type].[All]" allUniqueName="[dim_date].[Week 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monthly_store_targets].[Store ID]" caption="Store ID" attribute="1" defaultMemberUniqueName="[dim_monthly_store_targets].[Store ID].[All]" allUniqueName="[dim_monthly_store_targets].[Store ID].[All]" dimensionUniqueName="[dim_monthly_store_targets]" displayFolder="" count="0" memberValueDatatype="20" unbalanced="0"/>
    <cacheHierarchy uniqueName="[dim_monthly_store_targets].[Date]" caption="Date" attribute="1" time="1" defaultMemberUniqueName="[dim_monthly_store_targets].[Date].[All]" allUniqueName="[dim_monthly_store_targets].[Date].[All]" dimensionUniqueName="[dim_monthly_store_targets]" displayFolder="" count="0" memberValueDatatype="7" unbalanced="0"/>
    <cacheHierarchy uniqueName="[dim_monthly_store_targets].[Monthly Target]" caption="Monthly Target" attribute="1" defaultMemberUniqueName="[dim_monthly_store_targets].[Monthly Target].[All]" allUniqueName="[dim_monthly_store_targets].[Monthly Target].[All]" dimensionUniqueName="[dim_monthly_store_targets]"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0" memberValueDatatype="130" unbalanced="0"/>
    <cacheHierarchy uniqueName="[dim_sales_persons].[Date of Birth]" caption="Date of Birth" attribute="1" time="1" defaultMemberUniqueName="[dim_sales_persons].[Date of Birth].[All]" allUniqueName="[dim_sales_persons].[Date of Birth].[All]" dimensionUniqueName="[dim_sales_persons]" displayFolder="" count="0" memberValueDatatype="7"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ransactions].[Product ID]" caption="Product ID" attribute="1" defaultMemberUniqueName="[fact_transactions].[Product ID].[All]" allUniqueName="[fact_transactions].[Product ID].[All]" dimensionUniqueName="[fact_transactions]" displayFolder="" count="0" memberValueDatatype="20" unbalanced="0"/>
    <cacheHierarchy uniqueName="[fact_transactions].[Customer ID]" caption="Customer ID" attribute="1" defaultMemberUniqueName="[fact_transactions].[Customer ID].[All]" allUniqueName="[fact_transactions].[Customer ID].[All]" dimensionUniqueName="[fact_transactions]" displayFolder="" count="0" memberValueDatatype="20" unbalanced="0"/>
    <cacheHierarchy uniqueName="[fact_transactions].[Sales Person ID]" caption="Sales Person ID" attribute="1" defaultMemberUniqueName="[fact_transactions].[Sales Person ID].[All]" allUniqueName="[fact_transactions].[Sales Person ID].[All]" dimensionUniqueName="[fact_transactions]" displayFolder="" count="0" memberValueDatatype="20" unbalanced="0"/>
    <cacheHierarchy uniqueName="[fact_transactions].[Quantity Sold]" caption="Quantity Sold" attribute="1" defaultMemberUniqueName="[fact_transactions].[Quantity Sold].[All]" allUniqueName="[fact_transactions].[Quantity Sold].[All]" dimensionUniqueName="[fact_transactions]" displayFolder="" count="0" memberValueDatatype="20" unbalanced="0"/>
    <cacheHierarchy uniqueName="[fact_transactions].[Payment Method]" caption="Payment Method" attribute="1" defaultMemberUniqueName="[fact_transactions].[Payment Method].[All]" allUniqueName="[fact_transactions].[Payment Method].[All]" dimensionUniqueName="[fact_transactions]" displayFolder="" count="0" memberValueDatatype="130" unbalanced="0"/>
    <cacheHierarchy uniqueName="[fact_transactions].[Quantity Returned]" caption="Quantity Returned" attribute="1" defaultMemberUniqueName="[fact_transactions].[Quantity Returned].[All]" allUniqueName="[fact_transactions].[Quantity Returned].[All]" dimensionUniqueName="[fact_transactions]" displayFolder="" count="0" memberValueDatatype="20" unbalanced="0"/>
    <cacheHierarchy uniqueName="[fact_transactions].[Order Date]" caption="Order Date" attribute="1" time="1" defaultMemberUniqueName="[fact_transactions].[Order Date].[All]" allUniqueName="[fact_transactions].[Order Date].[All]" dimensionUniqueName="[fact_transactions]" displayFolder="" count="0" memberValueDatatype="7" unbalanced="0"/>
    <cacheHierarchy uniqueName="[Measures].[Total Revenue]" caption="Total Revenue" measure="1" displayFolder="" measureGroup="Calculations" count="0"/>
    <cacheHierarchy uniqueName="[Measures].[Total Cost]" caption="Total Cost"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of Transactions]" caption="#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of Products]" caption="# of Products" measure="1" displayFolder="" measureGroup="Calculations" count="0"/>
    <cacheHierarchy uniqueName="[Measures].[Total Qty Sold]" caption="Total Qty Sold" measure="1" displayFolder="" measureGroup="Calculations" count="0"/>
    <cacheHierarchy uniqueName="[Measures].[Total Qty Returned]" caption="Total Qty Returned" measure="1" displayFolder="" measureGroup="Calculations" count="0"/>
    <cacheHierarchy uniqueName="[Measures].[Total Target]" caption="Total Target" measure="1" displayFolder="" measureGroup="Calculations" count="0"/>
    <cacheHierarchy uniqueName="[Measures].[# of Customers]" caption="# of Customers" measure="1" displayFolder="" measureGroup="Calculations" count="0" oneField="1">
      <fieldsUsage count="1">
        <fieldUsage x="2"/>
      </fieldsUsage>
    </cacheHierarchy>
    <cacheHierarchy uniqueName="[Measures].[# of Locations]" caption="# of Locations" measure="1" displayFolder="" measureGroup="Calculations" count="0" oneField="1">
      <fieldsUsage count="1">
        <fieldUsage x="3"/>
      </fieldsUsage>
    </cacheHierarchy>
    <cacheHierarchy uniqueName="[Measures].[__XL_Count dim_customer]" caption="__XL_Count dim_customer" measure="1" displayFolder="" measureGroup="dim_customer" count="0" hidden="1"/>
    <cacheHierarchy uniqueName="[Measures].[__XL_Count fact_transactions]" caption="__XL_Count fact_transactions" measure="1" displayFolder="" measureGroup="fact_transactions" count="0" hidden="1"/>
    <cacheHierarchy uniqueName="[Measures].[__XL_Count dim_monthly_store_targets]" caption="__XL_Count dim_monthly_store_targets" measure="1" displayFolder="" measureGroup="dim_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dim_date]" caption="__XL_Count dim_date" measure="1" displayFolder="" measureGroup="dim_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im_customer" uniqueName="[dim_customer]" caption="dim_customer"/>
    <dimension name="dim_date" uniqueName="[dim_date]" caption="dim_date"/>
    <dimension name="dim_monthly_store_targets" uniqueName="[dim_monthly_store_targets]" caption="dim_monthly_store_targets"/>
    <dimension name="dim_products" uniqueName="[dim_products]" caption="dim_products"/>
    <dimension name="dim_sales_persons" uniqueName="[dim_sales_persons]" caption="dim_sales_persons"/>
    <dimension name="fact_transactions" uniqueName="[fact_transactions]" caption="fact_transactions"/>
    <dimension measure="1" name="Measures" uniqueName="[Measures]" caption="Measures"/>
  </dimensions>
  <measureGroups count="7">
    <measureGroup name="Calculations" caption="Calculations"/>
    <measureGroup name="dim_customer" caption="dim_customer"/>
    <measureGroup name="dim_date" caption="dim_date"/>
    <measureGroup name="dim_monthly_store_targets" caption="dim_monthly_store_targets"/>
    <measureGroup name="dim_products" caption="dim_products"/>
    <measureGroup name="dim_sales_persons" caption="dim_sales_persons"/>
    <measureGroup name="fact_transactions" caption="fact_transactions"/>
  </measureGroups>
  <maps count="13">
    <map measureGroup="0" dimension="0"/>
    <map measureGroup="1" dimension="1"/>
    <map measureGroup="2" dimension="2"/>
    <map measureGroup="3" dimension="2"/>
    <map measureGroup="3" dimension="3"/>
    <map measureGroup="3" dimension="5"/>
    <map measureGroup="4" dimension="4"/>
    <map measureGroup="5" dimension="5"/>
    <map measureGroup="6" dimension="1"/>
    <map measureGroup="6" dimension="2"/>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18.420470717596" backgroundQuery="1" createdVersion="8" refreshedVersion="8" minRefreshableVersion="3" recordCount="0" supportSubquery="1" supportAdvancedDrill="1" xr:uid="{EEAB4E29-789E-4E5E-82F1-7D8DB8759864}">
  <cacheSource type="external" connectionId="8"/>
  <cacheFields count="4">
    <cacheField name="[dim_date].[Month].[Month]" caption="Month" numFmtId="0" hierarchy="9" level="1">
      <sharedItems count="12">
        <s v="Jan"/>
        <s v="Feb"/>
        <s v="Mar"/>
        <s v="Apr"/>
        <s v="May"/>
        <s v="Jun"/>
        <s v="Jul"/>
        <s v="Aug"/>
        <s v="Sep"/>
        <s v="Oct"/>
        <s v="Nov"/>
        <s v="Dec"/>
      </sharedItems>
    </cacheField>
    <cacheField name="[Measures].[Total Revenue]" caption="Total Revenue" numFmtId="0" hierarchy="35" level="32767"/>
    <cacheField name="[Measures].[Total Target]" caption="Total Target" numFmtId="0" hierarchy="45" level="32767"/>
    <cacheField name="[dim_sales_persons].[Store Name].[Store Name]" caption="Store Name" numFmtId="0" hierarchy="25" level="1">
      <sharedItems containsSemiMixedTypes="0" containsNonDate="0" containsString="0"/>
    </cacheField>
  </cacheFields>
  <cacheHierarchies count="56">
    <cacheHierarchy uniqueName="[Calculations].[Measures]" caption="Measures" attribute="1" defaultMemberUniqueName="[Calculations].[Measures].[All]" allUniqueName="[Calculations].[Measures].[All]" dimensionUniqueName="[Calculations]"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Age]" caption="Age" attribute="1" defaultMemberUniqueName="[dim_customer].[Age].[All]" allUniqueName="[dim_customer].[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2" memberValueDatatype="130" unbalanced="0">
      <fieldsUsage count="2">
        <fieldUsage x="-1"/>
        <fieldUsage x="0"/>
      </fieldsUsage>
    </cacheHierarchy>
    <cacheHierarchy uniqueName="[dim_date].[Month Num]" caption="Month Num" attribute="1" defaultMemberUniqueName="[dim_date].[Month Num].[All]" allUniqueName="[dim_date].[Month 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 Num]" caption="Week Num" attribute="1" defaultMemberUniqueName="[dim_date].[Week Num].[All]" allUniqueName="[dim_date].[Week Num].[All]" dimensionUniqueName="[dim_date]" displayFolder="" count="0" memberValueDatatype="20" unbalanced="0"/>
    <cacheHierarchy uniqueName="[dim_date].[Week Type]" caption="Week Type" attribute="1" defaultMemberUniqueName="[dim_date].[Week Type].[All]" allUniqueName="[dim_date].[Week 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monthly_store_targets].[Store ID]" caption="Store ID" attribute="1" defaultMemberUniqueName="[dim_monthly_store_targets].[Store ID].[All]" allUniqueName="[dim_monthly_store_targets].[Store ID].[All]" dimensionUniqueName="[dim_monthly_store_targets]" displayFolder="" count="0" memberValueDatatype="20" unbalanced="0"/>
    <cacheHierarchy uniqueName="[dim_monthly_store_targets].[Date]" caption="Date" attribute="1" time="1" defaultMemberUniqueName="[dim_monthly_store_targets].[Date].[All]" allUniqueName="[dim_monthly_store_targets].[Date].[All]" dimensionUniqueName="[dim_monthly_store_targets]" displayFolder="" count="0" memberValueDatatype="7" unbalanced="0"/>
    <cacheHierarchy uniqueName="[dim_monthly_store_targets].[Monthly Target]" caption="Monthly Target" attribute="1" defaultMemberUniqueName="[dim_monthly_store_targets].[Monthly Target].[All]" allUniqueName="[dim_monthly_store_targets].[Monthly Target].[All]" dimensionUniqueName="[dim_monthly_store_targets]"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2" memberValueDatatype="130" unbalanced="0">
      <fieldsUsage count="2">
        <fieldUsage x="-1"/>
        <fieldUsage x="3"/>
      </fieldsUsage>
    </cacheHierarchy>
    <cacheHierarchy uniqueName="[dim_sales_persons].[Date of Birth]" caption="Date of Birth" attribute="1" time="1" defaultMemberUniqueName="[dim_sales_persons].[Date of Birth].[All]" allUniqueName="[dim_sales_persons].[Date of Birth].[All]" dimensionUniqueName="[dim_sales_persons]" displayFolder="" count="0" memberValueDatatype="7"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ransactions].[Product ID]" caption="Product ID" attribute="1" defaultMemberUniqueName="[fact_transactions].[Product ID].[All]" allUniqueName="[fact_transactions].[Product ID].[All]" dimensionUniqueName="[fact_transactions]" displayFolder="" count="0" memberValueDatatype="20" unbalanced="0"/>
    <cacheHierarchy uniqueName="[fact_transactions].[Customer ID]" caption="Customer ID" attribute="1" defaultMemberUniqueName="[fact_transactions].[Customer ID].[All]" allUniqueName="[fact_transactions].[Customer ID].[All]" dimensionUniqueName="[fact_transactions]" displayFolder="" count="0" memberValueDatatype="20" unbalanced="0"/>
    <cacheHierarchy uniqueName="[fact_transactions].[Sales Person ID]" caption="Sales Person ID" attribute="1" defaultMemberUniqueName="[fact_transactions].[Sales Person ID].[All]" allUniqueName="[fact_transactions].[Sales Person ID].[All]" dimensionUniqueName="[fact_transactions]" displayFolder="" count="0" memberValueDatatype="20" unbalanced="0"/>
    <cacheHierarchy uniqueName="[fact_transactions].[Quantity Sold]" caption="Quantity Sold" attribute="1" defaultMemberUniqueName="[fact_transactions].[Quantity Sold].[All]" allUniqueName="[fact_transactions].[Quantity Sold].[All]" dimensionUniqueName="[fact_transactions]" displayFolder="" count="0" memberValueDatatype="20" unbalanced="0"/>
    <cacheHierarchy uniqueName="[fact_transactions].[Payment Method]" caption="Payment Method" attribute="1" defaultMemberUniqueName="[fact_transactions].[Payment Method].[All]" allUniqueName="[fact_transactions].[Payment Method].[All]" dimensionUniqueName="[fact_transactions]" displayFolder="" count="0" memberValueDatatype="130" unbalanced="0"/>
    <cacheHierarchy uniqueName="[fact_transactions].[Quantity Returned]" caption="Quantity Returned" attribute="1" defaultMemberUniqueName="[fact_transactions].[Quantity Returned].[All]" allUniqueName="[fact_transactions].[Quantity Returned].[All]" dimensionUniqueName="[fact_transactions]" displayFolder="" count="0" memberValueDatatype="20" unbalanced="0"/>
    <cacheHierarchy uniqueName="[fact_transactions].[Order Date]" caption="Order Date" attribute="1" time="1" defaultMemberUniqueName="[fact_transactions].[Order Date].[All]" allUniqueName="[fact_transactions].[Order Date].[All]" dimensionUniqueName="[fact_transactions]" displayFolder="" count="0" memberValueDatatype="7" unbalanced="0"/>
    <cacheHierarchy uniqueName="[Measures].[Total Revenue]" caption="Total Revenue" measure="1" displayFolder="" measureGroup="Calculations" count="0" oneField="1">
      <fieldsUsage count="1">
        <fieldUsage x="1"/>
      </fieldsUsage>
    </cacheHierarchy>
    <cacheHierarchy uniqueName="[Measures].[Total Cost]" caption="Total Cost"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of Transactions]" caption="#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of Products]" caption="# of Products" measure="1" displayFolder="" measureGroup="Calculations" count="0"/>
    <cacheHierarchy uniqueName="[Measures].[Total Qty Sold]" caption="Total Qty Sold" measure="1" displayFolder="" measureGroup="Calculations" count="0"/>
    <cacheHierarchy uniqueName="[Measures].[Total Qty Returned]" caption="Total Qty Returned" measure="1" displayFolder="" measureGroup="Calculations" count="0"/>
    <cacheHierarchy uniqueName="[Measures].[Total Target]" caption="Total Target" measure="1" displayFolder="" measureGroup="Calculations" count="0" oneField="1">
      <fieldsUsage count="1">
        <fieldUsage x="2"/>
      </fieldsUsage>
    </cacheHierarchy>
    <cacheHierarchy uniqueName="[Measures].[# of Customers]" caption="# of Customers" measure="1" displayFolder="" measureGroup="Calculations" count="0"/>
    <cacheHierarchy uniqueName="[Measures].[# of Locations]" caption="# of Locations" measure="1" displayFolder="" measureGroup="Calculations" count="0"/>
    <cacheHierarchy uniqueName="[Measures].[__XL_Count dim_customer]" caption="__XL_Count dim_customer" measure="1" displayFolder="" measureGroup="dim_customer" count="0" hidden="1"/>
    <cacheHierarchy uniqueName="[Measures].[__XL_Count fact_transactions]" caption="__XL_Count fact_transactions" measure="1" displayFolder="" measureGroup="fact_transactions" count="0" hidden="1"/>
    <cacheHierarchy uniqueName="[Measures].[__XL_Count dim_monthly_store_targets]" caption="__XL_Count dim_monthly_store_targets" measure="1" displayFolder="" measureGroup="dim_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dim_date]" caption="__XL_Count dim_date" measure="1" displayFolder="" measureGroup="dim_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im_customer" uniqueName="[dim_customer]" caption="dim_customer"/>
    <dimension name="dim_date" uniqueName="[dim_date]" caption="dim_date"/>
    <dimension name="dim_monthly_store_targets" uniqueName="[dim_monthly_store_targets]" caption="dim_monthly_store_targets"/>
    <dimension name="dim_products" uniqueName="[dim_products]" caption="dim_products"/>
    <dimension name="dim_sales_persons" uniqueName="[dim_sales_persons]" caption="dim_sales_persons"/>
    <dimension name="fact_transactions" uniqueName="[fact_transactions]" caption="fact_transactions"/>
    <dimension measure="1" name="Measures" uniqueName="[Measures]" caption="Measures"/>
  </dimensions>
  <measureGroups count="7">
    <measureGroup name="Calculations" caption="Calculations"/>
    <measureGroup name="dim_customer" caption="dim_customer"/>
    <measureGroup name="dim_date" caption="dim_date"/>
    <measureGroup name="dim_monthly_store_targets" caption="dim_monthly_store_targets"/>
    <measureGroup name="dim_products" caption="dim_products"/>
    <measureGroup name="dim_sales_persons" caption="dim_sales_persons"/>
    <measureGroup name="fact_transactions" caption="fact_transactions"/>
  </measureGroups>
  <maps count="13">
    <map measureGroup="0" dimension="0"/>
    <map measureGroup="1" dimension="1"/>
    <map measureGroup="2" dimension="2"/>
    <map measureGroup="3" dimension="2"/>
    <map measureGroup="3" dimension="3"/>
    <map measureGroup="3" dimension="5"/>
    <map measureGroup="4" dimension="4"/>
    <map measureGroup="5" dimension="5"/>
    <map measureGroup="6" dimension="1"/>
    <map measureGroup="6" dimension="2"/>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18.420472569444" backgroundQuery="1" createdVersion="8" refreshedVersion="8" minRefreshableVersion="3" recordCount="0" supportSubquery="1" supportAdvancedDrill="1" xr:uid="{A7DB1445-382A-4805-9426-9888BF9EE7D4}">
  <cacheSource type="external" connectionId="8"/>
  <cacheFields count="3">
    <cacheField name="[Measures].[Total Revenue]" caption="Total Revenue" numFmtId="0" hierarchy="35" level="32767"/>
    <cacheField name="[Measures].[Total Target]" caption="Total Target" numFmtId="0" hierarchy="45" level="32767"/>
    <cacheField name="[dim_sales_persons].[Store Name].[Store Name]" caption="Store Name" numFmtId="0" hierarchy="25" level="1">
      <sharedItems containsSemiMixedTypes="0" containsNonDate="0" containsString="0"/>
    </cacheField>
  </cacheFields>
  <cacheHierarchies count="56">
    <cacheHierarchy uniqueName="[Calculations].[Measures]" caption="Measures" attribute="1" defaultMemberUniqueName="[Calculations].[Measures].[All]" allUniqueName="[Calculations].[Measures].[All]" dimensionUniqueName="[Calculations]"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Age]" caption="Age" attribute="1" defaultMemberUniqueName="[dim_customer].[Age].[All]" allUniqueName="[dim_customer].[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 Num]" caption="Month Num" attribute="1" defaultMemberUniqueName="[dim_date].[Month Num].[All]" allUniqueName="[dim_date].[Month 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 Num]" caption="Week Num" attribute="1" defaultMemberUniqueName="[dim_date].[Week Num].[All]" allUniqueName="[dim_date].[Week Num].[All]" dimensionUniqueName="[dim_date]" displayFolder="" count="0" memberValueDatatype="20" unbalanced="0"/>
    <cacheHierarchy uniqueName="[dim_date].[Week Type]" caption="Week Type" attribute="1" defaultMemberUniqueName="[dim_date].[Week Type].[All]" allUniqueName="[dim_date].[Week 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0" memberValueDatatype="130" unbalanced="0"/>
    <cacheHierarchy uniqueName="[dim_monthly_store_targets].[Store ID]" caption="Store ID" attribute="1" defaultMemberUniqueName="[dim_monthly_store_targets].[Store ID].[All]" allUniqueName="[dim_monthly_store_targets].[Store ID].[All]" dimensionUniqueName="[dim_monthly_store_targets]" displayFolder="" count="0" memberValueDatatype="20" unbalanced="0"/>
    <cacheHierarchy uniqueName="[dim_monthly_store_targets].[Date]" caption="Date" attribute="1" time="1" defaultMemberUniqueName="[dim_monthly_store_targets].[Date].[All]" allUniqueName="[dim_monthly_store_targets].[Date].[All]" dimensionUniqueName="[dim_monthly_store_targets]" displayFolder="" count="0" memberValueDatatype="7" unbalanced="0"/>
    <cacheHierarchy uniqueName="[dim_monthly_store_targets].[Monthly Target]" caption="Monthly Target" attribute="1" defaultMemberUniqueName="[dim_monthly_store_targets].[Monthly Target].[All]" allUniqueName="[dim_monthly_store_targets].[Monthly Target].[All]" dimensionUniqueName="[dim_monthly_store_targets]"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2" memberValueDatatype="130" unbalanced="0">
      <fieldsUsage count="2">
        <fieldUsage x="-1"/>
        <fieldUsage x="2"/>
      </fieldsUsage>
    </cacheHierarchy>
    <cacheHierarchy uniqueName="[dim_sales_persons].[Date of Birth]" caption="Date of Birth" attribute="1" time="1" defaultMemberUniqueName="[dim_sales_persons].[Date of Birth].[All]" allUniqueName="[dim_sales_persons].[Date of Birth].[All]" dimensionUniqueName="[dim_sales_persons]" displayFolder="" count="0" memberValueDatatype="7"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ransactions].[Product ID]" caption="Product ID" attribute="1" defaultMemberUniqueName="[fact_transactions].[Product ID].[All]" allUniqueName="[fact_transactions].[Product ID].[All]" dimensionUniqueName="[fact_transactions]" displayFolder="" count="0" memberValueDatatype="20" unbalanced="0"/>
    <cacheHierarchy uniqueName="[fact_transactions].[Customer ID]" caption="Customer ID" attribute="1" defaultMemberUniqueName="[fact_transactions].[Customer ID].[All]" allUniqueName="[fact_transactions].[Customer ID].[All]" dimensionUniqueName="[fact_transactions]" displayFolder="" count="0" memberValueDatatype="20" unbalanced="0"/>
    <cacheHierarchy uniqueName="[fact_transactions].[Sales Person ID]" caption="Sales Person ID" attribute="1" defaultMemberUniqueName="[fact_transactions].[Sales Person ID].[All]" allUniqueName="[fact_transactions].[Sales Person ID].[All]" dimensionUniqueName="[fact_transactions]" displayFolder="" count="0" memberValueDatatype="20" unbalanced="0"/>
    <cacheHierarchy uniqueName="[fact_transactions].[Quantity Sold]" caption="Quantity Sold" attribute="1" defaultMemberUniqueName="[fact_transactions].[Quantity Sold].[All]" allUniqueName="[fact_transactions].[Quantity Sold].[All]" dimensionUniqueName="[fact_transactions]" displayFolder="" count="0" memberValueDatatype="20" unbalanced="0"/>
    <cacheHierarchy uniqueName="[fact_transactions].[Payment Method]" caption="Payment Method" attribute="1" defaultMemberUniqueName="[fact_transactions].[Payment Method].[All]" allUniqueName="[fact_transactions].[Payment Method].[All]" dimensionUniqueName="[fact_transactions]" displayFolder="" count="0" memberValueDatatype="130" unbalanced="0"/>
    <cacheHierarchy uniqueName="[fact_transactions].[Quantity Returned]" caption="Quantity Returned" attribute="1" defaultMemberUniqueName="[fact_transactions].[Quantity Returned].[All]" allUniqueName="[fact_transactions].[Quantity Returned].[All]" dimensionUniqueName="[fact_transactions]" displayFolder="" count="0" memberValueDatatype="20" unbalanced="0"/>
    <cacheHierarchy uniqueName="[fact_transactions].[Order Date]" caption="Order Date" attribute="1" time="1" defaultMemberUniqueName="[fact_transactions].[Order Date].[All]" allUniqueName="[fact_transactions].[Order Date].[All]" dimensionUniqueName="[fact_transactions]" displayFolder="" count="0" memberValueDatatype="7" unbalanced="0"/>
    <cacheHierarchy uniqueName="[Measures].[Total Revenue]" caption="Total Revenue" measure="1" displayFolder="" measureGroup="Calculations" count="0" oneField="1">
      <fieldsUsage count="1">
        <fieldUsage x="0"/>
      </fieldsUsage>
    </cacheHierarchy>
    <cacheHierarchy uniqueName="[Measures].[Total Cost]" caption="Total Cost"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of Transactions]" caption="#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of Products]" caption="# of Products" measure="1" displayFolder="" measureGroup="Calculations" count="0"/>
    <cacheHierarchy uniqueName="[Measures].[Total Qty Sold]" caption="Total Qty Sold" measure="1" displayFolder="" measureGroup="Calculations" count="0"/>
    <cacheHierarchy uniqueName="[Measures].[Total Qty Returned]" caption="Total Qty Returned" measure="1" displayFolder="" measureGroup="Calculations" count="0"/>
    <cacheHierarchy uniqueName="[Measures].[Total Target]" caption="Total Target" measure="1" displayFolder="" measureGroup="Calculations" count="0" oneField="1">
      <fieldsUsage count="1">
        <fieldUsage x="1"/>
      </fieldsUsage>
    </cacheHierarchy>
    <cacheHierarchy uniqueName="[Measures].[# of Customers]" caption="# of Customers" measure="1" displayFolder="" measureGroup="Calculations" count="0"/>
    <cacheHierarchy uniqueName="[Measures].[# of Locations]" caption="# of Locations" measure="1" displayFolder="" measureGroup="Calculations" count="0"/>
    <cacheHierarchy uniqueName="[Measures].[__XL_Count dim_customer]" caption="__XL_Count dim_customer" measure="1" displayFolder="" measureGroup="dim_customer" count="0" hidden="1"/>
    <cacheHierarchy uniqueName="[Measures].[__XL_Count fact_transactions]" caption="__XL_Count fact_transactions" measure="1" displayFolder="" measureGroup="fact_transactions" count="0" hidden="1"/>
    <cacheHierarchy uniqueName="[Measures].[__XL_Count dim_monthly_store_targets]" caption="__XL_Count dim_monthly_store_targets" measure="1" displayFolder="" measureGroup="dim_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dim_date]" caption="__XL_Count dim_date" measure="1" displayFolder="" measureGroup="dim_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dim_customer" uniqueName="[dim_customer]" caption="dim_customer"/>
    <dimension name="dim_date" uniqueName="[dim_date]" caption="dim_date"/>
    <dimension name="dim_monthly_store_targets" uniqueName="[dim_monthly_store_targets]" caption="dim_monthly_store_targets"/>
    <dimension name="dim_products" uniqueName="[dim_products]" caption="dim_products"/>
    <dimension name="dim_sales_persons" uniqueName="[dim_sales_persons]" caption="dim_sales_persons"/>
    <dimension name="fact_transactions" uniqueName="[fact_transactions]" caption="fact_transactions"/>
    <dimension measure="1" name="Measures" uniqueName="[Measures]" caption="Measures"/>
  </dimensions>
  <measureGroups count="7">
    <measureGroup name="Calculations" caption="Calculations"/>
    <measureGroup name="dim_customer" caption="dim_customer"/>
    <measureGroup name="dim_date" caption="dim_date"/>
    <measureGroup name="dim_monthly_store_targets" caption="dim_monthly_store_targets"/>
    <measureGroup name="dim_products" caption="dim_products"/>
    <measureGroup name="dim_sales_persons" caption="dim_sales_persons"/>
    <measureGroup name="fact_transactions" caption="fact_transactions"/>
  </measureGroups>
  <maps count="13">
    <map measureGroup="0" dimension="0"/>
    <map measureGroup="1" dimension="1"/>
    <map measureGroup="2" dimension="2"/>
    <map measureGroup="3" dimension="2"/>
    <map measureGroup="3" dimension="3"/>
    <map measureGroup="3" dimension="5"/>
    <map measureGroup="4" dimension="4"/>
    <map measureGroup="5" dimension="5"/>
    <map measureGroup="6" dimension="1"/>
    <map measureGroup="6" dimension="2"/>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18.420474537037" backgroundQuery="1" createdVersion="8" refreshedVersion="8" minRefreshableVersion="3" recordCount="0" supportSubquery="1" supportAdvancedDrill="1" xr:uid="{F36F7A9A-9D8C-4952-8A23-21B3C4D53015}">
  <cacheSource type="external" connectionId="8"/>
  <cacheFields count="4">
    <cacheField name="[Measures].[Total Revenue]" caption="Total Revenue" numFmtId="0" hierarchy="35" level="32767"/>
    <cacheField name="[dim_sales_persons].[Store Name].[Store Name]" caption="Store Name" numFmtId="0" hierarchy="25" level="1">
      <sharedItems containsSemiMixedTypes="0" containsNonDate="0" containsString="0"/>
    </cacheField>
    <cacheField name="[dim_date].[Week Type].[Week Type]" caption="Week Type" numFmtId="0" hierarchy="13" level="1">
      <sharedItems count="2">
        <s v="Weekday"/>
        <s v="Weekend"/>
      </sharedItems>
    </cacheField>
    <cacheField name="Dummy0" numFmtId="0" hierarchy="56" level="32767">
      <extLst>
        <ext xmlns:x14="http://schemas.microsoft.com/office/spreadsheetml/2009/9/main" uri="{63CAB8AC-B538-458d-9737-405883B0398D}">
          <x14:cacheField ignore="1"/>
        </ext>
      </extLst>
    </cacheField>
  </cacheFields>
  <cacheHierarchies count="57">
    <cacheHierarchy uniqueName="[Calculations].[Measures]" caption="Measures" attribute="1" defaultMemberUniqueName="[Calculations].[Measures].[All]" allUniqueName="[Calculations].[Measures].[All]" dimensionUniqueName="[Calculations]"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Age]" caption="Age" attribute="1" defaultMemberUniqueName="[dim_customer].[Age].[All]" allUniqueName="[dim_customer].[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 Num]" caption="Month Num" attribute="1" defaultMemberUniqueName="[dim_date].[Month Num].[All]" allUniqueName="[dim_date].[Month 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 Num]" caption="Week Num" attribute="1" defaultMemberUniqueName="[dim_date].[Week Num].[All]" allUniqueName="[dim_date].[Week Num].[All]" dimensionUniqueName="[dim_date]" displayFolder="" count="0" memberValueDatatype="20" unbalanced="0"/>
    <cacheHierarchy uniqueName="[dim_date].[Week Type]" caption="Week Type" attribute="1" defaultMemberUniqueName="[dim_date].[Week Type].[All]" allUniqueName="[dim_date].[Week Type].[All]" dimensionUniqueName="[dim_date]" displayFolder="" count="2" memberValueDatatype="130" unbalanced="0">
      <fieldsUsage count="2">
        <fieldUsage x="-1"/>
        <fieldUsage x="2"/>
      </fieldsUsage>
    </cacheHierarchy>
    <cacheHierarchy uniqueName="[dim_date].[Quarter]" caption="Quarter" attribute="1" defaultMemberUniqueName="[dim_date].[Quarter].[All]" allUniqueName="[dim_date].[Quarter].[All]" dimensionUniqueName="[dim_date]" displayFolder="" count="0" memberValueDatatype="130" unbalanced="0"/>
    <cacheHierarchy uniqueName="[dim_monthly_store_targets].[Store ID]" caption="Store ID" attribute="1" defaultMemberUniqueName="[dim_monthly_store_targets].[Store ID].[All]" allUniqueName="[dim_monthly_store_targets].[Store ID].[All]" dimensionUniqueName="[dim_monthly_store_targets]" displayFolder="" count="0" memberValueDatatype="20" unbalanced="0"/>
    <cacheHierarchy uniqueName="[dim_monthly_store_targets].[Date]" caption="Date" attribute="1" time="1" defaultMemberUniqueName="[dim_monthly_store_targets].[Date].[All]" allUniqueName="[dim_monthly_store_targets].[Date].[All]" dimensionUniqueName="[dim_monthly_store_targets]" displayFolder="" count="0" memberValueDatatype="7" unbalanced="0"/>
    <cacheHierarchy uniqueName="[dim_monthly_store_targets].[Monthly Target]" caption="Monthly Target" attribute="1" defaultMemberUniqueName="[dim_monthly_store_targets].[Monthly Target].[All]" allUniqueName="[dim_monthly_store_targets].[Monthly Target].[All]" dimensionUniqueName="[dim_monthly_store_targets]"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2" memberValueDatatype="130" unbalanced="0">
      <fieldsUsage count="2">
        <fieldUsage x="-1"/>
        <fieldUsage x="1"/>
      </fieldsUsage>
    </cacheHierarchy>
    <cacheHierarchy uniqueName="[dim_sales_persons].[Date of Birth]" caption="Date of Birth" attribute="1" time="1" defaultMemberUniqueName="[dim_sales_persons].[Date of Birth].[All]" allUniqueName="[dim_sales_persons].[Date of Birth].[All]" dimensionUniqueName="[dim_sales_persons]" displayFolder="" count="0" memberValueDatatype="7"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ransactions].[Product ID]" caption="Product ID" attribute="1" defaultMemberUniqueName="[fact_transactions].[Product ID].[All]" allUniqueName="[fact_transactions].[Product ID].[All]" dimensionUniqueName="[fact_transactions]" displayFolder="" count="0" memberValueDatatype="20" unbalanced="0"/>
    <cacheHierarchy uniqueName="[fact_transactions].[Customer ID]" caption="Customer ID" attribute="1" defaultMemberUniqueName="[fact_transactions].[Customer ID].[All]" allUniqueName="[fact_transactions].[Customer ID].[All]" dimensionUniqueName="[fact_transactions]" displayFolder="" count="0" memberValueDatatype="20" unbalanced="0"/>
    <cacheHierarchy uniqueName="[fact_transactions].[Sales Person ID]" caption="Sales Person ID" attribute="1" defaultMemberUniqueName="[fact_transactions].[Sales Person ID].[All]" allUniqueName="[fact_transactions].[Sales Person ID].[All]" dimensionUniqueName="[fact_transactions]" displayFolder="" count="0" memberValueDatatype="20" unbalanced="0"/>
    <cacheHierarchy uniqueName="[fact_transactions].[Quantity Sold]" caption="Quantity Sold" attribute="1" defaultMemberUniqueName="[fact_transactions].[Quantity Sold].[All]" allUniqueName="[fact_transactions].[Quantity Sold].[All]" dimensionUniqueName="[fact_transactions]" displayFolder="" count="0" memberValueDatatype="20" unbalanced="0"/>
    <cacheHierarchy uniqueName="[fact_transactions].[Payment Method]" caption="Payment Method" attribute="1" defaultMemberUniqueName="[fact_transactions].[Payment Method].[All]" allUniqueName="[fact_transactions].[Payment Method].[All]" dimensionUniqueName="[fact_transactions]" displayFolder="" count="0" memberValueDatatype="130" unbalanced="0"/>
    <cacheHierarchy uniqueName="[fact_transactions].[Quantity Returned]" caption="Quantity Returned" attribute="1" defaultMemberUniqueName="[fact_transactions].[Quantity Returned].[All]" allUniqueName="[fact_transactions].[Quantity Returned].[All]" dimensionUniqueName="[fact_transactions]" displayFolder="" count="0" memberValueDatatype="20" unbalanced="0"/>
    <cacheHierarchy uniqueName="[fact_transactions].[Order Date]" caption="Order Date" attribute="1" time="1" defaultMemberUniqueName="[fact_transactions].[Order Date].[All]" allUniqueName="[fact_transactions].[Order Date].[All]" dimensionUniqueName="[fact_transactions]" displayFolder="" count="0" memberValueDatatype="7" unbalanced="0"/>
    <cacheHierarchy uniqueName="[Measures].[Total Revenue]" caption="Total Revenue" measure="1" displayFolder="" measureGroup="Calculations" count="0" oneField="1">
      <fieldsUsage count="1">
        <fieldUsage x="0"/>
      </fieldsUsage>
    </cacheHierarchy>
    <cacheHierarchy uniqueName="[Measures].[Total Cost]" caption="Total Cost"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of Transactions]" caption="#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of Products]" caption="# of Products" measure="1" displayFolder="" measureGroup="Calculations" count="0"/>
    <cacheHierarchy uniqueName="[Measures].[Total Qty Sold]" caption="Total Qty Sold" measure="1" displayFolder="" measureGroup="Calculations" count="0"/>
    <cacheHierarchy uniqueName="[Measures].[Total Qty Returned]" caption="Total Qty Returned" measure="1" displayFolder="" measureGroup="Calculations" count="0"/>
    <cacheHierarchy uniqueName="[Measures].[Total Target]" caption="Total Target" measure="1" displayFolder="" measureGroup="Calculations" count="0"/>
    <cacheHierarchy uniqueName="[Measures].[# of Customers]" caption="# of Customers" measure="1" displayFolder="" measureGroup="Calculations" count="0"/>
    <cacheHierarchy uniqueName="[Measures].[# of Locations]" caption="# of Locations" measure="1" displayFolder="" measureGroup="Calculations" count="0"/>
    <cacheHierarchy uniqueName="[Measures].[__XL_Count dim_customer]" caption="__XL_Count dim_customer" measure="1" displayFolder="" measureGroup="dim_customer" count="0" hidden="1"/>
    <cacheHierarchy uniqueName="[Measures].[__XL_Count fact_transactions]" caption="__XL_Count fact_transactions" measure="1" displayFolder="" measureGroup="fact_transactions" count="0" hidden="1"/>
    <cacheHierarchy uniqueName="[Measures].[__XL_Count dim_monthly_store_targets]" caption="__XL_Count dim_monthly_store_targets" measure="1" displayFolder="" measureGroup="dim_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dim_date]" caption="__XL_Count dim_date" measure="1" displayFolder="" measureGroup="dim_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Dummy0" caption="Measures" measure="1" count="0">
      <extLst>
        <ext xmlns:x14="http://schemas.microsoft.com/office/spreadsheetml/2009/9/main" uri="{8CF416AD-EC4C-4aba-99F5-12A058AE0983}">
          <x14:cacheHierarchy ignore="1"/>
        </ext>
      </extLst>
    </cacheHierarchy>
  </cacheHierarchies>
  <kpis count="0"/>
  <dimensions count="8">
    <dimension name="Calculations" uniqueName="[Calculations]" caption="Calculations"/>
    <dimension name="dim_customer" uniqueName="[dim_customer]" caption="dim_customer"/>
    <dimension name="dim_date" uniqueName="[dim_date]" caption="dim_date"/>
    <dimension name="dim_monthly_store_targets" uniqueName="[dim_monthly_store_targets]" caption="dim_monthly_store_targets"/>
    <dimension name="dim_products" uniqueName="[dim_products]" caption="dim_products"/>
    <dimension name="dim_sales_persons" uniqueName="[dim_sales_persons]" caption="dim_sales_persons"/>
    <dimension name="fact_transactions" uniqueName="[fact_transactions]" caption="fact_transactions"/>
    <dimension measure="1" name="Measures" uniqueName="[Measures]" caption="Measures"/>
  </dimensions>
  <measureGroups count="7">
    <measureGroup name="Calculations" caption="Calculations"/>
    <measureGroup name="dim_customer" caption="dim_customer"/>
    <measureGroup name="dim_date" caption="dim_date"/>
    <measureGroup name="dim_monthly_store_targets" caption="dim_monthly_store_targets"/>
    <measureGroup name="dim_products" caption="dim_products"/>
    <measureGroup name="dim_sales_persons" caption="dim_sales_persons"/>
    <measureGroup name="fact_transactions" caption="fact_transactions"/>
  </measureGroups>
  <maps count="13">
    <map measureGroup="0" dimension="0"/>
    <map measureGroup="1" dimension="1"/>
    <map measureGroup="2" dimension="2"/>
    <map measureGroup="3" dimension="2"/>
    <map measureGroup="3" dimension="3"/>
    <map measureGroup="3" dimension="5"/>
    <map measureGroup="4" dimension="4"/>
    <map measureGroup="5" dimension="5"/>
    <map measureGroup="6" dimension="1"/>
    <map measureGroup="6" dimension="2"/>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18.420476504631" backgroundQuery="1" createdVersion="8" refreshedVersion="8" minRefreshableVersion="3" recordCount="0" supportSubquery="1" supportAdvancedDrill="1" xr:uid="{86EF6C54-8329-4D71-B406-B8ACC4B29915}">
  <cacheSource type="external" connectionId="8"/>
  <cacheFields count="4">
    <cacheField name="[Measures].[Total Revenue]" caption="Total Revenue" numFmtId="0" hierarchy="35" level="32767"/>
    <cacheField name="[dim_sales_persons].[Store Name].[Store Name]" caption="Store Name" numFmtId="0" hierarchy="25" level="1">
      <sharedItems containsSemiMixedTypes="0" containsNonDate="0" containsString="0"/>
    </cacheField>
    <cacheField name="[dim_date].[Quarter].[Quarter]" caption="Quarter" numFmtId="0" hierarchy="14" level="1">
      <sharedItems count="4">
        <s v="Q1"/>
        <s v="Q2"/>
        <s v="Q3"/>
        <s v="Q4"/>
      </sharedItems>
    </cacheField>
    <cacheField name="Dummy0" numFmtId="0" hierarchy="56" level="32767">
      <extLst>
        <ext xmlns:x14="http://schemas.microsoft.com/office/spreadsheetml/2009/9/main" uri="{63CAB8AC-B538-458d-9737-405883B0398D}">
          <x14:cacheField ignore="1"/>
        </ext>
      </extLst>
    </cacheField>
  </cacheFields>
  <cacheHierarchies count="57">
    <cacheHierarchy uniqueName="[Calculations].[Measures]" caption="Measures" attribute="1" defaultMemberUniqueName="[Calculations].[Measures].[All]" allUniqueName="[Calculations].[Measures].[All]" dimensionUniqueName="[Calculations]" displayFolder="" count="0" memberValueDatatype="130" unbalanced="0"/>
    <cacheHierarchy uniqueName="[dim_customer].[Customer ID]" caption="Customer ID" attribute="1" defaultMemberUniqueName="[dim_customer].[Customer ID].[All]" allUniqueName="[dim_customer].[Customer ID].[All]" dimensionUniqueName="[dim_customer]" displayFolder="" count="0" memberValueDatatype="20" unbalanced="0"/>
    <cacheHierarchy uniqueName="[dim_customer].[Full Name]" caption="Full Name" attribute="1" defaultMemberUniqueName="[dim_customer].[Full Name].[All]" allUniqueName="[dim_customer].[Full Name].[All]" dimensionUniqueName="[dim_customer]" displayFolder="" count="0" memberValueDatatype="130" unbalanced="0"/>
    <cacheHierarchy uniqueName="[dim_customer].[Gender]" caption="Gender" attribute="1" defaultMemberUniqueName="[dim_customer].[Gender].[All]" allUniqueName="[dim_customer].[Gender].[All]" dimensionUniqueName="[dim_customer]" displayFolder="" count="0" memberValueDatatype="130" unbalanced="0"/>
    <cacheHierarchy uniqueName="[dim_customer].[Location]" caption="Location" attribute="1" defaultMemberUniqueName="[dim_customer].[Location].[All]" allUniqueName="[dim_customer].[Location].[All]" dimensionUniqueName="[dim_customer]" displayFolder="" count="0" memberValueDatatype="130" unbalanced="0"/>
    <cacheHierarchy uniqueName="[dim_customer].[Date of Birth]" caption="Date of Birth" attribute="1" time="1" defaultMemberUniqueName="[dim_customer].[Date of Birth].[All]" allUniqueName="[dim_customer].[Date of Birth].[All]" dimensionUniqueName="[dim_customer]" displayFolder="" count="0" memberValueDatatype="7" unbalanced="0"/>
    <cacheHierarchy uniqueName="[dim_customer].[Age]" caption="Age" attribute="1" defaultMemberUniqueName="[dim_customer].[Age].[All]" allUniqueName="[dim_customer].[Age].[All]" dimensionUniqueName="[dim_customer]" displayFolder="" count="0" memberValueDatatype="20" unbalanced="0"/>
    <cacheHierarchy uniqueName="[dim_date].[Order Date]" caption="Order Date" attribute="1" time="1" defaultMemberUniqueName="[dim_date].[Order Date].[All]" allUniqueName="[dim_date].[Order Date].[All]" dimensionUniqueName="[dim_date]" displayFolder="" count="0" memberValueDatatype="7" unbalanced="0"/>
    <cacheHierarchy uniqueName="[dim_date].[Year]" caption="Year" attribute="1" defaultMemberUniqueName="[dim_date].[Year].[All]" allUniqueName="[dim_date].[Year].[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130" unbalanced="0"/>
    <cacheHierarchy uniqueName="[dim_date].[Month Num]" caption="Month Num" attribute="1" defaultMemberUniqueName="[dim_date].[Month Num].[All]" allUniqueName="[dim_date].[Month Num].[All]" dimensionUniqueName="[dim_date]" displayFolder="" count="0" memberValueDatatype="20" unbalanced="0"/>
    <cacheHierarchy uniqueName="[dim_date].[Weekday]" caption="Weekday" attribute="1" defaultMemberUniqueName="[dim_date].[Weekday].[All]" allUniqueName="[dim_date].[Weekday].[All]" dimensionUniqueName="[dim_date]" displayFolder="" count="0" memberValueDatatype="130" unbalanced="0"/>
    <cacheHierarchy uniqueName="[dim_date].[Week Num]" caption="Week Num" attribute="1" defaultMemberUniqueName="[dim_date].[Week Num].[All]" allUniqueName="[dim_date].[Week Num].[All]" dimensionUniqueName="[dim_date]" displayFolder="" count="0" memberValueDatatype="20" unbalanced="0"/>
    <cacheHierarchy uniqueName="[dim_date].[Week Type]" caption="Week Type" attribute="1" defaultMemberUniqueName="[dim_date].[Week Type].[All]" allUniqueName="[dim_date].[Week Type].[All]" dimensionUniqueName="[dim_date]" displayFolder="" count="0" memberValueDatatype="130" unbalanced="0"/>
    <cacheHierarchy uniqueName="[dim_date].[Quarter]" caption="Quarter" attribute="1" defaultMemberUniqueName="[dim_date].[Quarter].[All]" allUniqueName="[dim_date].[Quarter].[All]" dimensionUniqueName="[dim_date]" displayFolder="" count="2" memberValueDatatype="130" unbalanced="0">
      <fieldsUsage count="2">
        <fieldUsage x="-1"/>
        <fieldUsage x="2"/>
      </fieldsUsage>
    </cacheHierarchy>
    <cacheHierarchy uniqueName="[dim_monthly_store_targets].[Store ID]" caption="Store ID" attribute="1" defaultMemberUniqueName="[dim_monthly_store_targets].[Store ID].[All]" allUniqueName="[dim_monthly_store_targets].[Store ID].[All]" dimensionUniqueName="[dim_monthly_store_targets]" displayFolder="" count="0" memberValueDatatype="20" unbalanced="0"/>
    <cacheHierarchy uniqueName="[dim_monthly_store_targets].[Date]" caption="Date" attribute="1" time="1" defaultMemberUniqueName="[dim_monthly_store_targets].[Date].[All]" allUniqueName="[dim_monthly_store_targets].[Date].[All]" dimensionUniqueName="[dim_monthly_store_targets]" displayFolder="" count="0" memberValueDatatype="7" unbalanced="0"/>
    <cacheHierarchy uniqueName="[dim_monthly_store_targets].[Monthly Target]" caption="Monthly Target" attribute="1" defaultMemberUniqueName="[dim_monthly_store_targets].[Monthly Target].[All]" allUniqueName="[dim_monthly_store_targets].[Monthly Target].[All]" dimensionUniqueName="[dim_monthly_store_targets]" displayFolder="" count="0" memberValueDatatype="20" unbalanced="0"/>
    <cacheHierarchy uniqueName="[dim_products].[Product ID]" caption="Product ID" attribute="1" defaultMemberUniqueName="[dim_products].[Product ID].[All]" allUniqueName="[dim_products].[Product ID].[All]" dimensionUniqueName="[dim_products]" displayFolder="" count="0" memberValueDatatype="20" unbalanced="0"/>
    <cacheHierarchy uniqueName="[dim_products].[Product Name]" caption="Product Name" attribute="1" defaultMemberUniqueName="[dim_products].[Product Name].[All]" allUniqueName="[dim_products].[Product 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ales Price]" caption="Sales Price" attribute="1" defaultMemberUniqueName="[dim_products].[Sales Price].[All]" allUniqueName="[dim_products].[Sales Price].[All]" dimensionUniqueName="[dim_products]" displayFolder="" count="0" memberValueDatatype="5" unbalanced="0"/>
    <cacheHierarchy uniqueName="[dim_products].[Cost Price]" caption="Cost Price" attribute="1" defaultMemberUniqueName="[dim_products].[Cost Price].[All]" allUniqueName="[dim_products].[Cost Price].[All]" dimensionUniqueName="[dim_products]" displayFolder="" count="0" memberValueDatatype="5"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0" memberValueDatatype="130" unbalanced="0"/>
    <cacheHierarchy uniqueName="[dim_sales_persons].[Store Name]" caption="Store Name" attribute="1" defaultMemberUniqueName="[dim_sales_persons].[Store Name].[All]" allUniqueName="[dim_sales_persons].[Store Name].[All]" dimensionUniqueName="[dim_sales_persons]" displayFolder="" count="2" memberValueDatatype="130" unbalanced="0">
      <fieldsUsage count="2">
        <fieldUsage x="-1"/>
        <fieldUsage x="1"/>
      </fieldsUsage>
    </cacheHierarchy>
    <cacheHierarchy uniqueName="[dim_sales_persons].[Date of Birth]" caption="Date of Birth" attribute="1" time="1" defaultMemberUniqueName="[dim_sales_persons].[Date of Birth].[All]" allUniqueName="[dim_sales_persons].[Date of Birth].[All]" dimensionUniqueName="[dim_sales_persons]" displayFolder="" count="0" memberValueDatatype="7"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ransactions].[Product ID]" caption="Product ID" attribute="1" defaultMemberUniqueName="[fact_transactions].[Product ID].[All]" allUniqueName="[fact_transactions].[Product ID].[All]" dimensionUniqueName="[fact_transactions]" displayFolder="" count="0" memberValueDatatype="20" unbalanced="0"/>
    <cacheHierarchy uniqueName="[fact_transactions].[Customer ID]" caption="Customer ID" attribute="1" defaultMemberUniqueName="[fact_transactions].[Customer ID].[All]" allUniqueName="[fact_transactions].[Customer ID].[All]" dimensionUniqueName="[fact_transactions]" displayFolder="" count="0" memberValueDatatype="20" unbalanced="0"/>
    <cacheHierarchy uniqueName="[fact_transactions].[Sales Person ID]" caption="Sales Person ID" attribute="1" defaultMemberUniqueName="[fact_transactions].[Sales Person ID].[All]" allUniqueName="[fact_transactions].[Sales Person ID].[All]" dimensionUniqueName="[fact_transactions]" displayFolder="" count="0" memberValueDatatype="20" unbalanced="0"/>
    <cacheHierarchy uniqueName="[fact_transactions].[Quantity Sold]" caption="Quantity Sold" attribute="1" defaultMemberUniqueName="[fact_transactions].[Quantity Sold].[All]" allUniqueName="[fact_transactions].[Quantity Sold].[All]" dimensionUniqueName="[fact_transactions]" displayFolder="" count="0" memberValueDatatype="20" unbalanced="0"/>
    <cacheHierarchy uniqueName="[fact_transactions].[Payment Method]" caption="Payment Method" attribute="1" defaultMemberUniqueName="[fact_transactions].[Payment Method].[All]" allUniqueName="[fact_transactions].[Payment Method].[All]" dimensionUniqueName="[fact_transactions]" displayFolder="" count="0" memberValueDatatype="130" unbalanced="0"/>
    <cacheHierarchy uniqueName="[fact_transactions].[Quantity Returned]" caption="Quantity Returned" attribute="1" defaultMemberUniqueName="[fact_transactions].[Quantity Returned].[All]" allUniqueName="[fact_transactions].[Quantity Returned].[All]" dimensionUniqueName="[fact_transactions]" displayFolder="" count="0" memberValueDatatype="20" unbalanced="0"/>
    <cacheHierarchy uniqueName="[fact_transactions].[Order Date]" caption="Order Date" attribute="1" time="1" defaultMemberUniqueName="[fact_transactions].[Order Date].[All]" allUniqueName="[fact_transactions].[Order Date].[All]" dimensionUniqueName="[fact_transactions]" displayFolder="" count="0" memberValueDatatype="7" unbalanced="0"/>
    <cacheHierarchy uniqueName="[Measures].[Total Revenue]" caption="Total Revenue" measure="1" displayFolder="" measureGroup="Calculations" count="0" oneField="1">
      <fieldsUsage count="1">
        <fieldUsage x="0"/>
      </fieldsUsage>
    </cacheHierarchy>
    <cacheHierarchy uniqueName="[Measures].[Total Cost]" caption="Total Cost"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of Transactions]" caption="#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 of Products]" caption="# of Products" measure="1" displayFolder="" measureGroup="Calculations" count="0"/>
    <cacheHierarchy uniqueName="[Measures].[Total Qty Sold]" caption="Total Qty Sold" measure="1" displayFolder="" measureGroup="Calculations" count="0"/>
    <cacheHierarchy uniqueName="[Measures].[Total Qty Returned]" caption="Total Qty Returned" measure="1" displayFolder="" measureGroup="Calculations" count="0"/>
    <cacheHierarchy uniqueName="[Measures].[Total Target]" caption="Total Target" measure="1" displayFolder="" measureGroup="Calculations" count="0"/>
    <cacheHierarchy uniqueName="[Measures].[# of Customers]" caption="# of Customers" measure="1" displayFolder="" measureGroup="Calculations" count="0"/>
    <cacheHierarchy uniqueName="[Measures].[# of Locations]" caption="# of Locations" measure="1" displayFolder="" measureGroup="Calculations" count="0"/>
    <cacheHierarchy uniqueName="[Measures].[__XL_Count dim_customer]" caption="__XL_Count dim_customer" measure="1" displayFolder="" measureGroup="dim_customer" count="0" hidden="1"/>
    <cacheHierarchy uniqueName="[Measures].[__XL_Count fact_transactions]" caption="__XL_Count fact_transactions" measure="1" displayFolder="" measureGroup="fact_transactions" count="0" hidden="1"/>
    <cacheHierarchy uniqueName="[Measures].[__XL_Count dim_monthly_store_targets]" caption="__XL_Count dim_monthly_store_targets" measure="1" displayFolder="" measureGroup="dim_monthly_store_targets" count="0" hidden="1"/>
    <cacheHierarchy uniqueName="[Measures].[__XL_Count dim_products]" caption="__XL_Count dim_products" measure="1" displayFolder="" measureGroup="dim_products" count="0" hidden="1"/>
    <cacheHierarchy uniqueName="[Measures].[__XL_Count dim_sales_persons]" caption="__XL_Count dim_sales_persons" measure="1" displayFolder="" measureGroup="dim_sales_persons" count="0" hidden="1"/>
    <cacheHierarchy uniqueName="[Measures].[__XL_Count dim_date]" caption="__XL_Count dim_date" measure="1" displayFolder="" measureGroup="dim_dat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Dummy0" caption="Measures" measure="1" count="0">
      <extLst>
        <ext xmlns:x14="http://schemas.microsoft.com/office/spreadsheetml/2009/9/main" uri="{8CF416AD-EC4C-4aba-99F5-12A058AE0983}">
          <x14:cacheHierarchy ignore="1"/>
        </ext>
      </extLst>
    </cacheHierarchy>
  </cacheHierarchies>
  <kpis count="0"/>
  <dimensions count="8">
    <dimension name="Calculations" uniqueName="[Calculations]" caption="Calculations"/>
    <dimension name="dim_customer" uniqueName="[dim_customer]" caption="dim_customer"/>
    <dimension name="dim_date" uniqueName="[dim_date]" caption="dim_date"/>
    <dimension name="dim_monthly_store_targets" uniqueName="[dim_monthly_store_targets]" caption="dim_monthly_store_targets"/>
    <dimension name="dim_products" uniqueName="[dim_products]" caption="dim_products"/>
    <dimension name="dim_sales_persons" uniqueName="[dim_sales_persons]" caption="dim_sales_persons"/>
    <dimension name="fact_transactions" uniqueName="[fact_transactions]" caption="fact_transactions"/>
    <dimension measure="1" name="Measures" uniqueName="[Measures]" caption="Measures"/>
  </dimensions>
  <measureGroups count="7">
    <measureGroup name="Calculations" caption="Calculations"/>
    <measureGroup name="dim_customer" caption="dim_customer"/>
    <measureGroup name="dim_date" caption="dim_date"/>
    <measureGroup name="dim_monthly_store_targets" caption="dim_monthly_store_targets"/>
    <measureGroup name="dim_products" caption="dim_products"/>
    <measureGroup name="dim_sales_persons" caption="dim_sales_persons"/>
    <measureGroup name="fact_transactions" caption="fact_transactions"/>
  </measureGroups>
  <maps count="13">
    <map measureGroup="0" dimension="0"/>
    <map measureGroup="1" dimension="1"/>
    <map measureGroup="2" dimension="2"/>
    <map measureGroup="3" dimension="2"/>
    <map measureGroup="3" dimension="3"/>
    <map measureGroup="3" dimension="5"/>
    <map measureGroup="4" dimension="4"/>
    <map measureGroup="5" dimension="5"/>
    <map measureGroup="6" dimension="1"/>
    <map measureGroup="6" dimension="2"/>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9D158D-95EB-4F32-B619-5EDC1FA8B9DF}" name="Store_Revenue_Target" cacheId="69" applyNumberFormats="0" applyBorderFormats="0" applyFontFormats="0" applyPatternFormats="0" applyAlignmentFormats="0" applyWidthHeightFormats="1" dataCaption="Values" tag="2eeb532f-4e57-4f74-8533-7e090b4152b8" updatedVersion="8" minRefreshableVersion="3" useAutoFormatting="1" rowGrandTotals="0" itemPrintTitles="1" createdVersion="8" indent="0" compact="0" compactData="0" multipleFieldFilters="0">
  <location ref="Q2:S12" firstHeaderRow="0" firstDataRow="1" firstDataCol="1"/>
  <pivotFields count="4">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s>
  <rowFields count="1">
    <field x="2"/>
  </rowFields>
  <rowItems count="10">
    <i>
      <x/>
    </i>
    <i>
      <x v="1"/>
    </i>
    <i>
      <x v="2"/>
    </i>
    <i>
      <x v="3"/>
    </i>
    <i>
      <x v="4"/>
    </i>
    <i>
      <x v="5"/>
    </i>
    <i>
      <x v="6"/>
    </i>
    <i>
      <x v="7"/>
    </i>
    <i>
      <x v="8"/>
    </i>
    <i>
      <x v="9"/>
    </i>
  </rowItems>
  <colFields count="1">
    <field x="-2"/>
  </colFields>
  <colItems count="2">
    <i>
      <x/>
    </i>
    <i i="1">
      <x v="1"/>
    </i>
  </colItems>
  <dataFields count="2">
    <dataField fld="0" subtotal="count" baseField="0" baseItem="0"/>
    <dataField fld="1" subtotal="count"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activeTabTopLevelEntity name="[dim_sales_person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57A59DC-2CE0-4013-B2CA-55C6EFF975BF}" name="PivotTable15"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L7:M12" firstHeaderRow="1" firstDataRow="1" firstDataCol="1"/>
  <pivotFields count="3">
    <pivotField compact="0" allDrilled="1" outline="0" subtotalTop="0" showAll="0" measureFilter="1" dataSourceSort="1" defaultSubtotal="0" defaultAttributeDrillState="1">
      <items count="5">
        <item x="0"/>
        <item x="1"/>
        <item x="2"/>
        <item x="3"/>
        <item x="4"/>
      </items>
    </pivotField>
    <pivotField dataField="1" compact="0" outline="0" subtotalTop="0" showAll="0" defaultSubtotal="0"/>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5">
    <i>
      <x v="3"/>
    </i>
    <i>
      <x v="2"/>
    </i>
    <i>
      <x v="4"/>
    </i>
    <i>
      <x v="1"/>
    </i>
    <i>
      <x/>
    </i>
  </rowItems>
  <colItems count="1">
    <i/>
  </colItems>
  <dataFields count="1">
    <dataField fld="1" subtotal="count"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count" id="3" iMeasureHier="37">
      <autoFilter ref="A1">
        <filterColumn colId="0">
          <top10 top="0" val="5" filterVal="5"/>
        </filterColumn>
      </autoFilter>
    </filter>
    <filter fld="0" type="count" id="1" iMeasureHier="37">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86F0231-FF24-46C8-A7AE-8515B2EAFA0C}" name="PivotTable14"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I7:J12" firstHeaderRow="1" firstDataRow="1" firstDataCol="1"/>
  <pivotFields count="3">
    <pivotField compact="0" allDrilled="1" outline="0" subtotalTop="0" showAll="0" measureFilter="1" dataSourceSort="1" defaultSubtotal="0" defaultAttributeDrillState="1">
      <items count="5">
        <item x="0"/>
        <item x="1"/>
        <item x="2"/>
        <item x="3"/>
        <item x="4"/>
      </items>
    </pivotField>
    <pivotField dataField="1" compact="0" outline="0" subtotalTop="0" showAll="0" defaultSubtotal="0"/>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5">
    <i>
      <x v="4"/>
    </i>
    <i>
      <x/>
    </i>
    <i>
      <x v="1"/>
    </i>
    <i>
      <x v="3"/>
    </i>
    <i>
      <x v="2"/>
    </i>
  </rowItems>
  <colItems count="1">
    <i/>
  </colItems>
  <dataFields count="1">
    <dataField fld="1" subtotal="count"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7">
      <autoFilter ref="A1">
        <filterColumn colId="0">
          <top10 val="5" filterVal="5"/>
        </filterColumn>
      </autoFilter>
    </filter>
    <filter fld="2" type="count" id="2" iMeasureHier="37">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35CAB05-CC5E-48FF-A0D0-6601D7D2F3CC}" name="PivotTable1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F7:G12" firstHeaderRow="1" firstDataRow="1" firstDataCol="1"/>
  <pivotFields count="2">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5">
    <i>
      <x v="4"/>
    </i>
    <i>
      <x v="3"/>
    </i>
    <i>
      <x/>
    </i>
    <i>
      <x v="1"/>
    </i>
    <i>
      <x v="2"/>
    </i>
  </rowItems>
  <colItems count="1">
    <i/>
  </colItems>
  <dataFields count="1">
    <dataField fld="1" subtotal="count"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7">
      <autoFilter ref="A1">
        <filterColumn colId="0">
          <top10 top="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9EF8104-28AD-4FF8-A68B-39305F10BA1A}"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C7:D12" firstHeaderRow="1" firstDataRow="1" firstDataCol="1"/>
  <pivotFields count="2">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5">
    <i>
      <x/>
    </i>
    <i>
      <x v="4"/>
    </i>
    <i>
      <x v="3"/>
    </i>
    <i>
      <x v="1"/>
    </i>
    <i>
      <x v="2"/>
    </i>
  </rowItems>
  <colItems count="1">
    <i/>
  </colItems>
  <dataFields count="1">
    <dataField fld="1" subtotal="count"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CD9BA7-CCD6-478B-8F72-D4D15CAD4C95}" name="KPIs" cacheId="75" applyNumberFormats="0" applyBorderFormats="0" applyFontFormats="0" applyPatternFormats="0" applyAlignmentFormats="0" applyWidthHeightFormats="1" dataCaption="Values" tag="ff469539-ca4a-4c23-a189-bc46a4e68a23" updatedVersion="8" minRefreshableVersion="3" useAutoFormatting="1" itemPrintTitles="1" createdVersion="8" indent="0" outline="1" outlineData="1" multipleFieldFilters="0">
  <location ref="B2:L3" firstHeaderRow="0" firstDataRow="1" firstDataCol="0"/>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11">
    <i>
      <x/>
    </i>
    <i i="1">
      <x v="1"/>
    </i>
    <i i="2">
      <x v="2"/>
    </i>
    <i i="3">
      <x v="3"/>
    </i>
    <i i="4">
      <x v="4"/>
    </i>
    <i i="5">
      <x v="5"/>
    </i>
    <i i="6">
      <x v="6"/>
    </i>
    <i i="7">
      <x v="7"/>
    </i>
    <i i="8">
      <x v="8"/>
    </i>
    <i i="9">
      <x v="9"/>
    </i>
    <i i="10">
      <x v="10"/>
    </i>
  </colItems>
  <dataFields count="11">
    <dataField fld="0" subtotal="count" baseField="0" baseItem="0" numFmtId="167"/>
    <dataField fld="1" subtotal="count" baseField="0" baseItem="0" numFmtId="167"/>
    <dataField fld="2" subtotal="count" baseField="0" baseItem="0" numFmtId="167"/>
    <dataField fld="3" subtotal="count" baseField="0" baseItem="0"/>
    <dataField fld="4" subtotal="count" baseField="0" baseItem="0"/>
    <dataField fld="5" subtotal="count" baseField="0" baseItem="0" numFmtId="167"/>
    <dataField fld="6" subtotal="count" baseField="0" baseItem="0"/>
    <dataField fld="7" subtotal="count" baseField="0" baseItem="0"/>
    <dataField fld="8" subtotal="count" baseField="0" baseItem="0"/>
    <dataField fld="9" subtotal="count" baseField="0" baseItem="0"/>
    <dataField fld="10" subtotal="count" baseField="0" baseItem="0" numFmtId="167"/>
  </dataFields>
  <formats count="5">
    <format dxfId="42">
      <pivotArea outline="0" collapsedLevelsAreSubtotals="1" fieldPosition="0">
        <references count="1">
          <reference field="4294967294" count="1" selected="0">
            <x v="0"/>
          </reference>
        </references>
      </pivotArea>
    </format>
    <format dxfId="41">
      <pivotArea outline="0" collapsedLevelsAreSubtotals="1" fieldPosition="0">
        <references count="1">
          <reference field="4294967294" count="1" selected="0">
            <x v="1"/>
          </reference>
        </references>
      </pivotArea>
    </format>
    <format dxfId="40">
      <pivotArea outline="0" collapsedLevelsAreSubtotals="1" fieldPosition="0">
        <references count="1">
          <reference field="4294967294" count="1" selected="0">
            <x v="2"/>
          </reference>
        </references>
      </pivotArea>
    </format>
    <format dxfId="39">
      <pivotArea outline="0" collapsedLevelsAreSubtotals="1" fieldPosition="0">
        <references count="1">
          <reference field="4294967294" count="1" selected="0">
            <x v="5"/>
          </reference>
        </references>
      </pivotArea>
    </format>
    <format dxfId="38">
      <pivotArea outline="0" collapsedLevelsAreSubtotals="1" fieldPosition="0">
        <references count="1">
          <reference field="4294967294" count="1" selected="0">
            <x v="10"/>
          </reference>
        </references>
      </pivotArea>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53C77F-3479-4BFD-BA7C-C0F404831E15}" name="PivotTable4" cacheId="72" applyNumberFormats="0" applyBorderFormats="0" applyFontFormats="0" applyPatternFormats="0" applyAlignmentFormats="0" applyWidthHeightFormats="1" dataCaption="Values" tag="ecb01ed4-c3bb-46a8-b074-f69e13bde743" updatedVersion="8" minRefreshableVersion="3" useAutoFormatting="1" itemPrintTitles="1" createdVersion="8" indent="0" compact="0" compactData="0" multipleFieldFilters="0">
  <location ref="Z2:AA15" firstHeaderRow="1" firstDataRow="1" firstDataCol="1"/>
  <pivotFields count="2">
    <pivotField dataField="1" compact="0" outline="0" subtotalTop="0" showAll="0" defaultSubtotal="0"/>
    <pivotField axis="axisRow" compact="0" allDrilled="1" outline="0" subtotalTop="0" showAll="0" dataSourceSort="1" defaultSubtotal="0" defaultAttributeDrillState="1">
      <items count="12">
        <item x="0"/>
        <item x="1"/>
        <item x="2"/>
        <item x="3"/>
        <item x="4"/>
        <item x="5"/>
        <item x="6"/>
        <item x="7"/>
        <item x="8"/>
        <item x="9"/>
        <item x="10"/>
        <item x="11"/>
      </items>
    </pivotField>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activeTabTopLevelEntity name="[dim_sales_person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B5A63E-3346-4C90-8652-A12BE9B7D47D}" name="PivotTable3" cacheId="6" applyNumberFormats="0" applyBorderFormats="0" applyFontFormats="0" applyPatternFormats="0" applyAlignmentFormats="0" applyWidthHeightFormats="1" dataCaption="Values" tag="a894cb4a-3344-4a5f-9ab1-d51d59ba1e1c" updatedVersion="8" minRefreshableVersion="3" useAutoFormatting="1" subtotalHiddenItems="1" rowGrandTotals="0" colGrandTotals="0" itemPrintTitles="1" createdVersion="8" indent="0" compact="0" compactData="0" multipleFieldFilters="0" chartFormat="2">
  <location ref="P2:Q3" firstHeaderRow="0" firstDataRow="1" firstDataCol="0"/>
  <pivotFields count="3">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formats count="4">
    <format dxfId="11">
      <pivotArea type="all" dataOnly="0" outline="0" fieldPosition="0"/>
    </format>
    <format dxfId="10">
      <pivotArea outline="0" collapsedLevelsAreSubtotals="1" fieldPosition="0"/>
    </format>
    <format dxfId="9">
      <pivotArea dataOnly="0" labelOnly="1" outline="0" fieldPosition="0">
        <references count="1">
          <reference field="4294967294" count="2">
            <x v="0"/>
            <x v="1"/>
          </reference>
        </references>
      </pivotArea>
    </format>
    <format dxfId="8">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ales_persons].[Store Name].&amp;[Vald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Calculations]"/>
        <x15:activeTabTopLevelEntity name="[dim_sales_pers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377198-8DE0-46E1-A210-2808EC6A80C6}" name="PivotTable5" cacheId="5" applyNumberFormats="0" applyBorderFormats="0" applyFontFormats="0" applyPatternFormats="0" applyAlignmentFormats="0" applyWidthHeightFormats="1" dataCaption="Values" tag="a894cb4a-3344-4a5f-9ab1-d51d59ba1e1c" updatedVersion="8" minRefreshableVersion="3" useAutoFormatting="1" rowGrandTotals="0" colGrandTotals="0" itemPrintTitles="1" createdVersion="8" indent="0" compact="0" compactData="0" multipleFieldFilters="0" chartFormat="2">
  <location ref="B2:D14" firstHeaderRow="0" firstDataRow="1" firstDataCol="1"/>
  <pivotFields count="4">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fld="1" subtotal="count" baseField="0" baseItem="0"/>
    <dataField fld="2" subtotal="count" baseField="0" baseItem="0"/>
  </dataFields>
  <formats count="6">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outline="0" fieldPosition="0">
        <references count="1">
          <reference field="0" count="0"/>
        </references>
      </pivotArea>
    </format>
    <format dxfId="13">
      <pivotArea dataOnly="0" labelOnly="1" outline="0" fieldPosition="0">
        <references count="1">
          <reference field="4294967294" count="2">
            <x v="0"/>
            <x v="1"/>
          </reference>
        </references>
      </pivotArea>
    </format>
    <format dxfId="1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ales_persons].[Store Name].&amp;[Vald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Calculations]"/>
        <x15:activeTabTopLevelEntity name="[dim_sales_pers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E6A746-4730-4B03-8E26-F6B5848E3449}" name="PivotTable9" cacheId="9" applyNumberFormats="0" applyBorderFormats="0" applyFontFormats="0" applyPatternFormats="0" applyAlignmentFormats="0" applyWidthHeightFormats="1" dataCaption="Values" tag="a894cb4a-3344-4a5f-9ab1-d51d59ba1e1c" updatedVersion="8" minRefreshableVersion="3" useAutoFormatting="1" rowGrandTotals="0" colGrandTotals="0" itemPrintTitles="1" createdVersion="8" indent="0" compact="0" compactData="0" multipleFieldFilters="0" chartFormat="2">
  <location ref="AH2:AJ9" firstHeaderRow="0" firstDataRow="1" firstDataCol="1"/>
  <pivotFields count="4">
    <pivotField dataField="1" compact="0" outline="0" subtotalTop="0" showAll="0" defaultSubtotal="0"/>
    <pivotField compact="0" allDrilled="1" outline="0" subtotalTop="0" showAll="0" dataSourceSort="1" defaultSubtotal="0" defaultAttributeDrillState="1"/>
    <pivotField axis="axisRow" compact="0" allDrilled="1" outline="0" subtotalTop="0" showAll="0" dataSourceSort="1" defaultSubtotal="0" defaultAttributeDrillState="1">
      <items count="7">
        <item x="0"/>
        <item x="1"/>
        <item x="2"/>
        <item x="3"/>
        <item x="4"/>
        <item x="5"/>
        <item x="6"/>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7">
    <i>
      <x/>
    </i>
    <i>
      <x v="1"/>
    </i>
    <i>
      <x v="2"/>
    </i>
    <i>
      <x v="3"/>
    </i>
    <i>
      <x v="4"/>
    </i>
    <i>
      <x v="5"/>
    </i>
    <i>
      <x v="6"/>
    </i>
  </rowItems>
  <colFields count="1">
    <field x="-2"/>
  </colFields>
  <colItems count="2">
    <i>
      <x/>
    </i>
    <i i="1">
      <x v="1"/>
    </i>
  </colItems>
  <dataFields count="2">
    <dataField fld="0" subtotal="count" baseField="0" baseItem="0" numFmtId="167"/>
    <dataField name="Total Revenue2" fld="3" subtotal="count" showDataAs="percentDiff" baseField="2" baseItem="1048828" numFmtId="171">
      <extLst>
        <ext xmlns:x14="http://schemas.microsoft.com/office/spreadsheetml/2009/9/main" uri="{E15A36E0-9728-4e99-A89B-3F7291B0FE68}">
          <x14:dataField sourceField="0" uniqueName="[__Xl2].[Measures].[Total Revenue]"/>
        </ext>
      </extLst>
    </dataField>
  </dataFields>
  <formats count="7">
    <format dxfId="24">
      <pivotArea type="all" dataOnly="0" outline="0" fieldPosition="0"/>
    </format>
    <format dxfId="23">
      <pivotArea outline="0" collapsedLevelsAreSubtotals="1" fieldPosition="0"/>
    </format>
    <format dxfId="22">
      <pivotArea dataOnly="0" labelOnly="1" outline="0" fieldPosition="0">
        <references count="1">
          <reference field="4294967294" count="1">
            <x v="0"/>
          </reference>
        </references>
      </pivotArea>
    </format>
    <format dxfId="21">
      <pivotArea outline="0" collapsedLevelsAreSubtotals="1" fieldPosition="0"/>
    </format>
    <format dxfId="20">
      <pivotArea outline="0" fieldPosition="0">
        <references count="1">
          <reference field="4294967294" count="1" selected="0">
            <x v="0"/>
          </reference>
        </references>
      </pivotArea>
    </format>
    <format dxfId="19">
      <pivotArea outline="0" fieldPosition="0">
        <references count="1">
          <reference field="4294967294" count="1">
            <x v="1"/>
          </reference>
        </references>
      </pivotArea>
    </format>
    <format dxfId="18">
      <pivotArea outline="0" fieldPosition="0">
        <references count="1">
          <reference field="4294967294" count="1" selected="0">
            <x v="1"/>
          </reference>
        </references>
      </pivotArea>
    </format>
  </formats>
  <chartFormats count="2">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ales_persons].[Store Name].&amp;[Vald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Calculations]"/>
        <x15:activeTabTopLevelEntity name="[dim_sales_pers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1B9B75-036C-4313-AFFD-0F91A36A6E1F}" name="PivotTable6" cacheId="8" applyNumberFormats="0" applyBorderFormats="0" applyFontFormats="0" applyPatternFormats="0" applyAlignmentFormats="0" applyWidthHeightFormats="1" dataCaption="Values" tag="a894cb4a-3344-4a5f-9ab1-d51d59ba1e1c" updatedVersion="8" minRefreshableVersion="3" useAutoFormatting="1" rowGrandTotals="0" colGrandTotals="0" itemPrintTitles="1" createdVersion="8" indent="0" compact="0" compactData="0" multipleFieldFilters="0" chartFormat="2">
  <location ref="Z2:AB6" firstHeaderRow="0" firstDataRow="1" firstDataCol="1"/>
  <pivotFields count="4">
    <pivotField dataField="1" compact="0" outline="0" subtotalTop="0" showAll="0" defaultSubtotal="0"/>
    <pivotField compact="0" allDrilled="1" outline="0" subtotalTop="0" showAll="0" dataSourceSort="1" defaultSubtotal="0" defaultAttributeDrillState="1"/>
    <pivotField axis="axisRow" compact="0" allDrilled="1" outline="0" subtotalTop="0" showAll="0" dataSourceSort="1" defaultSubtotal="0" defaultAttributeDrillState="1">
      <items count="4">
        <item x="0"/>
        <item x="1"/>
        <item x="2"/>
        <item x="3"/>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4">
    <i>
      <x/>
    </i>
    <i>
      <x v="1"/>
    </i>
    <i>
      <x v="2"/>
    </i>
    <i>
      <x v="3"/>
    </i>
  </rowItems>
  <colFields count="1">
    <field x="-2"/>
  </colFields>
  <colItems count="2">
    <i>
      <x/>
    </i>
    <i i="1">
      <x v="1"/>
    </i>
  </colItems>
  <dataFields count="2">
    <dataField fld="0" subtotal="count" baseField="0" baseItem="0" numFmtId="167"/>
    <dataField name="Total Revenue2" fld="3" subtotal="count" showDataAs="percentDiff" baseField="2" baseItem="1048828" numFmtId="171">
      <extLst>
        <ext xmlns:x14="http://schemas.microsoft.com/office/spreadsheetml/2009/9/main" uri="{E15A36E0-9728-4e99-A89B-3F7291B0FE68}">
          <x14:dataField sourceField="0" uniqueName="[__Xl2].[Measures].[Total Revenue]"/>
        </ext>
      </extLst>
    </dataField>
  </dataFields>
  <formats count="7">
    <format dxfId="31">
      <pivotArea type="all" dataOnly="0" outline="0" fieldPosition="0"/>
    </format>
    <format dxfId="30">
      <pivotArea outline="0" collapsedLevelsAreSubtotals="1" fieldPosition="0"/>
    </format>
    <format dxfId="29">
      <pivotArea dataOnly="0" labelOnly="1" outline="0" fieldPosition="0">
        <references count="1">
          <reference field="4294967294" count="1">
            <x v="0"/>
          </reference>
        </references>
      </pivotArea>
    </format>
    <format dxfId="28">
      <pivotArea outline="0" collapsedLevelsAreSubtotals="1" fieldPosition="0"/>
    </format>
    <format dxfId="27">
      <pivotArea outline="0" fieldPosition="0">
        <references count="1">
          <reference field="4294967294" count="1" selected="0">
            <x v="0"/>
          </reference>
        </references>
      </pivotArea>
    </format>
    <format dxfId="26">
      <pivotArea outline="0" fieldPosition="0">
        <references count="1">
          <reference field="4294967294" count="1">
            <x v="1"/>
          </reference>
        </references>
      </pivotArea>
    </format>
    <format dxfId="25">
      <pivotArea outline="0" fieldPosition="0">
        <references count="1">
          <reference field="4294967294" count="1" selected="0">
            <x v="1"/>
          </reference>
        </references>
      </pivotArea>
    </format>
  </formats>
  <chartFormats count="2">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ales_persons].[Store Name].&amp;[Vald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Calculations]"/>
        <x15:activeTabTopLevelEntity name="[dim_sales_pers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5F7F6C-72B6-4C76-ABB3-B76391C6830E}" name="PivotTable4" cacheId="7" applyNumberFormats="0" applyBorderFormats="0" applyFontFormats="0" applyPatternFormats="0" applyAlignmentFormats="0" applyWidthHeightFormats="1" dataCaption="Values" tag="a894cb4a-3344-4a5f-9ab1-d51d59ba1e1c" updatedVersion="8" minRefreshableVersion="3" useAutoFormatting="1" rowGrandTotals="0" colGrandTotals="0" itemPrintTitles="1" createdVersion="8" indent="0" compact="0" compactData="0" multipleFieldFilters="0" chartFormat="2">
  <location ref="T2:V4" firstHeaderRow="0" firstDataRow="1" firstDataCol="1"/>
  <pivotFields count="4">
    <pivotField dataField="1" compact="0" outline="0" subtotalTop="0" showAll="0" defaultSubtotal="0"/>
    <pivotField compact="0" allDrilled="1" outline="0" subtotalTop="0" showAll="0" dataSourceSort="1" defaultSubtotal="0" defaultAttributeDrillState="1"/>
    <pivotField axis="axisRow" compact="0" allDrilled="1" outline="0"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2">
    <i>
      <x/>
    </i>
    <i>
      <x v="1"/>
    </i>
  </rowItems>
  <colFields count="1">
    <field x="-2"/>
  </colFields>
  <colItems count="2">
    <i>
      <x/>
    </i>
    <i i="1">
      <x v="1"/>
    </i>
  </colItems>
  <dataFields count="2">
    <dataField fld="0" subtotal="count" baseField="0" baseItem="0" numFmtId="167"/>
    <dataField name="Total Revenue2" fld="3" subtotal="count" showDataAs="percentOfTotal" baseField="0" baseItem="0" numFmtId="10">
      <extLst>
        <ext xmlns:x14="http://schemas.microsoft.com/office/spreadsheetml/2009/9/main" uri="{E15A36E0-9728-4e99-A89B-3F7291B0FE68}">
          <x14:dataField sourceField="0" uniqueName="[__Xl2].[Measures].[Total Revenue]"/>
        </ext>
      </extLst>
    </dataField>
  </dataFields>
  <formats count="6">
    <format dxfId="37">
      <pivotArea type="all" dataOnly="0" outline="0" fieldPosition="0"/>
    </format>
    <format dxfId="36">
      <pivotArea outline="0" collapsedLevelsAreSubtotals="1" fieldPosition="0"/>
    </format>
    <format dxfId="35">
      <pivotArea dataOnly="0" labelOnly="1" outline="0" fieldPosition="0">
        <references count="1">
          <reference field="4294967294" count="1">
            <x v="0"/>
          </reference>
        </references>
      </pivotArea>
    </format>
    <format dxfId="34">
      <pivotArea outline="0" collapsedLevelsAreSubtotals="1" fieldPosition="0"/>
    </format>
    <format dxfId="33">
      <pivotArea outline="0" fieldPosition="0">
        <references count="1">
          <reference field="4294967294" count="1">
            <x v="1"/>
          </reference>
        </references>
      </pivotArea>
    </format>
    <format dxfId="32">
      <pivotArea outline="0"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ales_persons].[Store Name].&amp;[Vald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Calculations]"/>
        <x15:activeTabTopLevelEntity name="[dim_sales_pers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BA17522-1B05-4CE5-B5DB-F9A2507493C7}" name="PivotTable16" cacheId="4" applyNumberFormats="0" applyBorderFormats="0" applyFontFormats="0" applyPatternFormats="0" applyAlignmentFormats="0" applyWidthHeightFormats="1" dataCaption="Values" tag="5fdef185-6855-4b90-b82c-d00233666383" updatedVersion="8" minRefreshableVersion="3" useAutoFormatting="1" rowGrandTotals="0" colGrandTotals="0" itemPrintTitles="1" createdVersion="8" indent="0" compact="0" compactData="0" multipleFieldFilters="0">
  <location ref="O7:P8" firstHeaderRow="0" firstDataRow="1" firstDataCol="0"/>
  <pivotFields count="4">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dataField="1" compact="0" outline="0" subtotalTop="0" showAll="0" defaultSubtotal="0"/>
  </pivotFields>
  <rowItems count="1">
    <i/>
  </rowItems>
  <colFields count="1">
    <field x="-2"/>
  </colFields>
  <colItems count="2">
    <i>
      <x/>
    </i>
    <i i="1">
      <x v="1"/>
    </i>
  </colItems>
  <dataFields count="2">
    <dataField fld="2" subtotal="count" baseField="0" baseItem="0"/>
    <dataField fld="3" subtotal="count"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7">
      <autoFilter ref="A1">
        <filterColumn colId="0">
          <top10 val="5" filterVal="5"/>
        </filterColumn>
      </autoFilter>
    </filter>
    <filter fld="1" type="count" id="3" iMeasureHier="37">
      <autoFilter ref="A1">
        <filterColumn colId="0">
          <top10 top="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
        <x15:activeTabTopLevelEntity name="[Calculations]"/>
        <x15:activeTabTopLevelEntity name="[fact_transac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A03752C-BB06-440C-A408-48090AD9FD4E}" sourceName="[dim_date].[Month]">
  <pivotTables>
    <pivotTable tabId="1" name="Store_Revenue_Target"/>
    <pivotTable tabId="1" name="PivotTable4"/>
    <pivotTable tabId="1" name="KPIs"/>
  </pivotTables>
  <data>
    <olap pivotCacheId="1775321207">
      <levels count="2">
        <level uniqueName="[dim_date].[Month].[(All)]" sourceCaption="(All)" count="0"/>
        <level uniqueName="[dim_date].[Month].[Month]" sourceCaption="Month" count="12">
          <ranges>
            <range startItem="0">
              <i n="[dim_date].[Month].&amp;[Jan]" c="Jan"/>
              <i n="[dim_date].[Month].&amp;[Feb]" c="Feb"/>
              <i n="[dim_date].[Month].&amp;[Mar]" c="Mar"/>
              <i n="[dim_date].[Month].&amp;[Apr]" c="Apr"/>
              <i n="[dim_date].[Month].&amp;[May]" c="May"/>
              <i n="[dim_date].[Month].&amp;[Jun]" c="Jun"/>
              <i n="[dim_date].[Month].&amp;[Jul]" c="Jul"/>
              <i n="[dim_date].[Month].&amp;[Aug]" c="Aug"/>
              <i n="[dim_date].[Month].&amp;[Sep]" c="Sep"/>
              <i n="[dim_date].[Month].&amp;[Oct]" c="Oct"/>
              <i n="[dim_date].[Month].&amp;[Nov]" c="Nov"/>
              <i n="[dim_date].[Month].&amp;[Dec]" c="Dec"/>
            </range>
          </ranges>
        </level>
      </levels>
      <selections count="1">
        <selection n="[dim_date].[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F3EA6EE3-D042-4A41-9654-C1492F1E1E90}" sourceName="[dim_sales_persons].[Store Name]">
  <pivotTables>
    <pivotTable tabId="5" name="PivotTable5"/>
    <pivotTable tabId="5" name="PivotTable3"/>
    <pivotTable tabId="5" name="PivotTable4"/>
    <pivotTable tabId="5" name="PivotTable6"/>
    <pivotTable tabId="5" name="PivotTable9"/>
  </pivotTables>
  <data>
    <olap pivotCacheId="2006429090">
      <levels count="2">
        <level uniqueName="[dim_sales_persons].[Store Name].[(All)]" sourceCaption="(All)" count="0"/>
        <level uniqueName="[dim_sales_persons].[Store Name].[Store Name]" sourceCaption="Store Name" count="10">
          <ranges>
            <range startItem="0">
              <i n="[dim_sales_persons].[Store Name].&amp;[Barron-Fleming]" c="Barron-Fleming"/>
              <i n="[dim_sales_persons].[Store Name].&amp;[Berg-Trujillo]" c="Berg-Trujillo"/>
              <i n="[dim_sales_persons].[Store Name].&amp;[Lee-Myers]" c="Lee-Myers"/>
              <i n="[dim_sales_persons].[Store Name].&amp;[Lopez]" c="Lopez"/>
              <i n="[dim_sales_persons].[Store Name].&amp;[Martinez]" c="Martinez"/>
              <i n="[dim_sales_persons].[Store Name].&amp;[Miller]" c="Miller"/>
              <i n="[dim_sales_persons].[Store Name].&amp;[Myers-Lopez]" c="Myers-Lopez"/>
              <i n="[dim_sales_persons].[Store Name].&amp;[Novak PLC]" c="Novak PLC"/>
              <i n="[dim_sales_persons].[Store Name].&amp;[Thomas]" c="Thomas"/>
              <i n="[dim_sales_persons].[Store Name].&amp;[Valdez]" c="Valdez"/>
            </range>
          </ranges>
        </level>
      </levels>
      <selections count="1">
        <selection n="[dim_sales_persons].[Store Name].&amp;[Valdez]"/>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1BAC834-EAB8-41F8-9058-AAC149391F3D}" cache="Slicer_Month" caption="Filter by Month" columnCount="3" level="1" style="SlicerStyleLight1 2" rowHeight="29260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Name" xr10:uid="{02E76141-BA39-4F6C-A581-EDE485345909}" cache="Slicer_Store_Name" caption="Store Name" level="1" style="SlicerStyleLight1 2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2.png"/></Relationships>
</file>

<file path=xl/webextensions/webextension1.xml><?xml version="1.0" encoding="utf-8"?>
<we:webextension xmlns:we="http://schemas.microsoft.com/office/webextensions/webextension/2010/11" id="{4F409661-43B6-499E-9942-C8A7F58B34CC}">
  <we:reference id="wa200004689" version="1.0.0.0" store="en-US" storeType="OMEX"/>
  <we:alternateReferences>
    <we:reference id="wa200004689" version="1.0.0.0" store="wa200004689" storeType="OMEX"/>
  </we:alternateReferences>
  <we:properties>
    <we:property name="SourceData" value="{&quot;pivotTable&quot;:&quot;Store_Revenue_Target&quot;,&quot;worksheetId&quot;:&quot;{C6260788-1E66-4D96-89A9-06BF3FD40EA3}&quot;}"/>
    <we:property name="ZBILicenseSettings" value="{&quot;userInfo&quot;:{&quot;name&quot;:&quot;Bisola Ogunye&quot;,&quot;email&quot;:&quot;bisolaogunye@hotmail.com&quot;,&quot;userId&quot;:&quot;00000000-0000-0000-4579-f72e7e8e5eea&quot;,&quot;organizationId&quot;:&quot;9188040d-6c67-4c5b-b112-36a304b66dad&quot;,&quot;isViewer&quot;:false,&quot;lastDisplayedOverlay&quot;:&quot;Tue, 07 May 2024 05:18:33 GMT&quot;}}"/>
    <we:property name="ZBITablesSettings" value="{&quot;proFeaturesEnabled&quot;:true,&quot;proFeaturesUnlocked&quot;:true,&quot;proFeaturesDisabledByUser&quot;:false,&quot;invert&quot;:false,&quot;suppressZeros&quot;:true,&quot;suppressNulls&quot;:true,&quot;suppressAbsoluteVariances&quot;:false,&quot;suppressEmptyColumns&quot;:false,&quot;showAsTable&quot;:false,&quot;showAdSlide&quot;:false,&quot;chartType&quot;:&quot;Actual / Absolute / Relative&quot;,&quot;groupsInColumns&quot;:false,&quot;showGridlines&quot;:false,&quot;showMajorGridlines&quot;:false,&quot;gridlineDensity&quot;:5,&quot;showGridlinesTable&quot;:true,&quot;gridlineDensityTable&quot;:1,&quot;fontSize&quot;:10,&quot;showTotals&quot;:0,&quot;showColumnTotals&quot;:false,&quot;columnTotalLabels&quot;:{},&quot;showRowGrandTotal&quot;:false,&quot;showColumnGrandTotal&quot;:false,&quot;freezeGrandTotal&quot;:true,&quot;grandTotalGap&quot;:false,&quot;rowGrandTotalLabel&quot;:&quot;Total&quot;,&quot;columnGrandTotalLabel&quot;:&quot;Total&quot;,&quot;absoluteChart&quot;:0,&quot;valueChart&quot;:1,&quot;valueChartIntegrated&quot;:false,&quot;onlyOneColumn&quot;:false,&quot;limitOutliers&quot;:false,&quot;minOutlierValue&quot;:null,&quot;maxOutlierValue&quot;:null,&quot;gapBetweenColumnsPercent&quot;:30,&quot;showPrefixes&quot;:true,&quot;columnSettings&quot;:{},&quot;categoryFormatSettings&quot;:{},&quot;columnTotalEmphasize&quot;:{},&quot;columnTotalEmphasizeTable&quot;:{},&quot;suppressLargeRelativeVariance&quot;:false,&quot;suppressLargeRelativeVarianceValue&quot;:100,&quot;valueHeader&quot;:null,&quot;referenceHeader&quot;:null,&quot;absoluteDifferenceHeader&quot;:null,&quot;relativeDifferenceHeader&quot;:null,&quot;secondReferenceHeader&quot;:null,&quot;secondAbsoluteDifferenceHeader&quot;:null,&quot;secondRelativeDifferenceHeader&quot;:null,&quot;thirdReferenceHeader&quot;:null,&quot;thirdAbsoluteDifferenceHeader&quot;:null,&quot;thirdRelativeDifferenceHeader&quot;:null,&quot;fourthReferenceHeader&quot;:null,&quot;fourthAbsoluteDifferenceHeader&quot;:null,&quot;fourthRelativeDifferenceHeader&quot;:null,&quot;fifthReferenceHeader&quot;:null,&quot;fifthAbsoluteDifferenceHeader&quot;:null,&quot;fifthRelativeDifferenceHeader&quot;:null,&quot;sixthReferenceHeader&quot;:null,&quot;sixthAbsoluteDifferenceHeader&quot;:null,&quot;sixthRelativeDifferenceHeader&quot;:null,&quot;seventhReferenceHeader&quot;:null,&quot;seventhAbsoluteDifferenceHeader&quot;:null,&quot;seventhRelativeDifferenceHeader&quot;:null,&quot;additionalMeasure1Header&quot;:null,&quot;additionalMeasure2Header&quot;:null,&quot;additionalMeasure3Header&quot;:null,&quot;additionalMeasure4Header&quot;:null,&quot;additionalMeasure5Header&quot;:null,&quot;additionalMeasure6Header&quot;:null,&quot;additionalMeasure7Header&quot;:null,&quot;additionalMeasure8Header&quot;:null,&quot;additionalMeasure9Header&quot;:null,&quot;additionalMeasure10Header&quot;:null,&quot;additionalMeasure11Header&quot;:null,&quot;additionalMeasure12Header&quot;:null,&quot;additionalMeasure13Header&quot;:null,&quot;additionalMeasure14Header&quot;:null,&quot;additionalMeasure15Header&quot;:null,&quot;additionalMeasure16Header&quot;:null,&quot;additionalMeasure17Header&quot;:null,&quot;additionalMeasure18Header&quot;:null,&quot;additionalMeasure19Header&quot;:null,&quot;additionalMeasure20Header&quot;:null,&quot;previousYear&quot;:&quot;Total Target&quot;,&quot;actual&quot;:&quot;Total Revenue&quot;,&quot;forecast&quot;:null,&quot;plan&quot;:null,&quot;plan2&quot;:null,&quot;plan3&quot;:null,&quot;forecast2&quot;:null,&quot;forecast3&quot;:null,&quot;actual-previousYear&quot;:&quot;Variance&quot;,&quot;actual-previousYear-percent&quot;:&quot;ΔPY%&quot;,&quot;previousYear-actual&quot;:null,&quot;previousYear-actual-percent&quot;:null,&quot;actual-forecast&quot;:null,&quot;actual-forecast-percent&quot;:null,&quot;forecast-actual&quot;:null,&quot;forecast-actual-percent&quot;:null,&quot;actual-plan&quot;:null,&quot;actual-plan-percent&quot;:null,&quot;plan-actual&quot;:null,&quot;plan-actual-percent&quot;:null,&quot;previousYear-forecast&quot;:null,&quot;previousYear-forecast-percent&quot;:null,&quot;forecast-previousYear&quot;:null,&quot;forecast-previousYear-percent&quot;:null,&quot;previousYear-plan&quot;:null,&quot;previousYear-plan-percent&quot;:null,&quot;plan-previousYear&quot;:null,&quot;plan-previousYear-percent&quot;:null,&quot;forecast-plan&quot;:null,&quot;forecast-plan-percent&quot;:null,&quot;plan-forecast&quot;:null,&quot;plan-forecast-percent&quot;:null,&quot;actual-plan2&quot;:null,&quot;actual-plan2-percent&quot;:null,&quot;actual-plan3&quot;:null,&quot;actual-plan3-percent&quot;:null,&quot;actual-forecast2&quot;:null,&quot;actual-forecast2-percent&quot;:null,&quot;actual-forecast3&quot;:null,&quot;actual-forecast3-percent&quot;:null,&quot;plan2-actual&quot;:null,&quot;plan2-actual-percent&quot;:null,&quot;plan3-actual&quot;:null,&quot;plan3-actual-percent&quot;:null,&quot;forecast2-actual&quot;:null,&quot;forecast2-actual-percent&quot;:null,&quot;forecast3-actual&quot;:null,&quot;forecast3-actual-percent&quot;:null,&quot;plan2-previousYear&quot;:null,&quot;plan2-previousYear-percent&quot;:null,&quot;plan3-previousYear&quot;:null,&quot;plan3-previousYear-percent&quot;:null,&quot;forecast2-previousYear&quot;:null,&quot;forecast2-previousYear-percent&quot;:null,&quot;forecast3-previousYear&quot;:null,&quot;forecast3-previousYear-percent&quot;:null,&quot;previousYear-plan2&quot;:null,&quot;previousYear-plan2-percent&quot;:null,&quot;previousYear-plan3&quot;:null,&quot;previousYear-plan3-percent&quot;:null,&quot;previousYear-forecast2&quot;:null,&quot;previousYear-forecast2-percent&quot;:null,&quot;previousYear-forecast3&quot;:null,&quot;previousYear-forecast3-percent&quot;:null,&quot;forecast-plan2&quot;:null,&quot;forecast-plan2-percent&quot;:null,&quot;forecast-plan3&quot;:null,&quot;forecast-plan3-percent&quot;:null,&quot;forecast2-plan&quot;:null,&quot;forecast2-plan-percent&quot;:null,&quot;forecast2-plan2&quot;:null,&quot;forecast2-plan2-percent&quot;:null,&quot;forecast2-plan3&quot;:null,&quot;forecast2-plan3-percent&quot;:null,&quot;forecast3-plan&quot;:null,&quot;forecast3-plan-percent&quot;:null,&quot;forecast3-plan2&quot;:null,&quot;forecast3-plan2-percent&quot;:null,&quot;forecast3-plan3&quot;:null,&quot;forecast3-plan3-percent&quot;:null,&quot;plan-forecast2&quot;:null,&quot;plan-forecast2-percent&quot;:null,&quot;plan-forecast3&quot;:null,&quot;plan-forecast3-percent&quot;:null,&quot;plan2-forecast&quot;:null,&quot;plan2-forecast-percent&quot;:null,&quot;plan2-forecast2&quot;:null,&quot;plan2-forecast2-percent&quot;:null,&quot;plan2-forecast3&quot;:null,&quot;plan2-forecast3-percent&quot;:null,&quot;plan3-forecast&quot;:null,&quot;plan3-forecast-percent&quot;:null,&quot;plan3-forecast2&quot;:null,&quot;plan3-forecast2-percent&quot;:null,&quot;plan3-forecast3&quot;:null,&quot;plan3-forecast3-percent&quot;:null,&quot;forecast-forecast2&quot;:null,&quot;forecast-forecast2-percent&quot;:null,&quot;forecast-forecast3&quot;:null,&quot;forecast-forecast3-percent&quot;:null,&quot;forecast2-forecast&quot;:null,&quot;forecast2-forecast-percent&quot;:null,&quot;forecast2-forecast3&quot;:null,&quot;forecast2-forecast3-percent&quot;:null,&quot;forecast3-forecast&quot;:null,&quot;forecast3-forecast-percent&quot;:null,&quot;forecast3-forecast2&quot;:null,&quot;forecast3-forecast2-percent&quot;:null,&quot;plan-plan2&quot;:null,&quot;plan-plan2-percent&quot;:null,&quot;plan-plan3&quot;:null,&quot;plan-plan3-percent&quot;:null,&quot;plan2-plan&quot;:null,&quot;plan2-plan-percent&quot;:null,&quot;plan2-plan3&quot;:null,&quot;plan2-plan3-percent&quot;:null,&quot;plan3-plan&quot;:null,&quot;plan3-plan-percent&quot;:null,&quot;plan3-plan2&quot;:null,&quot;plan3-plan2-percent&quot;:null,&quot;freezeHeaders&quot;:true,&quot;firstTimeShowingColumnAdder&quot;:true,&quot;showTitle&quot;:true,&quot;titleWrap&quot;:true,&quot;titleAlignment&quot;:&quot;left&quot;,&quot;titleFontSize&quot;:12,&quot;titleFontColor&quot;:&quot;#000&quot;,&quot;titleText&quot;:&quot;Total Revenue and Total Target by Store Name&quot;,&quot;titleFontFamily&quot;:&quot;Calibri, helvetica, arial, sans-serif&quot;,&quot;freezeTitle&quot;:true,&quot;groupTitleAlignment&quot;:&quot;left&quot;,&quot;groupTitleFontSize&quot;:12,&quot;groupTitleFontColor&quot;:&quot;#000&quot;,&quot;groupTitleFontFamily&quot;:&quot;Calibri, helvetica, arial, sans-serif&quot;,&quot;groupTitleDisplayOptions&quot;:0,&quot;groupTitleWidth&quot;:50,&quot;showCategories&quot;:true,&quot;categoriesDisplayOptions&quot;:0,&quot;categoriesWidth&quot;:100,&quot;categoriesRowHeight&quot;:0,&quot;categoriesHeight&quot;:20,&quot;categoriesIndent&quot;:16,&quot;topNType&quot;:0,&quot;topNDataProperty&quot;:0,&quot;plottedDataProperties&quot;:[&quot;1&quot;,&quot;0&quot;,&quot;2&quot;,&quot;3&quot;],&quot;topNCategoriesToKeep&quot;:5,&quot;topNSettings&quot;:[],&quot;topNOtherLabel&quot;:&quot;Others&quot;,&quot;topNOtherShown&quot;:false,&quot;freezeCategories&quot;:true,&quot;showTopNForm&quot;:false,&quot;colorScheme&quot;:{&quot;positiveColor&quot;:&quot;#2D6BCE&quot;,&quot;negativeColor&quot;:&quot;#FF781F&quot;,&quot;neutralColor&quot;:&quot;#404040&quot;,&quot;markerColor&quot;:&quot;#000&quot;,&quot;lineColor&quot;:&quot;#404040&quot;,&quot;axisColor&quot;:&quot;#000&quot;,&quot;gridlineColor&quot;:&quot;#ccc&quot;,&quot;majorGridlineColor&quot;:&quot;#999&quot;,&quot;dotChartColor&quot;:&quot;#4080FF&quot;,&quot;useCustomScenarioColors&quot;:false,&quot;highlightColor&quot;:&quot;#0070C0&quot;},&quot;chartStyle&quot;:4,&quot;lightenOverlapped&quot;:true,&quot;varianceDisplayType&quot;:0,&quot;showDataLabels&quot;:true,&quot;labelFontColor&quot;:&quot;#000&quot;,&quot;displayUnits&quot;:&quot;Auto&quot;,&quot;showUnits&quot;:0,&quot;decimalPlaces&quot;:1,&quot;decimalPlacesPercentage&quot;:1,&quot;suppressSmallValues&quot;:true,&quot;labelFontSize&quot;:10,&quot;labelFontFamily&quot;:&quot;Calibri, helvetica, arial, sans-serif&quot;,&quot;integratedDifferenceLabel&quot;:1,&quot;labelPercentagePointUnit&quot;:&quot;pp&quot;,&quot;labelBackgroundTransparency&quot;:20,&quot;negativeValuesFormat&quot;:0,&quot;rightAlignNumbers&quot;:false,&quot;rightAlignParenthesisOffsetNormal&quot;:0,&quot;rightAlignParenthesisOffsetBold&quot;:0,&quot;showPercentageInLabel&quot;:false,&quot;sortColumnName&quot;:&quot;actual&quot;,&quot;chartSort&quot;:2,&quot;categorySort&quot;:2,&quot;sortReferenceChart&quot;:null,&quot;company&quot;:&quot;Free version&quot;,&quot;expiryDate&quot;:null,&quot;disabledInViewMode&quot;:false,&quot;licenseKey&quot;:&quot;&quot;,&quot;lastLicenseCheck&quot;:&quot;&quot;,&quot;resultCategories&quot;:[],&quot;skippedCategories&quot;:[],&quot;flatResultCategories&quot;:[],&quot;invertedCategories&quot;:[],&quot;userOverrideCategories&quot;:[],&quot;highlightedCategories&quot;:[],&quot;highlightedCategoriesCustomColors&quot;:[],&quot;hasAutoResults&quot;:false,&quot;hasAutoInverts&quot;:false,&quot;userChangedExpandCollapse&quot;:false,&quot;invertedGroups&quot;:[],&quot;groupNames&quot;:{},&quot;groupNamesString&quot;:&quot;&quot;,&quot;allowInteractions&quot;:true,&quot;allowChartChange&quot;:true,&quot;allowSliderChange&quot;:true,&quot;allowVarianceCalculationChange&quot;:true,&quot;allowSortChange&quot;:true,&quot;allowExpandCollapseChange&quot;:true,&quot;allowExpandCollapseRowsChange&quot;:true,&quot;allowExpandCollapseColumnsChange&quot;:true,&quot;allowColumnOrderChange&quot;:true,&quot;focusModeFontZoomPercentage&quot;:150,&quot;enableMeasureDrillThrough&quot;:false,&quot;allowInteractiveCommentBox&quot;:true,&quot;analyticsDataProperty&quot;:0,&quot;showAverageLine&quot;:false,&quot;averageLineStyle&quot;:&quot;8,4&quot;,&quot;averageLineTransparency&quot;:0,&quot;averageLabelShow&quot;:true,&quot;averageLabelHorizontalPosition&quot;:1,&quot;averageLabelVerticalPosition&quot;:1,&quot;averageLabelUnits&quot;:&quot;Auto&quot;,&quot;averageLabelDecimalPlaces&quot;:1,&quot;averageLabelTextOption&quot;:0,&quot;averageLabelText&quot;:&quot;Avg.&quot;,&quot;showConstantLine&quot;:false,&quot;constantLineStyle&quot;:&quot;&quot;,&quot;constantLineValue&quot;:0,&quot;constantLineTransparency&quot;:0,&quot;constantLabelShow&quot;:true,&quot;constantLabelHorizontalPosition&quot;:1,&quot;constantLabelVerticalPosition&quot;:1,&quot;constantLabelUnits&quot;:&quot;Auto&quot;,&quot;constantLabelDecimalPlaces&quot;:1,&quot;constantLabelTextOption&quot;:0,&quot;constantLabelText&quot;:&quot;Const.&quot;,&quot;showMedianLine&quot;:false,&quot;medianLineStyle&quot;:&quot;8,4&quot;,&quot;medianLineTransparency&quot;:0,&quot;medianLabelShow&quot;:true,&quot;medianLabelHorizontalPosition&quot;:1,&quot;medianLabelVerticalPosition&quot;:1,&quot;medianLabelUnits&quot;:&quot;Auto&quot;,&quot;medianLabelDecimalPlaces&quot;:1,&quot;medianLabelTextOption&quot;:0,&quot;medianLabelText&quot;:&quot;Med.&quot;,&quot;showPercentileLine&quot;:false,&quot;percentileLineStyle&quot;:&quot;2,4&quot;,&quot;percentileLinePercent&quot;:90,&quot;percentileLineTransparency&quot;:0,&quot;percentileLabelShow&quot;:true,&quot;percentileLabelHorizontalPosition&quot;:1,&quot;percentileLabelVerticalPosition&quot;:1,&quot;percentileLabelUnits&quot;:&quot;Auto&quot;,&quot;percentileLabelDecimalPlaces&quot;:1,&quot;percentileLabelTextOption&quot;:0,&quot;percentileLabelText&quot;:&quot;Perc.&quot;,&quot;formulaCalculation&quot;:{&quot;formulas&quot;:[],&quot;expressionMappings&quot;:{},&quot;expressionElements&quot;:{},&quot;identityDataPoints&quot;:{}},&quot;showCommentBox&quot;:false,&quot;commentBoxCustomTitleStyle&quot;:false,&quot;commentBoxTitle&quot;:3,&quot;commentBoxTitleFontColor&quot;:&quot;#000&quot;,&quot;commentBoxTitleFontFamily&quot;:&quot;Calibri, helvetica, arial, sans-serif&quot;,&quot;commentBoxTitleFontSize&quot;:18,&quot;commentBoxCustomTextStyle&quot;:false,&quot;commentBoxTextFontColor&quot;:&quot;#000&quot;,&quot;commentBoxTextFontFamily&quot;:&quot;Calibri, helvetica, arial, sans-serif&quot;,&quot;commentBoxTextFontSize&quot;:16,&quot;columnSettingsString&quot;:&quot;{\&quot;actual\&quot;:{\&quot;invert\&quot;:false,\&quot;scaleGroup\&quot;:1,\&quot;format\&quot;:0,\&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2,\&quot;hidden\&quot;:false,\&quot;hiddenFromGroups\&quot;:[]}},\&quot;previousYear\&quot;:{\&quot;invert\&quot;:false,\&quot;scaleGroup\&quot;:1,\&quot;format\&quot;:0,\&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actual-previousYear\&quot;:{\&quot;invert\&quot;:false,\&quot;scaleGroup\&quot;:1,\&quot;format\&quot;:1,\&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actual-previousYear-percent\&quot;:{\&quot;invert\&quot;:false,\&quot;scaleGroup\&quot;:1,\&quot;format\&quot;:2,\&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quot;categoryFormatSettingsString&quot;:&quot;&quot;,&quot;invertedTotalCategories&quot;:[],&quot;collapsedCategories&quot;:[],&quot;calculationsString&quot;:&quot;&quot;,&quot;minChartWidth&quot;:140,&quot;measure1Role&quot;:&quot;Values&quot;,&quot;measure2Role&quot;:&quot;PreviousYear&quot;,&quot;measure3Role&quot;:&quot;Plan&quot;,&quot;measure4Role&quot;:&quot;Forecast&quot;,&quot;measure5Role&quot;:&quot;Comments&quot;,&quot;measureRoles&quot;:[&quot;Values&quot;,&quot;PreviousYear&quot;],&quot;enableFiltering&quot;:true,&quot;viewMode&quot;:1,&quot;commentBoxPlacement&quot;:0,&quot;commentBoxSize&quot;:&quot;0.66&quot;,&quot;commentBoxPadding&quot;:10,&quot;commentBoxListHorizontal&quot;:false,&quot;commentBoxItemsMargin&quot;:10,&quot;commentBoxBorderWidth&quot;:0,&quot;commentBoxBorderColor&quot;:&quot;#808080&quot;,&quot;commentBoxBorderRadius&quot;:0,&quot;commentBoxShadow&quot;:false,&quot;commentBoxBackgroundColor&quot;:&quot;#ffffff00&quot;,&quot;commentBoxVarianceIcon&quot;:2,&quot;commentBoxShowVariance&quot;:1,&quot;showCrossTables&quot;:false,&quot;commentMarkersDataProperties&quot;:{},&quot;usedMeasuresCount&quot;:2,&quot;valueScenario&quot;:0,&quot;secondValueScenario&quot;:0,&quot;thirdValueScenario&quot;:0,&quot;fourthValueScenario&quot;:0,&quot;fifthValueScenario&quot;:0,&quot;sixthValueScenario&quot;:0,&quot;seventhValueScenario&quot;:0,&quot;valuePosition&quot;:0,&quot;secondValuePosition&quot;:0,&quot;thirdValuePosition&quot;:0,&quot;fourthValuePosition&quot;:0,&quot;fifthValuePosition&quot;:0,&quot;sixthValuePosition&quot;:0,&quot;seventhValuePosition&quot;:0,&quot;referenceScenario&quot;:1,&quot;secondReferenceScenario&quot;:1,&quot;thirdReferenceScenario&quot;:1,&quot;fourthReferenceScenario&quot;:1,&quot;fifthReferenceScenario&quot;:1,&quot;sixthReferenceScenario&quot;:1,&quot;seventhReferenceScenario&quot;:1,&quot;referencePosition&quot;:null,&quot;secondReferencePosition&quot;:null,&quot;thirdReferencePosition&quot;:null,&quot;fourthReferencePosition&quot;:null,&quot;fifthReferencePosition&quot;:null,&quot;sixthReferencePosition&quot;:null,&quot;seventhReferencePosition&quot;:null,&quot;calculations&quot;:[],&quot;scenarioOptions&quot;:{&quot;value&quot;:{&quot;index&quot;:0,&quot;scenario&quot;:0,&quot;fieldName&quot;:&quot;Total Revenue&quot;,&quot;position&quot;:null},&quot;reference&quot;:{&quot;index&quot;:1,&quot;scenario&quot;:1,&quot;fieldName&quot;:&quot;Total Target&quot;,&quot;position&quot;:null},&quot;secondReference&quot;:{&quot;index&quot;:null,&quot;scenario&quot;:null,&quot;fieldName&quot;:&quot;&quot;,&quot;position&quot;:null},&quot;thirdReference&quot;:{&quot;index&quot;:null,&quot;scenario&quot;:null,&quot;fieldName&quot;:&quot;&quot;,&quot;position&quot;:null},&quot;fourthReference&quot;:{&quot;index&quot;:null,&quot;scenario&quot;:null,&quot;fieldName&quot;:&quot;&quot;,&quot;position&quot;:null},&quot;fifthReference&quot;:{&quot;index&quot;:null,&quot;scenario&quot;:null,&quot;fieldName&quot;:&quot;&quot;,&quot;position&quot;:null},&quot;sixthReference&quot;:{&quot;index&quot;:null,&quot;scenario&quot;:null,&quot;fieldName&quot;:&quot;&quot;,&quot;position&quot;:null},&quot;seventhReference&quot;:{&quot;index&quot;:null,&quot;scenario&quot;:null,&quot;fieldName&quot;:&quot;&quot;,&quot;position&quot;:null},&quot;additionalMeasures&quot;:[],&quot;tooltips&quot;:[],&quot;comments&quot;:[]},&quot;dragStarted&quot;:false}"/>
  </we:properties>
  <we:bindings>
    <we:binding id="tablesPivotTableDataChangeEvent" type="matrix" appref="{760D8065-C367-4C6B-A75A-3C5FC4F767A1}"/>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rinterSettings" Target="../printerSettings/printerSettings2.bin"/><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60788-1E66-4D96-89A9-06BF3FD40EA3}">
  <dimension ref="B2:AA15"/>
  <sheetViews>
    <sheetView showGridLines="0" topLeftCell="N1" workbookViewId="0">
      <selection activeCell="Q13" sqref="Q13"/>
    </sheetView>
  </sheetViews>
  <sheetFormatPr defaultRowHeight="14.5" x14ac:dyDescent="0.35"/>
  <cols>
    <col min="2" max="2" width="12.7265625" bestFit="1" customWidth="1"/>
    <col min="3" max="3" width="9.26953125" bestFit="1" customWidth="1"/>
    <col min="4" max="4" width="11.90625" bestFit="1" customWidth="1"/>
    <col min="5" max="5" width="13.90625" bestFit="1" customWidth="1"/>
    <col min="6" max="6" width="15.1796875" bestFit="1" customWidth="1"/>
    <col min="7" max="7" width="11.54296875" bestFit="1" customWidth="1"/>
    <col min="8" max="8" width="11.08984375" bestFit="1" customWidth="1"/>
    <col min="9" max="9" width="11.90625" bestFit="1" customWidth="1"/>
    <col min="10" max="10" width="12.54296875" bestFit="1" customWidth="1"/>
    <col min="11" max="11" width="17" bestFit="1" customWidth="1"/>
    <col min="12" max="12" width="10.90625" bestFit="1" customWidth="1"/>
    <col min="17" max="17" width="13.7265625" bestFit="1" customWidth="1"/>
    <col min="18" max="18" width="12.7265625" bestFit="1" customWidth="1"/>
    <col min="19" max="25" width="10.90625" bestFit="1" customWidth="1"/>
    <col min="26" max="26" width="10.7265625" bestFit="1" customWidth="1"/>
    <col min="27" max="27" width="12.7265625" bestFit="1" customWidth="1"/>
    <col min="28" max="28" width="10.90625" bestFit="1" customWidth="1"/>
  </cols>
  <sheetData>
    <row r="2" spans="2:27" x14ac:dyDescent="0.35">
      <c r="B2" t="s">
        <v>0</v>
      </c>
      <c r="C2" t="s">
        <v>2</v>
      </c>
      <c r="D2" t="s">
        <v>3</v>
      </c>
      <c r="E2" t="s">
        <v>4</v>
      </c>
      <c r="F2" t="s">
        <v>5</v>
      </c>
      <c r="G2" t="s">
        <v>6</v>
      </c>
      <c r="H2" t="s">
        <v>7</v>
      </c>
      <c r="I2" t="s">
        <v>8</v>
      </c>
      <c r="J2" t="s">
        <v>9</v>
      </c>
      <c r="K2" t="s">
        <v>10</v>
      </c>
      <c r="L2" t="s">
        <v>11</v>
      </c>
      <c r="Q2" s="1" t="s">
        <v>23</v>
      </c>
      <c r="R2" t="s">
        <v>0</v>
      </c>
      <c r="S2" t="s">
        <v>11</v>
      </c>
      <c r="U2" t="str">
        <f>Q2</f>
        <v>Store Name</v>
      </c>
      <c r="V2" t="str">
        <f t="shared" ref="V2:W2" si="0">R2</f>
        <v>Total Revenue</v>
      </c>
      <c r="W2" t="str">
        <f t="shared" si="0"/>
        <v>Total Target</v>
      </c>
      <c r="Z2" s="1" t="s">
        <v>26</v>
      </c>
      <c r="AA2" t="s">
        <v>0</v>
      </c>
    </row>
    <row r="3" spans="2:27" x14ac:dyDescent="0.35">
      <c r="B3" s="9">
        <v>5446809.4700000202</v>
      </c>
      <c r="C3" s="9">
        <v>3149297.4099999927</v>
      </c>
      <c r="D3" s="9">
        <v>2297512.0600000275</v>
      </c>
      <c r="E3" s="3">
        <v>0.42180878047126164</v>
      </c>
      <c r="F3" s="4">
        <v>20000</v>
      </c>
      <c r="G3" s="9">
        <v>438297.51000000123</v>
      </c>
      <c r="H3" s="3">
        <v>8.0468669303389667E-2</v>
      </c>
      <c r="I3" s="4">
        <v>100</v>
      </c>
      <c r="J3" s="4">
        <v>606148</v>
      </c>
      <c r="K3" s="4">
        <v>48662</v>
      </c>
      <c r="L3" s="9">
        <v>5254990</v>
      </c>
      <c r="Q3" t="s">
        <v>13</v>
      </c>
      <c r="R3" s="2">
        <v>546574.63</v>
      </c>
      <c r="S3" s="5">
        <v>422011</v>
      </c>
      <c r="U3" t="str">
        <f t="shared" ref="U3:U12" si="1">Q3</f>
        <v>Barron-Fleming</v>
      </c>
      <c r="V3" s="4">
        <f t="shared" ref="V3:V12" si="2">R3</f>
        <v>546574.63</v>
      </c>
      <c r="W3" s="4">
        <f t="shared" ref="W3:W12" si="3">S3</f>
        <v>422011</v>
      </c>
      <c r="Z3" t="s">
        <v>27</v>
      </c>
      <c r="AA3" s="2">
        <v>444162.52000000014</v>
      </c>
    </row>
    <row r="4" spans="2:27" x14ac:dyDescent="0.35">
      <c r="Q4" t="s">
        <v>14</v>
      </c>
      <c r="R4" s="2">
        <v>526187</v>
      </c>
      <c r="S4" s="5">
        <v>600510</v>
      </c>
      <c r="U4" t="str">
        <f t="shared" si="1"/>
        <v>Berg-Trujillo</v>
      </c>
      <c r="V4" s="4">
        <f t="shared" si="2"/>
        <v>526187</v>
      </c>
      <c r="W4" s="4">
        <f t="shared" si="3"/>
        <v>600510</v>
      </c>
      <c r="Z4" t="s">
        <v>28</v>
      </c>
      <c r="AA4" s="2">
        <v>423741.52</v>
      </c>
    </row>
    <row r="5" spans="2:27" x14ac:dyDescent="0.35">
      <c r="Q5" t="s">
        <v>15</v>
      </c>
      <c r="R5" s="2">
        <v>548423.81999999995</v>
      </c>
      <c r="S5" s="5">
        <v>418186</v>
      </c>
      <c r="U5" t="str">
        <f t="shared" si="1"/>
        <v>Lee-Myers</v>
      </c>
      <c r="V5" s="4">
        <f t="shared" si="2"/>
        <v>548423.81999999995</v>
      </c>
      <c r="W5" s="4">
        <f t="shared" si="3"/>
        <v>418186</v>
      </c>
      <c r="Z5" t="s">
        <v>29</v>
      </c>
      <c r="AA5" s="2">
        <v>468344.26999999949</v>
      </c>
    </row>
    <row r="6" spans="2:27" x14ac:dyDescent="0.35">
      <c r="Q6" t="s">
        <v>16</v>
      </c>
      <c r="R6" s="2">
        <v>545095.25999999989</v>
      </c>
      <c r="S6" s="5">
        <v>419431</v>
      </c>
      <c r="U6" t="str">
        <f t="shared" si="1"/>
        <v>Lopez</v>
      </c>
      <c r="V6" s="4">
        <f t="shared" si="2"/>
        <v>545095.25999999989</v>
      </c>
      <c r="W6" s="4">
        <f t="shared" si="3"/>
        <v>419431</v>
      </c>
      <c r="Z6" t="s">
        <v>30</v>
      </c>
      <c r="AA6" s="2">
        <v>448652.76000000007</v>
      </c>
    </row>
    <row r="7" spans="2:27" x14ac:dyDescent="0.35">
      <c r="B7" s="10" t="s">
        <v>39</v>
      </c>
      <c r="C7" s="10" t="s">
        <v>24</v>
      </c>
      <c r="D7" s="10" t="s">
        <v>40</v>
      </c>
      <c r="E7" s="10" t="s">
        <v>41</v>
      </c>
      <c r="Q7" t="s">
        <v>17</v>
      </c>
      <c r="R7" s="2">
        <v>536475.9</v>
      </c>
      <c r="S7" s="5">
        <v>601307</v>
      </c>
      <c r="U7" t="str">
        <f t="shared" si="1"/>
        <v>Martinez</v>
      </c>
      <c r="V7" s="4">
        <f t="shared" si="2"/>
        <v>536475.9</v>
      </c>
      <c r="W7" s="4">
        <f t="shared" si="3"/>
        <v>601307</v>
      </c>
      <c r="Z7" t="s">
        <v>31</v>
      </c>
      <c r="AA7" s="2">
        <v>480720.64000000013</v>
      </c>
    </row>
    <row r="8" spans="2:27" ht="18.5" x14ac:dyDescent="0.45">
      <c r="B8">
        <f>GETPIVOTDATA("[Measures].[Total Revenue]",$B$2)</f>
        <v>5446809.4700000202</v>
      </c>
      <c r="C8">
        <f>GETPIVOTDATA("[Measures].[Total Target]",$B$2)</f>
        <v>5254990</v>
      </c>
      <c r="D8" s="14" t="str">
        <f>_xlfn.CONCAT(IF(((B8-C8)/C8)&gt;0,"▲","▼"),TEXT((B8-C8)/C8,"+0.0%;-0.0%"))</f>
        <v>▲+3.7%</v>
      </c>
      <c r="E8" s="11">
        <f>(B8-C8)/C8</f>
        <v>3.6502347292767488E-2</v>
      </c>
      <c r="Q8" t="s">
        <v>18</v>
      </c>
      <c r="R8" s="2">
        <v>547475.30000000005</v>
      </c>
      <c r="S8" s="5">
        <v>646080</v>
      </c>
      <c r="U8" t="str">
        <f t="shared" si="1"/>
        <v>Miller</v>
      </c>
      <c r="V8" s="4">
        <f t="shared" si="2"/>
        <v>547475.30000000005</v>
      </c>
      <c r="W8" s="4">
        <f t="shared" si="3"/>
        <v>646080</v>
      </c>
      <c r="Z8" t="s">
        <v>32</v>
      </c>
      <c r="AA8" s="2">
        <v>455501.13999999996</v>
      </c>
    </row>
    <row r="9" spans="2:27" x14ac:dyDescent="0.35">
      <c r="Q9" t="s">
        <v>19</v>
      </c>
      <c r="R9" s="2">
        <v>565168.15000000014</v>
      </c>
      <c r="S9" s="5">
        <v>445958</v>
      </c>
      <c r="U9" t="str">
        <f t="shared" si="1"/>
        <v>Myers-Lopez</v>
      </c>
      <c r="V9" s="4">
        <f t="shared" si="2"/>
        <v>565168.15000000014</v>
      </c>
      <c r="W9" s="4">
        <f t="shared" si="3"/>
        <v>445958</v>
      </c>
      <c r="Z9" t="s">
        <v>33</v>
      </c>
      <c r="AA9" s="2">
        <v>433725.86000000057</v>
      </c>
    </row>
    <row r="10" spans="2:27" x14ac:dyDescent="0.35">
      <c r="E10" s="12"/>
      <c r="Q10" t="s">
        <v>20</v>
      </c>
      <c r="R10" s="2">
        <v>536180.92999999993</v>
      </c>
      <c r="S10" s="5">
        <v>711271</v>
      </c>
      <c r="U10" t="str">
        <f t="shared" si="1"/>
        <v>Novak PLC</v>
      </c>
      <c r="V10" s="4">
        <f t="shared" si="2"/>
        <v>536180.92999999993</v>
      </c>
      <c r="W10" s="4">
        <f t="shared" si="3"/>
        <v>711271</v>
      </c>
      <c r="Z10" t="s">
        <v>34</v>
      </c>
      <c r="AA10" s="2">
        <v>485766.24999999977</v>
      </c>
    </row>
    <row r="11" spans="2:27" x14ac:dyDescent="0.35">
      <c r="E11" s="13"/>
      <c r="Q11" t="s">
        <v>21</v>
      </c>
      <c r="R11" s="2">
        <v>537047.05999999982</v>
      </c>
      <c r="S11" s="5">
        <v>485684</v>
      </c>
      <c r="U11" t="str">
        <f t="shared" si="1"/>
        <v>Thomas</v>
      </c>
      <c r="V11" s="4">
        <f t="shared" si="2"/>
        <v>537047.05999999982</v>
      </c>
      <c r="W11" s="4">
        <f t="shared" si="3"/>
        <v>485684</v>
      </c>
      <c r="Z11" t="s">
        <v>35</v>
      </c>
      <c r="AA11" s="2">
        <v>443447.4300000004</v>
      </c>
    </row>
    <row r="12" spans="2:27" x14ac:dyDescent="0.35">
      <c r="Q12" t="s">
        <v>22</v>
      </c>
      <c r="R12" s="2">
        <v>558181.42000000004</v>
      </c>
      <c r="S12" s="5">
        <v>504552</v>
      </c>
      <c r="U12" t="str">
        <f t="shared" si="1"/>
        <v>Valdez</v>
      </c>
      <c r="V12" s="4">
        <f t="shared" si="2"/>
        <v>558181.42000000004</v>
      </c>
      <c r="W12" s="4">
        <f t="shared" si="3"/>
        <v>504552</v>
      </c>
      <c r="Z12" t="s">
        <v>36</v>
      </c>
      <c r="AA12" s="2">
        <v>458984.37999999971</v>
      </c>
    </row>
    <row r="13" spans="2:27" x14ac:dyDescent="0.35">
      <c r="Z13" t="s">
        <v>37</v>
      </c>
      <c r="AA13" s="2">
        <v>462537.40999999939</v>
      </c>
    </row>
    <row r="14" spans="2:27" x14ac:dyDescent="0.35">
      <c r="Z14" t="s">
        <v>38</v>
      </c>
      <c r="AA14" s="2">
        <v>441225.2900000001</v>
      </c>
    </row>
    <row r="15" spans="2:27" x14ac:dyDescent="0.35">
      <c r="Z15" t="s">
        <v>1</v>
      </c>
      <c r="AA15" s="2">
        <v>5446809.4700000202</v>
      </c>
    </row>
  </sheetData>
  <conditionalFormatting sqref="D8">
    <cfRule type="expression" dxfId="7" priority="1">
      <formula>$E$8&lt;0</formula>
    </cfRule>
    <cfRule type="expression" dxfId="6" priority="2">
      <formula>$E$8&gt;0</formula>
    </cfRule>
  </conditionalFormatting>
  <pageMargins left="0.7" right="0.7" top="0.75" bottom="0.75" header="0.3" footer="0.3"/>
  <pageSetup orientation="portrait" r:id="rId4"/>
  <extLst>
    <ext xmlns:x15="http://schemas.microsoft.com/office/spreadsheetml/2010/11/main" uri="{F7C9EE02-42E1-4005-9D12-6889AFFD525C}">
      <x15:webExtensions xmlns:xm="http://schemas.microsoft.com/office/excel/2006/main">
        <x15:webExtension appRef="{760D8065-C367-4C6B-A75A-3C5FC4F767A1}">
          <xm:f>KPIs!$Q$2:$S$12</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47FC0-723F-4763-9CC3-511032BB02B7}">
  <dimension ref="B2:AK23"/>
  <sheetViews>
    <sheetView showGridLines="0" workbookViewId="0">
      <selection activeCell="F4" sqref="F4"/>
    </sheetView>
  </sheetViews>
  <sheetFormatPr defaultRowHeight="14.5" x14ac:dyDescent="0.35"/>
  <cols>
    <col min="2" max="2" width="8.81640625" bestFit="1" customWidth="1"/>
    <col min="3" max="3" width="12.7265625" bestFit="1" customWidth="1"/>
    <col min="4" max="4" width="10.90625" bestFit="1" customWidth="1"/>
    <col min="6" max="6" width="6.54296875" bestFit="1" customWidth="1"/>
    <col min="7" max="7" width="12.7265625" bestFit="1" customWidth="1"/>
    <col min="8" max="8" width="10.90625" bestFit="1" customWidth="1"/>
    <col min="9" max="9" width="8.1796875" bestFit="1" customWidth="1"/>
    <col min="11" max="11" width="6.54296875" bestFit="1" customWidth="1"/>
    <col min="12" max="12" width="8.08984375" bestFit="1" customWidth="1"/>
    <col min="13" max="13" width="12.453125" customWidth="1"/>
    <col min="14" max="14" width="12.453125" style="37" customWidth="1"/>
    <col min="16" max="16" width="12.7265625" bestFit="1" customWidth="1"/>
    <col min="17" max="17" width="10.90625" bestFit="1" customWidth="1"/>
    <col min="18" max="18" width="11.08984375" bestFit="1" customWidth="1"/>
    <col min="20" max="20" width="12.36328125" bestFit="1" customWidth="1"/>
    <col min="21" max="21" width="12.7265625" bestFit="1" customWidth="1"/>
    <col min="22" max="22" width="13.81640625" bestFit="1" customWidth="1"/>
    <col min="24" max="24" width="12.453125" style="37" customWidth="1"/>
    <col min="26" max="26" width="9.7265625" bestFit="1" customWidth="1"/>
    <col min="27" max="27" width="12.7265625" bestFit="1" customWidth="1"/>
    <col min="28" max="28" width="13.81640625" bestFit="1" customWidth="1"/>
    <col min="32" max="32" width="12.453125" style="37" customWidth="1"/>
    <col min="34" max="34" width="10.90625" bestFit="1" customWidth="1"/>
    <col min="35" max="35" width="12.7265625" bestFit="1" customWidth="1"/>
    <col min="36" max="36" width="13.81640625" bestFit="1" customWidth="1"/>
  </cols>
  <sheetData>
    <row r="2" spans="2:37" x14ac:dyDescent="0.35">
      <c r="B2" s="15" t="s">
        <v>26</v>
      </c>
      <c r="C2" s="16" t="s">
        <v>0</v>
      </c>
      <c r="D2" s="16" t="s">
        <v>11</v>
      </c>
      <c r="F2" s="21" t="str">
        <f>B2</f>
        <v>Month</v>
      </c>
      <c r="G2" s="21" t="str">
        <f>C2</f>
        <v>Total Revenue</v>
      </c>
      <c r="H2" s="21" t="str">
        <f t="shared" ref="H2" si="0">D2</f>
        <v>Total Target</v>
      </c>
      <c r="I2" s="21" t="s">
        <v>42</v>
      </c>
      <c r="K2" s="21" t="str">
        <f>F2</f>
        <v>Month</v>
      </c>
      <c r="L2" s="21" t="s">
        <v>40</v>
      </c>
      <c r="P2" s="16" t="s">
        <v>0</v>
      </c>
      <c r="Q2" s="16" t="s">
        <v>11</v>
      </c>
      <c r="T2" s="15" t="s">
        <v>45</v>
      </c>
      <c r="U2" s="16" t="s">
        <v>0</v>
      </c>
      <c r="V2" s="16" t="s">
        <v>48</v>
      </c>
      <c r="Z2" s="15" t="s">
        <v>49</v>
      </c>
      <c r="AA2" s="16" t="s">
        <v>0</v>
      </c>
      <c r="AB2" s="16" t="s">
        <v>48</v>
      </c>
      <c r="AH2" s="15" t="s">
        <v>46</v>
      </c>
      <c r="AI2" s="16" t="s">
        <v>0</v>
      </c>
      <c r="AJ2" s="16" t="s">
        <v>48</v>
      </c>
    </row>
    <row r="3" spans="2:37" x14ac:dyDescent="0.35">
      <c r="B3" s="16" t="s">
        <v>27</v>
      </c>
      <c r="C3" s="17">
        <v>35262.799999999996</v>
      </c>
      <c r="D3" s="17">
        <v>44340</v>
      </c>
      <c r="F3" s="16" t="str">
        <f t="shared" ref="F3:F14" si="1">B3</f>
        <v>Jan</v>
      </c>
      <c r="G3" s="17">
        <f t="shared" ref="G3:G14" si="2">C3</f>
        <v>35262.799999999996</v>
      </c>
      <c r="H3" s="17">
        <f t="shared" ref="H3:H14" si="3">D3</f>
        <v>44340</v>
      </c>
      <c r="I3" s="17" t="str">
        <f t="shared" ref="I3:I14" si="4">IF(G3=Large_1,G3,IF(G3=Large_2,G3,""))</f>
        <v/>
      </c>
      <c r="K3" s="16" t="str">
        <f t="shared" ref="K3:K14" si="5">F3</f>
        <v>Jan</v>
      </c>
      <c r="L3" s="19">
        <f>(G3-H3)/H3</f>
        <v>-0.20471808750563836</v>
      </c>
      <c r="M3" s="20"/>
      <c r="N3" s="38"/>
      <c r="P3" s="35">
        <v>558181.42000000004</v>
      </c>
      <c r="Q3" s="35">
        <v>504552</v>
      </c>
      <c r="R3" s="11">
        <f>(P3-Q3)/Q3</f>
        <v>0.10629116523173041</v>
      </c>
      <c r="T3" s="16" t="s">
        <v>46</v>
      </c>
      <c r="U3" s="35">
        <v>403067.29999999981</v>
      </c>
      <c r="V3" s="18">
        <v>0.72210805583603943</v>
      </c>
      <c r="X3" s="38"/>
      <c r="Z3" s="16" t="s">
        <v>50</v>
      </c>
      <c r="AA3" s="35">
        <v>129875.35999999994</v>
      </c>
      <c r="AB3" s="40"/>
      <c r="AF3" s="38"/>
      <c r="AH3" s="16" t="s">
        <v>58</v>
      </c>
      <c r="AI3" s="35">
        <v>76583.930000000022</v>
      </c>
      <c r="AJ3" s="40"/>
    </row>
    <row r="4" spans="2:37" x14ac:dyDescent="0.35">
      <c r="B4" s="16" t="s">
        <v>28</v>
      </c>
      <c r="C4" s="17">
        <v>43872.489999999991</v>
      </c>
      <c r="D4" s="17">
        <v>42881</v>
      </c>
      <c r="F4" s="16" t="str">
        <f t="shared" si="1"/>
        <v>Feb</v>
      </c>
      <c r="G4" s="17">
        <f t="shared" si="2"/>
        <v>43872.489999999991</v>
      </c>
      <c r="H4" s="17">
        <f t="shared" si="3"/>
        <v>42881</v>
      </c>
      <c r="I4" s="17" t="str">
        <f t="shared" si="4"/>
        <v/>
      </c>
      <c r="K4" s="16" t="str">
        <f t="shared" si="5"/>
        <v>Feb</v>
      </c>
      <c r="L4" s="19">
        <f t="shared" ref="L4:L14" si="6">(G4-H4)/H4</f>
        <v>2.3121895478183593E-2</v>
      </c>
      <c r="M4" s="20"/>
      <c r="N4" s="38"/>
      <c r="T4" s="16" t="s">
        <v>47</v>
      </c>
      <c r="U4" s="35">
        <v>155114.12000000008</v>
      </c>
      <c r="V4" s="18">
        <v>0.27789194416396029</v>
      </c>
      <c r="X4" s="38"/>
      <c r="Z4" s="16" t="s">
        <v>51</v>
      </c>
      <c r="AA4" s="35">
        <v>140546.08000000002</v>
      </c>
      <c r="AB4" s="40">
        <v>8.2161235202736521E-2</v>
      </c>
      <c r="AF4" s="38"/>
      <c r="AH4" s="16" t="s">
        <v>59</v>
      </c>
      <c r="AI4" s="35">
        <v>77556.669999999925</v>
      </c>
      <c r="AJ4" s="40">
        <v>1.270162030075896E-2</v>
      </c>
    </row>
    <row r="5" spans="2:37" x14ac:dyDescent="0.35">
      <c r="B5" s="16" t="s">
        <v>29</v>
      </c>
      <c r="C5" s="17">
        <v>50740.07</v>
      </c>
      <c r="D5" s="17">
        <v>42066</v>
      </c>
      <c r="F5" s="16" t="str">
        <f t="shared" si="1"/>
        <v>Mar</v>
      </c>
      <c r="G5" s="17">
        <f t="shared" si="2"/>
        <v>50740.07</v>
      </c>
      <c r="H5" s="17">
        <f t="shared" si="3"/>
        <v>42066</v>
      </c>
      <c r="I5" s="17" t="str">
        <f t="shared" si="4"/>
        <v/>
      </c>
      <c r="K5" s="16" t="str">
        <f t="shared" si="5"/>
        <v>Mar</v>
      </c>
      <c r="L5" s="19">
        <f t="shared" si="6"/>
        <v>0.20620144534778681</v>
      </c>
      <c r="M5" s="20"/>
      <c r="N5" s="38"/>
      <c r="X5" s="38"/>
      <c r="Z5" s="16" t="s">
        <v>52</v>
      </c>
      <c r="AA5" s="35">
        <v>141778.32999999993</v>
      </c>
      <c r="AB5" s="40">
        <v>8.7675871144888042E-3</v>
      </c>
      <c r="AF5" s="38"/>
      <c r="AH5" s="16" t="s">
        <v>60</v>
      </c>
      <c r="AI5" s="35">
        <v>84804.000000000044</v>
      </c>
      <c r="AJ5" s="40">
        <v>9.3445605645525079E-2</v>
      </c>
    </row>
    <row r="6" spans="2:37" ht="18.5" x14ac:dyDescent="0.45">
      <c r="B6" s="16" t="s">
        <v>30</v>
      </c>
      <c r="C6" s="17">
        <v>41515.379999999997</v>
      </c>
      <c r="D6" s="17">
        <v>48982</v>
      </c>
      <c r="F6" s="16" t="str">
        <f t="shared" si="1"/>
        <v>Apr</v>
      </c>
      <c r="G6" s="17">
        <f t="shared" si="2"/>
        <v>41515.379999999997</v>
      </c>
      <c r="H6" s="17">
        <f t="shared" si="3"/>
        <v>48982</v>
      </c>
      <c r="I6" s="17" t="str">
        <f t="shared" si="4"/>
        <v/>
      </c>
      <c r="K6" s="16" t="str">
        <f t="shared" si="5"/>
        <v>Apr</v>
      </c>
      <c r="L6" s="19">
        <f t="shared" si="6"/>
        <v>-0.1524359968968193</v>
      </c>
      <c r="M6" s="20"/>
      <c r="N6" s="38"/>
      <c r="P6" t="s">
        <v>40</v>
      </c>
      <c r="Q6" s="36" t="str">
        <f>_xlfn.CONCAT(IF(((P3-Q3)/Q3)&gt;0,"▲","▼"),TEXT((P3-Q3)/Q3,"+0.0%;-0.0%"))</f>
        <v>▲+10.6%</v>
      </c>
      <c r="X6" s="38"/>
      <c r="Z6" s="16" t="s">
        <v>53</v>
      </c>
      <c r="AA6" s="35">
        <v>145981.65000000008</v>
      </c>
      <c r="AB6" s="40">
        <v>2.9647125904220726E-2</v>
      </c>
      <c r="AF6" s="38"/>
      <c r="AH6" s="16" t="s">
        <v>61</v>
      </c>
      <c r="AI6" s="35">
        <v>80319.860000000044</v>
      </c>
      <c r="AJ6" s="40">
        <v>-5.2876515258714181E-2</v>
      </c>
    </row>
    <row r="7" spans="2:37" x14ac:dyDescent="0.35">
      <c r="B7" s="16" t="s">
        <v>31</v>
      </c>
      <c r="C7" s="17">
        <v>51107.020000000004</v>
      </c>
      <c r="D7" s="17">
        <v>48235</v>
      </c>
      <c r="F7" s="16" t="str">
        <f t="shared" si="1"/>
        <v>May</v>
      </c>
      <c r="G7" s="17">
        <f t="shared" si="2"/>
        <v>51107.020000000004</v>
      </c>
      <c r="H7" s="17">
        <f t="shared" si="3"/>
        <v>48235</v>
      </c>
      <c r="I7" s="17" t="str">
        <f t="shared" si="4"/>
        <v/>
      </c>
      <c r="K7" s="16" t="str">
        <f t="shared" si="5"/>
        <v>May</v>
      </c>
      <c r="L7" s="19">
        <f t="shared" si="6"/>
        <v>5.9542241111226371E-2</v>
      </c>
      <c r="M7" s="20"/>
      <c r="N7" s="38"/>
      <c r="X7" s="38"/>
      <c r="AF7" s="38"/>
      <c r="AH7" s="16" t="s">
        <v>62</v>
      </c>
      <c r="AI7" s="35">
        <v>79252.449999999953</v>
      </c>
      <c r="AJ7" s="40">
        <v>-1.3289490295427435E-2</v>
      </c>
    </row>
    <row r="8" spans="2:37" x14ac:dyDescent="0.35">
      <c r="B8" s="16" t="s">
        <v>32</v>
      </c>
      <c r="C8" s="17">
        <v>47923.68</v>
      </c>
      <c r="D8" s="17">
        <v>36104</v>
      </c>
      <c r="F8" s="16" t="str">
        <f t="shared" si="1"/>
        <v>Jun</v>
      </c>
      <c r="G8" s="17">
        <f t="shared" si="2"/>
        <v>47923.68</v>
      </c>
      <c r="H8" s="17">
        <f t="shared" si="3"/>
        <v>36104</v>
      </c>
      <c r="I8" s="17" t="str">
        <f t="shared" si="4"/>
        <v/>
      </c>
      <c r="K8" s="16" t="str">
        <f t="shared" si="5"/>
        <v>Jun</v>
      </c>
      <c r="L8" s="19">
        <f t="shared" si="6"/>
        <v>0.3273786838023488</v>
      </c>
      <c r="M8" s="20"/>
      <c r="N8" s="38"/>
      <c r="X8" s="38"/>
      <c r="AF8" s="38"/>
      <c r="AH8" s="16" t="s">
        <v>63</v>
      </c>
      <c r="AI8" s="35">
        <v>81134.320000000022</v>
      </c>
      <c r="AJ8" s="40">
        <v>2.3745259610271598E-2</v>
      </c>
    </row>
    <row r="9" spans="2:37" x14ac:dyDescent="0.35">
      <c r="B9" s="16" t="s">
        <v>33</v>
      </c>
      <c r="C9" s="17">
        <v>44994.920000000006</v>
      </c>
      <c r="D9" s="17">
        <v>37716</v>
      </c>
      <c r="F9" s="16" t="str">
        <f t="shared" si="1"/>
        <v>Jul</v>
      </c>
      <c r="G9" s="17">
        <f t="shared" si="2"/>
        <v>44994.920000000006</v>
      </c>
      <c r="H9" s="17">
        <f t="shared" si="3"/>
        <v>37716</v>
      </c>
      <c r="I9" s="17" t="str">
        <f t="shared" si="4"/>
        <v/>
      </c>
      <c r="K9" s="16" t="str">
        <f t="shared" si="5"/>
        <v>Jul</v>
      </c>
      <c r="L9" s="19">
        <f t="shared" si="6"/>
        <v>0.19299289426238217</v>
      </c>
      <c r="M9" s="20"/>
      <c r="N9" s="38"/>
      <c r="X9" s="38"/>
      <c r="Z9" s="10" t="s">
        <v>56</v>
      </c>
      <c r="AF9" s="38"/>
      <c r="AH9" s="16" t="s">
        <v>64</v>
      </c>
      <c r="AI9" s="35">
        <v>78530.189999999973</v>
      </c>
      <c r="AJ9" s="40">
        <v>-3.2096528324882093E-2</v>
      </c>
    </row>
    <row r="10" spans="2:37" x14ac:dyDescent="0.35">
      <c r="B10" s="16" t="s">
        <v>34</v>
      </c>
      <c r="C10" s="17">
        <v>53365.85</v>
      </c>
      <c r="D10" s="17">
        <v>39764</v>
      </c>
      <c r="F10" s="16" t="str">
        <f t="shared" si="1"/>
        <v>Aug</v>
      </c>
      <c r="G10" s="17">
        <f t="shared" si="2"/>
        <v>53365.85</v>
      </c>
      <c r="H10" s="17">
        <f t="shared" si="3"/>
        <v>39764</v>
      </c>
      <c r="I10" s="17">
        <f t="shared" si="4"/>
        <v>53365.85</v>
      </c>
      <c r="K10" s="16" t="str">
        <f t="shared" si="5"/>
        <v>Aug</v>
      </c>
      <c r="L10" s="19">
        <f t="shared" si="6"/>
        <v>0.34206443013781307</v>
      </c>
      <c r="M10" s="20"/>
      <c r="N10" s="38"/>
      <c r="X10" s="38"/>
      <c r="Z10" s="39" t="str">
        <f>Z2</f>
        <v>Quarter</v>
      </c>
      <c r="AA10" s="39" t="str">
        <f>AA2</f>
        <v>Total Revenue</v>
      </c>
      <c r="AB10" s="39" t="s">
        <v>55</v>
      </c>
      <c r="AC10" s="39" t="s">
        <v>54</v>
      </c>
      <c r="AD10" s="39" t="s">
        <v>42</v>
      </c>
      <c r="AF10" s="38"/>
    </row>
    <row r="11" spans="2:37" x14ac:dyDescent="0.35">
      <c r="B11" s="16" t="s">
        <v>35</v>
      </c>
      <c r="C11" s="17">
        <v>43417.55999999999</v>
      </c>
      <c r="D11" s="17">
        <v>35794</v>
      </c>
      <c r="F11" s="16" t="str">
        <f t="shared" si="1"/>
        <v>Sep</v>
      </c>
      <c r="G11" s="17">
        <f t="shared" si="2"/>
        <v>43417.55999999999</v>
      </c>
      <c r="H11" s="17">
        <f t="shared" si="3"/>
        <v>35794</v>
      </c>
      <c r="I11" s="17" t="str">
        <f t="shared" si="4"/>
        <v/>
      </c>
      <c r="K11" s="16" t="str">
        <f t="shared" si="5"/>
        <v>Sep</v>
      </c>
      <c r="L11" s="19">
        <f t="shared" si="6"/>
        <v>0.21298429904453234</v>
      </c>
      <c r="M11" s="20"/>
      <c r="N11" s="38"/>
      <c r="X11" s="38"/>
      <c r="Z11" s="16" t="str">
        <f t="shared" ref="Z11:AA11" si="7">Z3</f>
        <v>Q1</v>
      </c>
      <c r="AA11" s="35">
        <f t="shared" si="7"/>
        <v>129875.35999999994</v>
      </c>
      <c r="AB11" s="40">
        <f>AB3</f>
        <v>0</v>
      </c>
      <c r="AC11" s="35">
        <f>AVERAGE($AA$11:$AA$14)</f>
        <v>139545.35499999998</v>
      </c>
      <c r="AD11" s="35" t="str">
        <f>IF(AA11&gt;AC11,AA11,"")</f>
        <v/>
      </c>
      <c r="AF11" s="38"/>
    </row>
    <row r="12" spans="2:37" x14ac:dyDescent="0.35">
      <c r="B12" s="16" t="s">
        <v>36</v>
      </c>
      <c r="C12" s="17">
        <v>54163.929999999986</v>
      </c>
      <c r="D12" s="17">
        <v>30095</v>
      </c>
      <c r="F12" s="16" t="str">
        <f t="shared" si="1"/>
        <v>Oct</v>
      </c>
      <c r="G12" s="17">
        <f t="shared" si="2"/>
        <v>54163.929999999986</v>
      </c>
      <c r="H12" s="17">
        <f t="shared" si="3"/>
        <v>30095</v>
      </c>
      <c r="I12" s="17">
        <f t="shared" si="4"/>
        <v>54163.929999999986</v>
      </c>
      <c r="K12" s="16" t="str">
        <f t="shared" si="5"/>
        <v>Oct</v>
      </c>
      <c r="L12" s="19">
        <f t="shared" si="6"/>
        <v>0.7997650772553575</v>
      </c>
      <c r="M12" s="20"/>
      <c r="N12" s="38"/>
      <c r="X12" s="38"/>
      <c r="Z12" s="16" t="str">
        <f t="shared" ref="Z12:AA12" si="8">Z4</f>
        <v>Q2</v>
      </c>
      <c r="AA12" s="35">
        <f t="shared" si="8"/>
        <v>140546.08000000002</v>
      </c>
      <c r="AB12" s="40">
        <f>AB4</f>
        <v>8.2161235202736521E-2</v>
      </c>
      <c r="AC12" s="35">
        <f t="shared" ref="AC12:AC14" si="9">AVERAGE($AA$11:$AA$14)</f>
        <v>139545.35499999998</v>
      </c>
      <c r="AD12" s="35">
        <f>IF(AA12&gt;AC12,AA12,"")</f>
        <v>140546.08000000002</v>
      </c>
      <c r="AF12" s="38"/>
    </row>
    <row r="13" spans="2:37" x14ac:dyDescent="0.35">
      <c r="B13" s="16" t="s">
        <v>37</v>
      </c>
      <c r="C13" s="17">
        <v>44187.32</v>
      </c>
      <c r="D13" s="17">
        <v>36306</v>
      </c>
      <c r="F13" s="16" t="str">
        <f t="shared" si="1"/>
        <v>Nov</v>
      </c>
      <c r="G13" s="17">
        <f t="shared" si="2"/>
        <v>44187.32</v>
      </c>
      <c r="H13" s="17">
        <f t="shared" si="3"/>
        <v>36306</v>
      </c>
      <c r="I13" s="17" t="str">
        <f t="shared" si="4"/>
        <v/>
      </c>
      <c r="K13" s="16" t="str">
        <f t="shared" si="5"/>
        <v>Nov</v>
      </c>
      <c r="L13" s="19">
        <f t="shared" si="6"/>
        <v>0.21708037239023853</v>
      </c>
      <c r="M13" s="20"/>
      <c r="N13" s="38"/>
      <c r="X13" s="38"/>
      <c r="Z13" s="16" t="str">
        <f t="shared" ref="Z13:AB13" si="10">Z5</f>
        <v>Q3</v>
      </c>
      <c r="AA13" s="35">
        <f t="shared" si="10"/>
        <v>141778.32999999993</v>
      </c>
      <c r="AB13" s="40">
        <f t="shared" si="10"/>
        <v>8.7675871144888042E-3</v>
      </c>
      <c r="AC13" s="35">
        <f t="shared" si="9"/>
        <v>139545.35499999998</v>
      </c>
      <c r="AD13" s="35">
        <f>IF(AA13&gt;AC13,AA13,"")</f>
        <v>141778.32999999993</v>
      </c>
      <c r="AF13" s="38"/>
      <c r="AH13" s="41" t="str">
        <f>AH2</f>
        <v>Weekday</v>
      </c>
      <c r="AI13" s="41" t="str">
        <f>AI2</f>
        <v>Total Revenue</v>
      </c>
      <c r="AJ13" s="41" t="s">
        <v>54</v>
      </c>
      <c r="AK13" s="41" t="s">
        <v>42</v>
      </c>
    </row>
    <row r="14" spans="2:37" x14ac:dyDescent="0.35">
      <c r="B14" s="16" t="s">
        <v>38</v>
      </c>
      <c r="C14" s="17">
        <v>47630.400000000009</v>
      </c>
      <c r="D14" s="17">
        <v>62269</v>
      </c>
      <c r="F14" s="16" t="str">
        <f t="shared" si="1"/>
        <v>Dec</v>
      </c>
      <c r="G14" s="17">
        <f t="shared" si="2"/>
        <v>47630.400000000009</v>
      </c>
      <c r="H14" s="17">
        <f t="shared" si="3"/>
        <v>62269</v>
      </c>
      <c r="I14" s="17" t="str">
        <f t="shared" si="4"/>
        <v/>
      </c>
      <c r="K14" s="16" t="str">
        <f t="shared" si="5"/>
        <v>Dec</v>
      </c>
      <c r="L14" s="19">
        <f t="shared" si="6"/>
        <v>-0.23508647962870757</v>
      </c>
      <c r="M14" s="20"/>
      <c r="N14" s="38"/>
      <c r="X14" s="38"/>
      <c r="Z14" s="16" t="str">
        <f t="shared" ref="Z14:AB14" si="11">Z6</f>
        <v>Q4</v>
      </c>
      <c r="AA14" s="35">
        <f t="shared" si="11"/>
        <v>145981.65000000008</v>
      </c>
      <c r="AB14" s="40">
        <f t="shared" si="11"/>
        <v>2.9647125904220726E-2</v>
      </c>
      <c r="AC14" s="35">
        <f t="shared" si="9"/>
        <v>139545.35499999998</v>
      </c>
      <c r="AD14" s="35">
        <f>IF(AA14&gt;AC14,AA14,"")</f>
        <v>145981.65000000008</v>
      </c>
      <c r="AF14" s="38"/>
      <c r="AH14" s="16" t="str">
        <f t="shared" ref="AH14:AI14" si="12">AH3</f>
        <v>Sun</v>
      </c>
      <c r="AI14" s="35">
        <f t="shared" si="12"/>
        <v>76583.930000000022</v>
      </c>
      <c r="AJ14" s="35">
        <f>AVERAGE($AI$14:$AI$20)</f>
        <v>79740.202857142853</v>
      </c>
      <c r="AK14" s="35" t="str">
        <f>IF(AI14&gt;AJ14,AI14,"")</f>
        <v/>
      </c>
    </row>
    <row r="15" spans="2:37" x14ac:dyDescent="0.35">
      <c r="AH15" s="16" t="str">
        <f t="shared" ref="AH15:AI15" si="13">AH4</f>
        <v>Mon</v>
      </c>
      <c r="AI15" s="35">
        <f t="shared" si="13"/>
        <v>77556.669999999925</v>
      </c>
      <c r="AJ15" s="35">
        <f t="shared" ref="AJ15:AJ20" si="14">AVERAGE($AI$14:$AI$20)</f>
        <v>79740.202857142853</v>
      </c>
      <c r="AK15" s="35" t="str">
        <f t="shared" ref="AK15:AK20" si="15">IF(AI15&gt;AJ15,AI15,"")</f>
        <v/>
      </c>
    </row>
    <row r="16" spans="2:37" x14ac:dyDescent="0.35">
      <c r="G16">
        <v>1</v>
      </c>
      <c r="H16" s="17">
        <f>LARGE($G$3:$G$14,G16)</f>
        <v>54163.929999999986</v>
      </c>
      <c r="I16" t="s">
        <v>43</v>
      </c>
      <c r="Z16" t="s">
        <v>57</v>
      </c>
      <c r="AH16" s="16" t="str">
        <f t="shared" ref="AH16:AI16" si="16">AH5</f>
        <v>Tue</v>
      </c>
      <c r="AI16" s="35">
        <f t="shared" si="16"/>
        <v>84804.000000000044</v>
      </c>
      <c r="AJ16" s="35">
        <f t="shared" si="14"/>
        <v>79740.202857142853</v>
      </c>
      <c r="AK16" s="35">
        <f t="shared" si="15"/>
        <v>84804.000000000044</v>
      </c>
    </row>
    <row r="17" spans="7:37" x14ac:dyDescent="0.35">
      <c r="G17">
        <v>2</v>
      </c>
      <c r="H17" s="17">
        <f>LARGE($G$3:$G$14,G17)</f>
        <v>53365.85</v>
      </c>
      <c r="I17" t="s">
        <v>44</v>
      </c>
      <c r="Z17" t="str">
        <f>_xlfn.TEXTJOIN(" ",,"The dotted line represents the average revenue of",TEXT(AC11,"$#,#"))</f>
        <v>The dotted line represents the average revenue of $139,545</v>
      </c>
      <c r="AH17" s="16" t="str">
        <f t="shared" ref="AH17:AI17" si="17">AH6</f>
        <v>Wed</v>
      </c>
      <c r="AI17" s="35">
        <f t="shared" si="17"/>
        <v>80319.860000000044</v>
      </c>
      <c r="AJ17" s="35">
        <f t="shared" si="14"/>
        <v>79740.202857142853</v>
      </c>
      <c r="AK17" s="35">
        <f t="shared" si="15"/>
        <v>80319.860000000044</v>
      </c>
    </row>
    <row r="18" spans="7:37" x14ac:dyDescent="0.35">
      <c r="AH18" s="16" t="str">
        <f t="shared" ref="AH18:AI18" si="18">AH7</f>
        <v>Thu</v>
      </c>
      <c r="AI18" s="35">
        <f t="shared" si="18"/>
        <v>79252.449999999953</v>
      </c>
      <c r="AJ18" s="35">
        <f t="shared" si="14"/>
        <v>79740.202857142853</v>
      </c>
      <c r="AK18" s="35" t="str">
        <f t="shared" si="15"/>
        <v/>
      </c>
    </row>
    <row r="19" spans="7:37" x14ac:dyDescent="0.35">
      <c r="AH19" s="16" t="str">
        <f t="shared" ref="AH19:AI19" si="19">AH8</f>
        <v>Fri</v>
      </c>
      <c r="AI19" s="35">
        <f t="shared" si="19"/>
        <v>81134.320000000022</v>
      </c>
      <c r="AJ19" s="35">
        <f t="shared" si="14"/>
        <v>79740.202857142853</v>
      </c>
      <c r="AK19" s="35">
        <f t="shared" si="15"/>
        <v>81134.320000000022</v>
      </c>
    </row>
    <row r="20" spans="7:37" x14ac:dyDescent="0.35">
      <c r="AH20" s="16" t="str">
        <f>AH9</f>
        <v>Sat</v>
      </c>
      <c r="AI20" s="35">
        <f>AI9</f>
        <v>78530.189999999973</v>
      </c>
      <c r="AJ20" s="35">
        <f t="shared" si="14"/>
        <v>79740.202857142853</v>
      </c>
      <c r="AK20" s="35" t="str">
        <f t="shared" si="15"/>
        <v/>
      </c>
    </row>
    <row r="22" spans="7:37" x14ac:dyDescent="0.35">
      <c r="AH22" t="s">
        <v>57</v>
      </c>
    </row>
    <row r="23" spans="7:37" x14ac:dyDescent="0.35">
      <c r="AH23" t="str">
        <f>_xlfn.TEXTJOIN(" ",,"The dotted line represents the average revenue of",TEXT(AJ14,"$#,#"))</f>
        <v>The dotted line represents the average revenue of $79,740</v>
      </c>
    </row>
  </sheetData>
  <conditionalFormatting sqref="Q6">
    <cfRule type="expression" dxfId="5" priority="1">
      <formula>$R$3&lt;0</formula>
    </cfRule>
    <cfRule type="expression" dxfId="4" priority="3">
      <formula>$R$3&gt;0</formula>
    </cfRule>
    <cfRule type="expression" dxfId="3" priority="4">
      <formula>$E$8&lt;0</formula>
    </cfRule>
    <cfRule type="expression" dxfId="2" priority="5">
      <formula>$E$8&gt;0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3C089-9A6F-4D02-B4D8-F58CA93599E7}">
  <dimension ref="B2:U28"/>
  <sheetViews>
    <sheetView showGridLines="0" workbookViewId="0">
      <selection activeCell="P36" sqref="P36"/>
    </sheetView>
  </sheetViews>
  <sheetFormatPr defaultRowHeight="14.5" x14ac:dyDescent="0.35"/>
  <cols>
    <col min="5" max="14" width="1.54296875" customWidth="1"/>
  </cols>
  <sheetData>
    <row r="2" spans="2:21" x14ac:dyDescent="0.35">
      <c r="B2" t="s">
        <v>46</v>
      </c>
      <c r="C2" s="22">
        <f>GETPIVOTDATA("[__Xl2].[Measures].[Total Revenue]",'TimeFrame Analysis'!$T$2,"[dim_date].[Week Type]","[dim_date].[Week Type].&amp;[Weekday]")</f>
        <v>0.72210805583603943</v>
      </c>
      <c r="D2" s="35">
        <f>GETPIVOTDATA("[Measures].[Total Revenue]",'TimeFrame Analysis'!$T$2,"[dim_date].[Week Type]","[dim_date].[Week Type].&amp;[Weekday]")</f>
        <v>403067.29999999981</v>
      </c>
    </row>
    <row r="3" spans="2:21" x14ac:dyDescent="0.35">
      <c r="B3" t="s">
        <v>47</v>
      </c>
      <c r="C3" s="22">
        <f>GETPIVOTDATA("[__Xl2].[Measures].[Total Revenue]",'TimeFrame Analysis'!$T$2,"[dim_date].[Week Type]","[dim_date].[Week Type].&amp;[Weekend]")</f>
        <v>0.27789194416396029</v>
      </c>
      <c r="D3" s="35">
        <f>GETPIVOTDATA("[Measures].[Total Revenue]",'TimeFrame Analysis'!$T$2,"[dim_date].[Week Type]","[dim_date].[Week Type].&amp;[Weekend]")</f>
        <v>155114.12000000008</v>
      </c>
    </row>
    <row r="5" spans="2:21" x14ac:dyDescent="0.35">
      <c r="D5" t="s">
        <v>46</v>
      </c>
    </row>
    <row r="6" spans="2:21" ht="7.5" customHeight="1" thickBot="1" x14ac:dyDescent="0.4">
      <c r="E6" s="26">
        <f>E7+10</f>
        <v>91</v>
      </c>
      <c r="F6" s="27">
        <f t="shared" ref="F6" si="0">F7+10</f>
        <v>92</v>
      </c>
      <c r="G6" s="27">
        <f t="shared" ref="G6" si="1">G7+10</f>
        <v>93</v>
      </c>
      <c r="H6" s="27">
        <f t="shared" ref="H6" si="2">H7+10</f>
        <v>94</v>
      </c>
      <c r="I6" s="27">
        <f t="shared" ref="I6" si="3">I7+10</f>
        <v>95</v>
      </c>
      <c r="J6" s="27">
        <f t="shared" ref="J6" si="4">J7+10</f>
        <v>96</v>
      </c>
      <c r="K6" s="27">
        <f t="shared" ref="K6" si="5">K7+10</f>
        <v>97</v>
      </c>
      <c r="L6" s="27">
        <f t="shared" ref="L6" si="6">L7+10</f>
        <v>98</v>
      </c>
      <c r="M6" s="27">
        <f t="shared" ref="M6" si="7">M7+10</f>
        <v>99</v>
      </c>
      <c r="N6" s="28">
        <f t="shared" ref="N6" si="8">N7+10</f>
        <v>100</v>
      </c>
      <c r="P6" s="13"/>
      <c r="Q6" s="12"/>
      <c r="R6" s="23"/>
      <c r="S6" s="7"/>
      <c r="T6" s="24"/>
      <c r="U6" s="25"/>
    </row>
    <row r="7" spans="2:21" ht="7.5" customHeight="1" thickBot="1" x14ac:dyDescent="0.4">
      <c r="E7" s="29">
        <f t="shared" ref="E7" si="9">E8+10</f>
        <v>81</v>
      </c>
      <c r="F7" s="30">
        <f t="shared" ref="F7:F8" si="10">F8+10</f>
        <v>82</v>
      </c>
      <c r="G7" s="30">
        <f t="shared" ref="G7:G8" si="11">G8+10</f>
        <v>83</v>
      </c>
      <c r="H7" s="30">
        <f t="shared" ref="H7:H8" si="12">H8+10</f>
        <v>84</v>
      </c>
      <c r="I7" s="30">
        <f t="shared" ref="I7:I8" si="13">I8+10</f>
        <v>85</v>
      </c>
      <c r="J7" s="30">
        <f t="shared" ref="J7:J8" si="14">J8+10</f>
        <v>86</v>
      </c>
      <c r="K7" s="30">
        <f t="shared" ref="K7:K8" si="15">K8+10</f>
        <v>87</v>
      </c>
      <c r="L7" s="30">
        <f t="shared" ref="L7:L8" si="16">L8+10</f>
        <v>88</v>
      </c>
      <c r="M7" s="30">
        <f t="shared" ref="M7:M8" si="17">M8+10</f>
        <v>89</v>
      </c>
      <c r="N7" s="31">
        <f t="shared" ref="N7:N8" si="18">N8+10</f>
        <v>90</v>
      </c>
    </row>
    <row r="8" spans="2:21" ht="7.5" customHeight="1" thickBot="1" x14ac:dyDescent="0.4">
      <c r="E8" s="29">
        <f>E9+10</f>
        <v>71</v>
      </c>
      <c r="F8" s="30">
        <f t="shared" si="10"/>
        <v>72</v>
      </c>
      <c r="G8" s="30">
        <f t="shared" si="11"/>
        <v>73</v>
      </c>
      <c r="H8" s="30">
        <f t="shared" si="12"/>
        <v>74</v>
      </c>
      <c r="I8" s="30">
        <f t="shared" si="13"/>
        <v>75</v>
      </c>
      <c r="J8" s="30">
        <f t="shared" si="14"/>
        <v>76</v>
      </c>
      <c r="K8" s="30">
        <f t="shared" si="15"/>
        <v>77</v>
      </c>
      <c r="L8" s="30">
        <f t="shared" si="16"/>
        <v>78</v>
      </c>
      <c r="M8" s="30">
        <f t="shared" si="17"/>
        <v>79</v>
      </c>
      <c r="N8" s="31">
        <f t="shared" si="18"/>
        <v>80</v>
      </c>
    </row>
    <row r="9" spans="2:21" ht="7.5" customHeight="1" thickBot="1" x14ac:dyDescent="0.4">
      <c r="E9" s="29">
        <f t="shared" ref="E9:E13" si="19">E10+10</f>
        <v>61</v>
      </c>
      <c r="F9" s="30">
        <f t="shared" ref="F9:F13" si="20">F10+10</f>
        <v>62</v>
      </c>
      <c r="G9" s="30">
        <f t="shared" ref="G9:G13" si="21">G10+10</f>
        <v>63</v>
      </c>
      <c r="H9" s="30">
        <f t="shared" ref="H9:H13" si="22">H10+10</f>
        <v>64</v>
      </c>
      <c r="I9" s="30">
        <f t="shared" ref="I9:I13" si="23">I10+10</f>
        <v>65</v>
      </c>
      <c r="J9" s="30">
        <f t="shared" ref="J9:J13" si="24">J10+10</f>
        <v>66</v>
      </c>
      <c r="K9" s="30">
        <f t="shared" ref="K9:K13" si="25">K10+10</f>
        <v>67</v>
      </c>
      <c r="L9" s="30">
        <f t="shared" ref="L9:L13" si="26">L10+10</f>
        <v>68</v>
      </c>
      <c r="M9" s="30">
        <f t="shared" ref="M9:M13" si="27">M10+10</f>
        <v>69</v>
      </c>
      <c r="N9" s="31">
        <f t="shared" ref="N9:N13" si="28">N10+10</f>
        <v>70</v>
      </c>
    </row>
    <row r="10" spans="2:21" ht="7.5" customHeight="1" thickBot="1" x14ac:dyDescent="0.4">
      <c r="E10" s="29">
        <f t="shared" si="19"/>
        <v>51</v>
      </c>
      <c r="F10" s="30">
        <f t="shared" si="20"/>
        <v>52</v>
      </c>
      <c r="G10" s="30">
        <f t="shared" si="21"/>
        <v>53</v>
      </c>
      <c r="H10" s="30">
        <f t="shared" si="22"/>
        <v>54</v>
      </c>
      <c r="I10" s="30">
        <f t="shared" si="23"/>
        <v>55</v>
      </c>
      <c r="J10" s="30">
        <f t="shared" si="24"/>
        <v>56</v>
      </c>
      <c r="K10" s="30">
        <f t="shared" si="25"/>
        <v>57</v>
      </c>
      <c r="L10" s="30">
        <f t="shared" si="26"/>
        <v>58</v>
      </c>
      <c r="M10" s="30">
        <f t="shared" si="27"/>
        <v>59</v>
      </c>
      <c r="N10" s="31">
        <f t="shared" si="28"/>
        <v>60</v>
      </c>
    </row>
    <row r="11" spans="2:21" ht="7.5" customHeight="1" thickBot="1" x14ac:dyDescent="0.4">
      <c r="E11" s="29">
        <f t="shared" si="19"/>
        <v>41</v>
      </c>
      <c r="F11" s="30">
        <f t="shared" si="20"/>
        <v>42</v>
      </c>
      <c r="G11" s="30">
        <f t="shared" si="21"/>
        <v>43</v>
      </c>
      <c r="H11" s="30">
        <f t="shared" si="22"/>
        <v>44</v>
      </c>
      <c r="I11" s="30">
        <f t="shared" si="23"/>
        <v>45</v>
      </c>
      <c r="J11" s="30">
        <f t="shared" si="24"/>
        <v>46</v>
      </c>
      <c r="K11" s="30">
        <f t="shared" si="25"/>
        <v>47</v>
      </c>
      <c r="L11" s="30">
        <f t="shared" si="26"/>
        <v>48</v>
      </c>
      <c r="M11" s="30">
        <f t="shared" si="27"/>
        <v>49</v>
      </c>
      <c r="N11" s="31">
        <f t="shared" si="28"/>
        <v>50</v>
      </c>
    </row>
    <row r="12" spans="2:21" ht="7.5" customHeight="1" thickBot="1" x14ac:dyDescent="0.4">
      <c r="E12" s="29">
        <f t="shared" si="19"/>
        <v>31</v>
      </c>
      <c r="F12" s="30">
        <f t="shared" si="20"/>
        <v>32</v>
      </c>
      <c r="G12" s="30">
        <f t="shared" si="21"/>
        <v>33</v>
      </c>
      <c r="H12" s="30">
        <f t="shared" si="22"/>
        <v>34</v>
      </c>
      <c r="I12" s="30">
        <f t="shared" si="23"/>
        <v>35</v>
      </c>
      <c r="J12" s="30">
        <f t="shared" si="24"/>
        <v>36</v>
      </c>
      <c r="K12" s="30">
        <f t="shared" si="25"/>
        <v>37</v>
      </c>
      <c r="L12" s="30">
        <f t="shared" si="26"/>
        <v>38</v>
      </c>
      <c r="M12" s="30">
        <f t="shared" si="27"/>
        <v>39</v>
      </c>
      <c r="N12" s="31">
        <f t="shared" si="28"/>
        <v>40</v>
      </c>
    </row>
    <row r="13" spans="2:21" ht="7.5" customHeight="1" thickBot="1" x14ac:dyDescent="0.4">
      <c r="E13" s="29">
        <f t="shared" si="19"/>
        <v>21</v>
      </c>
      <c r="F13" s="30">
        <f t="shared" si="20"/>
        <v>22</v>
      </c>
      <c r="G13" s="30">
        <f t="shared" si="21"/>
        <v>23</v>
      </c>
      <c r="H13" s="30">
        <f t="shared" si="22"/>
        <v>24</v>
      </c>
      <c r="I13" s="30">
        <f t="shared" si="23"/>
        <v>25</v>
      </c>
      <c r="J13" s="30">
        <f t="shared" si="24"/>
        <v>26</v>
      </c>
      <c r="K13" s="30">
        <f t="shared" si="25"/>
        <v>27</v>
      </c>
      <c r="L13" s="30">
        <f t="shared" si="26"/>
        <v>28</v>
      </c>
      <c r="M13" s="30">
        <f t="shared" si="27"/>
        <v>29</v>
      </c>
      <c r="N13" s="31">
        <f t="shared" si="28"/>
        <v>30</v>
      </c>
    </row>
    <row r="14" spans="2:21" ht="7.5" customHeight="1" thickBot="1" x14ac:dyDescent="0.4">
      <c r="E14" s="29">
        <f>E15+10</f>
        <v>11</v>
      </c>
      <c r="F14" s="30">
        <f t="shared" ref="F14:N14" si="29">F15+10</f>
        <v>12</v>
      </c>
      <c r="G14" s="30">
        <f t="shared" si="29"/>
        <v>13</v>
      </c>
      <c r="H14" s="30">
        <f t="shared" si="29"/>
        <v>14</v>
      </c>
      <c r="I14" s="30">
        <f t="shared" si="29"/>
        <v>15</v>
      </c>
      <c r="J14" s="30">
        <f t="shared" si="29"/>
        <v>16</v>
      </c>
      <c r="K14" s="30">
        <f t="shared" si="29"/>
        <v>17</v>
      </c>
      <c r="L14" s="30">
        <f t="shared" si="29"/>
        <v>18</v>
      </c>
      <c r="M14" s="30">
        <f t="shared" si="29"/>
        <v>19</v>
      </c>
      <c r="N14" s="31">
        <f t="shared" si="29"/>
        <v>20</v>
      </c>
    </row>
    <row r="15" spans="2:21" ht="7.5" customHeight="1" x14ac:dyDescent="0.35">
      <c r="E15" s="32">
        <v>1</v>
      </c>
      <c r="F15" s="33">
        <v>2</v>
      </c>
      <c r="G15" s="33">
        <v>3</v>
      </c>
      <c r="H15" s="33">
        <v>4</v>
      </c>
      <c r="I15" s="33">
        <v>5</v>
      </c>
      <c r="J15" s="33">
        <v>6</v>
      </c>
      <c r="K15" s="33">
        <v>7</v>
      </c>
      <c r="L15" s="33">
        <v>8</v>
      </c>
      <c r="M15" s="33">
        <v>9</v>
      </c>
      <c r="N15" s="34">
        <v>10</v>
      </c>
    </row>
    <row r="18" spans="4:14" x14ac:dyDescent="0.35">
      <c r="D18" t="s">
        <v>47</v>
      </c>
    </row>
    <row r="19" spans="4:14" ht="7.5" customHeight="1" thickBot="1" x14ac:dyDescent="0.4">
      <c r="E19" s="26">
        <f>E20+10</f>
        <v>91</v>
      </c>
      <c r="F19" s="27">
        <f t="shared" ref="F19:F27" si="30">F20+10</f>
        <v>92</v>
      </c>
      <c r="G19" s="27">
        <f t="shared" ref="G19:G27" si="31">G20+10</f>
        <v>93</v>
      </c>
      <c r="H19" s="27">
        <f t="shared" ref="H19:H27" si="32">H20+10</f>
        <v>94</v>
      </c>
      <c r="I19" s="27">
        <f t="shared" ref="I19:I27" si="33">I20+10</f>
        <v>95</v>
      </c>
      <c r="J19" s="27">
        <f t="shared" ref="J19:J27" si="34">J20+10</f>
        <v>96</v>
      </c>
      <c r="K19" s="27">
        <f t="shared" ref="K19:K27" si="35">K20+10</f>
        <v>97</v>
      </c>
      <c r="L19" s="27">
        <f t="shared" ref="L19:L27" si="36">L20+10</f>
        <v>98</v>
      </c>
      <c r="M19" s="27">
        <f t="shared" ref="M19:M27" si="37">M20+10</f>
        <v>99</v>
      </c>
      <c r="N19" s="28">
        <f t="shared" ref="N19:N27" si="38">N20+10</f>
        <v>100</v>
      </c>
    </row>
    <row r="20" spans="4:14" ht="7.5" customHeight="1" thickBot="1" x14ac:dyDescent="0.4">
      <c r="E20" s="29">
        <f t="shared" ref="E20" si="39">E21+10</f>
        <v>81</v>
      </c>
      <c r="F20" s="30">
        <f t="shared" si="30"/>
        <v>82</v>
      </c>
      <c r="G20" s="30">
        <f t="shared" si="31"/>
        <v>83</v>
      </c>
      <c r="H20" s="30">
        <f t="shared" si="32"/>
        <v>84</v>
      </c>
      <c r="I20" s="30">
        <f t="shared" si="33"/>
        <v>85</v>
      </c>
      <c r="J20" s="30">
        <f t="shared" si="34"/>
        <v>86</v>
      </c>
      <c r="K20" s="30">
        <f t="shared" si="35"/>
        <v>87</v>
      </c>
      <c r="L20" s="30">
        <f t="shared" si="36"/>
        <v>88</v>
      </c>
      <c r="M20" s="30">
        <f t="shared" si="37"/>
        <v>89</v>
      </c>
      <c r="N20" s="31">
        <f t="shared" si="38"/>
        <v>90</v>
      </c>
    </row>
    <row r="21" spans="4:14" ht="7.5" customHeight="1" thickBot="1" x14ac:dyDescent="0.4">
      <c r="E21" s="29">
        <f>E22+10</f>
        <v>71</v>
      </c>
      <c r="F21" s="30">
        <f t="shared" si="30"/>
        <v>72</v>
      </c>
      <c r="G21" s="30">
        <f t="shared" si="31"/>
        <v>73</v>
      </c>
      <c r="H21" s="30">
        <f t="shared" si="32"/>
        <v>74</v>
      </c>
      <c r="I21" s="30">
        <f t="shared" si="33"/>
        <v>75</v>
      </c>
      <c r="J21" s="30">
        <f t="shared" si="34"/>
        <v>76</v>
      </c>
      <c r="K21" s="30">
        <f t="shared" si="35"/>
        <v>77</v>
      </c>
      <c r="L21" s="30">
        <f t="shared" si="36"/>
        <v>78</v>
      </c>
      <c r="M21" s="30">
        <f t="shared" si="37"/>
        <v>79</v>
      </c>
      <c r="N21" s="31">
        <f t="shared" si="38"/>
        <v>80</v>
      </c>
    </row>
    <row r="22" spans="4:14" ht="7.5" customHeight="1" thickBot="1" x14ac:dyDescent="0.4">
      <c r="E22" s="29">
        <f t="shared" ref="E22:E26" si="40">E23+10</f>
        <v>61</v>
      </c>
      <c r="F22" s="30">
        <f t="shared" si="30"/>
        <v>62</v>
      </c>
      <c r="G22" s="30">
        <f t="shared" si="31"/>
        <v>63</v>
      </c>
      <c r="H22" s="30">
        <f t="shared" si="32"/>
        <v>64</v>
      </c>
      <c r="I22" s="30">
        <f t="shared" si="33"/>
        <v>65</v>
      </c>
      <c r="J22" s="30">
        <f t="shared" si="34"/>
        <v>66</v>
      </c>
      <c r="K22" s="30">
        <f t="shared" si="35"/>
        <v>67</v>
      </c>
      <c r="L22" s="30">
        <f t="shared" si="36"/>
        <v>68</v>
      </c>
      <c r="M22" s="30">
        <f t="shared" si="37"/>
        <v>69</v>
      </c>
      <c r="N22" s="31">
        <f t="shared" si="38"/>
        <v>70</v>
      </c>
    </row>
    <row r="23" spans="4:14" ht="7.5" customHeight="1" thickBot="1" x14ac:dyDescent="0.4">
      <c r="E23" s="29">
        <f t="shared" si="40"/>
        <v>51</v>
      </c>
      <c r="F23" s="30">
        <f t="shared" si="30"/>
        <v>52</v>
      </c>
      <c r="G23" s="30">
        <f t="shared" si="31"/>
        <v>53</v>
      </c>
      <c r="H23" s="30">
        <f t="shared" si="32"/>
        <v>54</v>
      </c>
      <c r="I23" s="30">
        <f t="shared" si="33"/>
        <v>55</v>
      </c>
      <c r="J23" s="30">
        <f t="shared" si="34"/>
        <v>56</v>
      </c>
      <c r="K23" s="30">
        <f t="shared" si="35"/>
        <v>57</v>
      </c>
      <c r="L23" s="30">
        <f t="shared" si="36"/>
        <v>58</v>
      </c>
      <c r="M23" s="30">
        <f t="shared" si="37"/>
        <v>59</v>
      </c>
      <c r="N23" s="31">
        <f t="shared" si="38"/>
        <v>60</v>
      </c>
    </row>
    <row r="24" spans="4:14" ht="7.5" customHeight="1" thickBot="1" x14ac:dyDescent="0.4">
      <c r="E24" s="29">
        <f t="shared" si="40"/>
        <v>41</v>
      </c>
      <c r="F24" s="30">
        <f t="shared" si="30"/>
        <v>42</v>
      </c>
      <c r="G24" s="30">
        <f t="shared" si="31"/>
        <v>43</v>
      </c>
      <c r="H24" s="30">
        <f t="shared" si="32"/>
        <v>44</v>
      </c>
      <c r="I24" s="30">
        <f t="shared" si="33"/>
        <v>45</v>
      </c>
      <c r="J24" s="30">
        <f t="shared" si="34"/>
        <v>46</v>
      </c>
      <c r="K24" s="30">
        <f t="shared" si="35"/>
        <v>47</v>
      </c>
      <c r="L24" s="30">
        <f t="shared" si="36"/>
        <v>48</v>
      </c>
      <c r="M24" s="30">
        <f t="shared" si="37"/>
        <v>49</v>
      </c>
      <c r="N24" s="31">
        <f t="shared" si="38"/>
        <v>50</v>
      </c>
    </row>
    <row r="25" spans="4:14" ht="7.5" customHeight="1" thickBot="1" x14ac:dyDescent="0.4">
      <c r="E25" s="29">
        <f t="shared" si="40"/>
        <v>31</v>
      </c>
      <c r="F25" s="30">
        <f t="shared" si="30"/>
        <v>32</v>
      </c>
      <c r="G25" s="30">
        <f t="shared" si="31"/>
        <v>33</v>
      </c>
      <c r="H25" s="30">
        <f t="shared" si="32"/>
        <v>34</v>
      </c>
      <c r="I25" s="30">
        <f t="shared" si="33"/>
        <v>35</v>
      </c>
      <c r="J25" s="30">
        <f t="shared" si="34"/>
        <v>36</v>
      </c>
      <c r="K25" s="30">
        <f t="shared" si="35"/>
        <v>37</v>
      </c>
      <c r="L25" s="30">
        <f t="shared" si="36"/>
        <v>38</v>
      </c>
      <c r="M25" s="30">
        <f t="shared" si="37"/>
        <v>39</v>
      </c>
      <c r="N25" s="31">
        <f t="shared" si="38"/>
        <v>40</v>
      </c>
    </row>
    <row r="26" spans="4:14" ht="7.5" customHeight="1" thickBot="1" x14ac:dyDescent="0.4">
      <c r="E26" s="29">
        <f t="shared" si="40"/>
        <v>21</v>
      </c>
      <c r="F26" s="30">
        <f t="shared" si="30"/>
        <v>22</v>
      </c>
      <c r="G26" s="30">
        <f t="shared" si="31"/>
        <v>23</v>
      </c>
      <c r="H26" s="30">
        <f t="shared" si="32"/>
        <v>24</v>
      </c>
      <c r="I26" s="30">
        <f t="shared" si="33"/>
        <v>25</v>
      </c>
      <c r="J26" s="30">
        <f t="shared" si="34"/>
        <v>26</v>
      </c>
      <c r="K26" s="30">
        <f t="shared" si="35"/>
        <v>27</v>
      </c>
      <c r="L26" s="30">
        <f t="shared" si="36"/>
        <v>28</v>
      </c>
      <c r="M26" s="30">
        <f t="shared" si="37"/>
        <v>29</v>
      </c>
      <c r="N26" s="31">
        <f t="shared" si="38"/>
        <v>30</v>
      </c>
    </row>
    <row r="27" spans="4:14" ht="7.5" customHeight="1" thickBot="1" x14ac:dyDescent="0.4">
      <c r="E27" s="29">
        <f>E28+10</f>
        <v>11</v>
      </c>
      <c r="F27" s="30">
        <f t="shared" si="30"/>
        <v>12</v>
      </c>
      <c r="G27" s="30">
        <f t="shared" si="31"/>
        <v>13</v>
      </c>
      <c r="H27" s="30">
        <f t="shared" si="32"/>
        <v>14</v>
      </c>
      <c r="I27" s="30">
        <f t="shared" si="33"/>
        <v>15</v>
      </c>
      <c r="J27" s="30">
        <f t="shared" si="34"/>
        <v>16</v>
      </c>
      <c r="K27" s="30">
        <f t="shared" si="35"/>
        <v>17</v>
      </c>
      <c r="L27" s="30">
        <f t="shared" si="36"/>
        <v>18</v>
      </c>
      <c r="M27" s="30">
        <f t="shared" si="37"/>
        <v>19</v>
      </c>
      <c r="N27" s="31">
        <f t="shared" si="38"/>
        <v>20</v>
      </c>
    </row>
    <row r="28" spans="4:14" ht="7.5" customHeight="1" x14ac:dyDescent="0.35">
      <c r="E28" s="32">
        <v>1</v>
      </c>
      <c r="F28" s="33">
        <v>2</v>
      </c>
      <c r="G28" s="33">
        <v>3</v>
      </c>
      <c r="H28" s="33">
        <v>4</v>
      </c>
      <c r="I28" s="33">
        <v>5</v>
      </c>
      <c r="J28" s="33">
        <v>6</v>
      </c>
      <c r="K28" s="33">
        <v>7</v>
      </c>
      <c r="L28" s="33">
        <v>8</v>
      </c>
      <c r="M28" s="33">
        <v>9</v>
      </c>
      <c r="N28" s="34">
        <v>10</v>
      </c>
    </row>
  </sheetData>
  <conditionalFormatting sqref="E6:N15">
    <cfRule type="cellIs" dxfId="1" priority="3" operator="lessThanOrEqual">
      <formula>$C$2*100</formula>
    </cfRule>
  </conditionalFormatting>
  <conditionalFormatting sqref="E19:N28">
    <cfRule type="cellIs" dxfId="0" priority="2" stopIfTrue="1" operator="lessThanOrEqual">
      <formula>$C$3*100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C4D4E-2062-418C-9970-7A1B6523FEFD}">
  <dimension ref="C2:P21"/>
  <sheetViews>
    <sheetView topLeftCell="D1" zoomScaleNormal="100" workbookViewId="0">
      <selection activeCell="J16" sqref="J16:K21"/>
    </sheetView>
  </sheetViews>
  <sheetFormatPr defaultRowHeight="14.5" x14ac:dyDescent="0.35"/>
  <cols>
    <col min="3" max="3" width="14" bestFit="1" customWidth="1"/>
    <col min="4" max="4" width="15.7265625" bestFit="1" customWidth="1"/>
    <col min="5" max="5" width="11.7265625" bestFit="1" customWidth="1"/>
    <col min="6" max="6" width="15.7265625" bestFit="1" customWidth="1"/>
    <col min="7" max="7" width="13" bestFit="1" customWidth="1"/>
    <col min="8" max="8" width="11.7265625" bestFit="1" customWidth="1"/>
    <col min="9" max="9" width="10.81640625" bestFit="1" customWidth="1"/>
    <col min="10" max="10" width="15.7265625" bestFit="1" customWidth="1"/>
    <col min="11" max="11" width="11.7265625" bestFit="1" customWidth="1"/>
    <col min="12" max="12" width="10.1796875" bestFit="1" customWidth="1"/>
    <col min="13" max="13" width="11.90625" bestFit="1" customWidth="1"/>
    <col min="15" max="15" width="13.54296875" bestFit="1" customWidth="1"/>
    <col min="16" max="16" width="12.36328125" bestFit="1" customWidth="1"/>
  </cols>
  <sheetData>
    <row r="2" spans="3:16" x14ac:dyDescent="0.35">
      <c r="F2" s="41" t="s">
        <v>67</v>
      </c>
    </row>
    <row r="3" spans="3:16" x14ac:dyDescent="0.35">
      <c r="C3" s="10" t="s">
        <v>65</v>
      </c>
      <c r="D3" s="42">
        <v>1</v>
      </c>
      <c r="F3" s="43" t="s">
        <v>68</v>
      </c>
    </row>
    <row r="4" spans="3:16" x14ac:dyDescent="0.35">
      <c r="C4" s="10" t="s">
        <v>66</v>
      </c>
      <c r="D4" s="42">
        <v>2</v>
      </c>
      <c r="F4" s="43" t="s">
        <v>69</v>
      </c>
    </row>
    <row r="6" spans="3:16" x14ac:dyDescent="0.35">
      <c r="C6" s="10" t="s">
        <v>81</v>
      </c>
      <c r="F6" s="10" t="s">
        <v>82</v>
      </c>
      <c r="I6" s="10" t="s">
        <v>93</v>
      </c>
      <c r="L6" s="10" t="s">
        <v>94</v>
      </c>
    </row>
    <row r="7" spans="3:16" x14ac:dyDescent="0.35">
      <c r="C7" s="1" t="s">
        <v>80</v>
      </c>
      <c r="D7" t="s">
        <v>3</v>
      </c>
      <c r="F7" s="1" t="s">
        <v>80</v>
      </c>
      <c r="G7" t="s">
        <v>3</v>
      </c>
      <c r="I7" s="1" t="s">
        <v>69</v>
      </c>
      <c r="J7" t="s">
        <v>3</v>
      </c>
      <c r="L7" s="1" t="s">
        <v>69</v>
      </c>
      <c r="M7" t="s">
        <v>3</v>
      </c>
      <c r="O7" t="s">
        <v>98</v>
      </c>
      <c r="P7" t="s">
        <v>99</v>
      </c>
    </row>
    <row r="8" spans="3:16" x14ac:dyDescent="0.35">
      <c r="C8" t="s">
        <v>73</v>
      </c>
      <c r="D8" s="2">
        <v>8477.4799999999977</v>
      </c>
      <c r="F8" t="s">
        <v>79</v>
      </c>
      <c r="G8" s="2">
        <v>130.20000000000073</v>
      </c>
      <c r="I8" t="s">
        <v>91</v>
      </c>
      <c r="J8" s="2">
        <v>134907.56</v>
      </c>
      <c r="L8" t="s">
        <v>89</v>
      </c>
      <c r="M8" s="2">
        <v>86589.619999999952</v>
      </c>
      <c r="O8" s="4">
        <v>600</v>
      </c>
      <c r="P8" s="4">
        <v>20</v>
      </c>
    </row>
    <row r="9" spans="3:16" x14ac:dyDescent="0.35">
      <c r="C9" t="s">
        <v>78</v>
      </c>
      <c r="D9" s="2">
        <v>7569.0199999999959</v>
      </c>
      <c r="F9" t="s">
        <v>77</v>
      </c>
      <c r="G9" s="2">
        <v>912.82000000000062</v>
      </c>
      <c r="I9" t="s">
        <v>83</v>
      </c>
      <c r="J9" s="2">
        <v>132555.79000000024</v>
      </c>
      <c r="L9" t="s">
        <v>86</v>
      </c>
      <c r="M9" s="2">
        <v>91811.079999999856</v>
      </c>
    </row>
    <row r="10" spans="3:16" x14ac:dyDescent="0.35">
      <c r="C10" t="s">
        <v>76</v>
      </c>
      <c r="D10" s="2">
        <v>7236.9200000000019</v>
      </c>
      <c r="F10" t="s">
        <v>70</v>
      </c>
      <c r="G10" s="2">
        <v>992.27999999999975</v>
      </c>
      <c r="I10" t="s">
        <v>87</v>
      </c>
      <c r="J10" s="2">
        <v>132061.01999999973</v>
      </c>
      <c r="L10" t="s">
        <v>92</v>
      </c>
      <c r="M10" s="2">
        <v>96221.15</v>
      </c>
    </row>
    <row r="11" spans="3:16" x14ac:dyDescent="0.35">
      <c r="C11" t="s">
        <v>74</v>
      </c>
      <c r="D11" s="2">
        <v>7191.9699999999975</v>
      </c>
      <c r="F11" t="s">
        <v>71</v>
      </c>
      <c r="G11" s="2">
        <v>1362.7800000000007</v>
      </c>
      <c r="I11" t="s">
        <v>90</v>
      </c>
      <c r="J11" s="2">
        <v>131335.97000000015</v>
      </c>
      <c r="L11" t="s">
        <v>85</v>
      </c>
      <c r="M11" s="2">
        <v>101212.63000000015</v>
      </c>
    </row>
    <row r="12" spans="3:16" x14ac:dyDescent="0.35">
      <c r="C12" t="s">
        <v>75</v>
      </c>
      <c r="D12" s="2">
        <v>6966.5800000000008</v>
      </c>
      <c r="F12" t="s">
        <v>72</v>
      </c>
      <c r="G12" s="2">
        <v>1387.2399999999998</v>
      </c>
      <c r="I12" t="s">
        <v>88</v>
      </c>
      <c r="J12" s="2">
        <v>128176.22000000032</v>
      </c>
      <c r="L12" t="s">
        <v>84</v>
      </c>
      <c r="M12" s="2">
        <v>104453.84999999986</v>
      </c>
    </row>
    <row r="15" spans="3:16" x14ac:dyDescent="0.35">
      <c r="D15" s="10" t="s">
        <v>95</v>
      </c>
      <c r="G15" s="10" t="s">
        <v>96</v>
      </c>
      <c r="J15" s="10" t="s">
        <v>97</v>
      </c>
      <c r="M15" s="10" t="s">
        <v>57</v>
      </c>
    </row>
    <row r="16" spans="3:16" x14ac:dyDescent="0.35">
      <c r="D16" t="str">
        <f>IF($D$3=1,C7,F7)</f>
        <v>Full Name</v>
      </c>
      <c r="E16" t="str">
        <f>IF($D$3=1,D7,G7)</f>
        <v>Profit Margin</v>
      </c>
      <c r="G16" t="str">
        <f>IF($D$3=1,I7,L7)</f>
        <v>Location</v>
      </c>
      <c r="H16" t="str">
        <f>IF($D$3=1,J7,M7)</f>
        <v>Profit Margin</v>
      </c>
      <c r="J16" t="str">
        <f>IF($D$4=1,D16,G16)</f>
        <v>Location</v>
      </c>
      <c r="K16" t="str">
        <f>IF($D$4=1,E16,H16)</f>
        <v>Profit Margin</v>
      </c>
      <c r="M16" t="str">
        <f>_xlfn.TEXTJOIN(" ",,IF(D3=1,"Top","Least"),"5 Profitable",IF(D4=1,"Customers","Locations"))</f>
        <v>Top 5 Profitable Locations</v>
      </c>
    </row>
    <row r="17" spans="4:13" x14ac:dyDescent="0.35">
      <c r="D17" t="str">
        <f t="shared" ref="D17:E21" si="0">IF($D$3=1,C8,F8)</f>
        <v>John Brown</v>
      </c>
      <c r="E17" s="2">
        <f t="shared" si="0"/>
        <v>8477.4799999999977</v>
      </c>
      <c r="G17" t="str">
        <f t="shared" ref="G17:H21" si="1">IF($D$3=1,I8,L8)</f>
        <v>Washington</v>
      </c>
      <c r="H17" s="2">
        <f t="shared" si="1"/>
        <v>134907.56</v>
      </c>
      <c r="J17" t="str">
        <f t="shared" ref="J17:K21" si="2">IF($D$4=1,D17,G17)</f>
        <v>Washington</v>
      </c>
      <c r="K17" s="9">
        <f t="shared" si="2"/>
        <v>134907.56</v>
      </c>
      <c r="M17" t="str">
        <f>_xlfn.TEXTJOIN(" ",,"No of",IF(D4=1,"Customers Overtime", "Sales Location"))</f>
        <v>No of Sales Location</v>
      </c>
    </row>
    <row r="18" spans="4:13" x14ac:dyDescent="0.35">
      <c r="D18" t="str">
        <f t="shared" si="0"/>
        <v>Paul Noble</v>
      </c>
      <c r="E18" s="2">
        <f t="shared" si="0"/>
        <v>7569.0199999999959</v>
      </c>
      <c r="G18" t="str">
        <f t="shared" si="1"/>
        <v>California</v>
      </c>
      <c r="H18" s="2">
        <f t="shared" si="1"/>
        <v>132555.79000000024</v>
      </c>
      <c r="J18" t="str">
        <f t="shared" si="2"/>
        <v>California</v>
      </c>
      <c r="K18" s="9">
        <f t="shared" si="2"/>
        <v>132555.79000000024</v>
      </c>
      <c r="M18">
        <f>IF(D4=1,GETPIVOTDATA("[Measures].[# of Customers]",$O$7),GETPIVOTDATA("[Measures].[# of Locations]",$O$7))</f>
        <v>20</v>
      </c>
    </row>
    <row r="19" spans="4:13" x14ac:dyDescent="0.35">
      <c r="D19" t="str">
        <f t="shared" si="0"/>
        <v>Laura Gross</v>
      </c>
      <c r="E19" s="2">
        <f t="shared" si="0"/>
        <v>7236.9200000000019</v>
      </c>
      <c r="G19" t="str">
        <f t="shared" si="1"/>
        <v>Michigan</v>
      </c>
      <c r="H19" s="2">
        <f t="shared" si="1"/>
        <v>132061.01999999973</v>
      </c>
      <c r="J19" t="str">
        <f t="shared" si="2"/>
        <v>Michigan</v>
      </c>
      <c r="K19" s="9">
        <f t="shared" si="2"/>
        <v>132061.01999999973</v>
      </c>
    </row>
    <row r="20" spans="4:13" x14ac:dyDescent="0.35">
      <c r="D20" t="str">
        <f t="shared" si="0"/>
        <v>Judith Simmons</v>
      </c>
      <c r="E20" s="2">
        <f t="shared" si="0"/>
        <v>7191.9699999999975</v>
      </c>
      <c r="G20" t="str">
        <f t="shared" si="1"/>
        <v>Virginia</v>
      </c>
      <c r="H20" s="2">
        <f t="shared" si="1"/>
        <v>131335.97000000015</v>
      </c>
      <c r="J20" t="str">
        <f t="shared" si="2"/>
        <v>Virginia</v>
      </c>
      <c r="K20" s="9">
        <f t="shared" si="2"/>
        <v>131335.97000000015</v>
      </c>
    </row>
    <row r="21" spans="4:13" x14ac:dyDescent="0.35">
      <c r="D21" t="str">
        <f t="shared" si="0"/>
        <v>Kristine Barrett</v>
      </c>
      <c r="E21" s="2">
        <f t="shared" si="0"/>
        <v>6966.5800000000008</v>
      </c>
      <c r="G21" t="str">
        <f t="shared" si="1"/>
        <v>Missouri</v>
      </c>
      <c r="H21" s="2">
        <f t="shared" si="1"/>
        <v>128176.22000000032</v>
      </c>
      <c r="J21" t="str">
        <f t="shared" si="2"/>
        <v>Missouri</v>
      </c>
      <c r="K21" s="9">
        <f t="shared" si="2"/>
        <v>128176.22000000032</v>
      </c>
    </row>
  </sheetData>
  <pageMargins left="0.7" right="0.7" top="0.75" bottom="0.75" header="0.3" footer="0.3"/>
  <pageSetup orientation="portrait"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E110D-EF0B-47DF-AEED-E671DB3BEF36}">
  <dimension ref="D5:K10"/>
  <sheetViews>
    <sheetView showGridLines="0" showRowColHeaders="0" topLeftCell="A2" workbookViewId="0">
      <selection activeCell="G32" sqref="G32"/>
    </sheetView>
  </sheetViews>
  <sheetFormatPr defaultRowHeight="14.5" x14ac:dyDescent="0.35"/>
  <cols>
    <col min="1" max="16384" width="8.7265625" style="7"/>
  </cols>
  <sheetData>
    <row r="5" spans="4:11" x14ac:dyDescent="0.35">
      <c r="D5" s="8"/>
    </row>
    <row r="6" spans="4:11" x14ac:dyDescent="0.35">
      <c r="H6" s="7" t="s">
        <v>12</v>
      </c>
    </row>
    <row r="8" spans="4:11" x14ac:dyDescent="0.35">
      <c r="E8" s="7" t="s">
        <v>12</v>
      </c>
      <c r="K8"/>
    </row>
    <row r="9" spans="4:11" x14ac:dyDescent="0.35">
      <c r="K9" s="6" t="s">
        <v>24</v>
      </c>
    </row>
    <row r="10" spans="4:11" x14ac:dyDescent="0.35">
      <c r="K10" s="6" t="s">
        <v>25</v>
      </c>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6AE48-E5E5-4B92-B1E1-9D77EAEEB993}">
  <dimension ref="D5:K10"/>
  <sheetViews>
    <sheetView showGridLines="0" showRowColHeaders="0" tabSelected="1" workbookViewId="0">
      <selection activeCell="E5" sqref="E5"/>
    </sheetView>
  </sheetViews>
  <sheetFormatPr defaultRowHeight="14.5" x14ac:dyDescent="0.35"/>
  <cols>
    <col min="1" max="16384" width="8.7265625" style="7"/>
  </cols>
  <sheetData>
    <row r="5" spans="4:11" x14ac:dyDescent="0.35">
      <c r="D5" s="8"/>
    </row>
    <row r="6" spans="4:11" x14ac:dyDescent="0.35">
      <c r="H6" s="7" t="s">
        <v>12</v>
      </c>
    </row>
    <row r="8" spans="4:11" x14ac:dyDescent="0.35">
      <c r="E8" s="7" t="s">
        <v>12</v>
      </c>
      <c r="K8"/>
    </row>
    <row r="9" spans="4:11" x14ac:dyDescent="0.35">
      <c r="K9" s="6" t="s">
        <v>24</v>
      </c>
    </row>
    <row r="10" spans="4:11" x14ac:dyDescent="0.35">
      <c r="K10" s="6" t="s">
        <v>25</v>
      </c>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960A-BA82-4529-B205-D5F80E1F9075}">
  <dimension ref="D5:K10"/>
  <sheetViews>
    <sheetView showGridLines="0" showRowColHeaders="0" zoomScale="105" workbookViewId="0">
      <selection activeCell="O9" sqref="O9"/>
    </sheetView>
  </sheetViews>
  <sheetFormatPr defaultRowHeight="14.5" x14ac:dyDescent="0.35"/>
  <cols>
    <col min="1" max="16384" width="8.7265625" style="7"/>
  </cols>
  <sheetData>
    <row r="5" spans="4:11" x14ac:dyDescent="0.35">
      <c r="D5" s="8"/>
    </row>
    <row r="6" spans="4:11" x14ac:dyDescent="0.35">
      <c r="H6" s="7" t="s">
        <v>12</v>
      </c>
    </row>
    <row r="8" spans="4:11" x14ac:dyDescent="0.35">
      <c r="E8" s="7" t="s">
        <v>12</v>
      </c>
    </row>
    <row r="9" spans="4:11" x14ac:dyDescent="0.35">
      <c r="K9" s="44"/>
    </row>
    <row r="10" spans="4:11" x14ac:dyDescent="0.35">
      <c r="K10" s="44"/>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5" r:id="rId4" name="Option Button 3">
              <controlPr defaultSize="0" autoFill="0" autoLine="0" autoPict="0">
                <anchor moveWithCells="1">
                  <from>
                    <xdr:col>8</xdr:col>
                    <xdr:colOff>241300</xdr:colOff>
                    <xdr:row>11</xdr:row>
                    <xdr:rowOff>152400</xdr:rowOff>
                  </from>
                  <to>
                    <xdr:col>8</xdr:col>
                    <xdr:colOff>457200</xdr:colOff>
                    <xdr:row>13</xdr:row>
                    <xdr:rowOff>6350</xdr:rowOff>
                  </to>
                </anchor>
              </controlPr>
            </control>
          </mc:Choice>
        </mc:AlternateContent>
        <mc:AlternateContent xmlns:mc="http://schemas.openxmlformats.org/markup-compatibility/2006">
          <mc:Choice Requires="x14">
            <control shapeId="8196" r:id="rId5" name="Option Button 4">
              <controlPr defaultSize="0" autoFill="0" autoLine="0" autoPict="0">
                <anchor moveWithCells="1">
                  <from>
                    <xdr:col>9</xdr:col>
                    <xdr:colOff>127000</xdr:colOff>
                    <xdr:row>11</xdr:row>
                    <xdr:rowOff>165100</xdr:rowOff>
                  </from>
                  <to>
                    <xdr:col>9</xdr:col>
                    <xdr:colOff>317500</xdr:colOff>
                    <xdr:row>13</xdr:row>
                    <xdr:rowOff>25400</xdr:rowOff>
                  </to>
                </anchor>
              </controlPr>
            </control>
          </mc:Choice>
        </mc:AlternateContent>
        <mc:AlternateContent xmlns:mc="http://schemas.openxmlformats.org/markup-compatibility/2006">
          <mc:Choice Requires="x14">
            <control shapeId="8197" r:id="rId6" name="Drop Down 5">
              <controlPr defaultSize="0" autoLine="0" autoPict="0">
                <anchor moveWithCells="1">
                  <from>
                    <xdr:col>10</xdr:col>
                    <xdr:colOff>260350</xdr:colOff>
                    <xdr:row>11</xdr:row>
                    <xdr:rowOff>171450</xdr:rowOff>
                  </from>
                  <to>
                    <xdr:col>12</xdr:col>
                    <xdr:colOff>184150</xdr:colOff>
                    <xdr:row>13</xdr:row>
                    <xdr:rowOff>6350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 d i m _ c u s t o m e r _ 9 b 6 d 3 5 5 3 - 8 7 b b - 4 5 b 5 - a 9 e 9 - c 1 1 c 6 3 e a 6 1 b 7 < / K e y > < V a l u e   x m l n s : a = " h t t p : / / s c h e m a s . d a t a c o n t r a c t . o r g / 2 0 0 4 / 0 7 / M i c r o s o f t . A n a l y s i s S e r v i c e s . C o m m o n " > < a : H a s F o c u s > t r u e < / a : H a s F o c u s > < a : S i z e A t D p i 9 6 > 1 4 3 < / a : S i z e A t D p i 9 6 > < a : V i s i b l e > t r u e < / a : V i s i b l e > < / V a l u e > < / K e y V a l u e O f s t r i n g S a n d b o x E d i t o r . M e a s u r e G r i d S t a t e S c d E 3 5 R y > < K e y V a l u e O f s t r i n g S a n d b o x E d i t o r . M e a s u r e G r i d S t a t e S c d E 3 5 R y > < K e y > f a c t _ t r a n s a c t i o n s _ 2 e c 7 f c d f - 1 7 d 3 - 4 4 f c - b a b f - 5 3 6 0 2 3 f 1 9 0 e a < / K e y > < V a l u e   x m l n s : a = " h t t p : / / s c h e m a s . d a t a c o n t r a c t . o r g / 2 0 0 4 / 0 7 / M i c r o s o f t . A n a l y s i s S e r v i c e s . C o m m o n " > < a : H a s F o c u s > f a l s e < / a : H a s F o c u s > < a : S i z e A t D p i 9 6 > 1 4 3 < / a : S i z e A t D p i 9 6 > < a : V i s i b l e > t r u e < / a : V i s i b l e > < / V a l u e > < / K e y V a l u e O f s t r i n g S a n d b o x E d i t o r . M e a s u r e G r i d S t a t e S c d E 3 5 R y > < K e y V a l u e O f s t r i n g S a n d b o x E d i t o r . M e a s u r e G r i d S t a t e S c d E 3 5 R y > < K e y > d i m _ m o n t h l y _ s t o r e _ t a r g e t s _ 5 2 e 7 a 1 1 7 - 1 a b b - 4 f 2 6 - 9 f c b - 7 d f 9 7 5 d 1 9 8 4 a < / K e y > < V a l u e   x m l n s : a = " h t t p : / / s c h e m a s . d a t a c o n t r a c t . o r g / 2 0 0 4 / 0 7 / M i c r o s o f t . A n a l y s i s S e r v i c e s . C o m m o n " > < a : H a s F o c u s > f a l s e < / a : H a s F o c u s > < a : S i z e A t D p i 9 6 > 1 4 3 < / a : S i z e A t D p i 9 6 > < a : V i s i b l e > t r u e < / a : V i s i b l e > < / V a l u e > < / K e y V a l u e O f s t r i n g S a n d b o x E d i t o r . M e a s u r e G r i d S t a t e S c d E 3 5 R y > < K e y V a l u e O f s t r i n g S a n d b o x E d i t o r . M e a s u r e G r i d S t a t e S c d E 3 5 R y > < K e y > C a l c u l a t i o n s _ 6 e b d c 7 9 f - 5 e 1 3 - 4 c c b - b 4 3 5 - 2 1 d a a c 1 9 7 2 0 6 < / K e y > < V a l u e   x m l n s : a = " h t t p : / / s c h e m a s . d a t a c o n t r a c t . o r g / 2 0 0 4 / 0 7 / M i c r o s o f t . A n a l y s i s S e r v i c e s . C o m m o n " > < a : H a s F o c u s > t r u e < / a : H a s F o c u s > < a : S i z e A t D p i 9 6 > 1 4 3 < / a : S i z e A t D p i 9 6 > < a : V i s i b l e > t r u e < / a : V i s i b l e > < / V a l u e > < / K e y V a l u e O f s t r i n g S a n d b o x E d i t o r . M e a s u r e G r i d S t a t e S c d E 3 5 R y > < K e y V a l u e O f s t r i n g S a n d b o x E d i t o r . M e a s u r e G r i d S t a t e S c d E 3 5 R y > < K e y > d i m _ d a t e _ a 3 2 e f 5 5 d - c 7 4 2 - 4 8 0 7 - 8 1 3 f - 0 e 1 0 1 e c e 3 e a 8 < / 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0.xml>��< ? x m l   v e r s i o n = " 1 . 0 "   e n c o d i n g = " U T F - 1 6 " ? > < G e m i n i   x m l n s = " h t t p : / / g e m i n i / p i v o t c u s t o m i z a t i o n / 5 f d e f 1 8 5 - 6 8 5 5 - 4 b 9 0 - b 8 2 c - d 0 0 2 3 3 6 6 6 3 8 3 " > < C u s t o m C o n t e n t > < ! [ C D A T A [ < ? x m l   v e r s i o n = " 1 . 0 "   e n c o d i n g = " u t f - 1 6 " ? > < S e t t i n g s > < C a l c u l a t e d F i e l d s > < i t e m > < M e a s u r e N a m e > T o t a l   R e v e n u e < / M e a s u r e N a m e > < D i s p l a y N a m e > T o t a l   R e v e n u e < / D i s p l a y N a m e > < V i s i b l e > F a l s e < / V i s i b l e > < / i t e m > < i t e m > < M e a s u r e N a m e > T o t a l   C o s t < / M e a s u r e N a m e > < D i s p l a y N a m e > T o t a l   C o s t < / D i s p l a y N a m e > < V i s i b l e > F a l s e < / V i s i b l e > < / i t e m > < i t e m > < M e a s u r e N a m e > P r o f i t   M a r g i n < / M e a s u r e N a m e > < D i s p l a y N a m e > P r o f i t   M a r g i n < / D i s p l a y N a m e > < V i s i b l e > F a l s e < / V i s i b l e > < / i t e m > < i t e m > < M e a s u r e N a m e > %   P r o f i t   M a r g i n < / M e a s u r e N a m e > < D i s p l a y N a m e > %   P r o f i t   M a r g i n < / D i s p l a y N a m e > < V i s i b l e > F a l s e < / V i s i b l e > < / i t e m > < i t e m > < M e a s u r e N a m e > #   o f   T r a n s a c t i o n s < / M e a s u r e N a m e > < D i s p l a y N a m e > #   o f   T r a n s a c t i o n s < / D i s p l a y N a m e > < V i s i b l e > F a l s e < / V i s i b l e > < / i t e m > < i t e m > < M e a s u r e N a m e > T o t a l   R e f u n d < / M e a s u r e N a m e > < D i s p l a y N a m e > T o t a l   R e f u n d < / D i s p l a y N a m e > < V i s i b l e > F a l s e < / V i s i b l e > < / i t e m > < i t e m > < M e a s u r e N a m e > R e f u n d   R a t e < / M e a s u r e N a m e > < D i s p l a y N a m e > R e f u n d   R a t e < / D i s p l a y N a m e > < V i s i b l e > F a l s e < / V i s i b l e > < / i t e m > < i t e m > < M e a s u r e N a m e > #   o f   P r o d u c t s < / M e a s u r e N a m e > < D i s p l a y N a m e > #   o f   P r o d u c t s < / D i s p l a y N a m e > < V i s i b l e > F a l s e < / V i s i b l e > < / i t e m > < i t e m > < M e a s u r e N a m e > T o t a l   Q t y   S o l d < / M e a s u r e N a m e > < D i s p l a y N a m e > T o t a l   Q t y   S o l d < / D i s p l a y N a m e > < V i s i b l e > F a l s e < / V i s i b l e > < / i t e m > < i t e m > < M e a s u r e N a m e > T o t a l   Q t y   R e t u r n e d < / M e a s u r e N a m e > < D i s p l a y N a m e > T o t a l   Q t y   R e t u r n e d < / D i s p l a y N a m e > < V i s i b l e > F a l s e < / V i s i b l e > < / i t e m > < i t e m > < M e a s u r e N a m e > T o t a l   T a r g e t < / M e a s u r e N a m e > < D i s p l a y N a m e > T o t a l   T a r g e t < / D i s p l a y N a m e > < V i s i b l e > F a l s e < / V i s i b l e > < / i t e m > < i t e m > < M e a s u r e N a m e > #   o f   C u s t o m e r s < / M e a s u r e N a m e > < D i s p l a y N a m e > #   o f   C u s t o m e r s < / D i s p l a y N a m e > < V i s i b l e > T r u e < / V i s i b l e > < / i t e m > < i t e m > < M e a s u r e N a m e > #   o f   L o c a t i o n s < / M e a s u r e N a m e > < D i s p l a y N a m e > #   o f   L o c a t i o n s < / D i s p l a y N a m e > < V i s i b l e > T r u e < / V i s i b l e > < / i t e m > < / C a l c u l a t e d F i e l d s > < S A H o s t H a s h > 0 < / S A H o s t H a s h > < G e m i n i F i e l d L i s t V i s i b l e > T r u e < / G e m i n i F i e l d L i s t V i s i b l e > < / S e t t i n g s > ] ] > < / 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X M L _ d i m _ d a t e _ a 3 2 e f 5 5 d - c 7 4 2 - 4 8 0 7 - 8 1 3 f - 0 e 1 0 1 e c e 3 e a 8 " > < 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 1 5 1 < / i n t > < / v a l u e > < / i t e m > < i t e m > < k e y > < s t r i n g > Y e a r < / s t r i n g > < / k e y > < v a l u e > < i n t > 8 8 < / i n t > < / v a l u e > < / i t e m > < i t e m > < k e y > < s t r i n g > M o n t h < / s t r i n g > < / k e y > < v a l u e > < i n t > 1 1 1 < / i n t > < / v a l u e > < / i t e m > < i t e m > < k e y > < s t r i n g > M o n t h   N u m < / s t r i n g > < / k e y > < v a l u e > < i n t > 1 6 0 < / i n t > < / v a l u e > < / i t e m > < i t e m > < k e y > < s t r i n g > W e e k d a y < / s t r i n g > < / k e y > < v a l u e > < i n t > 1 3 2 < / i n t > < / v a l u e > < / i t e m > < i t e m > < k e y > < s t r i n g > W e e k   N u m < / s t r i n g > < / k e y > < v a l u e > < i n t > 1 4 9 < / i n t > < / v a l u e > < / i t e m > < i t e m > < k e y > < s t r i n g > W e e k   T y p e < / s t r i n g > < / k e y > < v a l u e > < i n t > 1 4 8 < / i n t > < / v a l u e > < / i t e m > < / C o l u m n W i d t h s > < C o l u m n D i s p l a y I n d e x > < i t e m > < k e y > < s t r i n g > O r d e r   D a t e < / s t r i n g > < / k e y > < v a l u e > < i n t > 0 < / i n t > < / v a l u e > < / i t e m > < i t e m > < k e y > < s t r i n g > Y e a r < / s t r i n g > < / k e y > < v a l u e > < i n t > 1 < / i n t > < / v a l u e > < / i t e m > < i t e m > < k e y > < s t r i n g > M o n t h < / s t r i n g > < / k e y > < v a l u e > < i n t > 2 < / i n t > < / v a l u e > < / i t e m > < i t e m > < k e y > < s t r i n g > M o n t h   N u m < / s t r i n g > < / k e y > < v a l u e > < i n t > 3 < / i n t > < / v a l u e > < / i t e m > < i t e m > < k e y > < s t r i n g > W e e k d a y < / s t r i n g > < / k e y > < v a l u e > < i n t > 4 < / i n t > < / v a l u e > < / i t e m > < i t e m > < k e y > < s t r i n g > W e e k   N u m < / s t r i n g > < / k e y > < v a l u e > < i n t > 5 < / i n t > < / v a l u e > < / i t e m > < i t e m > < k e y > < s t r i n g > W e e k   T y p e < / 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X M L _ d i m _ c u s t o m e r _ 9 b 6 d 3 5 5 3 - 8 7 b b - 4 5 b 5 - a 9 e 9 - c 1 1 c 6 3 e a 6 1 b 7 " > < 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 1 6 3 < / i n t > < / v a l u e > < / i t e m > < i t e m > < k e y > < s t r i n g > F u l l   N a m e < / s t r i n g > < / k e y > < v a l u e > < i n t > 1 4 0 < / i n t > < / v a l u e > < / i t e m > < i t e m > < k e y > < s t r i n g > G e n d e r < / s t r i n g > < / k e y > < v a l u e > < i n t > 1 1 7 < / i n t > < / v a l u e > < / i t e m > < i t e m > < k e y > < s t r i n g > L o c a t i o n < / s t r i n g > < / k e y > < v a l u e > < i n t > 1 2 6 < / i n t > < / v a l u e > < / i t e m > < i t e m > < k e y > < s t r i n g > D a t e   o f   B i r t h < / s t r i n g > < / k e y > < v a l u e > < i n t > 1 6 5 < / i n t > < / v a l u e > < / i t e m > < i t e m > < k e y > < s t r i n g > A g e < / s t r i n g > < / k e y > < v a l u e > < i n t > 8 3 < / i n t > < / v a l u e > < / i t e m > < / C o l u m n W i d t h s > < C o l u m n D i s p l a y I n d e x > < i t e m > < k e y > < s t r i n g > C u s t o m e r   I D < / s t r i n g > < / k e y > < v a l u e > < i n t > 0 < / i n t > < / v a l u e > < / i t e m > < i t e m > < k e y > < s t r i n g > F u l l   N a m e < / s t r i n g > < / k e y > < v a l u e > < i n t > 1 < / i n t > < / v a l u e > < / i t e m > < i t e m > < k e y > < s t r i n g > G e n d e r < / s t r i n g > < / k e y > < v a l u e > < i n t > 2 < / i n t > < / v a l u e > < / i t e m > < i t e m > < k e y > < s t r i n g > L o c a t i o n < / s t r i n g > < / k e y > < v a l u e > < i n t > 3 < / i n t > < / v a l u e > < / i t e m > < i t e m > < k e y > < s t r i n g > D a t e   o f   B i r t h < / s t r i n g > < / k e y > < v a l u e > < i n t > 4 < / i n t > < / v a l u e > < / i t e m > < i t e m > < k e y > < s t r i n g > A g e < / 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 C a l c u l a t i o n s 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 C a l c u l a t i o n s 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 C o l u m n s \ M e a s u r e s 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 C o l u m n s \ Q u a n t i t y   R e t u r n e d 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 d i m _ m o n t h l y _ s t o r e _ t a r g e t s 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 d i m _ m o n t h l y _ s t o r e _ t a r g e t s 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 C o l u m n s \ M o n t h l y   T a r g e t 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 N u m < / 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 C o l u m n s \ W e e k   N u m < / K e y > < / a : K e y > < a : V a l u e   i : t y p e = " T a b l e W i d g e t B a s e V i e w S t a t e " / > < / a : K e y V a l u e O f D i a g r a m O b j e c t K e y a n y T y p e z b w N T n L X > < a : K e y V a l u e O f D i a g r a m O b j e c t K e y a n y T y p e z b w N T n L X > < a : K e y > < K e y > C o l u m n s \ W e e k   T y p e 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C l i e n t W i n d o w X M L " > < C u s t o m C o n t e n t > < ! [ C D A T A [ d i m _ d a t e _ a 3 2 e f 5 5 d - c 7 4 2 - 4 8 0 7 - 8 1 3 f - 0 e 1 0 1 e c e 3 e a 8 ] ] > < / 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 2 0 2 4 - 0 5 - 0 6 T 1 7 : 1 2 : 5 5 . 0 5 4 6 5 6 9 + 0 1 : 0 0 < / L a s t P r o c e s s e d T i m e > < / D a t a M o d e l i n g S a n d b o x . S e r i a l i z e d S a n d b o x E r r o r C a c h e > ] ] > < / C u s t o m C o n t e n t > < / G e m i n i > 
</file>

<file path=customXml/item19.xml>��< ? x m l   v e r s i o n = " 1 . 0 "   e n c o d i n g = " U T F - 1 6 " ? > < G e m i n i   x m l n s = " h t t p : / / g e m i n i / p i v o t c u s t o m i z a t i o n / T a b l e O r d e r " > < C u s t o m C o n t e n t > < ! [ C D A T A [ d i m _ c u s t o m e r _ 9 b 6 d 3 5 5 3 - 8 7 b b - 4 5 b 5 - a 9 e 9 - c 1 1 c 6 3 e a 6 1 b 7 , f a c t _ t r a n s a c t i o n s _ 2 e c 7 f c d f - 1 7 d 3 - 4 4 f c - b a b f - 5 3 6 0 2 3 f 1 9 0 e a , d i m _ m o n t h l y _ s t o r e _ t a r g e t s _ 5 2 e 7 a 1 1 7 - 1 a b b - 4 f 2 6 - 9 f c b - 7 d f 9 7 5 d 1 9 8 4 a , d i m _ p r o d u c t s _ b 3 0 d c 3 b 4 - 7 6 5 4 - 4 6 a c - b 6 7 4 - d 1 6 3 6 6 d b a c 0 e , d i m _ s a l e s _ p e r s o n s _ 7 4 7 d 6 6 4 7 - 0 3 b d - 4 c c 2 - 8 3 e b - e 3 e 3 9 9 0 1 3 9 3 3 , d i m _ d a t e _ a 3 2 e f 5 5 d - c 7 4 2 - 4 8 0 7 - 8 1 3 f - 0 e 1 0 1 e c e 3 e a 8 , C a l c u l a t i o n s _ 6 e b d c 7 9 f - 5 e 1 3 - 4 c c b - b 4 3 5 - 2 1 d a a c 1 9 7 2 0 6 ] ] > < / C u s t o m C o n t e n t > < / G e m i n i > 
</file>

<file path=customXml/item2.xml>��< ? x m l   v e r s i o n = " 1 . 0 "   e n c o d i n g = " U T F - 1 6 " ? > < G e m i n i   x m l n s = " h t t p : / / g e m i n i / p i v o t c u s t o m i z a t i o n / S h o w H i d d e n " > < C u s t o m C o n t e n t > < ! [ C D A T A [ T r u e ] ] > < / C u s t o m C o n t e n t > < / G e m i n i > 
</file>

<file path=customXml/item20.xml>��< ? x m l   v e r s i o n = " 1 . 0 "   e n c o d i n g = " U T F - 1 6 " ? > < G e m i n i   x m l n s = " h t t p : / / g e m i n i / p i v o t c u s t o m i z a t i o n / T a b l e X M L _ f a c t _ t r a n s a c t i o n s _ 2 e c 7 f c d f - 1 7 d 3 - 4 4 f c - b a b f - 5 3 6 0 2 3 f 1 9 0 e a " > < 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 1 4 5 < / i n t > < / v a l u e > < / i t e m > < i t e m > < k e y > < s t r i n g > C u s t o m e r   I D < / s t r i n g > < / k e y > < v a l u e > < i n t > 1 6 3 < / i n t > < / v a l u e > < / i t e m > < i t e m > < k e y > < s t r i n g > S a l e s   P e r s o n   I D < / s t r i n g > < / k e y > < v a l u e > < i n t > 1 8 8 < / i n t > < / v a l u e > < / i t e m > < i t e m > < k e y > < s t r i n g > Q u a n t i t y   S o l d < / s t r i n g > < / k e y > < v a l u e > < i n t > 1 7 2 < / i n t > < / v a l u e > < / i t e m > < i t e m > < k e y > < s t r i n g > P a y m e n t   M e t h o d < / s t r i n g > < / k e y > < v a l u e > < i n t > 2 0 7 < / i n t > < / v a l u e > < / i t e m > < i t e m > < k e y > < s t r i n g > Q u a n t i t y   R e t u r n e d < / s t r i n g > < / k e y > < v a l u e > < i n t > 2 1 8 < / i n t > < / v a l u e > < / i t e m > < i t e m > < k e y > < s t r i n g > O r d e r   D a t e < / s t r i n g > < / k e y > < v a l u e > < i n t > 1 5 1 < / i n t > < / v a l u e > < / i t e m > < / C o l u m n W i d t h s > < C o l u m n D i s p l a y I n d e x > < i t e m > < k e y > < s t r i n g > P r o d u c t   I D < / s t r i n g > < / k e y > < v a l u e > < i n t > 0 < / i n t > < / v a l u e > < / i t e m > < i t e m > < k e y > < s t r i n g > C u s t o m e r   I D < / s t r i n g > < / k e y > < v a l u e > < i n t > 1 < / i n t > < / v a l u e > < / i t e m > < i t e m > < k e y > < s t r i n g > S a l e s   P e r s o n   I D < / s t r i n g > < / k e y > < v a l u e > < i n t > 2 < / i n t > < / v a l u e > < / i t e m > < i t e m > < k e y > < s t r i n g > Q u a n t i t y   S o l d < / s t r i n g > < / k e y > < v a l u e > < i n t > 3 < / i n t > < / v a l u e > < / i t e m > < i t e m > < k e y > < s t r i n g > P a y m e n t   M e t h o d < / s t r i n g > < / k e y > < v a l u e > < i n t > 4 < / i n t > < / v a l u e > < / i t e m > < i t e m > < k e y > < s t r i n g > Q u a n t i t y   R e t u r n e d < / s t r i n g > < / k e y > < v a l u e > < i n t > 5 < / i n t > < / v a l u e > < / i t e m > < i t e m > < k e y > < s t r i n g > O r d e r   D a t e < / s t r i n g > < / k e y > < v a l u e > < i n t > 6 < / 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4 3 9 1 7 3 4 9 - f 6 e 8 - 4 c 3 2 - b e f a - 8 9 1 9 e f 1 1 c b 3 7 " > < C u s t o m C o n t e n t > < ! [ C D A T A [ < ? x m l   v e r s i o n = " 1 . 0 "   e n c o d i n g = " u t f - 1 6 " ? > < S e t t i n g s > < C a l c u l a t e d F i e l d s > < i t e m > < M e a s u r e N a m e > T o t a l   R e v e n u e < / M e a s u r e N a m e > < D i s p l a y N a m e > T o t a l   R e v e n u e < / D i s p l a y N a m e > < V i s i b l e > F a l s e < / V i s i b l e > < / i t e m > < i t e m > < M e a s u r e N a m e > T o t a l   C o s t < / M e a s u r e N a m e > < D i s p l a y N a m e > T o t a l   C o s t < / D i s p l a y N a m e > < V i s i b l e > F a l s e < / V i s i b l e > < / i t e m > < i t e m > < M e a s u r e N a m e > P r o f i t   M a r g i n < / M e a s u r e N a m e > < D i s p l a y N a m e > P r o f i t   M a r g i n < / D i s p l a y N a m e > < V i s i b l e > F a l s e < / V i s i b l e > < / i t e m > < i t e m > < M e a s u r e N a m e > %   P r o f i t   M a r g i n < / M e a s u r e N a m e > < D i s p l a y N a m e > %   P r o f i t   M a r g i n < / D i s p l a y N a m e > < V i s i b l e > F a l s e < / V i s i b l e > < / i t e m > < i t e m > < M e a s u r e N a m e > #   o f   T r a n s a c t i o n s < / M e a s u r e N a m e > < D i s p l a y N a m e > #   o f   T r a n s a c t i o n s < / D i s p l a y N a m e > < V i s i b l e > F a l s e < / V i s i b l e > < / i t e m > < i t e m > < M e a s u r e N a m e > T o t a l   R e f u n d < / M e a s u r e N a m e > < D i s p l a y N a m e > T o t a l   R e f u n d < / D i s p l a y N a m e > < V i s i b l e > F a l s e < / V i s i b l e > < / i t e m > < i t e m > < M e a s u r e N a m e > R e f u n d   R a t e < / M e a s u r e N a m e > < D i s p l a y N a m e > R e f u n d   R a t e < / D i s p l a y N a m e > < V i s i b l e > F a l s e < / V i s i b l e > < / i t e m > < i t e m > < M e a s u r e N a m e > #   o f   P r o d u c t s < / M e a s u r e N a m e > < D i s p l a y N a m e > #   o f   P r o d u c t s < / D i s p l a y N a m e > < V i s i b l e > F a l s e < / V i s i b l e > < / i t e m > < i t e m > < M e a s u r e N a m e > T o t a l   Q t y   S o l d < / M e a s u r e N a m e > < D i s p l a y N a m e > T o t a l   Q t y   S o l d < / D i s p l a y N a m e > < V i s i b l e > F a l s e < / V i s i b l e > < / i t e m > < i t e m > < M e a s u r e N a m e > T o t a l   Q t y   R e t u r n e d < / M e a s u r e N a m e > < D i s p l a y N a m e > T o t a l   Q t y   R e t u r n e d < / D i s p l a y N a m e > < V i s i b l e > F a l s e < / V i s i b l e > < / i t e m > < i t e m > < M e a s u r e N a m e > T o t a l   T a r g e t < / M e a s u r e N a m e > < D i s p l a y N a m e > T o t a l   T a r g e t < / D i s p l a y N a m e > < V i s i b l e > F a l s e < / V i s i b l e > < / i t e m > < i t e m > < M e a s u r e N a m e > #   o f   C u s t o m e r s < / M e a s u r e N a m e > < D i s p l a y N a m e > #   o f   C u s t o m e r s < / D i s p l a y N a m e > < V i s i b l e > T r u e < / V i s i b l e > < / i t e m > < / C a l c u l a t e d F i e l d s > < S A H o s t H a s h > 0 < / S A H o s t H a s h > < G e m i n i F i e l d L i s t V i s i b l e > T r u e < / G e m i n i F i e l d L i s t V i s i b l e > < / S e t t i n g s > ] ] > < / 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 T a g s \ T a b l e s \ & l t ; T a b l e s \ d i m _ c u s t o m e r & g t ; < / K e y > < / D i a g r a m O b j e c t K e y > < D i a g r a m O b j e c t K e y > < K e y > D y n a m i c   T a g s \ T a b l e s \ & l t ; T a b l e s \ f a c t _ t r a n s a c t i o n s & g t ; < / K e y > < / D i a g r a m O b j e c t K e y > < D i a g r a m O b j e c t K e y > < K e y > D y n a m i c   T a g s \ T a b l e s \ & l t ; T a b l e s \ d i m _ m o n t h l y _ s t o r e _ t a r g e t s & g t ; < / K e y > < / D i a g r a m O b j e c t K e y > < D i a g r a m O b j e c t K e y > < K e y > D y n a m i c   T a g s \ T a b l e s \ & l t ; T a b l e s \ d i m _ p r o d u c t s & g t ; < / K e y > < / D i a g r a m O b j e c t K e y > < D i a g r a m O b j e c t K e y > < K e y > D y n a m i c   T a g s \ T a b l e s \ & l t ; T a b l e s \ d i m _ s a l e s _ p e r s o n s & g t ; < / K e y > < / D i a g r a m O b j e c t K e y > < D i a g r a m O b j e c t K e y > < K e y > D y n a m i c   T a g s \ T a b l e s \ & l t ; T a b l e s \ d i m _ d a t e & g t ; < / K e y > < / D i a g r a m O b j e c t K e y > < D i a g r a m O b j e c t K e y > < K e y > D y n a m i c   T a g s \ T a b l e s \ & l t ; T a b l e s \ C a l c u l a t i o n s & g t ; < / K e y > < / D i a g r a m O b j e c t K e y > < D i a g r a m O b j e c t K e y > < K e y > T a b l e s \ d i m _ c u s t o m e r < / K e y > < / D i a g r a m O b j e c t K e y > < D i a g r a m O b j e c t K e y > < K e y > T a b l e s \ d i m _ c u s t o m e r \ C o l u m n s \ C u s t o m e r   I D < / K e y > < / D i a g r a m O b j e c t K e y > < D i a g r a m O b j e c t K e y > < K e y > T a b l e s \ d i m _ c u s t o m e r \ C o l u m n s \ F u l l   N a m e < / K e y > < / D i a g r a m O b j e c t K e y > < D i a g r a m O b j e c t K e y > < K e y > T a b l e s \ d i m _ c u s t o m e r \ C o l u m n s \ G e n d e r < / K e y > < / D i a g r a m O b j e c t K e y > < D i a g r a m O b j e c t K e y > < K e y > T a b l e s \ d i m _ c u s t o m e r \ C o l u m n s \ L o c a t i o n < / K e y > < / D i a g r a m O b j e c t K e y > < D i a g r a m O b j e c t K e y > < K e y > T a b l e s \ d i m _ c u s t o m e r \ C o l u m n s \ D a t e   o f   B i r t h < / K e y > < / D i a g r a m O b j e c t K e y > < D i a g r a m O b j e c t K e y > < K e y > T a b l e s \ d i m _ c u s t o m e r \ C o l u m n s \ A g e < / K e y > < / D i a g r a m O b j e c t K e y > < D i a g r a m O b j e c t K e y > < K e y > T a b l e s \ f a c t _ t r a n s a c t i o n s < / K e y > < / D i a g r a m O b j e c t K e y > < D i a g r a m O b j e c t K e y > < K e y > T a b l e s \ f a c t _ t r a n s a c t i o n s \ C o l u m n s \ P r o d u c t   I D < / K e y > < / D i a g r a m O b j e c t K e y > < D i a g r a m O b j e c t K e y > < K e y > T a b l e s \ f a c t _ t r a n s a c t i o n s \ C o l u m n s \ C u s t o m e r   I D < / K e y > < / D i a g r a m O b j e c t K e y > < D i a g r a m O b j e c t K e y > < K e y > T a b l e s \ f a c t _ t r a n s a c t i o n s \ C o l u m n s \ S a l e s   P e r s o n   I D < / K e y > < / D i a g r a m O b j e c t K e y > < D i a g r a m O b j e c t K e y > < K e y > T a b l e s \ f a c t _ t r a n s a c t i o n s \ C o l u m n s \ Q u a n t i t y   S o l d < / K e y > < / D i a g r a m O b j e c t K e y > < D i a g r a m O b j e c t K e y > < K e y > T a b l e s \ f a c t _ t r a n s a c t i o n s \ C o l u m n s \ P a y m e n t   M e t h o d < / K e y > < / D i a g r a m O b j e c t K e y > < D i a g r a m O b j e c t K e y > < K e y > T a b l e s \ f a c t _ t r a n s a c t i o n s \ C o l u m n s \ Q u a n t i t y   R e t u r n e d < / K e y > < / D i a g r a m O b j e c t K e y > < D i a g r a m O b j e c t K e y > < K e y > T a b l e s \ f a c t _ t r a n s a c t i o n s \ C o l u m n s \ O r d e r   D a t e < / K e y > < / D i a g r a m O b j e c t K e y > < D i a g r a m O b j e c t K e y > < K e y > T a b l e s \ d i m _ m o n t h l y _ s t o r e _ t a r g e t s < / K e y > < / D i a g r a m O b j e c t K e y > < D i a g r a m O b j e c t K e y > < K e y > T a b l e s \ d i m _ m o n t h l y _ s t o r e _ t a r g e t s \ C o l u m n s \ S t o r e   I D < / K e y > < / D i a g r a m O b j e c t K e y > < D i a g r a m O b j e c t K e y > < K e y > T a b l e s \ d i m _ m o n t h l y _ s t o r e _ t a r g e t s \ C o l u m n s \ D a t e < / K e y > < / D i a g r a m O b j e c t K e y > < D i a g r a m O b j e c t K e y > < K e y > T a b l e s \ d i m _ m o n t h l y _ s t o r e _ t a r g e t s \ C o l u m n s \ M o n t h l y   T a r g e t < / K e y > < / D i a g r a m O b j e c t K e y > < D i a g r a m O b j e c t K e y > < K e y > T a b l e s \ d i m _ p r o d u c t s < / K e y > < / D i a g r a m O b j e c t K e y > < D i a g r a m O b j e c t K e y > < K e y > T a b l e s \ d i m _ p r o d u c t s \ C o l u m n s \ P r o d u c t   I D < / K e y > < / D i a g r a m O b j e c t K e y > < D i a g r a m O b j e c t K e y > < K e y > T a b l e s \ d i m _ p r o d u c t s \ C o l u m n s \ P r o d u c t   N a m e < / K e y > < / D i a g r a m O b j e c t K e y > < D i a g r a m O b j e c t K e y > < K e y > T a b l e s \ d i m _ p r o d u c t s \ C o l u m n s \ C a t e g o r y < / K e y > < / D i a g r a m O b j e c t K e y > < D i a g r a m O b j e c t K e y > < K e y > T a b l e s \ d i m _ p r o d u c t s \ C o l u m n s \ S a l e s   P r i c e < / K e y > < / D i a g r a m O b j e c t K e y > < D i a g r a m O b j e c t K e y > < K e y > T a b l e s \ d i m _ p r o d u c t s \ C o l u m n s \ C o s t   P r i c e < / K e y > < / D i a g r a m O b j e c t K e y > < D i a g r a m O b j e c t K e y > < K e y > T a b l e s \ d i m _ s a l e s _ p e r s o n s < / K e y > < / D i a g r a m O b j e c t K e y > < D i a g r a m O b j e c t K e y > < K e y > T a b l e s \ d i m _ s a l e s _ p e r s o n s \ C o l u m n s \ S a l e s   P e r s o n   I D < / K e y > < / D i a g r a m O b j e c t K e y > < D i a g r a m O b j e c t K e y > < K e y > T a b l e s \ d i m _ s a l e s _ p e r s o n s \ C o l u m n s \ F u l l   N a m e < / K e y > < / D i a g r a m O b j e c t K e y > < D i a g r a m O b j e c t K e y > < K e y > T a b l e s \ d i m _ s a l e s _ p e r s o n s \ C o l u m n s \ S t o r e   N a m e < / K e y > < / D i a g r a m O b j e c t K e y > < D i a g r a m O b j e c t K e y > < K e y > T a b l e s \ d i m _ s a l e s _ p e r s o n s \ C o l u m n s \ D a t e   o f   B i r t h < / K e y > < / D i a g r a m O b j e c t K e y > < D i a g r a m O b j e c t K e y > < K e y > T a b l e s \ d i m _ s a l e s _ p e r s o n s \ C o l u m n s \ A g e < / K e y > < / D i a g r a m O b j e c t K e y > < D i a g r a m O b j e c t K e y > < K e y > T a b l e s \ d i m _ d a t e < / K e y > < / D i a g r a m O b j e c t K e y > < D i a g r a m O b j e c t K e y > < K e y > T a b l e s \ d i m _ d a t e \ C o l u m n s \ O r d e r   D a t e < / K e y > < / D i a g r a m O b j e c t K e y > < D i a g r a m O b j e c t K e y > < K e y > T a b l e s \ d i m _ d a t e \ C o l u m n s \ Y e a r < / K e y > < / D i a g r a m O b j e c t K e y > < D i a g r a m O b j e c t K e y > < K e y > T a b l e s \ d i m _ d a t e \ C o l u m n s \ M o n t h < / K e y > < / D i a g r a m O b j e c t K e y > < D i a g r a m O b j e c t K e y > < K e y > T a b l e s \ d i m _ d a t e \ C o l u m n s \ M o n t h   N u m < / K e y > < / D i a g r a m O b j e c t K e y > < D i a g r a m O b j e c t K e y > < K e y > T a b l e s \ d i m _ d a t e \ C o l u m n s \ W e e k d a y < / K e y > < / D i a g r a m O b j e c t K e y > < D i a g r a m O b j e c t K e y > < K e y > T a b l e s \ d i m _ d a t e \ C o l u m n s \ W e e k   N u m < / K e y > < / D i a g r a m O b j e c t K e y > < D i a g r a m O b j e c t K e y > < K e y > T a b l e s \ d i m _ d a t e \ C o l u m n s \ W e e k   T y p e < / K e y > < / D i a g r a m O b j e c t K e y > < D i a g r a m O b j e c t K e y > < K e y > T a b l e s \ C a l c u l a t i o n s < / K e y > < / D i a g r a m O b j e c t K e y > < D i a g r a m O b j e c t K e y > < K e y > T a b l e s \ C a l c u l a t i o n s \ C o l u m n s \ M e a s u r e s < / K e y > < / D i a g r a m O b j e c t K e y > < D i a g r a m O b j e c t K e y > < K e y > T a b l e s \ C a l c u l a t i o n s \ M e a s u r e s \ T o t a l   R e v e n u e < / K e y > < / D i a g r a m O b j e c t K e y > < D i a g r a m O b j e c t K e y > < K e y > T a b l e s \ C a l c u l a t i o n s \ M e a s u r e s \ T o t a l   C o s t < / K e y > < / D i a g r a m O b j e c t K e y > < D i a g r a m O b j e c t K e y > < K e y > T a b l e s \ C a l c u l a t i o n s \ M e a s u r e s \ P r o f i t   M a r g i n < / K e y > < / D i a g r a m O b j e c t K e y > < D i a g r a m O b j e c t K e y > < K e y > T a b l e s \ C a l c u l a t i o n s \ M e a s u r e s \ %   P r o f i t   M a r g i n < / K e y > < / D i a g r a m O b j e c t K e y > < D i a g r a m O b j e c t K e y > < K e y > T a b l e s \ C a l c u l a t i o n s \ M e a s u r e s \ #   o f   T r a n s a c t i o n s < / K e y > < / D i a g r a m O b j e c t K e y > < D i a g r a m O b j e c t K e y > < K e y > T a b l e s \ C a l c u l a t i o n s \ M e a s u r e s \ T o t a l   R e f u n d < / K e y > < / D i a g r a m O b j e c t K e y > < D i a g r a m O b j e c t K e y > < K e y > T a b l e s \ C a l c u l a t i o n s \ M e a s u r e s \ R e f u n d   R a t e < / K e y > < / D i a g r a m O b j e c t K e y > < D i a g r a m O b j e c t K e y > < K e y > T a b l e s \ C a l c u l a t i o n s \ M e a s u r e s \ #   o f   P r o d u c t s < / K e y > < / D i a g r a m O b j e c t K e y > < D i a g r a m O b j e c t K e y > < K e y > T a b l e s \ C a l c u l a t i o n s \ M e a s u r e s \ T o t a l   Q t y   S o l d < / K e y > < / D i a g r a m O b j e c t K e y > < D i a g r a m O b j e c t K e y > < K e y > T a b l e s \ C a l c u l a t i o n s \ M e a s u r e s \ T o t a l   Q t y   R e t u r n e d < / K e y > < / D i a g r a m O b j e c t K e y > < D i a g r a m O b j e c t K e y > < K e y > T a b l e s \ C a l c u l a t i o n s \ M e a s u r e s \ T o t a l   T a r g e t < / K e y > < / D i a g r a m O b j e c t K e y > < D i a g r a m O b j e c t K e y > < K e y > R e l a t i o n s h i p s \ & l t ; T a b l e s \ f a c t _ t r a n s a c t i o n s \ C o l u m n s \ C u s t o m e r   I D & g t ; - & l t ; T a b l e s \ d i m _ c u s t o m e r \ C o l u m n s \ C u s t o m e r   I D & g t ; < / K e y > < / D i a g r a m O b j e c t K e y > < D i a g r a m O b j e c t K e y > < K e y > R e l a t i o n s h i p s \ & l t ; T a b l e s \ f a c t _ t r a n s a c t i o n s \ C o l u m n s \ C u s t o m e r   I D & g t ; - & l t ; T a b l e s \ d i m _ c u s t o m e r \ C o l u m n s \ C u s t o m e r   I D & g t ; \ F K < / K e y > < / D i a g r a m O b j e c t K e y > < D i a g r a m O b j e c t K e y > < K e y > R e l a t i o n s h i p s \ & l t ; T a b l e s \ f a c t _ t r a n s a c t i o n s \ C o l u m n s \ C u s t o m e r   I D & g t ; - & l t ; T a b l e s \ d i m _ c u s t o m e r \ C o l u m n s \ C u s t o m e r   I D & g t ; \ P K < / K e y > < / D i a g r a m O b j e c t K e y > < D i a g r a m O b j e c t K e y > < K e y > R e l a t i o n s h i p s \ & l t ; T a b l e s \ f a c t _ t r a n s a c t i o n s \ C o l u m n s \ C u s t o m e r   I D & g t ; - & l t ; T a b l e s \ d i m _ c u s t o m e r \ C o l u m n s \ C u s t o m e r   I D & g t ; \ C r o s s F i l t e r < / K e y > < / D i a g r a m O b j e c t K e y > < D i a g r a m O b j e c t K e y > < K e y > R e l a t i o n s h i p s \ & l t ; T a b l e s \ f a c t _ t r a n s a c t i o n s \ C o l u m n s \ S a l e s   P e r s o n   I D & g t ; - & l t ; T a b l e s \ d i m _ s a l e s _ p e r s o n s \ C o l u m n s \ S a l e s   P e r s o n   I D & g t ; < / K e y > < / D i a g r a m O b j e c t K e y > < D i a g r a m O b j e c t K e y > < K e y > R e l a t i o n s h i p s \ & l t ; T a b l e s \ f a c t _ t r a n s a c t i o n s \ C o l u m n s \ S a l e s   P e r s o n   I D & g t ; - & l t ; T a b l e s \ d i m _ s a l e s _ p e r s o n s \ C o l u m n s \ S a l e s   P e r s o n   I D & g t ; \ F K < / K e y > < / D i a g r a m O b j e c t K e y > < D i a g r a m O b j e c t K e y > < K e y > R e l a t i o n s h i p s \ & l t ; T a b l e s \ f a c t _ t r a n s a c t i o n s \ C o l u m n s \ S a l e s   P e r s o n   I D & g t ; - & l t ; T a b l e s \ d i m _ s a l e s _ p e r s o n s \ C o l u m n s \ S a l e s   P e r s o n   I D & g t ; \ P K < / K e y > < / D i a g r a m O b j e c t K e y > < D i a g r a m O b j e c t K e y > < K e y > R e l a t i o n s h i p s \ & l t ; T a b l e s \ f a c t _ t r a n s a c t i o n s \ C o l u m n s \ S a l e s   P e r s o n   I D & g t ; - & l t ; T a b l e s \ d i m _ s a l e s _ p e r s o n s \ C o l u m n s \ S a l e s   P e r s o n   I D & g t ; \ C r o s s F i l t e r < / K e y > < / D i a g r a m O b j e c t K e y > < D i a g r a m O b j e c t K e y > < K e y > R e l a t i o n s h i p s \ & l t ; T a b l e s \ f a c t _ t r a n s a c t i o n s \ C o l u m n s \ O r d e r   D a t e & g t ; - & l t ; T a b l e s \ d i m _ d a t e \ C o l u m n s \ O r d e r   D a t e & g t ; < / K e y > < / D i a g r a m O b j e c t K e y > < D i a g r a m O b j e c t K e y > < K e y > R e l a t i o n s h i p s \ & l t ; T a b l e s \ f a c t _ t r a n s a c t i o n s \ C o l u m n s \ O r d e r   D a t e & g t ; - & l t ; T a b l e s \ d i m _ d a t e \ C o l u m n s \ O r d e r   D a t e & g t ; \ F K < / K e y > < / D i a g r a m O b j e c t K e y > < D i a g r a m O b j e c t K e y > < K e y > R e l a t i o n s h i p s \ & l t ; T a b l e s \ f a c t _ t r a n s a c t i o n s \ C o l u m n s \ O r d e r   D a t e & g t ; - & l t ; T a b l e s \ d i m _ d a t e \ C o l u m n s \ O r d e r   D a t e & g t ; \ P K < / K e y > < / D i a g r a m O b j e c t K e y > < D i a g r a m O b j e c t K e y > < K e y > R e l a t i o n s h i p s \ & l t ; T a b l e s \ f a c t _ t r a n s a c t i o n s \ C o l u m n s \ O r d e r   D a t e & g t ; - & l t ; T a b l e s \ d i m _ d a t e \ C o l u m n s \ O r d e r   D a t e & g t ; \ C r o s s F i l t e r < / K e y > < / D i a g r a m O b j e c t K e y > < D i a g r a m O b j e c t K e y > < K e y > R e l a t i o n s h i p s \ & l t ; T a b l e s \ f a c t _ t r a n s a c t i o n s \ C o l u m n s \ P r o d u c t   I D & g t ; - & l t ; T a b l e s \ d i m _ p r o d u c t s \ C o l u m n s \ P r o d u c t   I D & g t ; < / K e y > < / D i a g r a m O b j e c t K e y > < D i a g r a m O b j e c t K e y > < K e y > R e l a t i o n s h i p s \ & l t ; T a b l e s \ f a c t _ t r a n s a c t i o n s \ C o l u m n s \ P r o d u c t   I D & g t ; - & l t ; T a b l e s \ d i m _ p r o d u c t s \ C o l u m n s \ P r o d u c t   I D & g t ; \ F K < / K e y > < / D i a g r a m O b j e c t K e y > < D i a g r a m O b j e c t K e y > < K e y > R e l a t i o n s h i p s \ & l t ; T a b l e s \ f a c t _ t r a n s a c t i o n s \ C o l u m n s \ P r o d u c t   I D & g t ; - & l t ; T a b l e s \ d i m _ p r o d u c t s \ C o l u m n s \ P r o d u c t   I D & g t ; \ P K < / K e y > < / D i a g r a m O b j e c t K e y > < D i a g r a m O b j e c t K e y > < K e y > R e l a t i o n s h i p s \ & l t ; T a b l e s \ f a c t _ t r a n s a c t i o n s \ C o l u m n s \ P r o d u c t   I D & g t ; - & l t ; T a b l e s \ d i m _ p r o d u c t s \ C o l u m n s \ P r o d u c t   I D & g t ; \ C r o s s F i l t e r < / K e y > < / D i a g r a m O b j e c t K e y > < D i a g r a m O b j e c t K e y > < K e y > R e l a t i o n s h i p s \ & l t ; T a b l e s \ d i m _ m o n t h l y _ s t o r e _ t a r g e t s \ C o l u m n s \ D a t e & g t ; - & l t ; T a b l e s \ d i m _ d a t e \ C o l u m n s \ O r d e r   D a t e & g t ; < / K e y > < / D i a g r a m O b j e c t K e y > < D i a g r a m O b j e c t K e y > < K e y > R e l a t i o n s h i p s \ & l t ; T a b l e s \ d i m _ m o n t h l y _ s t o r e _ t a r g e t s \ C o l u m n s \ D a t e & g t ; - & l t ; T a b l e s \ d i m _ d a t e \ C o l u m n s \ O r d e r   D a t e & g t ; \ F K < / K e y > < / D i a g r a m O b j e c t K e y > < D i a g r a m O b j e c t K e y > < K e y > R e l a t i o n s h i p s \ & l t ; T a b l e s \ d i m _ m o n t h l y _ s t o r e _ t a r g e t s \ C o l u m n s \ D a t e & g t ; - & l t ; T a b l e s \ d i m _ d a t e \ C o l u m n s \ O r d e r   D a t e & g t ; \ P K < / K e y > < / D i a g r a m O b j e c t K e y > < D i a g r a m O b j e c t K e y > < K e y > R e l a t i o n s h i p s \ & l t ; T a b l e s \ d i m _ m o n t h l y _ s t o r e _ t a r g e t s \ C o l u m n s \ D a t e & g t ; - & l t ; T a b l e s \ d i m _ d a t e \ C o l u m n s \ O r d e r   D a t e & g t ; \ C r o s s F i l t e r < / K e y > < / D i a g r a m O b j e c t K e y > < D i a g r a m O b j e c t K e y > < K e y > R e l a t i o n s h i p s \ & l t ; T a b l e s \ d i m _ m o n t h l y _ s t o r e _ t a r g e t s \ C o l u m n s \ S t o r e   I D & g t ; - & l t ; T a b l e s \ d i m _ s a l e s _ p e r s o n s \ C o l u m n s \ S a l e s   P e r s o n   I D & g t ; < / K e y > < / D i a g r a m O b j e c t K e y > < D i a g r a m O b j e c t K e y > < K e y > R e l a t i o n s h i p s \ & l t ; T a b l e s \ d i m _ m o n t h l y _ s t o r e _ t a r g e t s \ C o l u m n s \ S t o r e   I D & g t ; - & l t ; T a b l e s \ d i m _ s a l e s _ p e r s o n s \ C o l u m n s \ S a l e s   P e r s o n   I D & g t ; \ F K < / K e y > < / D i a g r a m O b j e c t K e y > < D i a g r a m O b j e c t K e y > < K e y > R e l a t i o n s h i p s \ & l t ; T a b l e s \ d i m _ m o n t h l y _ s t o r e _ t a r g e t s \ C o l u m n s \ S t o r e   I D & g t ; - & l t ; T a b l e s \ d i m _ s a l e s _ p e r s o n s \ C o l u m n s \ S a l e s   P e r s o n   I D & g t ; \ P K < / K e y > < / D i a g r a m O b j e c t K e y > < D i a g r a m O b j e c t K e y > < K e y > R e l a t i o n s h i p s \ & l t ; T a b l e s \ d i m _ m o n t h l y _ s t o r e _ t a r g e t s \ C o l u m n s \ S t o r e   I D & g t ; - & l t ; T a b l e s \ d i m _ s a l e s _ p e r s o n s \ C o l u m n s \ S a l e s   P e r s o n   I D & g t ; \ C r o s s F i l t e r < / K e y > < / D i a g r a m O b j e c t K e y > < / A l l K e y s > < S e l e c t e d K e y s > < D i a g r a m O b j e c t K e y > < K e y > T a b l e s \ d i m _ m o n t h l y _ s t o r e _ t a r g e t s 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 T a g s \ T a b l e s \ & l t ; T a b l e s \ d i m _ c u s t o m e r & g t ; < / K e y > < / a : K e y > < a : V a l u e   i : t y p e = " D i a g r a m D i s p l a y T a g V i e w S t a t e " > < I s N o t F i l t e r e d O u t > t r u e < / I s N o t F i l t e r e d O u t > < / a : V a l u e > < / a : K e y V a l u e O f D i a g r a m O b j e c t K e y a n y T y p e z b w N T n L X > < a : K e y V a l u e O f D i a g r a m O b j e c t K e y a n y T y p e z b w N T n L X > < a : K e y > < K e y > D y n a m i c   T a g s \ T a b l e s \ & l t ; T a b l e s \ f a c t _ t r a n s a c t i o n s & g t ; < / K e y > < / a : K e y > < a : V a l u e   i : t y p e = " D i a g r a m D i s p l a y T a g V i e w S t a t e " > < I s N o t F i l t e r e d O u t > t r u e < / I s N o t F i l t e r e d O u t > < / a : V a l u e > < / a : K e y V a l u e O f D i a g r a m O b j e c t K e y a n y T y p e z b w N T n L X > < a : K e y V a l u e O f D i a g r a m O b j e c t K e y a n y T y p e z b w N T n L X > < a : K e y > < K e y > D y n a m i c   T a g s \ T a b l e s \ & l t ; T a b l e s \ d i m _ m o n t h l y _ s t o r e _ t a r g e t s & g t ; 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 T a g s \ T a b l e s \ & l t ; T a b l e s \ d i m _ s a l e s _ p e r s o n s & g t ; 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 T a g s \ T a b l e s \ & l t ; T a b l e s \ C a l c u l a t i o n s & g t ; < / K e y > < / a : K e y > < a : V a l u e   i : t y p e = " D i a g r a m D i s p l a y T a g V i e w S t a t e " > < I s N o t F i l t e r e d O u t > t r u e < / I s N o t F i l t e r e d O u t > < / a : V a l u e > < / a : K e y V a l u e O f D i a g r a m O b j e c t K e y a n y T y p e z b w N T n L X > < a : K e y V a l u e O f D i a g r a m O b j e c t K e y a n y T y p e z b w N T n L X > < a : K e y > < K e y > T a b l e s \ d i m _ c u s t o m e r < / K e y > < / a : K e y > < a : V a l u e   i : t y p e = " D i a g r a m D i s p l a y N o d e V i e w S t a t e " > < H e i g h t > 1 5 0 < / H e i g h t > < I s E x p a n d e d > t r u e < / I s E x p a n d e d > < L a y e d O u t > t r u e < / L a y e d O u t > < W i d t h > 2 0 0 < / W i d t h > < / a : V a l u e > < / a : K e y V a l u e O f D i a g r a m O b j e c t K e y a n y T y p e z b w N T n L X > < a : K e y V a l u e O f D i a g r a m O b j e c t K e y a n y T y p e z b w N T n L X > < a : K e y > < K e y > T a b l e s \ d i m _ c u s t o m e r \ C o l u m n s \ C u s t o m e r   I D < / K e y > < / a : K e y > < a : V a l u e   i : t y p e = " D i a g r a m D i s p l a y N o d e V i e w S t a t e " > < H e i g h t > 1 5 0 < / H e i g h t > < I s E x p a n d e d > t r u e < / I s E x p a n d e d > < W i d t h > 2 0 0 < / W i d t h > < / a : V a l u e > < / a : K e y V a l u e O f D i a g r a m O b j e c t K e y a n y T y p e z b w N T n L X > < a : K e y V a l u e O f D i a g r a m O b j e c t K e y a n y T y p e z b w N T n L X > < a : K e y > < K e y > T a b l e s \ d i m _ c u s t o m e r \ C o l u m n s \ F u l l   N a m e < / K e y > < / a : K e y > < a : V a l u e   i : t y p e = " D i a g r a m D i s p l a y N o d e V i e w S t a t e " > < H e i g h t > 1 5 0 < / H e i g h t > < I s E x p a n d e d > t r u e < / I s E x p a n d e d > < W i d t h > 2 0 0 < / W i d t h > < / a : V a l u e > < / a : K e y V a l u e O f D i a g r a m O b j e c t K e y a n y T y p e z b w N T n L X > < a : K e y V a l u e O f D i a g r a m O b j e c t K e y a n y T y p e z b w N T n L X > < a : K e y > < K e y > T a b l e s \ d i m _ c u s t o m e r \ C o l u m n s \ G e n d e r < / K e y > < / a : K e y > < a : V a l u e   i : t y p e = " D i a g r a m D i s p l a y N o d e V i e w S t a t e " > < H e i g h t > 1 5 0 < / H e i g h t > < I s E x p a n d e d > t r u e < / I s E x p a n d e d > < W i d t h > 2 0 0 < / W i d t h > < / a : V a l u e > < / a : K e y V a l u e O f D i a g r a m O b j e c t K e y a n y T y p e z b w N T n L X > < a : K e y V a l u e O f D i a g r a m O b j e c t K e y a n y T y p e z b w N T n L X > < a : K e y > < K e y > T a b l e s \ d i m _ c u s t o m e r \ C o l u m n s \ L o c a t i o n < / K e y > < / a : K e y > < a : V a l u e   i : t y p e = " D i a g r a m D i s p l a y N o d e V i e w S t a t e " > < H e i g h t > 1 5 0 < / H e i g h t > < I s E x p a n d e d > t r u e < / I s E x p a n d e d > < W i d t h > 2 0 0 < / W i d t h > < / a : V a l u e > < / a : K e y V a l u e O f D i a g r a m O b j e c t K e y a n y T y p e z b w N T n L X > < a : K e y V a l u e O f D i a g r a m O b j e c t K e y a n y T y p e z b w N T n L X > < a : K e y > < K e y > T a b l e s \ d i m _ c u s t o m e r \ C o l u m n s \ D a t e   o f   B i r t h < / K e y > < / a : K e y > < a : V a l u e   i : t y p e = " D i a g r a m D i s p l a y N o d e V i e w S t a t e " > < H e i g h t > 1 5 0 < / H e i g h t > < I s E x p a n d e d > t r u e < / I s E x p a n d e d > < W i d t h > 2 0 0 < / W i d t h > < / a : V a l u e > < / a : K e y V a l u e O f D i a g r a m O b j e c t K e y a n y T y p e z b w N T n L X > < a : K e y V a l u e O f D i a g r a m O b j e c t K e y a n y T y p e z b w N T n L X > < a : K e y > < K e y > T a b l e s \ d i m _ c u s t o m e r \ C o l u m n s \ A g e < / K e y > < / a : K e y > < a : V a l u e   i : t y p e = " D i a g r a m D i s p l a y N o d e V i e w S t a t e " > < H e i g h t > 1 5 0 < / H e i g h t > < I s E x p a n d e d > t r u e < / I s E x p a n d e d > < W i d t h > 2 0 0 < / W i d t h > < / a : V a l u e > < / a : K e y V a l u e O f D i a g r a m O b j e c t K e y a n y T y p e z b w N T n L X > < a : K e y V a l u e O f D i a g r a m O b j e c t K e y a n y T y p e z b w N T n L X > < a : K e y > < K e y > T a b l e s \ f a c t _ t r a n s a c t i o n s < / K e y > < / a : K e y > < a : V a l u e   i : t y p e = " D i a g r a m D i s p l a y N o d e V i e w S t a t e " > < H e i g h t > 1 5 0 < / H e i g h t > < I s E x p a n d e d > t r u e < / I s E x p a n d e d > < L a y e d O u t > t r u e < / L a y e d O u t > < L e f t > 2 6 7 . 2 3 7 1 4 3 9 0 0 9 9 9 1 7 < / L e f t > < T a b I n d e x > 4 < / T a b I n d e x > < T o p > 2 4 6 . 6 6 6 6 6 6 6 6 6 6 6 6 6 3 < / T o p > < W i d t h > 2 0 0 < / W i d t h > < / a : V a l u e > < / a : K e y V a l u e O f D i a g r a m O b j e c t K e y a n y T y p e z b w N T n L X > < a : K e y V a l u e O f D i a g r a m O b j e c t K e y a n y T y p e z b w N T n L X > < a : K e y > < K e y > T a b l e s \ f a c t _ t r a n s a c t i o n s \ C o l u m n s \ P r o d u c t   I D < / K e y > < / a : K e y > < a : V a l u e   i : t y p e = " D i a g r a m D i s p l a y N o d e V i e w S t a t e " > < H e i g h t > 1 5 0 < / H e i g h t > < I s E x p a n d e d > t r u e < / I s E x p a n d e d > < W i d t h > 2 0 0 < / W i d t h > < / a : V a l u e > < / a : K e y V a l u e O f D i a g r a m O b j e c t K e y a n y T y p e z b w N T n L X > < a : K e y V a l u e O f D i a g r a m O b j e c t K e y a n y T y p e z b w N T n L X > < a : K e y > < K e y > T a b l e s \ f a c t _ t r a n s a c t i o n s \ C o l u m n s \ C u s t o m e r   I D < / K e y > < / a : K e y > < a : V a l u e   i : t y p e = " D i a g r a m D i s p l a y N o d e V i e w S t a t e " > < H e i g h t > 1 5 0 < / H e i g h t > < I s E x p a n d e d > t r u e < / I s E x p a n d e d > < W i d t h > 2 0 0 < / W i d t h > < / a : V a l u e > < / a : K e y V a l u e O f D i a g r a m O b j e c t K e y a n y T y p e z b w N T n L X > < a : K e y V a l u e O f D i a g r a m O b j e c t K e y a n y T y p e z b w N T n L X > < a : K e y > < K e y > T a b l e s \ f a c t _ t r a n s a c t i o n s \ C o l u m n s \ S a l e s   P e r s o n   I D < / K e y > < / a : K e y > < a : V a l u e   i : t y p e = " D i a g r a m D i s p l a y N o d e V i e w S t a t e " > < H e i g h t > 1 5 0 < / H e i g h t > < I s E x p a n d e d > t r u e < / I s E x p a n d e d > < W i d t h > 2 0 0 < / W i d t h > < / a : V a l u e > < / a : K e y V a l u e O f D i a g r a m O b j e c t K e y a n y T y p e z b w N T n L X > < a : K e y V a l u e O f D i a g r a m O b j e c t K e y a n y T y p e z b w N T n L X > < a : K e y > < K e y > T a b l e s \ f a c t _ t r a n s a c t i o n s \ C o l u m n s \ Q u a n t i t y   S o l d < / K e y > < / a : K e y > < a : V a l u e   i : t y p e = " D i a g r a m D i s p l a y N o d e V i e w S t a t e " > < H e i g h t > 1 5 0 < / H e i g h t > < I s E x p a n d e d > t r u e < / I s E x p a n d e d > < W i d t h > 2 0 0 < / W i d t h > < / a : V a l u e > < / a : K e y V a l u e O f D i a g r a m O b j e c t K e y a n y T y p e z b w N T n L X > < a : K e y V a l u e O f D i a g r a m O b j e c t K e y a n y T y p e z b w N T n L X > < a : K e y > < K e y > T a b l e s \ f a c t _ t r a n s a c t i o n s \ C o l u m n s \ P a y m e n t   M e t h o d < / K e y > < / a : K e y > < a : V a l u e   i : t y p e = " D i a g r a m D i s p l a y N o d e V i e w S t a t e " > < H e i g h t > 1 5 0 < / H e i g h t > < I s E x p a n d e d > t r u e < / I s E x p a n d e d > < W i d t h > 2 0 0 < / W i d t h > < / a : V a l u e > < / a : K e y V a l u e O f D i a g r a m O b j e c t K e y a n y T y p e z b w N T n L X > < a : K e y V a l u e O f D i a g r a m O b j e c t K e y a n y T y p e z b w N T n L X > < a : K e y > < K e y > T a b l e s \ f a c t _ t r a n s a c t i o n s \ C o l u m n s \ Q u a n t i t y   R e t u r n e d < / K e y > < / a : K e y > < a : V a l u e   i : t y p e = " D i a g r a m D i s p l a y N o d e V i e w S t a t e " > < H e i g h t > 1 5 0 < / H e i g h t > < I s E x p a n d e d > t r u e < / I s E x p a n d e d > < W i d t h > 2 0 0 < / W i d t h > < / a : V a l u e > < / a : K e y V a l u e O f D i a g r a m O b j e c t K e y a n y T y p e z b w N T n L X > < a : K e y V a l u e O f D i a g r a m O b j e c t K e y a n y T y p e z b w N T n L X > < a : K e y > < K e y > T a b l e s \ f a c t _ t r a n s a c t i o n s \ C o l u m n s \ O r d e r   D a t e < / K e y > < / a : K e y > < a : V a l u e   i : t y p e = " D i a g r a m D i s p l a y N o d e V i e w S t a t e " > < H e i g h t > 1 5 0 < / H e i g h t > < I s E x p a n d e d > t r u e < / I s E x p a n d e d > < W i d t h > 2 0 0 < / W i d t h > < / a : V a l u e > < / a : K e y V a l u e O f D i a g r a m O b j e c t K e y a n y T y p e z b w N T n L X > < a : K e y V a l u e O f D i a g r a m O b j e c t K e y a n y T y p e z b w N T n L X > < a : K e y > < K e y > T a b l e s \ d i m _ m o n t h l y _ s t o r e _ t a r g e t s < / K e y > < / a : K e y > < a : V a l u e   i : t y p e = " D i a g r a m D i s p l a y N o d e V i e w S t a t e " > < H e i g h t > 1 5 0 < / H e i g h t > < I s E x p a n d e d > t r u e < / I s E x p a n d e d > < L a y e d O u t > t r u e < / L a y e d O u t > < L e f t > 7 6 5 . 1 4 0 9 5 4 4 6 8 6 6 4 7 5 < / L e f t > < T a b I n d e x > 6 < / T a b I n d e x > < T o p > 2 7 3 . 3 3 3 3 3 3 3 3 3 3 3 3 3 7 < / T o p > < W i d t h > 2 0 0 < / W i d t h > < / a : V a l u e > < / a : K e y V a l u e O f D i a g r a m O b j e c t K e y a n y T y p e z b w N T n L X > < a : K e y V a l u e O f D i a g r a m O b j e c t K e y a n y T y p e z b w N T n L X > < a : K e y > < K e y > T a b l e s \ d i m _ m o n t h l y _ s t o r e _ t a r g e t s \ C o l u m n s \ S t o r e   I D < / K e y > < / a : K e y > < a : V a l u e   i : t y p e = " D i a g r a m D i s p l a y N o d e V i e w S t a t e " > < H e i g h t > 1 5 0 < / H e i g h t > < I s E x p a n d e d > t r u e < / I s E x p a n d e d > < W i d t h > 2 0 0 < / W i d t h > < / a : V a l u e > < / a : K e y V a l u e O f D i a g r a m O b j e c t K e y a n y T y p e z b w N T n L X > < a : K e y V a l u e O f D i a g r a m O b j e c t K e y a n y T y p e z b w N T n L X > < a : K e y > < K e y > T a b l e s \ d i m _ m o n t h l y _ s t o r e _ t a r g e t s \ C o l u m n s \ D a t e < / K e y > < / a : K e y > < a : V a l u e   i : t y p e = " D i a g r a m D i s p l a y N o d e V i e w S t a t e " > < H e i g h t > 1 5 0 < / H e i g h t > < I s E x p a n d e d > t r u e < / I s E x p a n d e d > < W i d t h > 2 0 0 < / W i d t h > < / a : V a l u e > < / a : K e y V a l u e O f D i a g r a m O b j e c t K e y a n y T y p e z b w N T n L X > < a : K e y V a l u e O f D i a g r a m O b j e c t K e y a n y T y p e z b w N T n L X > < a : K e y > < K e y > T a b l e s \ d i m _ m o n t h l y _ s t o r e _ t a r g e t s \ C o l u m n s \ M o n t h l y   T a r g e t < / K e y > < / a : K e y > < a : V a l u e   i : t y p e = " D i a g r a m D i s p l a y N o d e V i e w S t a t e " > < H e i g h t > 1 5 0 < / H e i g h t > < I s E x p a n d e d > t r u e < / I s E x p a n d e d > < W i d t h > 2 0 0 < / W i d t h > < / a : V a l u e > < / a : K e y V a l u e O f D i a g r a m O b j e c t K e y a n y T y p e z b w N T n L X > < a : K e y V a l u e O f D i a g r a m O b j e c t K e y a n y T y p e z b w N T n L X > < a : K e y > < K e y > T a b l e s \ d i m _ p r o d u c t s < / K e y > < / a : K e y > < a : V a l u e   i : t y p e = " D i a g r a m D i s p l a y N o d e V i e w S t a t e " > < H e i g h t > 1 5 0 < / H e i g h t > < I s E x p a n d e d > t r u e < / I s E x p a n d e d > < L a y e d O u t > t r u e < / L a y e d O u t > < L e f t > 3 0 1 . 7 1 1 4 3 1 7 0 2 9 9 7 2 9 < / L e f t > < T a b I n d e x > 1 < / T a b I n d e x > < W i d t h > 2 0 0 < / W i d t h > < / a : V a l u e > < / a : K e y V a l u e O f D i a g r a m O b j e c t K e y a n y T y p e z b w N T n L X > < a : K e y V a l u e O f D i a g r a m O b j e c t K e y a n y T y p e z b w N T n L X > < a : K e y > < K e y > T a b l e s \ d i m _ p r o d u c t s \ C o l u m n s \ P r o d u c t   I D < / K e y > < / a : K e y > < a : V a l u e   i : t y p e = " D i a g r a m D i s p l a y N o d e V i e w S t a t e " > < H e i g h t > 1 5 0 < / H e i g h t > < I s E x p a n d e d > t r u e < / I s E x p a n d e d > < W i d t h > 2 0 0 < / W i d t h > < / a : V a l u e > < / a : K e y V a l u e O f D i a g r a m O b j e c t K e y a n y T y p e z b w N T n L X > < a : K e y V a l u e O f D i a g r a m O b j e c t K e y a n y T y p e z b w N T n L X > < a : K e y > < K e y > T a b l e s \ d i m _ p r o d u c t s \ C o l u m n s \ P r o d u c t   N a m e < / K e y > < / a : K e y > < a : V a l u e   i : t y p e = " D i a g r a m D i s p l a y N o d e V i e w S t a t e " > < H e i g h t > 1 5 0 < / H e i g h t > < I s E x p a n d e d > t r u e < / I s E x p a n d e d > < W i d t h > 2 0 0 < / W i d t h > < / a : V a l u e > < / a : K e y V a l u e O f D i a g r a m O b j e c t K e y a n y T y p e z b w N T n L X > < a : K e y V a l u e O f D i a g r a m O b j e c t K e y a n y T y p e z b w N T n L X > < a : K e y > < K e y > T a b l e s \ d i m _ p r o d u c t s \ C o l u m n s \ C a t e g o r y < / K e y > < / a : K e y > < a : V a l u e   i : t y p e = " D i a g r a m D i s p l a y N o d e V i e w S t a t e " > < H e i g h t > 1 5 0 < / H e i g h t > < I s E x p a n d e d > t r u e < / I s E x p a n d e d > < W i d t h > 2 0 0 < / W i d t h > < / a : V a l u e > < / a : K e y V a l u e O f D i a g r a m O b j e c t K e y a n y T y p e z b w N T n L X > < a : K e y V a l u e O f D i a g r a m O b j e c t K e y a n y T y p e z b w N T n L X > < a : K e y > < K e y > T a b l e s \ d i m _ p r o d u c t s \ C o l u m n s \ S a l e s   P r i c e < / K e y > < / a : K e y > < a : V a l u e   i : t y p e = " D i a g r a m D i s p l a y N o d e V i e w S t a t e " > < H e i g h t > 1 5 0 < / H e i g h t > < I s E x p a n d e d > t r u e < / I s E x p a n d e d > < W i d t h > 2 0 0 < / W i d t h > < / a : V a l u e > < / a : K e y V a l u e O f D i a g r a m O b j e c t K e y a n y T y p e z b w N T n L X > < a : K e y V a l u e O f D i a g r a m O b j e c t K e y a n y T y p e z b w N T n L X > < a : K e y > < K e y > T a b l e s \ d i m _ p r o d u c t s \ C o l u m n s \ C o s t   P r i c e < / K e y > < / a : K e y > < a : V a l u e   i : t y p e = " D i a g r a m D i s p l a y N o d e V i e w S t a t e " > < H e i g h t > 1 5 0 < / H e i g h t > < I s E x p a n d e d > t r u e < / I s E x p a n d e d > < W i d t h > 2 0 0 < / W i d t h > < / a : V a l u e > < / a : K e y V a l u e O f D i a g r a m O b j e c t K e y a n y T y p e z b w N T n L X > < a : K e y V a l u e O f D i a g r a m O b j e c t K e y a n y T y p e z b w N T n L X > < a : K e y > < K e y > T a b l e s \ d i m _ s a l e s _ p e r s o n s < / K e y > < / a : K e y > < a : V a l u e   i : t y p e = " D i a g r a m D i s p l a y N o d e V i e w S t a t e " > < H e i g h t > 1 5 0 < / H e i g h t > < I s E x p a n d e d > t r u e < / I s E x p a n d e d > < L a y e d O u t > t r u e < / L a y e d O u t > < L e f t > 5 2 3 . 6 1 5 2 4 2 2 7 0 6 6 3 3 2 < / L e f t > < S c r o l l V e r t i c a l O f f s e t > 3 < / S c r o l l V e r t i c a l O f f s e t > < T a b I n d e x > 2 < / T a b I n d e x > < W i d t h > 2 0 0 < / W i d t h > < / a : V a l u e > < / a : K e y V a l u e O f D i a g r a m O b j e c t K e y a n y T y p e z b w N T n L X > < a : K e y V a l u e O f D i a g r a m O b j e c t K e y a n y T y p e z b w N T n L X > < a : K e y > < K e y > T a b l e s \ d i m _ s a l e s _ p e r s o n s \ C o l u m n s \ S a l e s   P e r s o n   I D < / K e y > < / a : K e y > < a : V a l u e   i : t y p e = " D i a g r a m D i s p l a y N o d e V i e w S t a t e " > < H e i g h t > 1 5 0 < / H e i g h t > < I s E x p a n d e d > t r u e < / I s E x p a n d e d > < W i d t h > 2 0 0 < / W i d t h > < / a : V a l u e > < / a : K e y V a l u e O f D i a g r a m O b j e c t K e y a n y T y p e z b w N T n L X > < a : K e y V a l u e O f D i a g r a m O b j e c t K e y a n y T y p e z b w N T n L X > < a : K e y > < K e y > T a b l e s \ d i m _ s a l e s _ p e r s o n s \ C o l u m n s \ F u l l   N a m e < / K e y > < / a : K e y > < a : V a l u e   i : t y p e = " D i a g r a m D i s p l a y N o d e V i e w S t a t e " > < H e i g h t > 1 5 0 < / H e i g h t > < I s E x p a n d e d > t r u e < / I s E x p a n d e d > < W i d t h > 2 0 0 < / W i d t h > < / a : V a l u e > < / a : K e y V a l u e O f D i a g r a m O b j e c t K e y a n y T y p e z b w N T n L X > < a : K e y V a l u e O f D i a g r a m O b j e c t K e y a n y T y p e z b w N T n L X > < a : K e y > < K e y > T a b l e s \ d i m _ s a l e s _ p e r s o n s \ C o l u m n s \ S t o r e   N a m e < / K e y > < / a : K e y > < a : V a l u e   i : t y p e = " D i a g r a m D i s p l a y N o d e V i e w S t a t e " > < H e i g h t > 1 5 0 < / H e i g h t > < I s E x p a n d e d > t r u e < / I s E x p a n d e d > < W i d t h > 2 0 0 < / W i d t h > < / a : V a l u e > < / a : K e y V a l u e O f D i a g r a m O b j e c t K e y a n y T y p e z b w N T n L X > < a : K e y V a l u e O f D i a g r a m O b j e c t K e y a n y T y p e z b w N T n L X > < a : K e y > < K e y > T a b l e s \ d i m _ s a l e s _ p e r s o n s \ C o l u m n s \ D a t e   o f   B i r t h < / K e y > < / a : K e y > < a : V a l u e   i : t y p e = " D i a g r a m D i s p l a y N o d e V i e w S t a t e " > < H e i g h t > 1 5 0 < / H e i g h t > < I s E x p a n d e d > t r u e < / I s E x p a n d e d > < W i d t h > 2 0 0 < / W i d t h > < / a : V a l u e > < / a : K e y V a l u e O f D i a g r a m O b j e c t K e y a n y T y p e z b w N T n L X > < a : K e y V a l u e O f D i a g r a m O b j e c t K e y a n y T y p e z b w N T n L X > < a : K e y > < K e y > T a b l e s \ d i m _ s a l e s _ p e r s o n s \ C o l u m n s \ A g e < / K e y > < / a : K e y > < a : V a l u e   i : t y p e = " D i a g r a m D i s p l a y N o d e V i e w S t a t e " > < H e i g h t > 1 5 0 < / H e i g h t > < I s E x p a n d e d > t r u e < / I s E x p a n d e d > < W i d t h > 2 0 0 < / W i d t h > < / a : V a l u e > < / a : K e y V a l u e O f D i a g r a m O b j e c t K e y a n y T y p e z b w N T n L X > < a : K e y V a l u e O f D i a g r a m O b j e c t K e y a n y T y p e z b w N T n L X > < a : K e y > < K e y > T a b l e s \ d i m _ d a t e < / K e y > < / a : K e y > < a : V a l u e   i : t y p e = " D i a g r a m D i s p l a y N o d e V i e w S t a t e " > < H e i g h t > 1 5 0 < / H e i g h t > < I s E x p a n d e d > t r u e < / I s E x p a n d e d > < L a y e d O u t > t r u e < / L a y e d O u t > < L e f t > 7 4 8 . 1 8 5 7 1 9 5 0 4 9 9 5 6 3 < / L e f t > < T a b I n d e x > 3 < / T a b I n d e x > < T o p > 4 . 6 6 6 6 6 6 6 6 6 6 6 6 6 5 7 2 < / T o p > < W i d t h > 2 0 0 < / W i d t h > < / a : V a l u e > < / a : K e y V a l u e O f D i a g r a m O b j e c t K e y a n y T y p e z b w N T n L X > < a : K e y V a l u e O f D i a g r a m O b j e c t K e y a n y T y p e z b w N T n L X > < a : K e y > < K e y > T a b l e s \ d i m _ d a t e \ C o l u m n s \ O r d e r   D a t e < / K e y > < / a : K e y > < a : V a l u e   i : t y p e = " D i a g r a m D i s p l a y N o d e V i e w S t a t e " > < H e i g h t > 1 5 0 < / H e i g h t > < I s E x p a n d e d > t r u e < / I s E x p a n d e d > < W i d t h > 2 0 0 < / W i d t h > < / a : V a l u e > < / a : K e y V a l u e O f D i a g r a m O b j e c t K e y a n y T y p e z b w N T n L X > < a : K e y V a l u e O f D i a g r a m O b j e c t K e y a n y T y p e z b w N T n L X > < a : K e y > < K e y > T a b l e s \ d i m _ d a t e \ C o l u m n s \ Y e a r < / K e y > < / a : K e y > < a : V a l u e   i : t y p e = " D i a g r a m D i s p l a y N o d e V i e w S t a t e " > < H e i g h t > 1 5 0 < / H e i g h t > < I s E x p a n d e d > t r u e < / I s E x p a n d e d > < W i d t h > 2 0 0 < / W i d t h > < / a : V a l u e > < / a : K e y V a l u e O f D i a g r a m O b j e c t K e y a n y T y p e z b w N T n L X > < a : K e y V a l u e O f D i a g r a m O b j e c t K e y a n y T y p e z b w N T n L X > < a : K e y > < K e y > T a b l e s \ d i m _ d a t e \ C o l u m n s \ M o n t h < / K e y > < / a : K e y > < a : V a l u e   i : t y p e = " D i a g r a m D i s p l a y N o d e V i e w S t a t e " > < H e i g h t > 1 5 0 < / H e i g h t > < I s E x p a n d e d > t r u e < / I s E x p a n d e d > < W i d t h > 2 0 0 < / W i d t h > < / a : V a l u e > < / a : K e y V a l u e O f D i a g r a m O b j e c t K e y a n y T y p e z b w N T n L X > < a : K e y V a l u e O f D i a g r a m O b j e c t K e y a n y T y p e z b w N T n L X > < a : K e y > < K e y > T a b l e s \ d i m _ d a t e \ C o l u m n s \ M o n t h   N u m < / K e y > < / a : K e y > < a : V a l u e   i : t y p e = " D i a g r a m D i s p l a y N o d e V i e w S t a t e " > < H e i g h t > 1 5 0 < / H e i g h t > < I s E x p a n d e d > t r u e < / I s E x p a n d e d > < W i d t h > 2 0 0 < / W i d t h > < / a : V a l u e > < / a : K e y V a l u e O f D i a g r a m O b j e c t K e y a n y T y p e z b w N T n L X > < a : K e y V a l u e O f D i a g r a m O b j e c t K e y a n y T y p e z b w N T n L X > < a : K e y > < K e y > T a b l e s \ d i m _ d a t e \ C o l u m n s \ W e e k d a y < / K e y > < / a : K e y > < a : V a l u e   i : t y p e = " D i a g r a m D i s p l a y N o d e V i e w S t a t e " > < H e i g h t > 1 5 0 < / H e i g h t > < I s E x p a n d e d > t r u e < / I s E x p a n d e d > < W i d t h > 2 0 0 < / W i d t h > < / a : V a l u e > < / a : K e y V a l u e O f D i a g r a m O b j e c t K e y a n y T y p e z b w N T n L X > < a : K e y V a l u e O f D i a g r a m O b j e c t K e y a n y T y p e z b w N T n L X > < a : K e y > < K e y > T a b l e s \ d i m _ d a t e \ C o l u m n s \ W e e k   N u m < / K e y > < / a : K e y > < a : V a l u e   i : t y p e = " D i a g r a m D i s p l a y N o d e V i e w S t a t e " > < H e i g h t > 1 5 0 < / H e i g h t > < I s E x p a n d e d > t r u e < / I s E x p a n d e d > < W i d t h > 2 0 0 < / W i d t h > < / a : V a l u e > < / a : K e y V a l u e O f D i a g r a m O b j e c t K e y a n y T y p e z b w N T n L X > < a : K e y V a l u e O f D i a g r a m O b j e c t K e y a n y T y p e z b w N T n L X > < a : K e y > < K e y > T a b l e s \ d i m _ d a t e \ C o l u m n s \ W e e k   T y p e < / K e y > < / a : K e y > < a : V a l u e   i : t y p e = " D i a g r a m D i s p l a y N o d e V i e w S t a t e " > < H e i g h t > 1 5 0 < / H e i g h t > < I s E x p a n d e d > t r u e < / I s E x p a n d e d > < W i d t h > 2 0 0 < / W i d t h > < / a : V a l u e > < / a : K e y V a l u e O f D i a g r a m O b j e c t K e y a n y T y p e z b w N T n L X > < a : K e y V a l u e O f D i a g r a m O b j e c t K e y a n y T y p e z b w N T n L X > < a : K e y > < K e y > T a b l e s \ C a l c u l a t i o n s < / K e y > < / a : K e y > < a : V a l u e   i : t y p e = " D i a g r a m D i s p l a y N o d e V i e w S t a t e " > < H e i g h t > 1 5 0 < / H e i g h t > < I s E x p a n d e d > t r u e < / I s E x p a n d e d > < L a y e d O u t > t r u e < / L a y e d O u t > < L e f t > 9 8 8 . 1 8 5 7 1 9 5 0 4 9 9 5 6 3 < / L e f t > < T a b I n d e x > 5 < / T a b I n d e x > < T o p > 1 3 0 . 3 3 3 3 3 3 3 3 3 3 3 3 3 7 < / T o p > < W i d t h > 2 0 0 < / W i d t h > < / a : V a l u e > < / a : K e y V a l u e O f D i a g r a m O b j e c t K e y a n y T y p e z b w N T n L X > < a : K e y V a l u e O f D i a g r a m O b j e c t K e y a n y T y p e z b w N T n L X > < a : K e y > < K e y > T a b l e s \ C a l c u l a t i o n s \ C o l u m n s \ M e a s u r e s < / K e y > < / a : K e y > < a : V a l u e   i : t y p e = " D i a g r a m D i s p l a y N o d e V i e w S t a t e " > < H e i g h t > 1 5 0 < / H e i g h t > < I s E x p a n d e d > t r u e < / I s E x p a n d e d > < W i d t h > 2 0 0 < / W i d t h > < / a : V a l u e > < / a : K e y V a l u e O f D i a g r a m O b j e c t K e y a n y T y p e z b w N T n L X > < a : K e y V a l u e O f D i a g r a m O b j e c t K e y a n y T y p e z b w N T n L X > < a : K e y > < K e y > T a b l e s \ C a l c u l a t i o n s \ M e a s u r e s \ T o t a l   R e v e n u e < / K e y > < / a : K e y > < a : V a l u e   i : t y p e = " D i a g r a m D i s p l a y N o d e V i e w S t a t e " > < H e i g h t > 1 5 0 < / H e i g h t > < I s E x p a n d e d > t r u e < / I s E x p a n d e d > < W i d t h > 2 0 0 < / W i d t h > < / a : V a l u e > < / a : K e y V a l u e O f D i a g r a m O b j e c t K e y a n y T y p e z b w N T n L X > < a : K e y V a l u e O f D i a g r a m O b j e c t K e y a n y T y p e z b w N T n L X > < a : K e y > < K e y > T a b l e s \ C a l c u l a t i o n s \ M e a s u r e s \ T o t a l   C o s t < / K e y > < / a : K e y > < a : V a l u e   i : t y p e = " D i a g r a m D i s p l a y N o d e V i e w S t a t e " > < H e i g h t > 1 5 0 < / H e i g h t > < I s E x p a n d e d > t r u e < / I s E x p a n d e d > < W i d t h > 2 0 0 < / W i d t h > < / a : V a l u e > < / a : K e y V a l u e O f D i a g r a m O b j e c t K e y a n y T y p e z b w N T n L X > < a : K e y V a l u e O f D i a g r a m O b j e c t K e y a n y T y p e z b w N T n L X > < a : K e y > < K e y > T a b l e s \ C a l c u l a t i o n s \ M e a s u r e s \ P r o f i t   M a r g i n < / K e y > < / a : K e y > < a : V a l u e   i : t y p e = " D i a g r a m D i s p l a y N o d e V i e w S t a t e " > < H e i g h t > 1 5 0 < / H e i g h t > < I s E x p a n d e d > t r u e < / I s E x p a n d e d > < W i d t h > 2 0 0 < / W i d t h > < / a : V a l u e > < / a : K e y V a l u e O f D i a g r a m O b j e c t K e y a n y T y p e z b w N T n L X > < a : K e y V a l u e O f D i a g r a m O b j e c t K e y a n y T y p e z b w N T n L X > < a : K e y > < K e y > T a b l e s \ C a l c u l a t i o n s \ M e a s u r e s \ %   P r o f i t   M a r g i n < / K e y > < / a : K e y > < a : V a l u e   i : t y p e = " D i a g r a m D i s p l a y N o d e V i e w S t a t e " > < H e i g h t > 1 5 0 < / H e i g h t > < I s E x p a n d e d > t r u e < / I s E x p a n d e d > < W i d t h > 2 0 0 < / W i d t h > < / a : V a l u e > < / a : K e y V a l u e O f D i a g r a m O b j e c t K e y a n y T y p e z b w N T n L X > < a : K e y V a l u e O f D i a g r a m O b j e c t K e y a n y T y p e z b w N T n L X > < a : K e y > < K e y > T a b l e s \ C a l c u l a t i o n s \ M e a s u r e s \ #   o f   T r a n s a c t i o n s < / K e y > < / a : K e y > < a : V a l u e   i : t y p e = " D i a g r a m D i s p l a y N o d e V i e w S t a t e " > < H e i g h t > 1 5 0 < / H e i g h t > < I s E x p a n d e d > t r u e < / I s E x p a n d e d > < W i d t h > 2 0 0 < / W i d t h > < / a : V a l u e > < / a : K e y V a l u e O f D i a g r a m O b j e c t K e y a n y T y p e z b w N T n L X > < a : K e y V a l u e O f D i a g r a m O b j e c t K e y a n y T y p e z b w N T n L X > < a : K e y > < K e y > T a b l e s \ C a l c u l a t i o n s \ M e a s u r e s \ T o t a l   R e f u n d < / K e y > < / a : K e y > < a : V a l u e   i : t y p e = " D i a g r a m D i s p l a y N o d e V i e w S t a t e " > < H e i g h t > 1 5 0 < / H e i g h t > < I s E x p a n d e d > t r u e < / I s E x p a n d e d > < W i d t h > 2 0 0 < / W i d t h > < / a : V a l u e > < / a : K e y V a l u e O f D i a g r a m O b j e c t K e y a n y T y p e z b w N T n L X > < a : K e y V a l u e O f D i a g r a m O b j e c t K e y a n y T y p e z b w N T n L X > < a : K e y > < K e y > T a b l e s \ C a l c u l a t i o n s \ M e a s u r e s \ R e f u n d   R a t e < / K e y > < / a : K e y > < a : V a l u e   i : t y p e = " D i a g r a m D i s p l a y N o d e V i e w S t a t e " > < H e i g h t > 1 5 0 < / H e i g h t > < I s E x p a n d e d > t r u e < / I s E x p a n d e d > < W i d t h > 2 0 0 < / W i d t h > < / a : V a l u e > < / a : K e y V a l u e O f D i a g r a m O b j e c t K e y a n y T y p e z b w N T n L X > < a : K e y V a l u e O f D i a g r a m O b j e c t K e y a n y T y p e z b w N T n L X > < a : K e y > < K e y > T a b l e s \ C a l c u l a t i o n s \ M e a s u r e s \ #   o f   P r o d u c t s < / K e y > < / a : K e y > < a : V a l u e   i : t y p e = " D i a g r a m D i s p l a y N o d e V i e w S t a t e " > < H e i g h t > 1 5 0 < / H e i g h t > < I s E x p a n d e d > t r u e < / I s E x p a n d e d > < W i d t h > 2 0 0 < / W i d t h > < / a : V a l u e > < / a : K e y V a l u e O f D i a g r a m O b j e c t K e y a n y T y p e z b w N T n L X > < a : K e y V a l u e O f D i a g r a m O b j e c t K e y a n y T y p e z b w N T n L X > < a : K e y > < K e y > T a b l e s \ C a l c u l a t i o n s \ M e a s u r e s \ T o t a l   Q t y   S o l d < / K e y > < / a : K e y > < a : V a l u e   i : t y p e = " D i a g r a m D i s p l a y N o d e V i e w S t a t e " > < H e i g h t > 1 5 0 < / H e i g h t > < I s E x p a n d e d > t r u e < / I s E x p a n d e d > < W i d t h > 2 0 0 < / W i d t h > < / a : V a l u e > < / a : K e y V a l u e O f D i a g r a m O b j e c t K e y a n y T y p e z b w N T n L X > < a : K e y V a l u e O f D i a g r a m O b j e c t K e y a n y T y p e z b w N T n L X > < a : K e y > < K e y > T a b l e s \ C a l c u l a t i o n s \ M e a s u r e s \ T o t a l   Q t y   R e t u r n e d < / K e y > < / a : K e y > < a : V a l u e   i : t y p e = " D i a g r a m D i s p l a y N o d e V i e w S t a t e " > < H e i g h t > 1 5 0 < / H e i g h t > < I s E x p a n d e d > t r u e < / I s E x p a n d e d > < W i d t h > 2 0 0 < / W i d t h > < / a : V a l u e > < / a : K e y V a l u e O f D i a g r a m O b j e c t K e y a n y T y p e z b w N T n L X > < a : K e y V a l u e O f D i a g r a m O b j e c t K e y a n y T y p e z b w N T n L X > < a : K e y > < K e y > T a b l e s \ C a l c u l a t i o n s \ M e a s u r e s \ T o t a l   T a r g e t < / K e y > < / a : K e y > < a : V a l u e   i : t y p e = " D i a g r a m D i s p l a y N o d e V i e w S t a t e " > < H e i g h t > 1 5 0 < / H e i g h t > < I s E x p a n d e d > t r u e < / I s E x p a n d e d > < W i d t h > 2 0 0 < / W i d t h > < / a : V a l u e > < / a : K e y V a l u e O f D i a g r a m O b j e c t K e y a n y T y p e z b w N T n L X > < a : K e y V a l u e O f D i a g r a m O b j e c t K e y a n y T y p e z b w N T n L X > < a : K e y > < K e y > R e l a t i o n s h i p s \ & l t ; T a b l e s \ f a c t _ t r a n s a c t i o n s \ C o l u m n s \ C u s t o m e r   I D & g t ; - & l t ; T a b l e s \ d i m _ c u s t o m e r \ C o l u m n s \ C u s t o m e r   I D & g t ; < / K e y > < / a : K e y > < a : V a l u e   i : t y p e = " D i a g r a m D i s p l a y L i n k V i e w S t a t e " > < A u t o m a t i o n P r o p e r t y H e l p e r T e x t > E n d   p o i n t   1 :   ( 2 5 1 . 2 3 7 1 4 3 9 0 0 9 9 9 , 3 2 1 . 6 6 6 6 6 7 ) .   E n d   p o i n t   2 :   ( 2 1 6 , 7 5 )   < / A u t o m a t i o n P r o p e r t y H e l p e r T e x t > < L a y e d O u t > t r u e < / L a y e d O u t > < P o i n t s   x m l n s : b = " h t t p : / / s c h e m a s . d a t a c o n t r a c t . o r g / 2 0 0 4 / 0 7 / S y s t e m . W i n d o w s " > < b : P o i n t > < b : _ x > 2 5 1 . 2 3 7 1 4 3 9 0 0 9 9 9 1 7 < / b : _ x > < b : _ y > 3 2 1 . 6 6 6 6 6 7 < / b : _ y > < / b : P o i n t > < b : P o i n t > < b : _ x > 2 3 5 . 6 1 8 5 7 2 < / b : _ x > < b : _ y > 3 2 1 . 6 6 6 6 6 7 < / b : _ y > < / b : P o i n t > < b : P o i n t > < b : _ x > 2 3 3 . 6 1 8 5 7 2 < / b : _ x > < b : _ y > 3 1 9 . 6 6 6 6 6 7 < / b : _ y > < / b : P o i n t > < b : P o i n t > < b : _ x > 2 3 3 . 6 1 8 5 7 2 < / b : _ x > < b : _ y > 7 7 < / b : _ y > < / b : P o i n t > < b : P o i n t > < b : _ x > 2 3 1 . 6 1 8 5 7 2 < / b : _ x > < b : _ y > 7 5 < / b : _ y > < / b : P o i n t > < b : P o i n t > < b : _ x > 2 1 6 < / b : _ x > < b : _ y > 7 5 < / b : _ y > < / b : P o i n t > < / P o i n t s > < / a : V a l u e > < / a : K e y V a l u e O f D i a g r a m O b j e c t K e y a n y T y p e z b w N T n L X > < a : K e y V a l u e O f D i a g r a m O b j e c t K e y a n y T y p e z b w N T n L X > < a : K e y > < K e y > R e l a t i o n s h i p s \ & l t ; T a b l e s \ f a c t _ t r a n s a c t i o n s \ C o l u m n s \ C u s t o m e r   I D & g t ; - & l t ; T a b l e s \ d i m _ c u s t o m e r \ C o l u m n s \ C u s t o m e r   I D & g t ; \ F K < / K e y > < / a : K e y > < a : V a l u e   i : t y p e = " D i a g r a m D i s p l a y L i n k E n d p o i n t V i e w S t a t e " > < H e i g h t > 1 6 < / H e i g h t > < L a b e l L o c a t i o n   x m l n s : b = " h t t p : / / s c h e m a s . d a t a c o n t r a c t . o r g / 2 0 0 4 / 0 7 / S y s t e m . W i n d o w s " > < b : _ x > 2 5 1 . 2 3 7 1 4 3 9 0 0 9 9 9 1 7 < / b : _ x > < b : _ y > 3 1 3 . 6 6 6 6 6 7 < / b : _ y > < / L a b e l L o c a t i o n > < L o c a t i o n   x m l n s : b = " h t t p : / / s c h e m a s . d a t a c o n t r a c t . o r g / 2 0 0 4 / 0 7 / S y s t e m . W i n d o w s " > < b : _ x > 2 6 7 . 2 3 7 1 4 3 9 0 0 9 9 9 1 7 < / b : _ x > < b : _ y > 3 2 1 . 6 6 6 6 6 7 < / b : _ y > < / L o c a t i o n > < S h a p e R o t a t e A n g l e > 1 8 0 < / S h a p e R o t a t e A n g l e > < W i d t h > 1 6 < / W i d t h > < / a : V a l u e > < / a : K e y V a l u e O f D i a g r a m O b j e c t K e y a n y T y p e z b w N T n L X > < a : K e y V a l u e O f D i a g r a m O b j e c t K e y a n y T y p e z b w N T n L X > < a : K e y > < K e y > R e l a t i o n s h i p s \ & l t ; T a b l e s \ f a c t _ t r a n s a c t i o n s \ C o l u m n s \ C u s t o m e r   I D & g t ; - & l t ; T a b l e s \ d i m _ c u s t o m e r \ C o l u m n s \ C u s t o m e r   I D & g t ; \ P K 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 R e l a t i o n s h i p s \ & l t ; T a b l e s \ f a c t _ t r a n s a c t i o n s \ C o l u m n s \ C u s t o m e r   I D & g t ; - & l t ; T a b l e s \ d i m _ c u s t o m e r \ C o l u m n s \ C u s t o m e r   I D & g t ; \ C r o s s F i l t e r < / K e y > < / a : K e y > < a : V a l u e   i : t y p e = " D i a g r a m D i s p l a y L i n k C r o s s F i l t e r V i e w S t a t e " > < P o i n t s   x m l n s : b = " h t t p : / / s c h e m a s . d a t a c o n t r a c t . o r g / 2 0 0 4 / 0 7 / S y s t e m . W i n d o w s " > < b : P o i n t > < b : _ x > 2 5 1 . 2 3 7 1 4 3 9 0 0 9 9 9 1 7 < / b : _ x > < b : _ y > 3 2 1 . 6 6 6 6 6 7 < / b : _ y > < / b : P o i n t > < b : P o i n t > < b : _ x > 2 3 5 . 6 1 8 5 7 2 < / b : _ x > < b : _ y > 3 2 1 . 6 6 6 6 6 7 < / b : _ y > < / b : P o i n t > < b : P o i n t > < b : _ x > 2 3 3 . 6 1 8 5 7 2 < / b : _ x > < b : _ y > 3 1 9 . 6 6 6 6 6 7 < / b : _ y > < / b : P o i n t > < b : P o i n t > < b : _ x > 2 3 3 . 6 1 8 5 7 2 < / b : _ x > < b : _ y > 7 7 < / b : _ y > < / b : P o i n t > < b : P o i n t > < b : _ x > 2 3 1 . 6 1 8 5 7 2 < / b : _ x > < b : _ y > 7 5 < / b : _ y > < / b : P o i n t > < b : P o i n t > < b : _ x > 2 1 6 < / b : _ x > < b : _ y > 7 5 < / b : _ y > < / b : P o i n t > < / P o i n t s > < / a : V a l u e > < / a : K e y V a l u e O f D i a g r a m O b j e c t K e y a n y T y p e z b w N T n L X > < a : K e y V a l u e O f D i a g r a m O b j e c t K e y a n y T y p e z b w N T n L X > < a : K e y > < K e y > R e l a t i o n s h i p s \ & l t ; T a b l e s \ f a c t _ t r a n s a c t i o n s \ C o l u m n s \ S a l e s   P e r s o n   I D & g t ; - & l t ; T a b l e s \ d i m _ s a l e s _ p e r s o n s \ C o l u m n s \ S a l e s   P e r s o n   I D & g t ; < / K e y > < / a : K e y > < a : V a l u e   i : t y p e = " D i a g r a m D i s p l a y L i n k V i e w S t a t e " > < A u t o m a t i o n P r o p e r t y H e l p e r T e x t > E n d   p o i n t   1 :   ( 4 8 3 . 2 3 7 1 4 3 9 0 0 9 9 9 , 3 1 0 . 5 5 5 5 5 6 ) .   E n d   p o i n t   2 :   ( 6 1 3 . 6 1 5 2 4 2 , 1 6 6 )   < / A u t o m a t i o n P r o p e r t y H e l p e r T e x t > < L a y e d O u t > t r u e < / L a y e d O u t > < P o i n t s   x m l n s : b = " h t t p : / / s c h e m a s . d a t a c o n t r a c t . o r g / 2 0 0 4 / 0 7 / S y s t e m . W i n d o w s " > < b : P o i n t > < b : _ x > 4 8 3 . 2 3 7 1 4 3 9 0 0 9 9 9 1 7 < / b : _ x > < b : _ y > 3 1 0 . 5 5 5 5 5 6 < / b : _ y > < / b : P o i n t > < b : P o i n t > < b : _ x > 6 1 1 . 6 1 5 2 4 2 < / b : _ x > < b : _ y > 3 1 0 . 5 5 5 5 5 6 < / b : _ y > < / b : P o i n t > < b : P o i n t > < b : _ x > 6 1 3 . 6 1 5 2 4 2 < / b : _ x > < b : _ y > 3 0 8 . 5 5 5 5 5 6 < / b : _ y > < / b : P o i n t > < b : P o i n t > < b : _ x > 6 1 3 . 6 1 5 2 4 2 < / b : _ x > < b : _ y > 1 6 6 . 0 0 0 0 0 0 0 0 0 0 0 0 0 9 < / b : _ y > < / b : P o i n t > < / P o i n t s > < / a : V a l u e > < / a : K e y V a l u e O f D i a g r a m O b j e c t K e y a n y T y p e z b w N T n L X > < a : K e y V a l u e O f D i a g r a m O b j e c t K e y a n y T y p e z b w N T n L X > < a : K e y > < K e y > R e l a t i o n s h i p s \ & l t ; T a b l e s \ f a c t _ t r a n s a c t i o n s \ C o l u m n s \ S a l e s   P e r s o n   I D & g t ; - & l t ; T a b l e s \ d i m _ s a l e s _ p e r s o n s \ C o l u m n s \ S a l e s   P e r s o n   I D & g t ; \ F K < / K e y > < / a : K e y > < a : V a l u e   i : t y p e = " D i a g r a m D i s p l a y L i n k E n d p o i n t V i e w S t a t e " > < H e i g h t > 1 6 < / H e i g h t > < L a b e l L o c a t i o n   x m l n s : b = " h t t p : / / s c h e m a s . d a t a c o n t r a c t . o r g / 2 0 0 4 / 0 7 / S y s t e m . W i n d o w s " > < b : _ x > 4 6 7 . 2 3 7 1 4 3 9 0 0 9 9 9 1 7 < / b : _ x > < b : _ y > 3 0 2 . 5 5 5 5 5 6 < / b : _ y > < / L a b e l L o c a t i o n > < L o c a t i o n   x m l n s : b = " h t t p : / / s c h e m a s . d a t a c o n t r a c t . o r g / 2 0 0 4 / 0 7 / S y s t e m . W i n d o w s " > < b : _ x > 4 6 7 . 2 3 7 1 4 3 9 0 0 9 9 9 1 7 < / b : _ x > < b : _ y > 3 1 0 . 5 5 5 5 5 6 < / b : _ y > < / L o c a t i o n > < S h a p e R o t a t e A n g l e > 3 6 0 < / S h a p e R o t a t e A n g l e > < W i d t h > 1 6 < / W i d t h > < / a : V a l u e > < / a : K e y V a l u e O f D i a g r a m O b j e c t K e y a n y T y p e z b w N T n L X > < a : K e y V a l u e O f D i a g r a m O b j e c t K e y a n y T y p e z b w N T n L X > < a : K e y > < K e y > R e l a t i o n s h i p s \ & l t ; T a b l e s \ f a c t _ t r a n s a c t i o n s \ C o l u m n s \ S a l e s   P e r s o n   I D & g t ; - & l t ; T a b l e s \ d i m _ s a l e s _ p e r s o n s \ C o l u m n s \ S a l e s   P e r s o n   I D & g t ; \ P K < / K e y > < / a : K e y > < a : V a l u e   i : t y p e = " D i a g r a m D i s p l a y L i n k E n d p o i n t V i e w S t a t e " > < H e i g h t > 1 6 < / H e i g h t > < L a b e l L o c a t i o n   x m l n s : b = " h t t p : / / s c h e m a s . d a t a c o n t r a c t . o r g / 2 0 0 4 / 0 7 / S y s t e m . W i n d o w s " > < b : _ x > 6 0 5 . 6 1 5 2 4 2 < / b : _ x > < b : _ y > 1 5 0 . 0 0 0 0 0 0 0 0 0 0 0 0 0 9 < / b : _ y > < / L a b e l L o c a t i o n > < L o c a t i o n   x m l n s : b = " h t t p : / / s c h e m a s . d a t a c o n t r a c t . o r g / 2 0 0 4 / 0 7 / S y s t e m . W i n d o w s " > < b : _ x > 6 1 3 . 6 1 5 2 4 2 < / b : _ x > < b : _ y > 1 5 0 . 0 0 0 0 0 0 0 0 0 0 0 0 0 6 < / b : _ y > < / L o c a t i o n > < S h a p e R o t a t e A n g l e > 9 0 < / S h a p e R o t a t e A n g l e > < W i d t h > 1 6 < / W i d t h > < / a : V a l u e > < / a : K e y V a l u e O f D i a g r a m O b j e c t K e y a n y T y p e z b w N T n L X > < a : K e y V a l u e O f D i a g r a m O b j e c t K e y a n y T y p e z b w N T n L X > < a : K e y > < K e y > R e l a t i o n s h i p s \ & l t ; T a b l e s \ f a c t _ t r a n s a c t i o n s \ C o l u m n s \ S a l e s   P e r s o n   I D & g t ; - & l t ; T a b l e s \ d i m _ s a l e s _ p e r s o n s \ C o l u m n s \ S a l e s   P e r s o n   I D & g t ; \ C r o s s F i l t e r < / K e y > < / a : K e y > < a : V a l u e   i : t y p e = " D i a g r a m D i s p l a y L i n k C r o s s F i l t e r V i e w S t a t e " > < P o i n t s   x m l n s : b = " h t t p : / / s c h e m a s . d a t a c o n t r a c t . o r g / 2 0 0 4 / 0 7 / S y s t e m . W i n d o w s " > < b : P o i n t > < b : _ x > 4 8 3 . 2 3 7 1 4 3 9 0 0 9 9 9 1 7 < / b : _ x > < b : _ y > 3 1 0 . 5 5 5 5 5 6 < / b : _ y > < / b : P o i n t > < b : P o i n t > < b : _ x > 6 1 1 . 6 1 5 2 4 2 < / b : _ x > < b : _ y > 3 1 0 . 5 5 5 5 5 6 < / b : _ y > < / b : P o i n t > < b : P o i n t > < b : _ x > 6 1 3 . 6 1 5 2 4 2 < / b : _ x > < b : _ y > 3 0 8 . 5 5 5 5 5 6 < / b : _ y > < / b : P o i n t > < b : P o i n t > < b : _ x > 6 1 3 . 6 1 5 2 4 2 < / b : _ x > < b : _ y > 1 6 6 . 0 0 0 0 0 0 0 0 0 0 0 0 0 9 < / b : _ y > < / b : P o i n t > < / P o i n t s > < / a : V a l u e > < / a : K e y V a l u e O f D i a g r a m O b j e c t K e y a n y T y p e z b w N T n L X > < a : K e y V a l u e O f D i a g r a m O b j e c t K e y a n y T y p e z b w N T n L X > < a : K e y > < K e y > R e l a t i o n s h i p s \ & l t ; T a b l e s \ f a c t _ t r a n s a c t i o n s \ C o l u m n s \ O r d e r   D a t e & g t ; - & l t ; T a b l e s \ d i m _ d a t e \ C o l u m n s \ O r d e r   D a t e & g t ; < / K e y > < / a : K e y > < a : V a l u e   i : t y p e = " D i a g r a m D i s p l a y L i n k V i e w S t a t e " > < A u t o m a t i o n P r o p e r t y H e l p e r T e x t > E n d   p o i n t   1 :   ( 4 8 3 . 2 3 7 1 4 3 9 0 0 9 9 9 , 3 3 0 . 5 5 5 5 5 6 ) .   E n d   p o i n t   2 :   ( 8 3 3 . 8 3 7 4 6 5 , 1 7 0 . 6 6 6 6 6 6 6 6 6 6 6 7 )   < / A u t o m a t i o n P r o p e r t y H e l p e r T e x t > < L a y e d O u t > t r u e < / L a y e d O u t > < P o i n t s   x m l n s : b = " h t t p : / / s c h e m a s . d a t a c o n t r a c t . o r g / 2 0 0 4 / 0 7 / S y s t e m . W i n d o w s " > < b : P o i n t > < b : _ x > 4 8 3 . 2 3 7 1 4 3 9 0 0 9 9 9 1 1 < / b : _ x > < b : _ y > 3 3 0 . 5 5 5 5 5 6 < / b : _ y > < / b : P o i n t > < b : P o i n t > < b : _ x > 6 4 8 . 5 3 7 3 0 4 5 < / b : _ x > < b : _ y > 3 3 0 . 5 5 5 5 5 6 < / b : _ y > < / b : P o i n t > < b : P o i n t > < b : _ x > 6 5 0 . 5 3 7 3 0 4 5 < / b : _ x > < b : _ y > 3 2 8 . 5 5 5 5 5 6 < / b : _ y > < / b : P o i n t > < b : P o i n t > < b : _ x > 6 5 0 . 5 3 7 3 0 4 5 < / b : _ x > < b : _ y > 2 4 0 . 1 6 6 6 6 7 < / b : _ y > < / b : P o i n t > < b : P o i n t > < b : _ x > 6 5 2 . 5 3 7 3 0 4 5 < / b : _ x > < b : _ y > 2 3 8 . 1 6 6 6 6 7 < / b : _ y > < / b : P o i n t > < b : P o i n t > < b : _ x > 8 3 1 . 8 3 7 4 6 5 < / b : _ x > < b : _ y > 2 3 8 . 1 6 6 6 6 7 < / b : _ y > < / b : P o i n t > < b : P o i n t > < b : _ x > 8 3 3 . 8 3 7 4 6 5 < / b : _ x > < b : _ y > 2 3 6 . 1 6 6 6 6 7 < / b : _ y > < / b : P o i n t > < b : P o i n t > < b : _ x > 8 3 3 . 8 3 7 4 6 5 < / b : _ x > < b : _ y > 1 7 0 . 6 6 6 6 6 6 6 6 6 6 6 6 6 6 < / b : _ y > < / b : P o i n t > < / P o i n t s > < / a : V a l u e > < / a : K e y V a l u e O f D i a g r a m O b j e c t K e y a n y T y p e z b w N T n L X > < a : K e y V a l u e O f D i a g r a m O b j e c t K e y a n y T y p e z b w N T n L X > < a : K e y > < K e y > R e l a t i o n s h i p s \ & l t ; T a b l e s \ f a c t _ t r a n s a c t i o n s \ C o l u m n s \ O r d e r   D a t e & g t ; - & l t ; T a b l e s \ d i m _ d a t e \ C o l u m n s \ O r d e r   D a t e & g t ; \ F K < / K e y > < / a : K e y > < a : V a l u e   i : t y p e = " D i a g r a m D i s p l a y L i n k E n d p o i n t V i e w S t a t e " > < H e i g h t > 1 6 < / H e i g h t > < L a b e l L o c a t i o n   x m l n s : b = " h t t p : / / s c h e m a s . d a t a c o n t r a c t . o r g / 2 0 0 4 / 0 7 / S y s t e m . W i n d o w s " > < b : _ x > 4 6 7 . 2 3 7 1 4 3 9 0 0 9 9 9 1 1 < / b : _ x > < b : _ y > 3 2 2 . 5 5 5 5 5 6 < / b : _ y > < / L a b e l L o c a t i o n > < L o c a t i o n   x m l n s : b = " h t t p : / / s c h e m a s . d a t a c o n t r a c t . o r g / 2 0 0 4 / 0 7 / S y s t e m . W i n d o w s " > < b : _ x > 4 6 7 . 2 3 7 1 4 3 9 0 0 9 9 9 1 7 < / b : _ x > < b : _ y > 3 3 0 . 5 5 5 5 5 6 < / b : _ y > < / L o c a t i o n > < S h a p e R o t a t e A n g l e > 3 6 0 < / S h a p e R o t a t e A n g l e > < W i d t h > 1 6 < / W i d t h > < / a : V a l u e > < / a : K e y V a l u e O f D i a g r a m O b j e c t K e y a n y T y p e z b w N T n L X > < a : K e y V a l u e O f D i a g r a m O b j e c t K e y a n y T y p e z b w N T n L X > < a : K e y > < K e y > R e l a t i o n s h i p s \ & l t ; T a b l e s \ f a c t _ t r a n s a c t i o n s \ C o l u m n s \ O r d e r   D a t e & g t ; - & l t ; T a b l e s \ d i m _ d a t e \ C o l u m n s \ O r d e r   D a t e & g t ; \ P K < / K e y > < / a : K e y > < a : V a l u e   i : t y p e = " D i a g r a m D i s p l a y L i n k E n d p o i n t V i e w S t a t e " > < H e i g h t > 1 6 < / H e i g h t > < L a b e l L o c a t i o n   x m l n s : b = " h t t p : / / s c h e m a s . d a t a c o n t r a c t . o r g / 2 0 0 4 / 0 7 / S y s t e m . W i n d o w s " > < b : _ x > 8 2 5 . 8 3 7 4 6 5 < / b : _ x > < b : _ y > 1 5 4 . 6 6 6 6 6 6 6 6 6 6 6 6 6 6 < / b : _ y > < / L a b e l L o c a t i o n > < L o c a t i o n   x m l n s : b = " h t t p : / / s c h e m a s . d a t a c o n t r a c t . o r g / 2 0 0 4 / 0 7 / S y s t e m . W i n d o w s " > < b : _ x > 8 3 3 . 8 3 7 4 6 5 < / b : _ x > < b : _ y > 1 5 4 . 6 6 6 6 6 6 6 6 6 6 6 6 6 9 < / b : _ y > < / L o c a t i o n > < S h a p e R o t a t e A n g l e > 9 0 < / S h a p e R o t a t e A n g l e > < W i d t h > 1 6 < / W i d t h > < / a : V a l u e > < / a : K e y V a l u e O f D i a g r a m O b j e c t K e y a n y T y p e z b w N T n L X > < a : K e y V a l u e O f D i a g r a m O b j e c t K e y a n y T y p e z b w N T n L X > < a : K e y > < K e y > R e l a t i o n s h i p s \ & l t ; T a b l e s \ f a c t _ t r a n s a c t i o n s \ C o l u m n s \ O r d e r   D a t e & g t ; - & l t ; T a b l e s \ d i m _ d a t e \ C o l u m n s \ O r d e r   D a t e & g t ; \ C r o s s F i l t e r < / K e y > < / a : K e y > < a : V a l u e   i : t y p e = " D i a g r a m D i s p l a y L i n k C r o s s F i l t e r V i e w S t a t e " > < P o i n t s   x m l n s : b = " h t t p : / / s c h e m a s . d a t a c o n t r a c t . o r g / 2 0 0 4 / 0 7 / S y s t e m . W i n d o w s " > < b : P o i n t > < b : _ x > 4 8 3 . 2 3 7 1 4 3 9 0 0 9 9 9 1 1 < / b : _ x > < b : _ y > 3 3 0 . 5 5 5 5 5 6 < / b : _ y > < / b : P o i n t > < b : P o i n t > < b : _ x > 6 4 8 . 5 3 7 3 0 4 5 < / b : _ x > < b : _ y > 3 3 0 . 5 5 5 5 5 6 < / b : _ y > < / b : P o i n t > < b : P o i n t > < b : _ x > 6 5 0 . 5 3 7 3 0 4 5 < / b : _ x > < b : _ y > 3 2 8 . 5 5 5 5 5 6 < / b : _ y > < / b : P o i n t > < b : P o i n t > < b : _ x > 6 5 0 . 5 3 7 3 0 4 5 < / b : _ x > < b : _ y > 2 4 0 . 1 6 6 6 6 7 < / b : _ y > < / b : P o i n t > < b : P o i n t > < b : _ x > 6 5 2 . 5 3 7 3 0 4 5 < / b : _ x > < b : _ y > 2 3 8 . 1 6 6 6 6 7 < / b : _ y > < / b : P o i n t > < b : P o i n t > < b : _ x > 8 3 1 . 8 3 7 4 6 5 < / b : _ x > < b : _ y > 2 3 8 . 1 6 6 6 6 7 < / b : _ y > < / b : P o i n t > < b : P o i n t > < b : _ x > 8 3 3 . 8 3 7 4 6 5 < / b : _ x > < b : _ y > 2 3 6 . 1 6 6 6 6 7 < / b : _ y > < / b : P o i n t > < b : P o i n t > < b : _ x > 8 3 3 . 8 3 7 4 6 5 < / b : _ x > < b : _ y > 1 7 0 . 6 6 6 6 6 6 6 6 6 6 6 6 6 6 < / b : _ y > < / b : P o i n t > < / P o i n t s > < / a : V a l u e > < / a : K e y V a l u e O f D i a g r a m O b j e c t K e y a n y T y p e z b w N T n L X > < a : K e y V a l u e O f D i a g r a m O b j e c t K e y a n y T y p e z b w N T n L X > < a : K e y > < K e y > R e l a t i o n s h i p s \ & l t ; T a b l e s \ f a c t _ t r a n s a c t i o n s \ C o l u m n s \ P r o d u c t   I D & g t ; - & l t ; T a b l e s \ d i m _ p r o d u c t s \ C o l u m n s \ P r o d u c t   I D & g t ; < / K e y > < / a : K e y > < a : V a l u e   i : t y p e = " D i a g r a m D i s p l a y L i n k V i e w S t a t e " > < A u t o m a t i o n P r o p e r t y H e l p e r T e x t > E n d   p o i n t   1 :   ( 3 6 7 . 2 3 7 1 4 4 , 2 3 0 . 6 6 6 6 6 6 6 6 6 6 6 7 ) .   E n d   p o i n t   2 :   ( 4 0 1 . 7 1 1 4 3 2 , 1 6 6 )   < / A u t o m a t i o n P r o p e r t y H e l p e r T e x t > < L a y e d O u t > t r u e < / L a y e d O u t > < P o i n t s   x m l n s : b = " h t t p : / / s c h e m a s . d a t a c o n t r a c t . o r g / 2 0 0 4 / 0 7 / S y s t e m . W i n d o w s " > < b : P o i n t > < b : _ x > 3 6 7 . 2 3 7 1 4 4 < / b : _ x > < b : _ y > 2 3 0 . 6 6 6 6 6 6 6 6 6 6 6 6 6 3 < / b : _ y > < / b : P o i n t > < b : P o i n t > < b : _ x > 3 6 7 . 2 3 7 1 4 4 < / b : _ x > < b : _ y > 2 0 0 . 3 3 3 3 3 3 < / b : _ y > < / b : P o i n t > < b : P o i n t > < b : _ x > 3 6 9 . 2 3 7 1 4 4 < / b : _ x > < b : _ y > 1 9 8 . 3 3 3 3 3 3 < / b : _ y > < / b : P o i n t > < b : P o i n t > < b : _ x > 3 9 9 . 7 1 1 4 3 2 < / b : _ x > < b : _ y > 1 9 8 . 3 3 3 3 3 3 < / b : _ y > < / b : P o i n t > < b : P o i n t > < b : _ x > 4 0 1 . 7 1 1 4 3 2 < / b : _ x > < b : _ y > 1 9 6 . 3 3 3 3 3 3 < / b : _ y > < / b : P o i n t > < b : P o i n t > < b : _ x > 4 0 1 . 7 1 1 4 3 2 < / b : _ x > < b : _ y > 1 6 6 . 0 0 0 0 0 0 0 0 0 0 0 0 0 6 < / b : _ y > < / b : P o i n t > < / P o i n t s > < / a : V a l u e > < / a : K e y V a l u e O f D i a g r a m O b j e c t K e y a n y T y p e z b w N T n L X > < a : K e y V a l u e O f D i a g r a m O b j e c t K e y a n y T y p e z b w N T n L X > < a : K e y > < K e y > R e l a t i o n s h i p s \ & l t ; T a b l e s \ f a c t _ t r a n s a c t i o n s \ C o l u m n s \ P r o d u c t   I D & g t ; - & l t ; T a b l e s \ d i m _ p r o d u c t s \ C o l u m n s \ P r o d u c t   I D & g t ; \ F K < / K e y > < / a : K e y > < a : V a l u e   i : t y p e = " D i a g r a m D i s p l a y L i n k E n d p o i n t V i e w S t a t e " > < H e i g h t > 1 6 < / H e i g h t > < L a b e l L o c a t i o n   x m l n s : b = " h t t p : / / s c h e m a s . d a t a c o n t r a c t . o r g / 2 0 0 4 / 0 7 / S y s t e m . W i n d o w s " > < b : _ x > 3 5 9 . 2 3 7 1 4 4 < / b : _ x > < b : _ y > 2 3 0 . 6 6 6 6 6 6 6 6 6 6 6 6 6 3 < / b : _ y > < / L a b e l L o c a t i o n > < L o c a t i o n   x m l n s : b = " h t t p : / / s c h e m a s . d a t a c o n t r a c t . o r g / 2 0 0 4 / 0 7 / S y s t e m . W i n d o w s " > < b : _ x > 3 6 7 . 2 3 7 1 4 4 < / b : _ x > < b : _ y > 2 4 6 . 6 6 6 6 6 6 6 6 6 6 6 6 6 3 < / b : _ y > < / L o c a t i o n > < S h a p e R o t a t e A n g l e > 2 7 0 < / S h a p e R o t a t e A n g l e > < W i d t h > 1 6 < / W i d t h > < / a : V a l u e > < / a : K e y V a l u e O f D i a g r a m O b j e c t K e y a n y T y p e z b w N T n L X > < a : K e y V a l u e O f D i a g r a m O b j e c t K e y a n y T y p e z b w N T n L X > < a : K e y > < K e y > R e l a t i o n s h i p s \ & l t ; T a b l e s \ f a c t _ t r a n s a c t i o n s \ C o l u m n s \ P r o d u c t   I D & g t ; - & l t ; T a b l e s \ d i m _ p r o d u c t s \ C o l u m n s \ P r o d u c t   I D & g t ; \ P K < / K e y > < / a : K e y > < a : V a l u e   i : t y p e = " D i a g r a m D i s p l a y L i n k E n d p o i n t V i e w S t a t e " > < H e i g h t > 1 6 < / H e i g h t > < L a b e l L o c a t i o n   x m l n s : b = " h t t p : / / s c h e m a s . d a t a c o n t r a c t . o r g / 2 0 0 4 / 0 7 / S y s t e m . W i n d o w s " > < b : _ x > 3 9 3 . 7 1 1 4 3 2 < / b : _ x > < b : _ y > 1 5 0 . 0 0 0 0 0 0 0 0 0 0 0 0 0 6 < / b : _ y > < / L a b e l L o c a t i o n > < L o c a t i o n   x m l n s : b = " h t t p : / / s c h e m a s . d a t a c o n t r a c t . o r g / 2 0 0 4 / 0 7 / S y s t e m . W i n d o w s " > < b : _ x > 4 0 1 . 7 1 1 4 3 2 < / b : _ x > < b : _ y > 1 5 0 . 0 0 0 0 0 0 0 0 0 0 0 0 0 3 < / b : _ y > < / L o c a t i o n > < S h a p e R o t a t e A n g l e > 9 0 < / S h a p e R o t a t e A n g l e > < W i d t h > 1 6 < / W i d t h > < / a : V a l u e > < / a : K e y V a l u e O f D i a g r a m O b j e c t K e y a n y T y p e z b w N T n L X > < a : K e y V a l u e O f D i a g r a m O b j e c t K e y a n y T y p e z b w N T n L X > < a : K e y > < K e y > R e l a t i o n s h i p s \ & l t ; T a b l e s \ f a c t _ t r a n s a c t i o n s \ C o l u m n s \ P r o d u c t   I D & g t ; - & l t ; T a b l e s \ d i m _ p r o d u c t s \ C o l u m n s \ P r o d u c t   I D & g t ; \ C r o s s F i l t e r < / K e y > < / a : K e y > < a : V a l u e   i : t y p e = " D i a g r a m D i s p l a y L i n k C r o s s F i l t e r V i e w S t a t e " > < P o i n t s   x m l n s : b = " h t t p : / / s c h e m a s . d a t a c o n t r a c t . o r g / 2 0 0 4 / 0 7 / S y s t e m . W i n d o w s " > < b : P o i n t > < b : _ x > 3 6 7 . 2 3 7 1 4 4 < / b : _ x > < b : _ y > 2 3 0 . 6 6 6 6 6 6 6 6 6 6 6 6 6 3 < / b : _ y > < / b : P o i n t > < b : P o i n t > < b : _ x > 3 6 7 . 2 3 7 1 4 4 < / b : _ x > < b : _ y > 2 0 0 . 3 3 3 3 3 3 < / b : _ y > < / b : P o i n t > < b : P o i n t > < b : _ x > 3 6 9 . 2 3 7 1 4 4 < / b : _ x > < b : _ y > 1 9 8 . 3 3 3 3 3 3 < / b : _ y > < / b : P o i n t > < b : P o i n t > < b : _ x > 3 9 9 . 7 1 1 4 3 2 < / b : _ x > < b : _ y > 1 9 8 . 3 3 3 3 3 3 < / b : _ y > < / b : P o i n t > < b : P o i n t > < b : _ x > 4 0 1 . 7 1 1 4 3 2 < / b : _ x > < b : _ y > 1 9 6 . 3 3 3 3 3 3 < / b : _ y > < / b : P o i n t > < b : P o i n t > < b : _ x > 4 0 1 . 7 1 1 4 3 2 < / b : _ x > < b : _ y > 1 6 6 . 0 0 0 0 0 0 0 0 0 0 0 0 0 6 < / b : _ y > < / b : P o i n t > < / P o i n t s > < / a : V a l u e > < / a : K e y V a l u e O f D i a g r a m O b j e c t K e y a n y T y p e z b w N T n L X > < a : K e y V a l u e O f D i a g r a m O b j e c t K e y a n y T y p e z b w N T n L X > < a : K e y > < K e y > R e l a t i o n s h i p s \ & l t ; T a b l e s \ d i m _ m o n t h l y _ s t o r e _ t a r g e t s \ C o l u m n s \ D a t e & g t ; - & l t ; T a b l e s \ d i m _ d a t e \ C o l u m n s \ O r d e r   D a t e & g t ; < / K e y > < / a : K e y > < a : V a l u e   i : t y p e = " D i a g r a m D i s p l a y L i n k V i e w S t a t e " > < A u t o m a t i o n P r o p e r t y H e l p e r T e x t > E n d   p o i n t   1 :   ( 8 7 3 . 8 3 7 4 6 5 , 2 5 7 . 3 3 3 3 3 3 3 3 3 3 3 3 ) .   E n d   p o i n t   2 :   ( 8 5 3 . 8 3 7 4 6 5 , 1 7 0 . 6 6 6 6 6 6 6 6 6 6 6 7 )   < / A u t o m a t i o n P r o p e r t y H e l p e r T e x t > < L a y e d O u t > t r u e < / L a y e d O u t > < P o i n t s   x m l n s : b = " h t t p : / / s c h e m a s . d a t a c o n t r a c t . o r g / 2 0 0 4 / 0 7 / S y s t e m . W i n d o w s " > < b : P o i n t > < b : _ x > 8 7 3 . 8 3 7 4 6 5 < / b : _ x > < b : _ y > 2 5 7 . 3 3 3 3 3 3 3 3 3 3 3 3 3 7 < / b : _ y > < / b : P o i n t > < b : P o i n t > < b : _ x > 8 7 3 . 8 3 7 4 6 5 < / b : _ x > < b : _ y > 2 1 6 < / b : _ y > < / b : P o i n t > < b : P o i n t > < b : _ x > 8 7 1 . 8 3 7 4 6 5 < / b : _ x > < b : _ y > 2 1 4 < / b : _ y > < / b : P o i n t > < b : P o i n t > < b : _ x > 8 5 5 . 8 3 7 4 6 5 < / b : _ x > < b : _ y > 2 1 4 < / b : _ y > < / b : P o i n t > < b : P o i n t > < b : _ x > 8 5 3 . 8 3 7 4 6 5 < / b : _ x > < b : _ y > 2 1 2 < / b : _ y > < / b : P o i n t > < b : P o i n t > < b : _ x > 8 5 3 . 8 3 7 4 6 5 0 0 0 0 0 0 0 7 < / b : _ x > < b : _ y > 1 7 0 . 6 6 6 6 6 6 6 6 6 6 6 6 6 3 < / b : _ y > < / b : P o i n t > < / P o i n t s > < / a : V a l u e > < / a : K e y V a l u e O f D i a g r a m O b j e c t K e y a n y T y p e z b w N T n L X > < a : K e y V a l u e O f D i a g r a m O b j e c t K e y a n y T y p e z b w N T n L X > < a : K e y > < K e y > R e l a t i o n s h i p s \ & l t ; T a b l e s \ d i m _ m o n t h l y _ s t o r e _ t a r g e t s \ C o l u m n s \ D a t e & g t ; - & l t ; T a b l e s \ d i m _ d a t e \ C o l u m n s \ O r d e r   D a t e & g t ; \ F K < / K e y > < / a : K e y > < a : V a l u e   i : t y p e = " D i a g r a m D i s p l a y L i n k E n d p o i n t V i e w S t a t e " > < H e i g h t > 1 6 < / H e i g h t > < L a b e l L o c a t i o n   x m l n s : b = " h t t p : / / s c h e m a s . d a t a c o n t r a c t . o r g / 2 0 0 4 / 0 7 / S y s t e m . W i n d o w s " > < b : _ x > 8 6 5 . 8 3 7 4 6 5 < / b : _ x > < b : _ y > 2 5 7 . 3 3 3 3 3 3 3 3 3 3 3 3 3 7 < / b : _ y > < / L a b e l L o c a t i o n > < L o c a t i o n   x m l n s : b = " h t t p : / / s c h e m a s . d a t a c o n t r a c t . o r g / 2 0 0 4 / 0 7 / S y s t e m . W i n d o w s " > < b : _ x > 8 7 3 . 8 3 7 4 6 5 < / b : _ x > < b : _ y > 2 7 3 . 3 3 3 3 3 3 3 3 3 3 3 3 3 7 < / b : _ y > < / L o c a t i o n > < S h a p e R o t a t e A n g l e > 2 7 0 < / S h a p e R o t a t e A n g l e > < W i d t h > 1 6 < / W i d t h > < / a : V a l u e > < / a : K e y V a l u e O f D i a g r a m O b j e c t K e y a n y T y p e z b w N T n L X > < a : K e y V a l u e O f D i a g r a m O b j e c t K e y a n y T y p e z b w N T n L X > < a : K e y > < K e y > R e l a t i o n s h i p s \ & l t ; T a b l e s \ d i m _ m o n t h l y _ s t o r e _ t a r g e t s \ C o l u m n s \ D a t e & g t ; - & l t ; T a b l e s \ d i m _ d a t e \ C o l u m n s \ O r d e r   D a t e & g t ; \ P K < / K e y > < / a : K e y > < a : V a l u e   i : t y p e = " D i a g r a m D i s p l a y L i n k E n d p o i n t V i e w S t a t e " > < H e i g h t > 1 6 < / H e i g h t > < L a b e l L o c a t i o n   x m l n s : b = " h t t p : / / s c h e m a s . d a t a c o n t r a c t . o r g / 2 0 0 4 / 0 7 / S y s t e m . W i n d o w s " > < b : _ x > 8 4 5 . 8 3 7 4 6 5 0 0 0 0 0 0 0 7 < / b : _ x > < b : _ y > 1 5 4 . 6 6 6 6 6 6 6 6 6 6 6 6 6 3 < / b : _ y > < / L a b e l L o c a t i o n > < L o c a t i o n   x m l n s : b = " h t t p : / / s c h e m a s . d a t a c o n t r a c t . o r g / 2 0 0 4 / 0 7 / S y s t e m . W i n d o w s " > < b : _ x > 8 5 3 . 8 3 7 4 6 5 < / b : _ x > < b : _ y > 1 5 4 . 6 6 6 6 6 6 6 6 6 6 6 6 6 3 < / b : _ y > < / L o c a t i o n > < S h a p e R o t a t e A n g l e > 8 9 . 9 9 9 9 9 9 9 9 9 9 9 9 6 < / S h a p e R o t a t e A n g l e > < W i d t h > 1 6 < / W i d t h > < / a : V a l u e > < / a : K e y V a l u e O f D i a g r a m O b j e c t K e y a n y T y p e z b w N T n L X > < a : K e y V a l u e O f D i a g r a m O b j e c t K e y a n y T y p e z b w N T n L X > < a : K e y > < K e y > R e l a t i o n s h i p s \ & l t ; T a b l e s \ d i m _ m o n t h l y _ s t o r e _ t a r g e t s \ C o l u m n s \ D a t e & g t ; - & l t ; T a b l e s \ d i m _ d a t e \ C o l u m n s \ O r d e r   D a t e & g t ; \ C r o s s F i l t e r < / K e y > < / a : K e y > < a : V a l u e   i : t y p e = " D i a g r a m D i s p l a y L i n k C r o s s F i l t e r V i e w S t a t e " > < P o i n t s   x m l n s : b = " h t t p : / / s c h e m a s . d a t a c o n t r a c t . o r g / 2 0 0 4 / 0 7 / S y s t e m . W i n d o w s " > < b : P o i n t > < b : _ x > 8 7 3 . 8 3 7 4 6 5 < / b : _ x > < b : _ y > 2 5 7 . 3 3 3 3 3 3 3 3 3 3 3 3 3 7 < / b : _ y > < / b : P o i n t > < b : P o i n t > < b : _ x > 8 7 3 . 8 3 7 4 6 5 < / b : _ x > < b : _ y > 2 1 6 < / b : _ y > < / b : P o i n t > < b : P o i n t > < b : _ x > 8 7 1 . 8 3 7 4 6 5 < / b : _ x > < b : _ y > 2 1 4 < / b : _ y > < / b : P o i n t > < b : P o i n t > < b : _ x > 8 5 5 . 8 3 7 4 6 5 < / b : _ x > < b : _ y > 2 1 4 < / b : _ y > < / b : P o i n t > < b : P o i n t > < b : _ x > 8 5 3 . 8 3 7 4 6 5 < / b : _ x > < b : _ y > 2 1 2 < / b : _ y > < / b : P o i n t > < b : P o i n t > < b : _ x > 8 5 3 . 8 3 7 4 6 5 0 0 0 0 0 0 0 7 < / b : _ x > < b : _ y > 1 7 0 . 6 6 6 6 6 6 6 6 6 6 6 6 6 3 < / b : _ y > < / b : P o i n t > < / P o i n t s > < / a : V a l u e > < / a : K e y V a l u e O f D i a g r a m O b j e c t K e y a n y T y p e z b w N T n L X > < a : K e y V a l u e O f D i a g r a m O b j e c t K e y a n y T y p e z b w N T n L X > < a : K e y > < K e y > R e l a t i o n s h i p s \ & l t ; T a b l e s \ d i m _ m o n t h l y _ s t o r e _ t a r g e t s \ C o l u m n s \ S t o r e   I D & g t ; - & l t ; T a b l e s \ d i m _ s a l e s _ p e r s o n s \ C o l u m n s \ S a l e s   P e r s o n   I D & g t ; < / K e y > < / a : K e y > < a : V a l u e   i : t y p e = " D i a g r a m D i s p l a y L i n k V i e w S t a t e " > < A u t o m a t i o n P r o p e r t y H e l p e r T e x t > E n d   p o i n t   1 :   ( 7 4 9 . 1 4 0 9 5 4 4 6 8 6 6 5 , 3 5 0 . 5 5 5 5 5 6 ) .   E n d   p o i n t   2 :   ( 6 3 3 . 6 1 5 2 4 2 , 1 6 6 )   < / A u t o m a t i o n P r o p e r t y H e l p e r T e x t > < L a y e d O u t > t r u e < / L a y e d O u t > < P o i n t s   x m l n s : b = " h t t p : / / s c h e m a s . d a t a c o n t r a c t . o r g / 2 0 0 4 / 0 7 / S y s t e m . W i n d o w s " > < b : P o i n t > < b : _ x > 7 4 9 . 1 4 0 9 5 4 4 6 8 6 6 4 6 3 < / b : _ x > < b : _ y > 3 5 0 . 5 5 5 5 5 6 < / b : _ y > < / b : P o i n t > < b : P o i n t > < b : _ x > 6 3 5 . 6 1 5 2 4 2 < / b : _ x > < b : _ y > 3 5 0 . 5 5 5 5 5 6 < / b : _ y > < / b : P o i n t > < b : P o i n t > < b : _ x > 6 3 3 . 6 1 5 2 4 2 < / b : _ x > < b : _ y > 3 4 8 . 5 5 5 5 5 6 < / b : _ y > < / b : P o i n t > < b : P o i n t > < b : _ x > 6 3 3 . 6 1 5 2 4 2 < / b : _ x > < b : _ y > 1 6 6 . 0 0 0 0 0 0 0 0 0 0 0 0 0 6 < / b : _ y > < / b : P o i n t > < / P o i n t s > < / a : V a l u e > < / a : K e y V a l u e O f D i a g r a m O b j e c t K e y a n y T y p e z b w N T n L X > < a : K e y V a l u e O f D i a g r a m O b j e c t K e y a n y T y p e z b w N T n L X > < a : K e y > < K e y > R e l a t i o n s h i p s \ & l t ; T a b l e s \ d i m _ m o n t h l y _ s t o r e _ t a r g e t s \ C o l u m n s \ S t o r e   I D & g t ; - & l t ; T a b l e s \ d i m _ s a l e s _ p e r s o n s \ C o l u m n s \ S a l e s   P e r s o n   I D & g t ; \ F K < / K e y > < / a : K e y > < a : V a l u e   i : t y p e = " D i a g r a m D i s p l a y L i n k E n d p o i n t V i e w S t a t e " > < H e i g h t > 1 6 < / H e i g h t > < L a b e l L o c a t i o n   x m l n s : b = " h t t p : / / s c h e m a s . d a t a c o n t r a c t . o r g / 2 0 0 4 / 0 7 / S y s t e m . W i n d o w s " > < b : _ x > 7 4 9 . 1 4 0 9 5 4 4 6 8 6 6 4 6 3 < / b : _ x > < b : _ y > 3 4 2 . 5 5 5 5 5 6 < / b : _ y > < / L a b e l L o c a t i o n > < L o c a t i o n   x m l n s : b = " h t t p : / / s c h e m a s . d a t a c o n t r a c t . o r g / 2 0 0 4 / 0 7 / S y s t e m . W i n d o w s " > < b : _ x > 7 6 5 . 1 4 0 9 5 4 4 6 8 6 6 4 6 3 < / b : _ x > < b : _ y > 3 5 0 . 5 5 5 5 5 6 < / b : _ y > < / L o c a t i o n > < S h a p e R o t a t e A n g l e > 1 8 0 < / S h a p e R o t a t e A n g l e > < W i d t h > 1 6 < / W i d t h > < / a : V a l u e > < / a : K e y V a l u e O f D i a g r a m O b j e c t K e y a n y T y p e z b w N T n L X > < a : K e y V a l u e O f D i a g r a m O b j e c t K e y a n y T y p e z b w N T n L X > < a : K e y > < K e y > R e l a t i o n s h i p s \ & l t ; T a b l e s \ d i m _ m o n t h l y _ s t o r e _ t a r g e t s \ C o l u m n s \ S t o r e   I D & g t ; - & l t ; T a b l e s \ d i m _ s a l e s _ p e r s o n s \ C o l u m n s \ S a l e s   P e r s o n   I D & g t ; \ P K < / K e y > < / a : K e y > < a : V a l u e   i : t y p e = " D i a g r a m D i s p l a y L i n k E n d p o i n t V i e w S t a t e " > < H e i g h t > 1 6 < / H e i g h t > < L a b e l L o c a t i o n   x m l n s : b = " h t t p : / / s c h e m a s . d a t a c o n t r a c t . o r g / 2 0 0 4 / 0 7 / S y s t e m . W i n d o w s " > < b : _ x > 6 2 5 . 6 1 5 2 4 2 < / b : _ x > < b : _ y > 1 5 0 . 0 0 0 0 0 0 0 0 0 0 0 0 0 6 < / b : _ y > < / L a b e l L o c a t i o n > < L o c a t i o n   x m l n s : b = " h t t p : / / s c h e m a s . d a t a c o n t r a c t . o r g / 2 0 0 4 / 0 7 / S y s t e m . W i n d o w s " > < b : _ x > 6 3 3 . 6 1 5 2 4 2 < / b : _ x > < b : _ y > 1 5 0 . 0 0 0 0 0 0 0 0 0 0 0 0 0 3 < / b : _ y > < / L o c a t i o n > < S h a p e R o t a t e A n g l e > 9 0 < / S h a p e R o t a t e A n g l e > < W i d t h > 1 6 < / W i d t h > < / a : V a l u e > < / a : K e y V a l u e O f D i a g r a m O b j e c t K e y a n y T y p e z b w N T n L X > < a : K e y V a l u e O f D i a g r a m O b j e c t K e y a n y T y p e z b w N T n L X > < a : K e y > < K e y > R e l a t i o n s h i p s \ & l t ; T a b l e s \ d i m _ m o n t h l y _ s t o r e _ t a r g e t s \ C o l u m n s \ S t o r e   I D & g t ; - & l t ; T a b l e s \ d i m _ s a l e s _ p e r s o n s \ C o l u m n s \ S a l e s   P e r s o n   I D & g t ; \ C r o s s F i l t e r < / K e y > < / a : K e y > < a : V a l u e   i : t y p e = " D i a g r a m D i s p l a y L i n k C r o s s F i l t e r V i e w S t a t e " > < P o i n t s   x m l n s : b = " h t t p : / / s c h e m a s . d a t a c o n t r a c t . o r g / 2 0 0 4 / 0 7 / S y s t e m . W i n d o w s " > < b : P o i n t > < b : _ x > 7 4 9 . 1 4 0 9 5 4 4 6 8 6 6 4 6 3 < / b : _ x > < b : _ y > 3 5 0 . 5 5 5 5 5 6 < / b : _ y > < / b : P o i n t > < b : P o i n t > < b : _ x > 6 3 5 . 6 1 5 2 4 2 < / b : _ x > < b : _ y > 3 5 0 . 5 5 5 5 5 6 < / b : _ y > < / b : P o i n t > < b : P o i n t > < b : _ x > 6 3 3 . 6 1 5 2 4 2 < / b : _ x > < b : _ y > 3 4 8 . 5 5 5 5 5 6 < / b : _ y > < / b : P o i n t > < b : P o i n t > < b : _ x > 6 3 3 . 6 1 5 2 4 2 < / b : _ x > < b : _ y > 1 6 6 . 0 0 0 0 0 0 0 0 0 0 0 0 0 6 < / b : _ y > < / b : P o i n t > < / P o i n t s > < / a : V a l u e > < / a : K e y V a l u e O f D i a g r a m O b j e c t K e y a n y T y p e z b w N T n L X > < / V i e w S t a t e s > < / D i a g r a m M a n a g e r . S e r i a l i z a b l e D i a g r a m > < D i a g r a m M a n a g e r . S e r i a l i z a b l e D i a g r a m > < A d a p t e r   i : t y p e = " M e a s u r e D i a g r a m S a n d b o x A d a p t e r " > < T a b l e N a m e > C a l c u l a t i o n s 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 C a l c u l a t i o n s 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 M e a s u r e s \ T o t a l   C o s t < / K e y > < / D i a g r a m O b j e c t K e y > < D i a g r a m O b j e c t K e y > < K e y > M e a s u r e s \ T o t a l   C o s t \ T a g I n f o \ F o r m u l a < / K e y > < / D i a g r a m O b j e c t K e y > < D i a g r a m O b j e c t K e y > < K e y > M e a s u r e s \ T o t a l   C o s t \ T a g I n f o \ V a l u e < / K e y > < / D i a g r a m O b j e c t K e y > < D i a g r a m O b j e c t K e y > < K e y > M e a s u r e s \ P r o f i t   M a r g i n < / K e y > < / D i a g r a m O b j e c t K e y > < D i a g r a m O b j e c t K e y > < K e y > M e a s u r e s \ P r o f i t   M a r g i n \ T a g I n f o \ F o r m u l a < / K e y > < / D i a g r a m O b j e c t K e y > < D i a g r a m O b j e c t K e y > < K e y > M e a s u r e s \ P r o f i t   M a r g i n \ T a g I n f o \ V a l u e < / K e y > < / D i a g r a m O b j e c t K e y > < D i a g r a m O b j e c t K e y > < K e y > M e a s u r e s \ %   P r o f i t   M a r g i n < / K e y > < / D i a g r a m O b j e c t K e y > < D i a g r a m O b j e c t K e y > < K e y > M e a s u r e s \ %   P r o f i t   M a r g i n \ T a g I n f o \ F o r m u l a < / K e y > < / D i a g r a m O b j e c t K e y > < D i a g r a m O b j e c t K e y > < K e y > M e a s u r e s \ %   P r o f i t   M a r g i n \ T a g I n f o \ V a l u e < / K e y > < / D i a g r a m O b j e c t K e y > < D i a g r a m O b j e c t K e y > < K e y > M e a s u r e s \ #   o f   T r a n s a c t i o n s < / K e y > < / D i a g r a m O b j e c t K e y > < D i a g r a m O b j e c t K e y > < K e y > M e a s u r e s \ #   o f   T r a n s a c t i o n s \ T a g I n f o \ F o r m u l a < / K e y > < / D i a g r a m O b j e c t K e y > < D i a g r a m O b j e c t K e y > < K e y > M e a s u r e s \ #   o f   T r a n s a c t i o n s \ T a g I n f o \ V a l u e < / K e y > < / D i a g r a m O b j e c t K e y > < D i a g r a m O b j e c t K e y > < K e y > M e a s u r e s \ T o t a l   R e f u n d < / K e y > < / D i a g r a m O b j e c t K e y > < D i a g r a m O b j e c t K e y > < K e y > M e a s u r e s \ T o t a l   R e f u n d \ T a g I n f o \ F o r m u l a < / K e y > < / D i a g r a m O b j e c t K e y > < D i a g r a m O b j e c t K e y > < K e y > M e a s u r e s \ T o t a l   R e f u n d \ T a g I n f o \ V a l u e < / K e y > < / D i a g r a m O b j e c t K e y > < D i a g r a m O b j e c t K e y > < K e y > M e a s u r e s \ R e f u n d   R a t e < / K e y > < / D i a g r a m O b j e c t K e y > < D i a g r a m O b j e c t K e y > < K e y > M e a s u r e s \ R e f u n d   R a t e \ T a g I n f o \ F o r m u l a < / K e y > < / D i a g r a m O b j e c t K e y > < D i a g r a m O b j e c t K e y > < K e y > M e a s u r e s \ R e f u n d   R a t e \ T a g I n f o \ V a l u e < / K e y > < / D i a g r a m O b j e c t K e y > < D i a g r a m O b j e c t K e y > < K e y > M e a s u r e s \ #   o f   P r o d u c t s < / K e y > < / D i a g r a m O b j e c t K e y > < D i a g r a m O b j e c t K e y > < K e y > M e a s u r e s \ #   o f   P r o d u c t s \ T a g I n f o \ F o r m u l a < / K e y > < / D i a g r a m O b j e c t K e y > < D i a g r a m O b j e c t K e y > < K e y > M e a s u r e s \ #   o f   P r o d u c t s \ T a g I n f o \ V a l u e < / K e y > < / D i a g r a m O b j e c t K e y > < D i a g r a m O b j e c t K e y > < K e y > M e a s u r e s \ T o t a l   Q t y   S o l d < / K e y > < / D i a g r a m O b j e c t K e y > < D i a g r a m O b j e c t K e y > < K e y > M e a s u r e s \ T o t a l   Q t y   S o l d \ T a g I n f o \ F o r m u l a < / K e y > < / D i a g r a m O b j e c t K e y > < D i a g r a m O b j e c t K e y > < K e y > M e a s u r e s \ T o t a l   Q t y   S o l d \ T a g I n f o \ V a l u e < / K e y > < / D i a g r a m O b j e c t K e y > < D i a g r a m O b j e c t K e y > < K e y > M e a s u r e s \ T o t a l   Q t y   R e t u r n e d < / K e y > < / D i a g r a m O b j e c t K e y > < D i a g r a m O b j e c t K e y > < K e y > M e a s u r e s \ T o t a l   Q t y   R e t u r n e d \ T a g I n f o \ F o r m u l a < / K e y > < / D i a g r a m O b j e c t K e y > < D i a g r a m O b j e c t K e y > < K e y > M e a s u r e s \ T o t a l   Q t y   R e t u r n e d \ T a g I n f o \ V a l u e < / K e y > < / D i a g r a m O b j e c t K e y > < D i a g r a m O b j e c t K e y > < K e y > M e a s u r e s \ T o t a l   T a r g e t < / K e y > < / D i a g r a m O b j e c t K e y > < D i a g r a m O b j e c t K e y > < K e y > M e a s u r e s \ T o t a l   T a r g e t \ T a g I n f o \ F o r m u l a < / K e y > < / D i a g r a m O b j e c t K e y > < D i a g r a m O b j e c t K e y > < K e y > M e a s u r e s \ T o t a l   T a r g e t \ T a g I n f o \ V a l u e < / K e y > < / D i a g r a m O b j e c t K e y > < D i a g r a m O b j e c t K e y > < K e y > C o l u m n s \ M e a s u r e s 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 C o s t < / K e y > < / a : K e y > < a : V a l u e   i : t y p e = " M e a s u r e G r i d N o d e V i e w S t a t e " > < L a y e d O u t > t r u e < / L a y e d O u t > < R o w > 1 < / R o w > < / 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 M e a s u r e s \ P r o f i t   M a r g i n < / K e y > < / a : K e y > < a : V a l u e   i : t y p e = " M e a s u r e G r i d N o d e V i e w S t a t e " > < L a y e d O u t > t r u e < / L a y e d O u t > < R o w > 2 < / R o w > < / a : V a l u e > < / a : K e y V a l u e O f D i a g r a m O b j e c t K e y a n y T y p e z b w N T n L X > < a : K e y V a l u e O f D i a g r a m O b j e c t K e y a n y T y p e z b w N T n L X > < a : K e y > < K e y > M e a s u r e s \ P r o f i t   M a r g i n \ T a g I n f o \ F o r m u l a < / K e y > < / a : K e y > < a : V a l u e   i : t y p e = " M e a s u r e G r i d V i e w S t a t e I D i a g r a m T a g A d d i t i o n a l I n f o " / > < / a : K e y V a l u e O f D i a g r a m O b j e c t K e y a n y T y p e z b w N T n L X > < a : K e y V a l u e O f D i a g r a m O b j e c t K e y a n y T y p e z b w N T n L X > < a : K e y > < K e y > M e a s u r e s \ P r o f i t   M a r g i n \ T a g I n f o \ V a l u e < / K e y > < / a : K e y > < a : V a l u e   i : t y p e = " M e a s u r e G r i d V i e w S t a t e I D i a g r a m T a g A d d i t i o n a l I n f o " / > < / a : K e y V a l u e O f D i a g r a m O b j e c t K e y a n y T y p e z b w N T n L X > < a : K e y V a l u e O f D i a g r a m O b j e c t K e y a n y T y p e z b w N T n L X > < a : K e y > < K e y > M e a s u r e s \ %   P r o f i t   M a r g i n < / K e y > < / a : K e y > < a : V a l u e   i : t y p e = " M e a s u r e G r i d N o d e V i e w S t a t e " > < L a y e d O u t > t r u e < / L a y e d O u t > < R o w > 3 < / R o w > < / a : V a l u e > < / a : K e y V a l u e O f D i a g r a m O b j e c t K e y a n y T y p e z b w N T n L X > < a : K e y V a l u e O f D i a g r a m O b j e c t K e y a n y T y p e z b w N T n L X > < a : K e y > < K e y > M e a s u r e s \ %   P r o f i t   M a r g i n \ T a g I n f o \ F o r m u l a < / K e y > < / a : K e y > < a : V a l u e   i : t y p e = " M e a s u r e G r i d V i e w S t a t e I D i a g r a m T a g A d d i t i o n a l I n f o " / > < / a : K e y V a l u e O f D i a g r a m O b j e c t K e y a n y T y p e z b w N T n L X > < a : K e y V a l u e O f D i a g r a m O b j e c t K e y a n y T y p e z b w N T n L X > < a : K e y > < K e y > M e a s u r e s \ %   P r o f i t   M a r g i n \ T a g I n f o \ V a l u e < / K e y > < / a : K e y > < a : V a l u e   i : t y p e = " M e a s u r e G r i d V i e w S t a t e I D i a g r a m T a g A d d i t i o n a l I n f o " / > < / a : K e y V a l u e O f D i a g r a m O b j e c t K e y a n y T y p e z b w N T n L X > < a : K e y V a l u e O f D i a g r a m O b j e c t K e y a n y T y p e z b w N T n L X > < a : K e y > < K e y > M e a s u r e s \ #   o f   T r a n s a c t i o n s < / K e y > < / a : K e y > < a : V a l u e   i : t y p e = " M e a s u r e G r i d N o d e V i e w S t a t e " > < L a y e d O u t > t r u e < / L a y e d O u t > < R o w > 4 < / R o w > < / a : V a l u e > < / a : K e y V a l u e O f D i a g r a m O b j e c t K e y a n y T y p e z b w N T n L X > < a : K e y V a l u e O f D i a g r a m O b j e c t K e y a n y T y p e z b w N T n L X > < a : K e y > < K e y > M e a s u r e s \ #   o f   T r a n s a c t i o n s \ T a g I n f o \ F o r m u l a < / K e y > < / a : K e y > < a : V a l u e   i : t y p e = " M e a s u r e G r i d V i e w S t a t e I D i a g r a m T a g A d d i t i o n a l I n f o " / > < / a : K e y V a l u e O f D i a g r a m O b j e c t K e y a n y T y p e z b w N T n L X > < a : K e y V a l u e O f D i a g r a m O b j e c t K e y a n y T y p e z b w N T n L X > < a : K e y > < K e y > M e a s u r e s \ #   o f   T r a n s a c t i o n s \ T a g I n f o \ V a l u e < / K e y > < / a : K e y > < a : V a l u e   i : t y p e = " M e a s u r e G r i d V i e w S t a t e I D i a g r a m T a g A d d i t i o n a l I n f o " / > < / a : K e y V a l u e O f D i a g r a m O b j e c t K e y a n y T y p e z b w N T n L X > < a : K e y V a l u e O f D i a g r a m O b j e c t K e y a n y T y p e z b w N T n L X > < a : K e y > < K e y > M e a s u r e s \ T o t a l   R e f u n d < / K e y > < / a : K e y > < a : V a l u e   i : t y p e = " M e a s u r e G r i d N o d e V i e w S t a t e " > < L a y e d O u t > t r u e < / L a y e d O u t > < R o w > 5 < / R o w > < / a : V a l u e > < / a : K e y V a l u e O f D i a g r a m O b j e c t K e y a n y T y p e z b w N T n L X > < a : K e y V a l u e O f D i a g r a m O b j e c t K e y a n y T y p e z b w N T n L X > < a : K e y > < K e y > M e a s u r e s \ T o t a l   R e f u n d \ T a g I n f o \ F o r m u l a < / K e y > < / a : K e y > < a : V a l u e   i : t y p e = " M e a s u r e G r i d V i e w S t a t e I D i a g r a m T a g A d d i t i o n a l I n f o " / > < / a : K e y V a l u e O f D i a g r a m O b j e c t K e y a n y T y p e z b w N T n L X > < a : K e y V a l u e O f D i a g r a m O b j e c t K e y a n y T y p e z b w N T n L X > < a : K e y > < K e y > M e a s u r e s \ T o t a l   R e f u n d \ T a g I n f o \ V a l u e < / K e y > < / a : K e y > < a : V a l u e   i : t y p e = " M e a s u r e G r i d V i e w S t a t e I D i a g r a m T a g A d d i t i o n a l I n f o " / > < / a : K e y V a l u e O f D i a g r a m O b j e c t K e y a n y T y p e z b w N T n L X > < a : K e y V a l u e O f D i a g r a m O b j e c t K e y a n y T y p e z b w N T n L X > < a : K e y > < K e y > M e a s u r e s \ R e f u n d   R a t e < / K e y > < / a : K e y > < a : V a l u e   i : t y p e = " M e a s u r e G r i d N o d e V i e w S t a t e " > < L a y e d O u t > t r u e < / L a y e d O u t > < R o w > 6 < / R o w > < / a : V a l u e > < / a : K e y V a l u e O f D i a g r a m O b j e c t K e y a n y T y p e z b w N T n L X > < a : K e y V a l u e O f D i a g r a m O b j e c t K e y a n y T y p e z b w N T n L X > < a : K e y > < K e y > M e a s u r e s \ R e f u n d   R a t e \ T a g I n f o \ F o r m u l a < / K e y > < / a : K e y > < a : V a l u e   i : t y p e = " M e a s u r e G r i d V i e w S t a t e I D i a g r a m T a g A d d i t i o n a l I n f o " / > < / a : K e y V a l u e O f D i a g r a m O b j e c t K e y a n y T y p e z b w N T n L X > < a : K e y V a l u e O f D i a g r a m O b j e c t K e y a n y T y p e z b w N T n L X > < a : K e y > < K e y > M e a s u r e s \ R e f u n d   R a t e \ T a g I n f o \ V a l u e < / K e y > < / a : K e y > < a : V a l u e   i : t y p e = " M e a s u r e G r i d V i e w S t a t e I D i a g r a m T a g A d d i t i o n a l I n f o " / > < / a : K e y V a l u e O f D i a g r a m O b j e c t K e y a n y T y p e z b w N T n L X > < a : K e y V a l u e O f D i a g r a m O b j e c t K e y a n y T y p e z b w N T n L X > < a : K e y > < K e y > M e a s u r e s \ #   o f   P r o d u c t s < / K e y > < / a : K e y > < a : V a l u e   i : t y p e = " M e a s u r e G r i d N o d e V i e w S t a t e " > < L a y e d O u t > t r u e < / L a y e d O u t > < R o w > 7 < / R o w > < / a : V a l u e > < / a : K e y V a l u e O f D i a g r a m O b j e c t K e y a n y T y p e z b w N T n L X > < a : K e y V a l u e O f D i a g r a m O b j e c t K e y a n y T y p e z b w N T n L X > < a : K e y > < K e y > M e a s u r e s \ #   o f   P r o d u c t s \ T a g I n f o \ F o r m u l a < / K e y > < / a : K e y > < a : V a l u e   i : t y p e = " M e a s u r e G r i d V i e w S t a t e I D i a g r a m T a g A d d i t i o n a l I n f o " / > < / a : K e y V a l u e O f D i a g r a m O b j e c t K e y a n y T y p e z b w N T n L X > < a : K e y V a l u e O f D i a g r a m O b j e c t K e y a n y T y p e z b w N T n L X > < a : K e y > < K e y > M e a s u r e s \ #   o f   P r o d u c t s \ T a g I n f o \ V a l u e < / K e y > < / a : K e y > < a : V a l u e   i : t y p e = " M e a s u r e G r i d V i e w S t a t e I D i a g r a m T a g A d d i t i o n a l I n f o " / > < / a : K e y V a l u e O f D i a g r a m O b j e c t K e y a n y T y p e z b w N T n L X > < a : K e y V a l u e O f D i a g r a m O b j e c t K e y a n y T y p e z b w N T n L X > < a : K e y > < K e y > M e a s u r e s \ T o t a l   Q t y   S o l d < / K e y > < / a : K e y > < a : V a l u e   i : t y p e = " M e a s u r e G r i d N o d e V i e w S t a t e " > < L a y e d O u t > t r u e < / L a y e d O u t > < R o w > 8 < / R o w > < / a : V a l u e > < / a : K e y V a l u e O f D i a g r a m O b j e c t K e y a n y T y p e z b w N T n L X > < a : K e y V a l u e O f D i a g r a m O b j e c t K e y a n y T y p e z b w N T n L X > < a : K e y > < K e y > M e a s u r e s \ T o t a l   Q t y   S o l d \ T a g I n f o \ F o r m u l a < / K e y > < / a : K e y > < a : V a l u e   i : t y p e = " M e a s u r e G r i d V i e w S t a t e I D i a g r a m T a g A d d i t i o n a l I n f o " / > < / a : K e y V a l u e O f D i a g r a m O b j e c t K e y a n y T y p e z b w N T n L X > < a : K e y V a l u e O f D i a g r a m O b j e c t K e y a n y T y p e z b w N T n L X > < a : K e y > < K e y > M e a s u r e s \ T o t a l   Q t y   S o l d \ T a g I n f o \ V a l u e < / K e y > < / a : K e y > < a : V a l u e   i : t y p e = " M e a s u r e G r i d V i e w S t a t e I D i a g r a m T a g A d d i t i o n a l I n f o " / > < / a : K e y V a l u e O f D i a g r a m O b j e c t K e y a n y T y p e z b w N T n L X > < a : K e y V a l u e O f D i a g r a m O b j e c t K e y a n y T y p e z b w N T n L X > < a : K e y > < K e y > M e a s u r e s \ T o t a l   Q t y   R e t u r n e d < / K e y > < / a : K e y > < a : V a l u e   i : t y p e = " M e a s u r e G r i d N o d e V i e w S t a t e " > < L a y e d O u t > t r u e < / L a y e d O u t > < R o w > 9 < / R o w > < / a : V a l u e > < / a : K e y V a l u e O f D i a g r a m O b j e c t K e y a n y T y p e z b w N T n L X > < a : K e y V a l u e O f D i a g r a m O b j e c t K e y a n y T y p e z b w N T n L X > < a : K e y > < K e y > M e a s u r e s \ T o t a l   Q t y   R e t u r n e d \ T a g I n f o \ F o r m u l a < / K e y > < / a : K e y > < a : V a l u e   i : t y p e = " M e a s u r e G r i d V i e w S t a t e I D i a g r a m T a g A d d i t i o n a l I n f o " / > < / a : K e y V a l u e O f D i a g r a m O b j e c t K e y a n y T y p e z b w N T n L X > < a : K e y V a l u e O f D i a g r a m O b j e c t K e y a n y T y p e z b w N T n L X > < a : K e y > < K e y > M e a s u r e s \ T o t a l   Q t y   R e t u r n e d \ T a g I n f o \ V a l u e < / K e y > < / a : K e y > < a : V a l u e   i : t y p e = " M e a s u r e G r i d V i e w S t a t e I D i a g r a m T a g A d d i t i o n a l I n f o " / > < / a : K e y V a l u e O f D i a g r a m O b j e c t K e y a n y T y p e z b w N T n L X > < a : K e y V a l u e O f D i a g r a m O b j e c t K e y a n y T y p e z b w N T n L X > < a : K e y > < K e y > M e a s u r e s \ T o t a l   T a r g e t < / K e y > < / a : K e y > < a : V a l u e   i : t y p e = " M e a s u r e G r i d N o d e V i e w S t a t e " > < L a y e d O u t > t r u e < / L a y e d O u t > < R o w > 1 0 < / R o w > < / a : V a l u e > < / a : K e y V a l u e O f D i a g r a m O b j e c t K e y a n y T y p e z b w N T n L X > < a : K e y V a l u e O f D i a g r a m O b j e c t K e y a n y T y p e z b w N T n L X > < a : K e y > < K e y > M e a s u r e s \ T o t a l   T a r g e t \ T a g I n f o \ F o r m u l a < / K e y > < / a : K e y > < a : V a l u e   i : t y p e = " M e a s u r e G r i d V i e w S t a t e I D i a g r a m T a g A d d i t i o n a l I n f o " / > < / a : K e y V a l u e O f D i a g r a m O b j e c t K e y a n y T y p e z b w N T n L X > < a : K e y V a l u e O f D i a g r a m O b j e c t K e y a n y T y p e z b w N T n L X > < a : K e y > < K e y > M e a s u r e s \ T o t a l   T a r g e t \ T a g I n f o \ V a l u e < / K e y > < / a : K e y > < a : V a l u e   i : t y p e = " M e a s u r e G r i d V i e w S t a t e I D i a g r a m T a g A d d i t i o n a l I n f o " / > < / a : K e y V a l u e O f D i a g r a m O b j e c t K e y a n y T y p e z b w N T n L X > < a : K e y V a l u e O f D i a g r a m O b j e c t K e y a n y T y p e z b w N T n L X > < a : K e y > < K e y > C o l u m n s \ M e a s u r e s < / K e y > < / a : K e y > < a : V a l u e   i : t y p e = " M e a s u r e G r i d N o d e V i e w S t a t e " > < L a y e d O u t > t r u e < / L a y e d O u t > < / a : V a l u e > < / a : K e y V a l u e O f D i a g r a m O b j e c t K e y a n y T y p e z b w N T n L X > < / V i e w S t a t e s > < / D i a g r a m M a n a g e r . S e r i a l i z a b l e D i a g r a m > < D i a g r a m M a n a g e r . S e r i a l i z a b l e D i a g r a m > < A d a p t e r   i : t y p e = " M e a s u r e D i a g r a m S a n d b o x A d a p t e r " > < T a b l e N a m e > d i m _ c u s t o m e r 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 C o l u m n s \ F u l l   N a m e < / K e y > < / D i a g r a m O b j e c t K e y > < D i a g r a m O b j e c t K e y > < K e y > C o l u m n s \ G e n d e r < / K e y > < / D i a g r a m O b j e c t K e y > < D i a g r a m O b j e c t K e y > < K e y > C o l u m n s \ L o c a t i o n < / K e y > < / D i a g r a m O b j e c t K e y > < D i a g r a m O b j e c t K e y > < K e y > C o l u m n s \ D a t e   o f   B i r t h < / K e y > < / D i a g r a m O b j e c t K e y > < D i a g r a m O b j e c t K e y > < K e y > C o l u m n s \ A g e 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 C o l u m n s \ D a t e   o f   B i r t h < / K e y > < / a : K e y > < a : V a l u e   i : t y p e = " M e a s u r e G r i d N o d e V i e w S t a t e " > < C o l u m n > 4 < / C o l u m n > < L a y e d O u t > t r u e < / L a y e d O u t > < / a : V a l u e > < / a : K e y V a l u e O f D i a g r a m O b j e c t K e y a n y T y p e z b w N T n L X > < a : K e y V a l u e O f D i a g r a m O b j e c t K e y a n y T y p e z b w N T n L X > < a : K e y > < K e y > C o l u m n s \ A g e < / K e y > < / a : K e y > < a : V a l u e   i : t y p e = " M e a s u r e G r i d N o d e V i e w S t a t e " > < C o l u m n > 5 < / C o l u m n > < L a y e d O u t > t r u e < / L a y e d O u t > < / a : V a l u e > < / a : K e y V a l u e O f D i a g r a m O b j e c t K e y a n y T y p e z b w N T n L X > < / V i e w S t a t e s > < / D i a g r a m M a n a g e r . S e r i a l i z a b l e D i a g r a m > < 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 D a t e < / K e y > < / D i a g r a m O b j e c t K e y > < D i a g r a m O b j e c t K e y > < K e y > C o l u m n s \ Y e a r < / K e y > < / D i a g r a m O b j e c t K e y > < D i a g r a m O b j e c t K e y > < K e y > C o l u m n s \ M o n t h < / K e y > < / D i a g r a m O b j e c t K e y > < D i a g r a m O b j e c t K e y > < K e y > C o l u m n s \ M o n t h   N u m < / K e y > < / D i a g r a m O b j e c t K e y > < D i a g r a m O b j e c t K e y > < K e y > C o l u m n s \ W e e k d a y < / K e y > < / D i a g r a m O b j e c t K e y > < D i a g r a m O b j e c t K e y > < K e y > C o l u m n s \ W e e k   N u m < / K e y > < / D i a g r a m O b j e c t K e y > < D i a g r a m O b j e c t K e y > < K e y > C o l u m n s \ W e e k   T y p e 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 N u m < / K e y > < / a : K e y > < a : V a l u e   i : t y p e = " M e a s u r e G r i d N o d e V i e w S t a t e " > < C o l u m n > 3 < / C o l u m n > < L a y e d O u t > t r u e < / L a y e d O u t > < / a : V a l u e > < / a : K e y V a l u e O f D i a g r a m O b j e c t K e y a n y T y p e z b w N T n L X > < a : K e y V a l u e O f D i a g r a m O b j e c t K e y a n y T y p e z b w N T n L X > < a : K e y > < K e y > C o l u m n s \ W e e k d a y < / K e y > < / a : K e y > < a : V a l u e   i : t y p e = " M e a s u r e G r i d N o d e V i e w S t a t e " > < C o l u m n > 4 < / C o l u m n > < L a y e d O u t > t r u e < / L a y e d O u t > < / a : V a l u e > < / a : K e y V a l u e O f D i a g r a m O b j e c t K e y a n y T y p e z b w N T n L X > < a : K e y V a l u e O f D i a g r a m O b j e c t K e y a n y T y p e z b w N T n L X > < a : K e y > < K e y > C o l u m n s \ W e e k   N u m < / K e y > < / a : K e y > < a : V a l u e   i : t y p e = " M e a s u r e G r i d N o d e V i e w S t a t e " > < C o l u m n > 5 < / C o l u m n > < L a y e d O u t > t r u e < / L a y e d O u t > < / a : V a l u e > < / a : K e y V a l u e O f D i a g r a m O b j e c t K e y a n y T y p e z b w N T n L X > < a : K e y V a l u e O f D i a g r a m O b j e c t K e y a n y T y p e z b w N T n L X > < a : K e y > < K e y > C o l u m n s \ W e e k   T y p e < / K e y > < / a : K e y > < a : V a l u e   i : t y p e = " M e a s u r e G r i d N o d e V i e w S t a t e " > < C o l u m n > 6 < / C o l u m n > < L a y e d O u t > t r u e < / L a y e d O u t > < / a : V a l u e > < / a : K e y V a l u e O f D i a g r a m O b j e c t K e y a n y T y p e z b w N T n L X > < / V i e w S t a t e s > < / D i a g r a m M a n a g e r . S e r i a l i z a b l e D i a g r a m > < / A r r a y O f D i a g r a m M a n a g e r . S e r i a l i z a b l e D i a g r a m > ] ] > < / C u s t o m C o n t e n t > < / G e m i n i > 
</file>

<file path=customXml/item23.xml>��< ? x m l   v e r s i o n = " 1 . 0 "   e n c o d i n g = " U T F - 1 6 " ? > < G e m i n i   x m l n s = " h t t p : / / g e m i n i / p i v o t c u s t o m i z a t i o n / a 8 9 4 c b 4 a - 3 3 4 4 - 4 a 5 f - 9 a b 1 - d 5 1 d 5 9 b a 1 e 1 c " > < C u s t o m C o n t e n t > < ! [ C D A T A [ < ? x m l   v e r s i o n = " 1 . 0 "   e n c o d i n g = " u t f - 1 6 " ? > < S e t t i n g s > < C a l c u l a t e d F i e l d s > < i t e m > < M e a s u r e N a m e > T o t a l   R e v e n u e < / M e a s u r e N a m e > < D i s p l a y N a m e > T o t a l   R e v e n u e < / D i s p l a y N a m e > < V i s i b l e > F a l s e < / V i s i b l e > < / i t e m > < i t e m > < M e a s u r e N a m e > T o t a l   C o s t < / M e a s u r e N a m e > < D i s p l a y N a m e > T o t a l   C o s t < / D i s p l a y N a m e > < V i s i b l e > F a l s e < / V i s i b l e > < / i t e m > < i t e m > < M e a s u r e N a m e > P r o f i t   M a r g i n < / M e a s u r e N a m e > < D i s p l a y N a m e > P r o f i t   M a r g i n < / D i s p l a y N a m e > < V i s i b l e > F a l s e < / V i s i b l e > < / i t e m > < i t e m > < M e a s u r e N a m e > %   P r o f i t   M a r g i n < / M e a s u r e N a m e > < D i s p l a y N a m e > %   P r o f i t   M a r g i n < / D i s p l a y N a m e > < V i s i b l e > F a l s e < / V i s i b l e > < / i t e m > < i t e m > < M e a s u r e N a m e > #   o f   T r a n s a c t i o n s < / M e a s u r e N a m e > < D i s p l a y N a m e > #   o f   T r a n s a c t i o n s < / D i s p l a y N a m e > < V i s i b l e > F a l s e < / V i s i b l e > < / i t e m > < i t e m > < M e a s u r e N a m e > T o t a l   R e f u n d < / M e a s u r e N a m e > < D i s p l a y N a m e > T o t a l   R e f u n d < / D i s p l a y N a m e > < V i s i b l e > F a l s e < / V i s i b l e > < / i t e m > < i t e m > < M e a s u r e N a m e > R e f u n d   R a t e < / M e a s u r e N a m e > < D i s p l a y N a m e > R e f u n d   R a t e < / D i s p l a y N a m e > < V i s i b l e > F a l s e < / V i s i b l e > < / i t e m > < i t e m > < M e a s u r e N a m e > #   o f   P r o d u c t s < / M e a s u r e N a m e > < D i s p l a y N a m e > #   o f   P r o d u c t s < / D i s p l a y N a m e > < V i s i b l e > F a l s e < / V i s i b l e > < / i t e m > < i t e m > < M e a s u r e N a m e > T o t a l   Q t y   S o l d < / M e a s u r e N a m e > < D i s p l a y N a m e > T o t a l   Q t y   S o l d < / D i s p l a y N a m e > < V i s i b l e > F a l s e < / V i s i b l e > < / i t e m > < i t e m > < M e a s u r e N a m e > T o t a l   Q t y   R e t u r n e d < / M e a s u r e N a m e > < D i s p l a y N a m e > T o t a l   Q t y   R e t u r n e d < / D i s p l a y N a m e > < V i s i b l e > F a l s e < / V i s i b l e > < / i t e m > < i t e m > < M e a s u r e N a m e > T o t a l   T a r g e t < / M e a s u r e N a m e > < D i s p l a y N a m e > T o t a l   T a r g e t < / D i s p l a y N a m e > < V i s i b l e > F a l s e < / V i s i b l e > < / i t e m > < / C a l c u l a t e d F i e l d s > < S A H o s t H a s h > 0 < / S A H o s t H a s h > < G e m i n i F i e l d L i s t V i s i b l e > T r u e < / G e m i n i F i e l d L i s t V i s i b l e > < / S e t t i n g s > ] ] > < / 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5.xml>��< ? x m l   v e r s i o n = " 1 . 0 "   e n c o d i n g = " U T F - 1 6 " ? > < G e m i n i   x m l n s = " h t t p : / / g e m i n i / p i v o t c u s t o m i z a t i o n / 2 e e b 5 3 2 f - 4 e 5 7 - 4 f 7 4 - 8 5 3 3 - 7 e 0 9 0 b 4 1 5 2 b 8 " > < C u s t o m C o n t e n t > < ! [ C D A T A [ < ? x m l   v e r s i o n = " 1 . 0 "   e n c o d i n g = " u t f - 1 6 " ? > < S e t t i n g s > < C a l c u l a t e d F i e l d s > < i t e m > < M e a s u r e N a m e > T o t a l   R e v e n u e < / M e a s u r e N a m e > < D i s p l a y N a m e > T o t a l   R e v e n u e < / D i s p l a y N a m e > < V i s i b l e > T r u e < / V i s i b l e > < / i t e m > < i t e m > < M e a s u r e N a m e > T o t a l   C o s t < / M e a s u r e N a m e > < D i s p l a y N a m e > T o t a l   C o s t < / D i s p l a y N a m e > < V i s i b l e > F a l s e < / V i s i b l e > < / i t e m > < i t e m > < M e a s u r e N a m e > P r o f i t   M a r g i n < / M e a s u r e N a m e > < D i s p l a y N a m e > P r o f i t   M a r g i n < / D i s p l a y N a m e > < V i s i b l e > F a l s e < / V i s i b l e > < / i t e m > < i t e m > < M e a s u r e N a m e > %   P r o f i t   M a r g i n < / M e a s u r e N a m e > < D i s p l a y N a m e > %   P r o f i t   M a r g i n < / D i s p l a y N a m e > < V i s i b l e > F a l s e < / V i s i b l e > < / i t e m > < i t e m > < M e a s u r e N a m e > #   o f   T r a n s a c t i o n s < / M e a s u r e N a m e > < D i s p l a y N a m e > #   o f   T r a n s a c t i o n s < / D i s p l a y N a m e > < V i s i b l e > T r u e < / V i s i b l e > < / i t e m > < i t e m > < M e a s u r e N a m e > T o t a l   R e f u n d < / M e a s u r e N a m e > < D i s p l a y N a m e > T o t a l   R e f u n d < / D i s p l a y N a m e > < V i s i b l e > F a l s e < / V i s i b l e > < / i t e m > < i t e m > < M e a s u r e N a m e > R e f u n d   R a t e < / M e a s u r e N a m e > < D i s p l a y N a m e > R e f u n d   R a t e < / D i s p l a y N a m e > < V i s i b l e > T r u e < / V i s i b l e > < / i t e m > < i t e m > < M e a s u r e N a m e > #   o f   P r o d u c t s < / M e a s u r e N a m e > < D i s p l a y N a m e > #   o f   P r o d u c t s < / D i s p l a y N a m e > < V i s i b l e > T r u e < / V i s i b l e > < / i t e m > < i t e m > < M e a s u r e N a m e > T o t a l   Q t y   S o l d < / M e a s u r e N a m e > < D i s p l a y N a m e > T o t a l   Q t y   S o l d < / D i s p l a y N a m e > < V i s i b l e > T r u e < / V i s i b l e > < / i t e m > < i t e m > < M e a s u r e N a m e > T o t a l   Q t y   R e t u r n e d < / M e a s u r e N a m e > < D i s p l a y N a m e > T o t a l   Q t y   R e t u r n e d < / D i s p l a y N a m e > < V i s i b l e > T r u e < / V i s i b l e > < / i t e m > < i t e m > < M e a s u r e N a m e > T o t a l   T a r g e t < / M e a s u r e N a m e > < D i s p l a y N a m e > T o t a l   T a r g e t < / D i s p l a y N a m e > < V i s i b l e > F a l s e < / V i s i b l e > < / i t e m > < / C a l c u l a t e d F i e l d s > < S A H o s t H a s h > 0 < / S A H o s t H a s h > < G e m i n i F i e l d L i s t V i s i b l e > T r u e < / G e m i n i F i e l d L i s t V i s i b l e > < / S e t t i n g s > ] ] > < / C u s t o m C o n t e n t > < / G e m i n i > 
</file>

<file path=customXml/item26.xml>��< ? x m l   v e r s i o n = " 1 . 0 "   e n c o d i n g = " u t f - 1 6 " ? > < D a t a M a s h u p   s q m i d = " e 0 6 2 f f e e - f 4 4 e - 4 e 5 6 - a 3 4 1 - a 3 f e c 9 8 d 7 1 6 f "   x m l n s = " h t t p : / / s c h e m a s . m i c r o s o f t . c o m / D a t a M a s h u p " > A A A A A M s H A A B Q S w M E F A A C A A g A B j 6 m 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B j 6 m 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Y + p l j m J / d 5 x Q Q A A F U b A A A T A B w A R m 9 y b X V s Y X M v U 2 V j d G l v b j E u b S C i G A A o o B Q A A A A A A A A A A A A A A A A A A A A A A A A A A A D t W e 9 P 8 z Y Q / o 7 E / 2 D l l a Z U C t 0 K g 0 m b + o G 3 h Q 1 p / C x o m l p U m c S l 0 R w b 2 Q 4 j q v j f d 4 6 T x k n c 0 r f 7 g M b g C 8 R n 3 z 1 3 9 + T x t U g S q p g z N D K / e 7 / s 7 u z u y D k W J E J R n E z D V C q e E I H 6 i B K 1 u 4 P g Z 8 R T E R J Y G c j n 7 p C H a U K Y 8 k 9 j S r o D z h Q 8 S N 8 b / D y 5 k 0 T I y d 3 o 5 G Z S 7 p K T I V Y Y H T N M M x m b p z 3 z p P a u u F A z T m M + u R I 8 S k O F R p g S O Y l g 0 6 Q E I q c K P 0 C k U D 5 7 n W A 8 J D R O Y k V E 3 w u 8 A A 0 4 T R M m + 0 c B O m E h j 2 L 2 2 O / t H + 4 H 6 D r l i o x U R k m / + r N 7 w R m 5 7 w Q m r y 8 e x E 3 A F q H f C I 4 g l g d J 3 u b h C k u x 7 p s S B G h c r B 9 T O g o x x U L 2 l U h t l 4 M 5 Z o / g 8 T Z 7 I p W 7 W 4 G Z n H G R G M D a K H 1 H / G C x 8 A Z l C 8 6 G k O E Z U 0 c / d v W B 1 w A t v N N Y S I U u c E L A p m A V K f K i c t P v e J X l V 8 L A e / s A D 7 E m Q c s A X S K I z 9 D X W K h 5 a Y W u k N f X K t F z I n S e R Q e q V A c 8 e Y g Z K d b 9 R k W C R g o W 6 t e g O C p K H 7 c A 6 G u 2 b L n v I c 9 u b N 7 N T u C d p p Q a F x W 6 M w Z k 1 J U 9 f r T a c B x F B p f f w g 9 Q 9 N Y A E R z O k a 5 A 9 x S 6 4 + u / b u O E d H W 1 6 A X / 2 + 9 0 0 B 4 a 1 2 p 0 X 9 Y o F X l F K x w Q U Q f J W + r G U U N q U E x L G G N 4 u P / + 4 O j Q z a / e m w S r h d f k K r x b r L J a e k M S / u z q q T G 4 W 9 r T P d X Y a 4 4 Y t M P p S B s q R 8 2 I F k T j 8 7 W z u x O z V X 5 t 9 Z r h U E 2 V L g P O p U 2 + u 4 Q Z R B u o 1 0 8 f S L 3 K O r j E a 6 2 y 5 Y V D V + A H r i f X h u s U M x W r D J p J o 7 b 5 C m e 6 X e i c q D m P W p q 2 P H 1 D V C o Y c X i 4 F J B F / u o 3 N M + m Y K 1 C z d s z A S 7 N a T a F N A W B 1 o P C q P f n o R P V G 5 Q 8 + E C U H O m 8 n Z Q 6 1 5 W p N X u 5 S j O I p C u 1 R i 0 3 F L n G B V i F z S / a b 9 E 4 z b E n 0 + D 3 p 1 U J Z C O J O / x A f F o n c a X N O Y c N o N 2 P X G Q t Q 6 F 9 I g 6 X h 1 i a P B B h j n E Y k V z G b 1 A m q S N M n 3 J 1 f X / q 1 N D 8 7 / j z 5 k 2 3 1 Z B v V M 5 p + p z n P + f 5 / 9 w 8 r 1 V L c / T d x e p z j P 8 g Y 3 z r v b h U c 9 j Z I v W I U B K q 1 Y J n B X A 4 H a Z P N A 7 B a H k c x l L F L F T + q t g O o f u T Y O F W G E c k e L 3 y / b b c 6 Q V / X I E F f l i l c k T M x 1 I j v O u V r Q j l W Q f s w P m y X m 1 G X 7 a y C n 7 y A h / Z Q + 3 U X C N Q 6 / z Z f g 0 a v J W + G z P 0 f u G A p C + d 7 g g + 9 S h / G q A D G 8 Z W 0 / w a x E E T Q D H p 2 3 H q y F c 1 u I 6 l d N T t t e u 8 S Y c b / n q r k 2 u g W y a U R y 5 z S x N 3 R k O c r W F P C 0 T + + S d r 0 w c W L 2 d / E P L X v 6 b Q 6 v u 0 l q u F Y r F o Y d q O P / v b E K i X F 9 w C 4 O k y R D h b X W + Y W P S e j U q + X 5 a 8 P O S s + h a E O t i A U L W 4 R Z Y V j j z R F r O K a Y e z K N Z T G K Z F w I 2 y P V i 6 N b p t c o 1 n a F z G u g c 3 P y D Q Y W Y 2 E h Z 5 i F B J W r u O n L u W 3 X H 0 B u 4 p + L 1 C w F f m B Y j L g 3 Z v i r X L 2 a a S b g J c C T K L X z Z 7 B 6 q w i 0 U T g 3 f t o e / M e 5 C P 0 P A a e I T t 3 Y 2 8 x s t g j 3 Y 1 C P Z c N 8 A 0 T C l e / R V t r x p j O H s 2 8 B Q 3 O e h k v u S z m N / T U M 2 h 7 b 6 V a T v P / / u S b z B y R 7 B M B d y u b 0 2 t / w B Q S w E C L Q A U A A I A C A A G P q Z Y D t w T v 6 Q A A A D 2 A A A A E g A A A A A A A A A A A A A A A A A A A A A A Q 2 9 u Z m l n L 1 B h Y 2 t h Z 2 U u e G 1 s U E s B A i 0 A F A A C A A g A B j 6 m W A / K 6 a u k A A A A 6 Q A A A B M A A A A A A A A A A A A A A A A A 8 A A A A F t D b 2 5 0 Z W 5 0 X 1 R 5 c G V z X S 5 4 b W x Q S w E C L Q A U A A I A C A A G P q Z Y 5 i f 3 e c U E A A B V G w A A E w A A A A A A A A A A A A A A A A D h A Q A A R m 9 y b X V s Y X M v U 2 V j d G l v b j E u b V B L B Q Y A A A A A A w A D A M I A A A D z 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m W Q A A A A A A A E R 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a W 1 f Y 3 V z d G 9 t Z X I 8 L 0 l 0 Z W 1 Q Y X R o P j w v S X R l b U x v Y 2 F 0 a W 9 u P j x T d G F i b G V F b n R y a W V z P j x F b n R y e S B U e X B l P S J J c 1 B y a X Z h d G U i I F Z h b H V l P S J s M C I g L z 4 8 R W 5 0 c n k g V H l w Z T 0 i U X V l c n l J R C I g V m F s d W U 9 I n M w N D F j N D g 1 Z C 1 k Z D M 5 L T R l N j M t Y j c z N C 1 m N T F i M T M 5 M D I 0 N j g 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j A w I i A v P j x F b n R y e S B U e X B l P S J G a W x s R X J y b 3 J D b 2 R l I i B W Y W x 1 Z T 0 i c 1 V u a 2 5 v d 2 4 i I C 8 + P E V u d H J 5 I F R 5 c G U 9 I k Z p b G x F c n J v c k N v d W 5 0 I i B W Y W x 1 Z T 0 i b D A i I C 8 + P E V u d H J 5 I F R 5 c G U 9 I k Z p b G x M Y X N 0 V X B k Y X R l Z C I g V m F s d W U 9 I m Q y M D I 0 L T A 0 L T I 2 V D E w O j U 3 O j A 4 L j M 3 N D c z N T B a I i A v P j x F b n R y e S B U e X B l P S J G a W x s Q 2 9 s d W 1 u V H l w Z X M i I F Z h b H V l P S J z Q X d Z R 0 J n a 0 Q i I C 8 + P E V u d H J 5 I F R 5 c G U 9 I k Z p b G x D b 2 x 1 b W 5 O Y W 1 l c y I g V m F s d W U 9 I n N b J n F 1 b 3 Q 7 Q 3 V z d G 9 t Z X I g S U Q m c X V v d D s s J n F 1 b 3 Q 7 R n V s b C B O Y W 1 l J n F 1 b 3 Q 7 L C Z x d W 9 0 O 0 d l b m R l c i Z x d W 9 0 O y w m c X V v d D t M b 2 N h d G l v b i Z x d W 9 0 O y w m c X V v d D t E Y X R l I G 9 m I E J p c n R o J n F 1 b 3 Q 7 L C Z x d W 9 0 O 0 F n 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R p b V 9 j d X N 0 b 2 1 l c i 9 D a G F u Z 2 V k I F R 5 c G U u e 0 N 1 c 3 R v b W V y I E l E L D B 9 J n F 1 b 3 Q 7 L C Z x d W 9 0 O 1 N l Y 3 R p b 2 4 x L 2 R p b V 9 j d X N 0 b 2 1 l c i 9 N Z X J n Z W Q g Q 2 9 s d W 1 u c y 5 7 R n V s b C B O Y W 1 l L D F 9 J n F 1 b 3 Q 7 L C Z x d W 9 0 O 1 N l Y 3 R p b 2 4 x L 2 R p b V 9 j d X N 0 b 2 1 l c i 9 D a G F u Z 2 V k I F R 5 c G U u e 0 d l b m R l c i w z f S Z x d W 9 0 O y w m c X V v d D t T Z W N 0 a W 9 u M S 9 k a W 1 f Y 3 V z d G 9 t Z X I v Q 2 h h b m d l Z C B U e X B l L n t M b 2 N h d G l v b i w 0 f S Z x d W 9 0 O y w m c X V v d D t T Z W N 0 a W 9 u M S 9 k a W 1 f Y 3 V z d G 9 t Z X I v Q 2 h h b m d l Z C B U e X B l L n t E Y X R l I G 9 m I E J p c n R o L D V 9 J n F 1 b 3 Q 7 L C Z x d W 9 0 O 1 N l Y 3 R p b 2 4 x L 2 R p b V 9 j d X N 0 b 2 1 l c i 9 D a G F u Z 2 V k I F R 5 c G U x L n t B Z 2 V f L D Z 9 J n F 1 b 3 Q 7 X S w m c X V v d D t D b 2 x 1 b W 5 D b 3 V u d C Z x d W 9 0 O z o 2 L C Z x d W 9 0 O 0 t l e U N v b H V t b k 5 h b W V z J n F 1 b 3 Q 7 O l t d L C Z x d W 9 0 O 0 N v b H V t b k l k Z W 5 0 a X R p Z X M m c X V v d D s 6 W y Z x d W 9 0 O 1 N l Y 3 R p b 2 4 x L 2 R p b V 9 j d X N 0 b 2 1 l c i 9 D a G F u Z 2 V k I F R 5 c G U u e 0 N 1 c 3 R v b W V y I E l E L D B 9 J n F 1 b 3 Q 7 L C Z x d W 9 0 O 1 N l Y 3 R p b 2 4 x L 2 R p b V 9 j d X N 0 b 2 1 l c i 9 N Z X J n Z W Q g Q 2 9 s d W 1 u c y 5 7 R n V s b C B O Y W 1 l L D F 9 J n F 1 b 3 Q 7 L C Z x d W 9 0 O 1 N l Y 3 R p b 2 4 x L 2 R p b V 9 j d X N 0 b 2 1 l c i 9 D a G F u Z 2 V k I F R 5 c G U u e 0 d l b m R l c i w z f S Z x d W 9 0 O y w m c X V v d D t T Z W N 0 a W 9 u M S 9 k a W 1 f Y 3 V z d G 9 t Z X I v Q 2 h h b m d l Z C B U e X B l L n t M b 2 N h d G l v b i w 0 f S Z x d W 9 0 O y w m c X V v d D t T Z W N 0 a W 9 u M S 9 k a W 1 f Y 3 V z d G 9 t Z X I v Q 2 h h b m d l Z C B U e X B l L n t E Y X R l I G 9 m I E J p c n R o L D V 9 J n F 1 b 3 Q 7 L C Z x d W 9 0 O 1 N l Y 3 R p b 2 4 x L 2 R p b V 9 j d X N 0 b 2 1 l c i 9 D a G F u Z 2 V k I F R 5 c G U x L n t B Z 2 V f L D Z 9 J n F 1 b 3 Q 7 X S w m c X V v d D t S Z W x h d G l v b n N o a X B J b m Z v J n F 1 b 3 Q 7 O l t d f S I g L z 4 8 R W 5 0 c n k g V H l w Z T 0 i U G l 2 b 3 R P Y m p l Y 3 R O Y W 1 l I i B W Y W x 1 Z T 0 i c 1 B y b 2 Z p d C B B b m F s e X N p c y F Q a X Z v d F R h Y m x l M T M i I C 8 + P C 9 T d G F i b G V F b n R y a W V z P j w v S X R l b T 4 8 S X R l b T 4 8 S X R l b U x v Y 2 F 0 a W 9 u P j x J d G V t V H l w Z T 5 G b 3 J t d W x h P C 9 J d G V t V H l w Z T 4 8 S X R l b V B h d G g + U 2 V j d G l v b j E v Z G l t X 2 N 1 c 3 R v b W V y L 1 N v d X J j Z T w v S X R l b V B h d G g + P C 9 J d G V t T G 9 j Y X R p b 2 4 + P F N 0 Y W J s Z U V u d H J p Z X M g L z 4 8 L 0 l 0 Z W 0 + P E l 0 Z W 0 + P E l 0 Z W 1 M b 2 N h d G l v b j 4 8 S X R l b V R 5 c G U + R m 9 y b X V s Y T w v S X R l b V R 5 c G U + P E l 0 Z W 1 Q Y X R o P l N l Y 3 R p b 2 4 x L 2 R p b V 9 j d X N 0 b 2 1 l c i 9 Q c m 9 t b 3 R l Z C U y M E h l Y W R l c n M 8 L 0 l 0 Z W 1 Q Y X R o P j w v S X R l b U x v Y 2 F 0 a W 9 u P j x T d G F i b G V F b n R y a W V z I C 8 + P C 9 J d G V t P j x J d G V t P j x J d G V t T G 9 j Y X R p b 2 4 + P E l 0 Z W 1 U e X B l P k Z v c m 1 1 b G E 8 L 0 l 0 Z W 1 U e X B l P j x J d G V t U G F 0 a D 5 T Z W N 0 a W 9 u M S 9 k a W 1 f Y 3 V z d G 9 t Z X I v Q 2 h h b m d l Z C U y M F R 5 c G U 8 L 0 l 0 Z W 1 Q Y X R o P j w v S X R l b U x v Y 2 F 0 a W 9 u P j x T d G F i b G V F b n R y a W V z I C 8 + P C 9 J d G V t P j x J d G V t P j x J d G V t T G 9 j Y X R p b 2 4 + P E l 0 Z W 1 U e X B l P k Z v c m 1 1 b G E 8 L 0 l 0 Z W 1 U e X B l P j x J d G V t U G F 0 a D 5 T Z W N 0 a W 9 u M S 9 k a W 1 f Y 3 V z d G 9 t Z X I v T W V y Z 2 V k J T I w Q 2 9 s d W 1 u c z w v S X R l b V B h d G g + P C 9 J d G V t T G 9 j Y X R p b 2 4 + P F N 0 Y W J s Z U V u d H J p Z X M g L z 4 8 L 0 l 0 Z W 0 + P E l 0 Z W 0 + P E l 0 Z W 1 M b 2 N h d G l v b j 4 8 S X R l b V R 5 c G U + R m 9 y b X V s Y T w v S X R l b V R 5 c G U + P E l 0 Z W 1 Q Y X R o P l N l Y 3 R p b 2 4 x L 2 R p b V 9 j d X N 0 b 2 1 l c i 9 J b n N l c n R l Z C U y M E F n Z T w v S X R l b V B h d G g + P C 9 J d G V t T G 9 j Y X R p b 2 4 + P F N 0 Y W J s Z U V u d H J p Z X M g L z 4 8 L 0 l 0 Z W 0 + P E l 0 Z W 0 + P E l 0 Z W 1 M b 2 N h d G l v b j 4 8 S X R l b V R 5 c G U + R m 9 y b X V s Y T w v S X R l b V R 5 c G U + P E l 0 Z W 1 Q Y X R o P l N l Y 3 R p b 2 4 x L 2 R p b V 9 j d X N 0 b 2 1 l c i 9 B Z G R l Z C U y M E N 1 c 3 R v b T w v S X R l b V B h d G g + P C 9 J d G V t T G 9 j Y X R p b 2 4 + P F N 0 Y W J s Z U V u d H J p Z X M g L z 4 8 L 0 l 0 Z W 0 + P E l 0 Z W 0 + P E l 0 Z W 1 M b 2 N h d G l v b j 4 8 S X R l b V R 5 c G U + R m 9 y b X V s Y T w v S X R l b V R 5 c G U + P E l 0 Z W 1 Q Y X R o P l N l Y 3 R p b 2 4 x L 2 R p b V 9 j d X N 0 b 2 1 l c i 9 D a G F u Z 2 V k J T I w V H l w Z T E 8 L 0 l 0 Z W 1 Q Y X R o P j w v S X R l b U x v Y 2 F 0 a W 9 u P j x T d G F i b G V F b n R y a W V z I C 8 + P C 9 J d G V t P j x J d G V t P j x J d G V t T G 9 j Y X R p b 2 4 + P E l 0 Z W 1 U e X B l P k Z v c m 1 1 b G E 8 L 0 l 0 Z W 1 U e X B l P j x J d G V t U G F 0 a D 5 T Z W N 0 a W 9 u M S 9 k a W 1 f Y 3 V z d G 9 t Z X I v U m V t b 3 Z l Z C U y M E N v b H V t b n M 8 L 0 l 0 Z W 1 Q Y X R o P j w v S X R l b U x v Y 2 F 0 a W 9 u P j x T d G F i b G V F b n R y a W V z I C 8 + P C 9 J d G V t P j x J d G V t P j x J d G V t T G 9 j Y X R p b 2 4 + P E l 0 Z W 1 U e X B l P k Z v c m 1 1 b G E 8 L 0 l 0 Z W 1 U e X B l P j x J d G V t U G F 0 a D 5 T Z W N 0 a W 9 u M S 9 k a W 1 f Y 3 V z d G 9 t Z X I v U m V u Y W 1 l Z C U y M E N v b H V t b n M 8 L 0 l 0 Z W 1 Q Y X R o P j w v S X R l b U x v Y 2 F 0 a W 9 u P j x T d G F i b G V F b n R y a W V z I C 8 + P C 9 J d G V t P j x J d G V t P j x J d G V t T G 9 j Y X R p b 2 4 + P E l 0 Z W 1 U e X B l P k Z v c m 1 1 b G E 8 L 0 l 0 Z W 1 U e X B l P j x J d G V t U G F 0 a D 5 T Z W N 0 a W 9 u M S 9 m Y W N 0 X 3 R y Y W 5 z Y W N 0 a W 9 u c z w v S X R l b V B h d G g + P C 9 J d G V t T G 9 j Y X R p b 2 4 + P F N 0 Y W J s Z U V u d H J p Z X M + P E V u d H J 5 I F R 5 c G U 9 I k l z U H J p d m F 0 Z S I g V m F s d W U 9 I m w w I i A v P j x F b n R y e S B U e X B l P S J R d W V y e U l E I i B W Y W x 1 Z T 0 i c 2 U y Z j k y Y j J h L T Y z Z j Q t N D h i O S 1 h N G Z h L T M w M z V k Z G Y 2 M D g 2 Y 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t Q S X M h U 3 R v c m V f U m V 2 Z W 5 1 Z V 9 U Y X J n Z X Q i I C 8 + P E V u d H J 5 I F R 5 c G U 9 I k Z p b G x l Z E N v b X B s Z X R l U m V z d W x 0 V G 9 X b 3 J r c 2 h l Z X Q i I F Z h b H V l P S J s M C I g L z 4 8 R W 5 0 c n k g V H l w Z T 0 i Q W R k Z W R U b 0 R h d G F N b 2 R l b C I g V m F s d W U 9 I m w x I i A v P j x F b n R y e S B U e X B l P S J G a W x s Q 2 9 1 b n Q i I F Z h b H V l P S J s M j A w M D A i I C 8 + P E V u d H J 5 I F R 5 c G U 9 I k Z p b G x F c n J v c k N v Z G U i I F Z h b H V l P S J z V W 5 r b m 9 3 b i I g L z 4 8 R W 5 0 c n k g V H l w Z T 0 i R m l s b E V y c m 9 y Q 2 9 1 b n Q i I F Z h b H V l P S J s M C I g L z 4 8 R W 5 0 c n k g V H l w Z T 0 i R m l s b E x h c 3 R V c G R h d G V k I i B W Y W x 1 Z T 0 i Z D I w M j Q t M D Q t M j Z U M T A 6 N T g 6 M z c u N z I z M z U 2 M 1 o i I C 8 + P E V u d H J 5 I F R 5 c G U 9 I k Z p b G x D b 2 x 1 b W 5 U e X B l c y I g V m F s d W U 9 I n N B d 0 1 E Q X d Z R E N R P T 0 i I C 8 + P E V u d H J 5 I F R 5 c G U 9 I k Z p b G x D b 2 x 1 b W 5 O Y W 1 l c y I g V m F s d W U 9 I n N b J n F 1 b 3 Q 7 U H J v Z H V j d C B J R C Z x d W 9 0 O y w m c X V v d D t D d X N 0 b 2 1 l c i B J R C Z x d W 9 0 O y w m c X V v d D t T Y W x l c y B Q Z X J z b 2 4 g S U Q m c X V v d D s s J n F 1 b 3 Q 7 U X V h b n R p d H k g U 2 9 s Z C Z x d W 9 0 O y w m c X V v d D t Q Y X l t Z W 5 0 I E 1 l d G h v Z C Z x d W 9 0 O y w m c X V v d D t R d W F u d G l 0 e S B S Z X R 1 c m 5 l Z C Z x d W 9 0 O y w m c X V v d D t P c m R l c i B E Y X R 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Z m F j d F 9 0 c m F u c 2 F j d G l v b n M v Q 2 h h b m d l Z C B U e X B l L n t Q c m 9 k d W N 0 I E l E L D B 9 J n F 1 b 3 Q 7 L C Z x d W 9 0 O 1 N l Y 3 R p b 2 4 x L 2 Z h Y 3 R f d H J h b n N h Y 3 R p b 2 5 z L 0 N o Y W 5 n Z W Q g V H l w Z S 5 7 Q 3 V z d G 9 t Z X I g S U Q s M X 0 m c X V v d D s s J n F 1 b 3 Q 7 U 2 V j d G l v b j E v Z m F j d F 9 0 c m F u c 2 F j d G l v b n M v Q 2 h h b m d l Z C B U e X B l L n t T Y W x l c y B Q Z X J z b 2 4 g S U Q s M n 0 m c X V v d D s s J n F 1 b 3 Q 7 U 2 V j d G l v b j E v Z m F j d F 9 0 c m F u c 2 F j d G l v b n M v Q 2 h h b m d l Z C B U e X B l L n t R d W F u d G l 0 e S B T b 2 x k L D N 9 J n F 1 b 3 Q 7 L C Z x d W 9 0 O 1 N l Y 3 R p b 2 4 x L 2 Z h Y 3 R f d H J h b n N h Y 3 R p b 2 5 z L 0 N o Y W 5 n Z W Q g V H l w Z S 5 7 U G F 5 b W V u d C B N Z X R o b 2 Q s N H 0 m c X V v d D s s J n F 1 b 3 Q 7 U 2 V j d G l v b j E v Z m F j d F 9 0 c m F u c 2 F j d G l v b n M v Q 2 h h b m d l Z C B U e X B l L n t R d W F u d G l 0 e S B S Z X R 1 c m 5 l Z C w 1 f S Z x d W 9 0 O y w m c X V v d D t T Z W N 0 a W 9 u M S 9 m Y W N 0 X 3 R y Y W 5 z Y W N 0 a W 9 u c y 9 D a G F u Z 2 V k I F R 5 c G U u e 0 9 y Z G V y I E R h d G U s N n 0 m c X V v d D t d L C Z x d W 9 0 O 0 N v b H V t b k N v d W 5 0 J n F 1 b 3 Q 7 O j c s J n F 1 b 3 Q 7 S 2 V 5 Q 2 9 s d W 1 u T m F t Z X M m c X V v d D s 6 W 1 0 s J n F 1 b 3 Q 7 Q 2 9 s d W 1 u S W R l b n R p d G l l c y Z x d W 9 0 O z p b J n F 1 b 3 Q 7 U 2 V j d G l v b j E v Z m F j d F 9 0 c m F u c 2 F j d G l v b n M v Q 2 h h b m d l Z C B U e X B l L n t Q c m 9 k d W N 0 I E l E L D B 9 J n F 1 b 3 Q 7 L C Z x d W 9 0 O 1 N l Y 3 R p b 2 4 x L 2 Z h Y 3 R f d H J h b n N h Y 3 R p b 2 5 z L 0 N o Y W 5 n Z W Q g V H l w Z S 5 7 Q 3 V z d G 9 t Z X I g S U Q s M X 0 m c X V v d D s s J n F 1 b 3 Q 7 U 2 V j d G l v b j E v Z m F j d F 9 0 c m F u c 2 F j d G l v b n M v Q 2 h h b m d l Z C B U e X B l L n t T Y W x l c y B Q Z X J z b 2 4 g S U Q s M n 0 m c X V v d D s s J n F 1 b 3 Q 7 U 2 V j d G l v b j E v Z m F j d F 9 0 c m F u c 2 F j d G l v b n M v Q 2 h h b m d l Z C B U e X B l L n t R d W F u d G l 0 e S B T b 2 x k L D N 9 J n F 1 b 3 Q 7 L C Z x d W 9 0 O 1 N l Y 3 R p b 2 4 x L 2 Z h Y 3 R f d H J h b n N h Y 3 R p b 2 5 z L 0 N o Y W 5 n Z W Q g V H l w Z S 5 7 U G F 5 b W V u d C B N Z X R o b 2 Q s N H 0 m c X V v d D s s J n F 1 b 3 Q 7 U 2 V j d G l v b j E v Z m F j d F 9 0 c m F u c 2 F j d G l v b n M v Q 2 h h b m d l Z C B U e X B l L n t R d W F u d G l 0 e S B S Z X R 1 c m 5 l Z C w 1 f S Z x d W 9 0 O y w m c X V v d D t T Z W N 0 a W 9 u M S 9 m Y W N 0 X 3 R y Y W 5 z Y W N 0 a W 9 u c y 9 D a G F u Z 2 V k I F R 5 c G U u e 0 9 y Z G V y I E R h d G U s N n 0 m c X V v d D t d L C Z x d W 9 0 O 1 J l b G F 0 a W 9 u c 2 h p c E l u Z m 8 m c X V v d D s 6 W 1 1 9 I i A v P j w v U 3 R h Y m x l R W 5 0 c m l l c z 4 8 L 0 l 0 Z W 0 + P E l 0 Z W 0 + P E l 0 Z W 1 M b 2 N h d G l v b j 4 8 S X R l b V R 5 c G U + R m 9 y b X V s Y T w v S X R l b V R 5 c G U + P E l 0 Z W 1 Q Y X R o P l N l Y 3 R p b 2 4 x L 2 Z h Y 3 R f d H J h b n N h Y 3 R p b 2 5 z L 1 N v d X J j Z T w v S X R l b V B h d G g + P C 9 J d G V t T G 9 j Y X R p b 2 4 + P F N 0 Y W J s Z U V u d H J p Z X M g L z 4 8 L 0 l 0 Z W 0 + P E l 0 Z W 0 + P E l 0 Z W 1 M b 2 N h d G l v b j 4 8 S X R l b V R 5 c G U + R m 9 y b X V s Y T w v S X R l b V R 5 c G U + P E l 0 Z W 1 Q Y X R o P l N l Y 3 R p b 2 4 x L 2 Z h Y 3 R f d H J h b n N h Y 3 R p b 2 5 z L 1 B y b 2 1 v d G V k J T I w S G V h Z G V y c z w v S X R l b V B h d G g + P C 9 J d G V t T G 9 j Y X R p b 2 4 + P F N 0 Y W J s Z U V u d H J p Z X M g L z 4 8 L 0 l 0 Z W 0 + P E l 0 Z W 0 + P E l 0 Z W 1 M b 2 N h d G l v b j 4 8 S X R l b V R 5 c G U + R m 9 y b X V s Y T w v S X R l b V R 5 c G U + P E l 0 Z W 1 Q Y X R o P l N l Y 3 R p b 2 4 x L 2 Z h Y 3 R f d H J h b n N h Y 3 R p b 2 5 z L 0 N o Y W 5 n Z W Q l M j B U e X B l P C 9 J d G V t U G F 0 a D 4 8 L 0 l 0 Z W 1 M b 2 N h d G l v b j 4 8 U 3 R h Y m x l R W 5 0 c m l l c y A v P j w v S X R l b T 4 8 S X R l b T 4 8 S X R l b U x v Y 2 F 0 a W 9 u P j x J d G V t V H l w Z T 5 G b 3 J t d W x h P C 9 J d G V t V H l w Z T 4 8 S X R l b V B h d G g + U 2 V j d G l v b j E v Z G l t X 2 1 v b n R o b H l f c 3 R v c m V f d G F y Z 2 V 0 c z w v S X R l b V B h d G g + P C 9 J d G V t T G 9 j Y X R p b 2 4 + P F N 0 Y W J s Z U V u d H J p Z X M + P E V u d H J 5 I F R 5 c G U 9 I k l z U H J p d m F 0 Z S I g V m F s d W U 9 I m w w I i A v P j x F b n R y e S B U e X B l P S J R d W V y e U l E I i B W Y W x 1 Z T 0 i c 2 J m O G Q 2 M T N j L T h k N W E t N D c 3 N i 1 h Z D l m L T E 2 M 2 Z m M D c 5 N T g 2 N 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t Q S X M h U 3 R v c m V f U m V 2 Z W 5 1 Z V 9 U Y X J n Z X Q i I C 8 + P E V u d H J 5 I F R 5 c G U 9 I k Z p b G x l Z E N v b X B s Z X R l U m V z d W x 0 V G 9 X b 3 J r c 2 h l Z X Q i I F Z h b H V l P S J s M C I g L z 4 8 R W 5 0 c n k g V H l w Z T 0 i Q W R k Z W R U b 0 R h d G F N b 2 R l b C I g V m F s d W U 9 I m w x I i A v P j x F b n R y e S B U e X B l P S J G a W x s Q 2 9 1 b n Q i I F Z h b H V l P S J s M T I w I i A v P j x F b n R y e S B U e X B l P S J G a W x s R X J y b 3 J D b 2 R l I i B W Y W x 1 Z T 0 i c 1 V u a 2 5 v d 2 4 i I C 8 + P E V u d H J 5 I F R 5 c G U 9 I k Z p b G x F c n J v c k N v d W 5 0 I i B W Y W x 1 Z T 0 i b D A i I C 8 + P E V u d H J 5 I F R 5 c G U 9 I k Z p b G x M Y X N 0 V X B k Y X R l Z C I g V m F s d W U 9 I m Q y M D I 0 L T A 0 L T I 2 V D E w O j U 5 O j I 5 L j k 3 M z k z M D l a I i A v P j x F b n R y e S B U e X B l P S J G a W x s Q 2 9 s d W 1 u V H l w Z X M i I F Z h b H V l P S J z Q X d r R C I g L z 4 8 R W 5 0 c n k g V H l w Z T 0 i R m l s b E N v b H V t b k 5 h b W V z I i B W Y W x 1 Z T 0 i c 1 s m c X V v d D t T d G 9 y Z S B J R C Z x d W 9 0 O y w m c X V v d D t E Y X R l J n F 1 b 3 Q 7 L C Z x d W 9 0 O 0 1 v b n R o b H k g V G F y Z 2 V 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Z G l t X 2 1 v b n R o b H l f c 3 R v c m V f d G F y Z 2 V 0 c y 9 D a G F u Z 2 V k I F R 5 c G U u e 1 N 0 b 3 J l I E l E L D B 9 J n F 1 b 3 Q 7 L C Z x d W 9 0 O 1 N l Y 3 R p b 2 4 x L 2 R p b V 9 t b 2 5 0 a G x 5 X 3 N 0 b 3 J l X 3 R h c m d l d H M v Q 2 h h b m d l Z C B U e X B l L n t N b 2 5 0 a C w x f S Z x d W 9 0 O y w m c X V v d D t T Z W N 0 a W 9 u M S 9 k a W 1 f b W 9 u d G h s e V 9 z d G 9 y Z V 9 0 Y X J n Z X R z L 0 N o Y W 5 n Z W Q g V H l w Z S 5 7 T W 9 u d G h s e S B U Y X J n Z X Q s M n 0 m c X V v d D t d L C Z x d W 9 0 O 0 N v b H V t b k N v d W 5 0 J n F 1 b 3 Q 7 O j M s J n F 1 b 3 Q 7 S 2 V 5 Q 2 9 s d W 1 u T m F t Z X M m c X V v d D s 6 W 1 0 s J n F 1 b 3 Q 7 Q 2 9 s d W 1 u S W R l b n R p d G l l c y Z x d W 9 0 O z p b J n F 1 b 3 Q 7 U 2 V j d G l v b j E v Z G l t X 2 1 v b n R o b H l f c 3 R v c m V f d G F y Z 2 V 0 c y 9 D a G F u Z 2 V k I F R 5 c G U u e 1 N 0 b 3 J l I E l E L D B 9 J n F 1 b 3 Q 7 L C Z x d W 9 0 O 1 N l Y 3 R p b 2 4 x L 2 R p b V 9 t b 2 5 0 a G x 5 X 3 N 0 b 3 J l X 3 R h c m d l d H M v Q 2 h h b m d l Z C B U e X B l L n t N b 2 5 0 a C w x f S Z x d W 9 0 O y w m c X V v d D t T Z W N 0 a W 9 u M S 9 k a W 1 f b W 9 u d G h s e V 9 z d G 9 y Z V 9 0 Y X J n Z X R z L 0 N o Y W 5 n Z W Q g V H l w Z S 5 7 T W 9 u d G h s e S B U Y X J n Z X Q s M n 0 m c X V v d D t d L C Z x d W 9 0 O 1 J l b G F 0 a W 9 u c 2 h p c E l u Z m 8 m c X V v d D s 6 W 1 1 9 I i A v P j w v U 3 R h Y m x l R W 5 0 c m l l c z 4 8 L 0 l 0 Z W 0 + P E l 0 Z W 0 + P E l 0 Z W 1 M b 2 N h d G l v b j 4 8 S X R l b V R 5 c G U + R m 9 y b X V s Y T w v S X R l b V R 5 c G U + P E l 0 Z W 1 Q Y X R o P l N l Y 3 R p b 2 4 x L 2 R p b V 9 t b 2 5 0 a G x 5 X 3 N 0 b 3 J l X 3 R h c m d l d H M v U 2 9 1 c m N l P C 9 J d G V t U G F 0 a D 4 8 L 0 l 0 Z W 1 M b 2 N h d G l v b j 4 8 U 3 R h Y m x l R W 5 0 c m l l c y A v P j w v S X R l b T 4 8 S X R l b T 4 8 S X R l b U x v Y 2 F 0 a W 9 u P j x J d G V t V H l w Z T 5 G b 3 J t d W x h P C 9 J d G V t V H l w Z T 4 8 S X R l b V B h d G g + U 2 V j d G l v b j E v Z G l t X 2 1 v b n R o b H l f c 3 R v c m V f d G F y Z 2 V 0 c y 9 Q c m 9 t b 3 R l Z C U y M E h l Y W R l c n M 8 L 0 l 0 Z W 1 Q Y X R o P j w v S X R l b U x v Y 2 F 0 a W 9 u P j x T d G F i b G V F b n R y a W V z I C 8 + P C 9 J d G V t P j x J d G V t P j x J d G V t T G 9 j Y X R p b 2 4 + P E l 0 Z W 1 U e X B l P k Z v c m 1 1 b G E 8 L 0 l 0 Z W 1 U e X B l P j x J d G V t U G F 0 a D 5 T Z W N 0 a W 9 u M S 9 k a W 1 f b W 9 u d G h s e V 9 z d G 9 y Z V 9 0 Y X J n Z X R z L 0 N o Y W 5 n Z W Q l M j B U e X B l P C 9 J d G V t U G F 0 a D 4 8 L 0 l 0 Z W 1 M b 2 N h d G l v b j 4 8 U 3 R h Y m x l R W 5 0 c m l l c y A v P j w v S X R l b T 4 8 S X R l b T 4 8 S X R l b U x v Y 2 F 0 a W 9 u P j x J d G V t V H l w Z T 5 G b 3 J t d W x h P C 9 J d G V t V H l w Z T 4 8 S X R l b V B h d G g + U 2 V j d G l v b j E v Z G l t X 2 1 v b n R o b H l f c 3 R v c m V f d G F y Z 2 V 0 c y 9 S Z W 5 h b W V k J T I w Q 2 9 s d W 1 u c z w v S X R l b V B h d G g + P C 9 J d G V t T G 9 j Y X R p b 2 4 + P F N 0 Y W J s Z U V u d H J p Z X M g L z 4 8 L 0 l 0 Z W 0 + P E l 0 Z W 0 + P E l 0 Z W 1 M b 2 N h d G l v b j 4 8 S X R l b V R 5 c G U + R m 9 y b X V s Y T w v S X R l b V R 5 c G U + P E l 0 Z W 1 Q Y X R o P l N l Y 3 R p b 2 4 x L 2 R p b V 9 w c m 9 k d W N 0 c z w v S X R l b V B h d G g + P C 9 J d G V t T G 9 j Y X R p b 2 4 + P F N 0 Y W J s Z U V u d H J p Z X M + P E V u d H J 5 I F R 5 c G U 9 I k l z U H J p d m F 0 Z S I g V m F s d W U 9 I m w w I i A v P j x F b n R y e S B U e X B l P S J R d W V y e U l E I i B W Y W x 1 Z T 0 i c 2 I y M D Y 4 O G J m L T A 1 M D M t N G I 3 Z i 1 i Z m I x L T N h Z m Y x Y z U w N j k 2 M 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t Q S X M h U 3 R v c m V f U m V 2 Z W 5 1 Z V 9 U Y X J n Z X Q i I C 8 + P E V u d H J 5 I F R 5 c G U 9 I k Z p b G x l Z E N v b X B s Z X R l U m V z d W x 0 V G 9 X b 3 J r c 2 h l Z X Q i I F Z h b H V l P S J s M C 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0 L T A 0 L T I 2 V D E x O j A w O j U y L j Y 5 N D Q 0 M D N a I i A v P j x F b n R y e S B U e X B l P S J G a W x s Q 2 9 s d W 1 u V H l w Z X M i I F Z h b H V l P S J z Q X d Z R 0 J R V T 0 i I C 8 + P E V u d H J 5 I F R 5 c G U 9 I k Z p b G x D b 2 x 1 b W 5 O Y W 1 l c y I g V m F s d W U 9 I n N b J n F 1 b 3 Q 7 U H J v Z H V j d C B J R C Z x d W 9 0 O y w m c X V v d D t Q c m 9 k d W N 0 I E 5 h b W U m c X V v d D s s J n F 1 b 3 Q 7 Q 2 F 0 Z W d v c n k m c X V v d D s s J n F 1 b 3 Q 7 U 2 F s Z X M g U H J p Y 2 U m c X V v d D s s J n F 1 b 3 Q 7 Q 2 9 z d C B Q c m l j 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R p b V 9 w c m 9 k d W N 0 c y 9 D a G F u Z 2 V k I F R 5 c G U u e 1 B y b 2 R 1 Y 3 Q g S U Q s M H 0 m c X V v d D s s J n F 1 b 3 Q 7 U 2 V j d G l v b j E v Z G l t X 3 B y b 2 R 1 Y 3 R z L 0 N o Y W 5 n Z W Q g V H l w Z S 5 7 U H J v Z H V j d C B O Y W 1 l L D F 9 J n F 1 b 3 Q 7 L C Z x d W 9 0 O 1 N l Y 3 R p b 2 4 x L 2 R p b V 9 w c m 9 k d W N 0 c y 9 D a G F u Z 2 V k I F R 5 c G U u e 0 N h d G V n b 3 J 5 L D J 9 J n F 1 b 3 Q 7 L C Z x d W 9 0 O 1 N l Y 3 R p b 2 4 x L 2 R p b V 9 w c m 9 k d W N 0 c y 9 D a G F u Z 2 V k I F R 5 c G U u e 1 N h b G V z I F B y a W N l L D N 9 J n F 1 b 3 Q 7 L C Z x d W 9 0 O 1 N l Y 3 R p b 2 4 x L 2 R p b V 9 w c m 9 k d W N 0 c y 9 D a G F u Z 2 V k I F R 5 c G U u e 0 N v c 3 Q g U H J p Y 2 U s N H 0 m c X V v d D t d L C Z x d W 9 0 O 0 N v b H V t b k N v d W 5 0 J n F 1 b 3 Q 7 O j U s J n F 1 b 3 Q 7 S 2 V 5 Q 2 9 s d W 1 u T m F t Z X M m c X V v d D s 6 W 1 0 s J n F 1 b 3 Q 7 Q 2 9 s d W 1 u S W R l b n R p d G l l c y Z x d W 9 0 O z p b J n F 1 b 3 Q 7 U 2 V j d G l v b j E v Z G l t X 3 B y b 2 R 1 Y 3 R z L 0 N o Y W 5 n Z W Q g V H l w Z S 5 7 U H J v Z H V j d C B J R C w w f S Z x d W 9 0 O y w m c X V v d D t T Z W N 0 a W 9 u M S 9 k a W 1 f c H J v Z H V j d H M v Q 2 h h b m d l Z C B U e X B l L n t Q c m 9 k d W N 0 I E 5 h b W U s M X 0 m c X V v d D s s J n F 1 b 3 Q 7 U 2 V j d G l v b j E v Z G l t X 3 B y b 2 R 1 Y 3 R z L 0 N o Y W 5 n Z W Q g V H l w Z S 5 7 Q 2 F 0 Z W d v c n k s M n 0 m c X V v d D s s J n F 1 b 3 Q 7 U 2 V j d G l v b j E v Z G l t X 3 B y b 2 R 1 Y 3 R z L 0 N o Y W 5 n Z W Q g V H l w Z S 5 7 U 2 F s Z X M g U H J p Y 2 U s M 3 0 m c X V v d D s s J n F 1 b 3 Q 7 U 2 V j d G l v b j E v Z G l t X 3 B y b 2 R 1 Y 3 R z L 0 N o Y W 5 n Z W Q g V H l w Z S 5 7 Q 2 9 z d C B Q c m l j Z S w 0 f S Z x d W 9 0 O 1 0 s J n F 1 b 3 Q 7 U m V s Y X R p b 2 5 z a G l w S W 5 m b y Z x d W 9 0 O z p b X X 0 i I C 8 + P C 9 T d G F i b G V F b n R y a W V z P j w v S X R l b T 4 8 S X R l b T 4 8 S X R l b U x v Y 2 F 0 a W 9 u P j x J d G V t V H l w Z T 5 G b 3 J t d W x h P C 9 J d G V t V H l w Z T 4 8 S X R l b V B h d G g + U 2 V j d G l v b j E v Z G l t X 3 B y b 2 R 1 Y 3 R z L 1 N v d X J j Z T w v S X R l b V B h d G g + P C 9 J d G V t T G 9 j Y X R p b 2 4 + P F N 0 Y W J s Z U V u d H J p Z X M g L z 4 8 L 0 l 0 Z W 0 + P E l 0 Z W 0 + P E l 0 Z W 1 M b 2 N h d G l v b j 4 8 S X R l b V R 5 c G U + R m 9 y b X V s Y T w v S X R l b V R 5 c G U + P E l 0 Z W 1 Q Y X R o P l N l Y 3 R p b 2 4 x L 2 R p b V 9 w c m 9 k d W N 0 c y 9 Q c m 9 t b 3 R l Z C U y M E h l Y W R l c n M 8 L 0 l 0 Z W 1 Q Y X R o P j w v S X R l b U x v Y 2 F 0 a W 9 u P j x T d G F i b G V F b n R y a W V z I C 8 + P C 9 J d G V t P j x J d G V t P j x J d G V t T G 9 j Y X R p b 2 4 + P E l 0 Z W 1 U e X B l P k Z v c m 1 1 b G E 8 L 0 l 0 Z W 1 U e X B l P j x J d G V t U G F 0 a D 5 T Z W N 0 a W 9 u M S 9 k a W 1 f c H J v Z H V j d H M v Q 2 h h b m d l Z C U y M F R 5 c G U 8 L 0 l 0 Z W 1 Q Y X R o P j w v S X R l b U x v Y 2 F 0 a W 9 u P j x T d G F i b G V F b n R y a W V z I C 8 + P C 9 J d G V t P j x J d G V t P j x J d G V t T G 9 j Y X R p b 2 4 + P E l 0 Z W 1 U e X B l P k Z v c m 1 1 b G E 8 L 0 l 0 Z W 1 U e X B l P j x J d G V t U G F 0 a D 5 T Z W N 0 a W 9 u M S 9 k a W 1 f c 2 F s Z X N f c G V y c 2 9 u c z w v S X R l b V B h d G g + P C 9 J d G V t T G 9 j Y X R p b 2 4 + P F N 0 Y W J s Z U V u d H J p Z X M + P E V u d H J 5 I F R 5 c G U 9 I k l z U H J p d m F 0 Z S I g V m F s d W U 9 I m w w I i A v P j x F b n R y e S B U e X B l P S J R d W V y e U l E I i B W Y W x 1 Z T 0 i c 2 V k N j E 4 O D Q 4 L W Z h Y z I t N D M 3 Y y 1 i N W R h L W M z N G U 2 Z m I w O D Y y N 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t Q S X M h U G l 2 b 3 R U Y W J s Z T Q i I C 8 + P E V u d H J 5 I F R 5 c G U 9 I k Z p b G x l Z E N v b X B s Z X R l U m V z d W x 0 V G 9 X b 3 J r c 2 h l Z X Q i I F Z h b H V l P S J s M C I g L z 4 8 R W 5 0 c n k g V H l w Z T 0 i Q W R k Z W R U b 0 R h d G F N b 2 R l b C I g V m F s d W U 9 I m w x I i A v P j x F b n R y e S B U e X B l P S J G a W x s Q 2 9 1 b n Q i I F Z h b H V l P S J s M T A i I C 8 + P E V u d H J 5 I F R 5 c G U 9 I k Z p b G x F c n J v c k N v Z G U i I F Z h b H V l P S J z V W 5 r b m 9 3 b i I g L z 4 8 R W 5 0 c n k g V H l w Z T 0 i R m l s b E V y c m 9 y Q 2 9 1 b n Q i I F Z h b H V l P S J s M C I g L z 4 8 R W 5 0 c n k g V H l w Z T 0 i R m l s b E x h c 3 R V c G R h d G V k I i B W Y W x 1 Z T 0 i Z D I w M j Q t M D Q t M j Z U M T E 6 M D k 6 N D U u N j U z N T M w N F o i I C 8 + P E V u d H J 5 I F R 5 c G U 9 I k Z p b G x D b 2 x 1 b W 5 U e X B l c y I g V m F s d W U 9 I n N B d 1 l H Q 1 F N P S I g L z 4 8 R W 5 0 c n k g V H l w Z T 0 i R m l s b E N v b H V t b k 5 h b W V z I i B W Y W x 1 Z T 0 i c 1 s m c X V v d D t T Y W x l c y B Q Z X J z b 2 4 g S U Q m c X V v d D s s J n F 1 b 3 Q 7 R n V s b C B O Y W 1 l J n F 1 b 3 Q 7 L C Z x d W 9 0 O 1 N 0 b 3 J l I E 5 h b W U m c X V v d D s s J n F 1 b 3 Q 7 R G F 0 Z S B v Z i B C a X J 0 a C Z x d W 9 0 O y w m c X V v d D t B Z 2 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k a W 1 f c 2 F s Z X N f c G V y c 2 9 u c y 9 D a G F u Z 2 V k I F R 5 c G U u e 1 N h b G V z I F B l c n N v b i B J R C w w f S Z x d W 9 0 O y w m c X V v d D t T Z W N 0 a W 9 u M S 9 k a W 1 f c 2 F s Z X N f c G V y c 2 9 u c y 9 N Z X J n Z W Q g Q 2 9 s d W 1 u c y 5 7 R n V s b C B O Y W 1 l L D F 9 J n F 1 b 3 Q 7 L C Z x d W 9 0 O 1 N l Y 3 R p b 2 4 x L 2 R p b V 9 z Y W x l c 1 9 w Z X J z b 2 5 z L 0 N o Y W 5 n Z W Q g V H l w Z S 5 7 U 3 R v c m U g T m F t Z S w z f S Z x d W 9 0 O y w m c X V v d D t T Z W N 0 a W 9 u M S 9 k a W 1 f c 2 F s Z X N f c G V y c 2 9 u c y 9 D a G F u Z 2 V k I F R 5 c G U u e 0 R h d G U g b 2 Y g Q m l y d G g s N H 0 m c X V v d D s s J n F 1 b 3 Q 7 U 2 V j d G l v b j E v Z G l t X 3 N h b G V z X 3 B l c n N v b n M v Q 2 h h b m d l Z C B U e X B l M S 5 7 Q W d l X y w 1 f S Z x d W 9 0 O 1 0 s J n F 1 b 3 Q 7 Q 2 9 s d W 1 u Q 2 9 1 b n Q m c X V v d D s 6 N S w m c X V v d D t L Z X l D b 2 x 1 b W 5 O Y W 1 l c y Z x d W 9 0 O z p b X S w m c X V v d D t D b 2 x 1 b W 5 J Z G V u d G l 0 a W V z J n F 1 b 3 Q 7 O l s m c X V v d D t T Z W N 0 a W 9 u M S 9 k a W 1 f c 2 F s Z X N f c G V y c 2 9 u c y 9 D a G F u Z 2 V k I F R 5 c G U u e 1 N h b G V z I F B l c n N v b i B J R C w w f S Z x d W 9 0 O y w m c X V v d D t T Z W N 0 a W 9 u M S 9 k a W 1 f c 2 F s Z X N f c G V y c 2 9 u c y 9 N Z X J n Z W Q g Q 2 9 s d W 1 u c y 5 7 R n V s b C B O Y W 1 l L D F 9 J n F 1 b 3 Q 7 L C Z x d W 9 0 O 1 N l Y 3 R p b 2 4 x L 2 R p b V 9 z Y W x l c 1 9 w Z X J z b 2 5 z L 0 N o Y W 5 n Z W Q g V H l w Z S 5 7 U 3 R v c m U g T m F t Z S w z f S Z x d W 9 0 O y w m c X V v d D t T Z W N 0 a W 9 u M S 9 k a W 1 f c 2 F s Z X N f c G V y c 2 9 u c y 9 D a G F u Z 2 V k I F R 5 c G U u e 0 R h d G U g b 2 Y g Q m l y d G g s N H 0 m c X V v d D s s J n F 1 b 3 Q 7 U 2 V j d G l v b j E v Z G l t X 3 N h b G V z X 3 B l c n N v b n M v Q 2 h h b m d l Z C B U e X B l M S 5 7 Q W d l X y w 1 f S Z x d W 9 0 O 1 0 s J n F 1 b 3 Q 7 U m V s Y X R p b 2 5 z a G l w S W 5 m b y Z x d W 9 0 O z p b X X 0 i I C 8 + P C 9 T d G F i b G V F b n R y a W V z P j w v S X R l b T 4 8 S X R l b T 4 8 S X R l b U x v Y 2 F 0 a W 9 u P j x J d G V t V H l w Z T 5 G b 3 J t d W x h P C 9 J d G V t V H l w Z T 4 8 S X R l b V B h d G g + U 2 V j d G l v b j E v Z G l t X 3 N h b G V z X 3 B l c n N v b n M v U 2 9 1 c m N l P C 9 J d G V t U G F 0 a D 4 8 L 0 l 0 Z W 1 M b 2 N h d G l v b j 4 8 U 3 R h Y m x l R W 5 0 c m l l c y A v P j w v S X R l b T 4 8 S X R l b T 4 8 S X R l b U x v Y 2 F 0 a W 9 u P j x J d G V t V H l w Z T 5 G b 3 J t d W x h P C 9 J d G V t V H l w Z T 4 8 S X R l b V B h d G g + U 2 V j d G l v b j E v Z G l t X 3 N h b G V z X 3 B l c n N v b n M v U H J v b W 9 0 Z W Q l M j B I Z W F k Z X J z P C 9 J d G V t U G F 0 a D 4 8 L 0 l 0 Z W 1 M b 2 N h d G l v b j 4 8 U 3 R h Y m x l R W 5 0 c m l l c y A v P j w v S X R l b T 4 8 S X R l b T 4 8 S X R l b U x v Y 2 F 0 a W 9 u P j x J d G V t V H l w Z T 5 G b 3 J t d W x h P C 9 J d G V t V H l w Z T 4 8 S X R l b V B h d G g + U 2 V j d G l v b j E v Z G l t X 3 N h b G V z X 3 B l c n N v b n M v Q 2 h h b m d l Z C U y M F R 5 c G U 8 L 0 l 0 Z W 1 Q Y X R o P j w v S X R l b U x v Y 2 F 0 a W 9 u P j x T d G F i b G V F b n R y a W V z I C 8 + P C 9 J d G V t P j x J d G V t P j x J d G V t T G 9 j Y X R p b 2 4 + P E l 0 Z W 1 U e X B l P k Z v c m 1 1 b G E 8 L 0 l 0 Z W 1 U e X B l P j x J d G V t U G F 0 a D 5 T Z W N 0 a W 9 u M S 9 k a W 1 f c 2 F s Z X N f c G V y c 2 9 u c y 9 N Z X J n Z W Q l M j B D b 2 x 1 b W 5 z P C 9 J d G V t U G F 0 a D 4 8 L 0 l 0 Z W 1 M b 2 N h d G l v b j 4 8 U 3 R h Y m x l R W 5 0 c m l l c y A v P j w v S X R l b T 4 8 S X R l b T 4 8 S X R l b U x v Y 2 F 0 a W 9 u P j x J d G V t V H l w Z T 5 G b 3 J t d W x h P C 9 J d G V t V H l w Z T 4 8 S X R l b V B h d G g + U 2 V j d G l v b j E v Z G l t X 3 N h b G V z X 3 B l c n N v b n M v S W 5 z Z X J 0 Z W Q l M j B B Z 2 U 8 L 0 l 0 Z W 1 Q Y X R o P j w v S X R l b U x v Y 2 F 0 a W 9 u P j x T d G F i b G V F b n R y a W V z I C 8 + P C 9 J d G V t P j x J d G V t P j x J d G V t T G 9 j Y X R p b 2 4 + P E l 0 Z W 1 U e X B l P k Z v c m 1 1 b G E 8 L 0 l 0 Z W 1 U e X B l P j x J d G V t U G F 0 a D 5 T Z W N 0 a W 9 u M S 9 k a W 1 f c 2 F s Z X N f c G V y c 2 9 u c y 9 B Z G R l Z C U y M E N 1 c 3 R v b T w v S X R l b V B h d G g + P C 9 J d G V t T G 9 j Y X R p b 2 4 + P F N 0 Y W J s Z U V u d H J p Z X M g L z 4 8 L 0 l 0 Z W 0 + P E l 0 Z W 0 + P E l 0 Z W 1 M b 2 N h d G l v b j 4 8 S X R l b V R 5 c G U + R m 9 y b X V s Y T w v S X R l b V R 5 c G U + P E l 0 Z W 1 Q Y X R o P l N l Y 3 R p b 2 4 x L 2 R p b V 9 z Y W x l c 1 9 w Z X J z b 2 5 z L 0 N o Y W 5 n Z W Q l M j B U e X B l M T w v S X R l b V B h d G g + P C 9 J d G V t T G 9 j Y X R p b 2 4 + P F N 0 Y W J s Z U V u d H J p Z X M g L z 4 8 L 0 l 0 Z W 0 + P E l 0 Z W 0 + P E l 0 Z W 1 M b 2 N h d G l v b j 4 8 S X R l b V R 5 c G U + R m 9 y b X V s Y T w v S X R l b V R 5 c G U + P E l 0 Z W 1 Q Y X R o P l N l Y 3 R p b 2 4 x L 2 R p b V 9 z Y W x l c 1 9 w Z X J z b 2 5 z L 1 J l b W 9 2 Z W Q l M j B D b 2 x 1 b W 5 z P C 9 J d G V t U G F 0 a D 4 8 L 0 l 0 Z W 1 M b 2 N h d G l v b j 4 8 U 3 R h Y m x l R W 5 0 c m l l c y A v P j w v S X R l b T 4 8 S X R l b T 4 8 S X R l b U x v Y 2 F 0 a W 9 u P j x J d G V t V H l w Z T 5 G b 3 J t d W x h P C 9 J d G V t V H l w Z T 4 8 S X R l b V B h d G g + U 2 V j d G l v b j E v Z G l t X 3 N h b G V z X 3 B l c n N v b n M v U m V u Y W 1 l Z C U y M E N v b H V t b n M 8 L 0 l 0 Z W 1 Q Y X R o P j w v S X R l b U x v Y 2 F 0 a W 9 u P j x T d G F i b G V F b n R y a W V z I C 8 + P C 9 J d G V t P j x J d G V t P j x J d G V t T G 9 j Y X R p b 2 4 + P E l 0 Z W 1 U e X B l P k Z v c m 1 1 b G E 8 L 0 l 0 Z W 1 U e X B l P j x J d G V t U G F 0 a D 5 T Z W N 0 a W 9 u M S 9 k a W 1 f Z G F 0 Z T w v S X R l b V B h d G g + P C 9 J d G V t T G 9 j Y X R p b 2 4 + P F N 0 Y W J s Z U V u d H J p Z X M + P E V u d H J 5 I F R 5 c G U 9 I k l z U H J p d m F 0 Z S I g V m F s d W U 9 I m w w I i A v P j x F b n R y e S B U e X B l P S J R d W V y e U l E I i B W Y W x 1 Z T 0 i c 2 Y 3 M T E w Z D R m L T V i O G Q t N G N l M i 0 4 Z T M y L T R k M D M 0 M T k 2 Z T U 4 M i 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0 t Q S X M h U G l 2 b 3 R U Y W J s Z T Q i I C 8 + P E V u d H J 5 I F R 5 c G U 9 I k Z p b G x l Z E N v b X B s Z X R l U m V z d W x 0 V G 9 X b 3 J r c 2 h l Z X Q i I F Z h b H V l P S J s M C I g L z 4 8 R W 5 0 c n k g V H l w Z T 0 i R m l s b F N 0 Y X R 1 c y I g V m F s d W U 9 I n N D b 2 1 w b G V 0 Z S I g L z 4 8 R W 5 0 c n k g V H l w Z T 0 i R m l s b E N v b H V t b l R 5 c G V z I i B W Y W x 1 Z T 0 i c 0 N R T U d B d 1 l E Q U F Z P S I g L z 4 8 R W 5 0 c n k g V H l w Z T 0 i R m l s b E x h c 3 R V c G R h d G V k I i B W Y W x 1 Z T 0 i Z D I w M j Q t M D U t M D N U M D Y 6 M D Y 6 N D c u M j k 0 M T A x N V o i I C 8 + P E V u d H J 5 I F R 5 c G U 9 I k Z p b G x F c n J v c k N v d W 5 0 I i B W Y W x 1 Z T 0 i b D A i I C 8 + P E V u d H J 5 I F R 5 c G U 9 I k Z p b G x F c n J v c k N v Z G U i I F Z h b H V l P S J z V W 5 r b m 9 3 b i I g L z 4 8 R W 5 0 c n k g V H l w Z T 0 i R m l s b E N v d W 5 0 I i B W Y W x 1 Z T 0 i b D M 2 N C I g L z 4 8 R W 5 0 c n k g V H l w Z T 0 i R m l s b E N v b H V t b k 5 h b W V z I i B W Y W x 1 Z T 0 i c 1 s m c X V v d D t P c m R l c i B E Y X R l J n F 1 b 3 Q 7 L C Z x d W 9 0 O 1 l l Y X I m c X V v d D s s J n F 1 b 3 Q 7 T W 9 u d G g m c X V v d D s s J n F 1 b 3 Q 7 T W 9 u d G g g T n V t J n F 1 b 3 Q 7 L C Z x d W 9 0 O 1 d l Z W t k Y X k m c X V v d D s s J n F 1 b 3 Q 7 V 2 V l a y B O d W 0 m c X V v d D s s J n F 1 b 3 Q 7 V 2 V l a y B U e X B l J n F 1 b 3 Q 7 L C Z x d W 9 0 O 1 F 1 Y X J 0 Z X I m c X V v d D t d I i A v P j x F b n R y e S B U e X B l P S J B Z G R l Z F R v R G F 0 Y U 1 v Z G V s I i B W Y W x 1 Z T 0 i b D E i I C 8 + P E V u d H J 5 I F R 5 c G U 9 I k x v Y W R l Z F R v Q W 5 h b H l z a X N T Z X J 2 a W N l c y I g V m F s d W U 9 I m w w I i A v P j x F b n R y e S B U e X B l P S J S Z W x h d G l v b n N o a X B J b m Z v Q 2 9 u d G F p b m V y I i B W Y W x 1 Z T 0 i c 3 s m c X V v d D t j b 2 x 1 b W 5 D b 3 V u d C Z x d W 9 0 O z o 4 L C Z x d W 9 0 O 2 t l e U N v b H V t b k 5 h b W V z J n F 1 b 3 Q 7 O l s m c X V v d D t P c m R l c i B E Y X R l J n F 1 b 3 Q 7 X S w m c X V v d D t x d W V y e V J l b G F 0 a W 9 u c 2 h p c H M m c X V v d D s 6 W 1 0 s J n F 1 b 3 Q 7 Y 2 9 s d W 1 u S W R l b n R p d G l l c y Z x d W 9 0 O z p b J n F 1 b 3 Q 7 U 2 V j d G l v b j E v Z G l t X 2 R h d G U v Q 2 h h b m d l Z C B U e X B l L n t P c m R l c i B E Y X R l L D Z 9 J n F 1 b 3 Q 7 L C Z x d W 9 0 O 1 N l Y 3 R p b 2 4 x L 2 R p b V 9 k Y X R l L 0 l u c 2 V y d G V k I F l l Y X I u e 1 l l Y X I s M X 0 m c X V v d D s s J n F 1 b 3 Q 7 U 2 V j d G l v b j E v Z G l t X 2 R h d G U v R X h 0 c m F j d G V k I E Z p c n N 0 I E N o Y X J h Y 3 R l c n M u e 0 1 v b n R o I E 5 h b W U s M n 0 m c X V v d D s s J n F 1 b 3 Q 7 U 2 V j d G l v b j E v Z G l t X 2 R h d G U v S W 5 z Z X J 0 Z W Q g T W 9 u d G g u e 0 1 v b n R o L j E s M 3 0 m c X V v d D s s J n F 1 b 3 Q 7 U 2 V j d G l v b j E v Z G l t X 2 R h d G U v R X h 0 c m F j d G V k I E Z p c n N 0 I E N o Y X J h Y 3 R l c n M x L n t E Y X k g T m F t Z S w 0 f S Z x d W 9 0 O y w m c X V v d D t T Z W N 0 a W 9 u M S 9 k a W 1 f Z G F 0 Z S 9 J b n N l c n R l Z C B E Y X k g b 2 Y g V 2 V l a y 5 7 R G F 5 I G 9 m I F d l Z W s s N X 0 m c X V v d D s s J n F 1 b 3 Q 7 U 2 V j d G l v b j E v Z G l t X 2 R h d G U v Q W R k Z W Q g Q 2 9 u Z G l 0 a W 9 u Y W w g Q 2 9 s d W 1 u L n t X Z W V r I F R 5 c G U s N n 0 m c X V v d D s s J n F 1 b 3 Q 7 U 2 V j d G l v b j E v Z G l t X 2 R h d G U v Q W R k Z W Q g U H J l Z m l 4 L n t R d W F y d G V y L D d 9 J n F 1 b 3 Q 7 X S w m c X V v d D t D b 2 x 1 b W 5 D b 3 V u d C Z x d W 9 0 O z o 4 L C Z x d W 9 0 O 0 t l e U N v b H V t b k 5 h b W V z J n F 1 b 3 Q 7 O l s m c X V v d D t P c m R l c i B E Y X R l J n F 1 b 3 Q 7 X S w m c X V v d D t D b 2 x 1 b W 5 J Z G V u d G l 0 a W V z J n F 1 b 3 Q 7 O l s m c X V v d D t T Z W N 0 a W 9 u M S 9 k a W 1 f Z G F 0 Z S 9 D a G F u Z 2 V k I F R 5 c G U u e 0 9 y Z G V y I E R h d G U s N n 0 m c X V v d D s s J n F 1 b 3 Q 7 U 2 V j d G l v b j E v Z G l t X 2 R h d G U v S W 5 z Z X J 0 Z W Q g W W V h c i 5 7 W W V h c i w x f S Z x d W 9 0 O y w m c X V v d D t T Z W N 0 a W 9 u M S 9 k a W 1 f Z G F 0 Z S 9 F e H R y Y W N 0 Z W Q g R m l y c 3 Q g Q 2 h h c m F j d G V y c y 5 7 T W 9 u d G g g T m F t Z S w y f S Z x d W 9 0 O y w m c X V v d D t T Z W N 0 a W 9 u M S 9 k a W 1 f Z G F 0 Z S 9 J b n N l c n R l Z C B N b 2 5 0 a C 5 7 T W 9 u d G g u M S w z f S Z x d W 9 0 O y w m c X V v d D t T Z W N 0 a W 9 u M S 9 k a W 1 f Z G F 0 Z S 9 F e H R y Y W N 0 Z W Q g R m l y c 3 Q g Q 2 h h c m F j d G V y c z E u e 0 R h e S B O Y W 1 l L D R 9 J n F 1 b 3 Q 7 L C Z x d W 9 0 O 1 N l Y 3 R p b 2 4 x L 2 R p b V 9 k Y X R l L 0 l u c 2 V y d G V k I E R h e S B v Z i B X Z W V r L n t E Y X k g b 2 Y g V 2 V l a y w 1 f S Z x d W 9 0 O y w m c X V v d D t T Z W N 0 a W 9 u M S 9 k a W 1 f Z G F 0 Z S 9 B Z G R l Z C B D b 2 5 k a X R p b 2 5 h b C B D b 2 x 1 b W 4 u e 1 d l Z W s g V H l w Z S w 2 f S Z x d W 9 0 O y w m c X V v d D t T Z W N 0 a W 9 u M S 9 k a W 1 f Z G F 0 Z S 9 B Z G R l Z C B Q c m V m a X g u e 1 F 1 Y X J 0 Z X I s N 3 0 m c X V v d D t d L C Z x d W 9 0 O 1 J l b G F 0 a W 9 u c 2 h p c E l u Z m 8 m c X V v d D s 6 W 1 1 9 I i A v P j w v U 3 R h Y m x l R W 5 0 c m l l c z 4 8 L 0 l 0 Z W 0 + P E l 0 Z W 0 + P E l 0 Z W 1 M b 2 N h d G l v b j 4 8 S X R l b V R 5 c G U + R m 9 y b X V s Y T w v S X R l b V R 5 c G U + P E l 0 Z W 1 Q Y X R o P l N l Y 3 R p b 2 4 x L 2 R p b V 9 k Y X R l L 1 N v d X J j Z T w v S X R l b V B h d G g + P C 9 J d G V t T G 9 j Y X R p b 2 4 + P F N 0 Y W J s Z U V u d H J p Z X M g L z 4 8 L 0 l 0 Z W 0 + P E l 0 Z W 0 + P E l 0 Z W 1 M b 2 N h d G l v b j 4 8 S X R l b V R 5 c G U + R m 9 y b X V s Y T w v S X R l b V R 5 c G U + P E l 0 Z W 1 Q Y X R o P l N l Y 3 R p b 2 4 x L 2 R p b V 9 k Y X R l L 1 B y b 2 1 v d G V k J T I w S G V h Z G V y c z w v S X R l b V B h d G g + P C 9 J d G V t T G 9 j Y X R p b 2 4 + P F N 0 Y W J s Z U V u d H J p Z X M g L z 4 8 L 0 l 0 Z W 0 + P E l 0 Z W 0 + P E l 0 Z W 1 M b 2 N h d G l v b j 4 8 S X R l b V R 5 c G U + R m 9 y b X V s Y T w v S X R l b V R 5 c G U + P E l 0 Z W 1 Q Y X R o P l N l Y 3 R p b 2 4 x L 2 R p b V 9 k Y X R l L 0 N o Y W 5 n Z W Q l M j B U e X B l P C 9 J d G V t U G F 0 a D 4 8 L 0 l 0 Z W 1 M b 2 N h d G l v b j 4 8 U 3 R h Y m x l R W 5 0 c m l l c y A v P j w v S X R l b T 4 8 S X R l b T 4 8 S X R l b U x v Y 2 F 0 a W 9 u P j x J d G V t V H l w Z T 5 G b 3 J t d W x h P C 9 J d G V t V H l w Z T 4 8 S X R l b V B h d G g + U 2 V j d G l v b j E v Z G l t X 2 R h d G U v U m V t b 3 Z l Z C U y M E 9 0 a G V y J T I w Q 2 9 s d W 1 u c z w v S X R l b V B h d G g + P C 9 J d G V t T G 9 j Y X R p b 2 4 + P F N 0 Y W J s Z U V u d H J p Z X M g L z 4 8 L 0 l 0 Z W 0 + P E l 0 Z W 0 + P E l 0 Z W 1 M b 2 N h d G l v b j 4 8 S X R l b V R 5 c G U + R m 9 y b X V s Y T w v S X R l b V R 5 c G U + P E l 0 Z W 1 Q Y X R o P l N l Y 3 R p b 2 4 x L 2 R p b V 9 k Y X R l L 1 J l b W 9 2 Z W Q l M j B E d X B s a W N h d G V z P C 9 J d G V t U G F 0 a D 4 8 L 0 l 0 Z W 1 M b 2 N h d G l v b j 4 8 U 3 R h Y m x l R W 5 0 c m l l c y A v P j w v S X R l b T 4 8 S X R l b T 4 8 S X R l b U x v Y 2 F 0 a W 9 u P j x J d G V t V H l w Z T 5 G b 3 J t d W x h P C 9 J d G V t V H l w Z T 4 8 S X R l b V B h d G g + U 2 V j d G l v b j E v Z G l t X 2 R h d G U v S W 5 z Z X J 0 Z W Q l M j B Z Z W F y P C 9 J d G V t U G F 0 a D 4 8 L 0 l 0 Z W 1 M b 2 N h d G l v b j 4 8 U 3 R h Y m x l R W 5 0 c m l l c y A v P j w v S X R l b T 4 8 S X R l b T 4 8 S X R l b U x v Y 2 F 0 a W 9 u P j x J d G V t V H l w Z T 5 G b 3 J t d W x h P C 9 J d G V t V H l w Z T 4 8 S X R l b V B h d G g + U 2 V j d G l v b j E v Z G l t X 2 R h d G U v S W 5 z Z X J 0 Z W Q l M j B N b 2 5 0 a C U y M E 5 h b W U 8 L 0 l 0 Z W 1 Q Y X R o P j w v S X R l b U x v Y 2 F 0 a W 9 u P j x T d G F i b G V F b n R y a W V z I C 8 + P C 9 J d G V t P j x J d G V t P j x J d G V t T G 9 j Y X R p b 2 4 + P E l 0 Z W 1 U e X B l P k Z v c m 1 1 b G E 8 L 0 l 0 Z W 1 U e X B l P j x J d G V t U G F 0 a D 5 T Z W N 0 a W 9 u M S 9 k a W 1 f Z G F 0 Z S 9 F e H R y Y W N 0 Z W Q l M j B G a X J z d C U y M E N o Y X J h Y 3 R l c n M 8 L 0 l 0 Z W 1 Q Y X R o P j w v S X R l b U x v Y 2 F 0 a W 9 u P j x T d G F i b G V F b n R y a W V z I C 8 + P C 9 J d G V t P j x J d G V t P j x J d G V t T G 9 j Y X R p b 2 4 + P E l 0 Z W 1 U e X B l P k Z v c m 1 1 b G E 8 L 0 l 0 Z W 1 U e X B l P j x J d G V t U G F 0 a D 5 T Z W N 0 a W 9 u M S 9 k a W 1 f Z G F 0 Z S 9 S Z W 5 h b W V k J T I w Q 2 9 s d W 1 u c z w v S X R l b V B h d G g + P C 9 J d G V t T G 9 j Y X R p b 2 4 + P F N 0 Y W J s Z U V u d H J p Z X M g L z 4 8 L 0 l 0 Z W 0 + P E l 0 Z W 0 + P E l 0 Z W 1 M b 2 N h d G l v b j 4 8 S X R l b V R 5 c G U + R m 9 y b X V s Y T w v S X R l b V R 5 c G U + P E l 0 Z W 1 Q Y X R o P l N l Y 3 R p b 2 4 x L 2 R p b V 9 k Y X R l L 0 l u c 2 V y d G V k J T I w T W 9 u d G g 8 L 0 l 0 Z W 1 Q Y X R o P j w v S X R l b U x v Y 2 F 0 a W 9 u P j x T d G F i b G V F b n R y a W V z I C 8 + P C 9 J d G V t P j x J d G V t P j x J d G V t T G 9 j Y X R p b 2 4 + P E l 0 Z W 1 U e X B l P k Z v c m 1 1 b G E 8 L 0 l 0 Z W 1 U e X B l P j x J d G V t U G F 0 a D 5 T Z W N 0 a W 9 u M S 9 k a W 1 f Z G F 0 Z S 9 S Z W 5 h b W V k J T I w Q 2 9 s d W 1 u c z E 8 L 0 l 0 Z W 1 Q Y X R o P j w v S X R l b U x v Y 2 F 0 a W 9 u P j x T d G F i b G V F b n R y a W V z I C 8 + P C 9 J d G V t P j x J d G V t P j x J d G V t T G 9 j Y X R p b 2 4 + P E l 0 Z W 1 U e X B l P k Z v c m 1 1 b G E 8 L 0 l 0 Z W 1 U e X B l P j x J d G V t U G F 0 a D 5 T Z W N 0 a W 9 u M S 9 k a W 1 f Z G F 0 Z S 9 J b n N l c n R l Z C U y M E R h e S U y M E 5 h b W U 8 L 0 l 0 Z W 1 Q Y X R o P j w v S X R l b U x v Y 2 F 0 a W 9 u P j x T d G F i b G V F b n R y a W V z I C 8 + P C 9 J d G V t P j x J d G V t P j x J d G V t T G 9 j Y X R p b 2 4 + P E l 0 Z W 1 U e X B l P k Z v c m 1 1 b G E 8 L 0 l 0 Z W 1 U e X B l P j x J d G V t U G F 0 a D 5 T Z W N 0 a W 9 u M S 9 k a W 1 f Z G F 0 Z S 9 F e H R y Y W N 0 Z W Q l M j B G a X J z d C U y M E N o Y X J h Y 3 R l c n M x P C 9 J d G V t U G F 0 a D 4 8 L 0 l 0 Z W 1 M b 2 N h d G l v b j 4 8 U 3 R h Y m x l R W 5 0 c m l l c y A v P j w v S X R l b T 4 8 S X R l b T 4 8 S X R l b U x v Y 2 F 0 a W 9 u P j x J d G V t V H l w Z T 5 G b 3 J t d W x h P C 9 J d G V t V H l w Z T 4 8 S X R l b V B h d G g + U 2 V j d G l v b j E v Z G l t X 2 R h d G U v U m V u Y W 1 l Z C U y M E N v b H V t b n M y P C 9 J d G V t U G F 0 a D 4 8 L 0 l 0 Z W 1 M b 2 N h d G l v b j 4 8 U 3 R h Y m x l R W 5 0 c m l l c y A v P j w v S X R l b T 4 8 S X R l b T 4 8 S X R l b U x v Y 2 F 0 a W 9 u P j x J d G V t V H l w Z T 5 G b 3 J t d W x h P C 9 J d G V t V H l w Z T 4 8 S X R l b V B h d G g + U 2 V j d G l v b j E v Z G l t X 2 R h d G U v S W 5 z Z X J 0 Z W Q l M j B E Y X k l M j B v Z i U y M F d l Z W s 8 L 0 l 0 Z W 1 Q Y X R o P j w v S X R l b U x v Y 2 F 0 a W 9 u P j x T d G F i b G V F b n R y a W V z I C 8 + P C 9 J d G V t P j x J d G V t P j x J d G V t T G 9 j Y X R p b 2 4 + P E l 0 Z W 1 U e X B l P k Z v c m 1 1 b G E 8 L 0 l 0 Z W 1 U e X B l P j x J d G V t U G F 0 a D 5 T Z W N 0 a W 9 u M S 9 k a W 1 f Z G F 0 Z S 9 S Z W 5 h b W V k J T I w Q 2 9 s d W 1 u c z M 8 L 0 l 0 Z W 1 Q Y X R o P j w v S X R l b U x v Y 2 F 0 a W 9 u P j x T d G F i b G V F b n R y a W V z I C 8 + P C 9 J d G V t P j x J d G V t P j x J d G V t T G 9 j Y X R p b 2 4 + P E l 0 Z W 1 U e X B l P k Z v c m 1 1 b G E 8 L 0 l 0 Z W 1 U e X B l P j x J d G V t U G F 0 a D 5 T Z W N 0 a W 9 u M S 9 k a W 1 f Z G F 0 Z S 9 B Z G R l Z C U y M E N v b m R p d G l v b m F s J T I w Q 2 9 s d W 1 u P C 9 J d G V t U G F 0 a D 4 8 L 0 l 0 Z W 1 M b 2 N h d G l v b j 4 8 U 3 R h Y m x l R W 5 0 c m l l c y A v P j w v S X R l b T 4 8 S X R l b T 4 8 S X R l b U x v Y 2 F 0 a W 9 u P j x J d G V t V H l w Z T 5 G b 3 J t d W x h P C 9 J d G V t V H l w Z T 4 8 S X R l b V B h d G g + U 2 V j d G l v b j E v Q 2 F s Y 3 V s Y X R p b 2 5 z P C 9 J d G V t U G F 0 a D 4 8 L 0 l 0 Z W 1 M b 2 N h d G l v b j 4 8 U 3 R h Y m x l R W 5 0 c m l l c z 4 8 R W 5 0 c n k g V H l w Z T 0 i S X N Q c m l 2 Y X R l I i B W Y W x 1 Z T 0 i b D A i I C 8 + P E V u d H J 5 I F R 5 c G U 9 I l F 1 Z X J 5 S U Q i I F Z h b H V l P S J z Z T R j O G Y x Y j c t Z m U 4 N y 0 0 M 2 Q 3 L W F k M j E t N T Z i M D Q z Z j E 3 N D B m 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S 1 B J c y F T d G 9 y Z V 9 S Z X Z l b n V l X 1 R h c m d l d C I g L z 4 8 R W 5 0 c n k g V H l w Z T 0 i R m l s b G V k Q 2 9 t c G x l d G V S Z X N 1 b H R U b 1 d v c m t z a G V l d C I g V m F s d W U 9 I m w w I i A v P j x F b n R y e S B U e X B l P S J B Z G R l Z F R v R G F 0 Y U 1 v Z G V s I i B W Y W x 1 Z T 0 i b D E i I C 8 + P E V u d H J 5 I F R 5 c G U 9 I k Z p b G x D b 3 V u d C I g V m F s d W U 9 I m w x I i A v P j x F b n R y e S B U e X B l P S J G a W x s R X J y b 3 J D b 2 R l I i B W Y W x 1 Z T 0 i c 1 V u a 2 5 v d 2 4 i I C 8 + P E V u d H J 5 I F R 5 c G U 9 I k Z p b G x F c n J v c k N v d W 5 0 I i B W Y W x 1 Z T 0 i b D A i I C 8 + P E V u d H J 5 I F R 5 c G U 9 I k Z p b G x M Y X N 0 V X B k Y X R l Z C I g V m F s d W U 9 I m Q y M D I 0 L T A 0 L T I 2 V D E x O j E 3 O j M 0 L j M x M D U z O D l a I i A v P j x F b n R y e S B U e X B l P S J G a W x s Q 2 9 s d W 1 u V H l w Z X M i I F Z h b H V l P S J z Q U E 9 P S I g L z 4 8 R W 5 0 c n k g V H l w Z T 0 i R m l s b E N v b H V t b k 5 h b W V z I i B W Y W x 1 Z T 0 i c 1 s m c X V v d D t N Z W F z d X J l c y 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N 1 b G F 0 a W 9 u c y 9 D b 2 5 2 Z X J 0 Z W Q g d G 8 g V G F i b G U u e 0 N v b H V t b j E s M H 0 m c X V v d D t d L C Z x d W 9 0 O 0 N v b H V t b k N v d W 5 0 J n F 1 b 3 Q 7 O j E s J n F 1 b 3 Q 7 S 2 V 5 Q 2 9 s d W 1 u T m F t Z X M m c X V v d D s 6 W 1 0 s J n F 1 b 3 Q 7 Q 2 9 s d W 1 u S W R l b n R p d G l l c y Z x d W 9 0 O z p b J n F 1 b 3 Q 7 U 2 V j d G l v b j E v Q 2 F s Y 3 V s Y X R p b 2 5 z L 0 N v b n Z l c n R l Z C B 0 b y B U Y W J s Z S 5 7 Q 2 9 s d W 1 u M S w w f S Z x d W 9 0 O 1 0 s J n F 1 b 3 Q 7 U m V s Y X R p b 2 5 z a G l w S W 5 m b y Z x d W 9 0 O z p b X X 0 i I C 8 + P C 9 T d G F i b G V F b n R y a W V z P j w v S X R l b T 4 8 S X R l b T 4 8 S X R l b U x v Y 2 F 0 a W 9 u P j x J d G V t V H l w Z T 5 G b 3 J t d W x h P C 9 J d G V t V H l w Z T 4 8 S X R l b V B h d G g + U 2 V j d G l v b j E v Q 2 F s Y 3 V s Y X R p b 2 5 z L 1 N v d X J j Z T w v S X R l b V B h d G g + P C 9 J d G V t T G 9 j Y X R p b 2 4 + P F N 0 Y W J s Z U V u d H J p Z X M g L z 4 8 L 0 l 0 Z W 0 + P E l 0 Z W 0 + P E l 0 Z W 1 M b 2 N h d G l v b j 4 8 S X R l b V R 5 c G U + R m 9 y b X V s Y T w v S X R l b V R 5 c G U + P E l 0 Z W 1 Q Y X R o P l N l Y 3 R p b 2 4 x L 0 N h b G N 1 b G F 0 a W 9 u c y 9 D b 2 5 2 Z X J 0 Z W Q l M j B 0 b y U y M F R h Y m x l P C 9 J d G V t U G F 0 a D 4 8 L 0 l 0 Z W 1 M b 2 N h d G l v b j 4 8 U 3 R h Y m x l R W 5 0 c m l l c y A v P j w v S X R l b T 4 8 S X R l b T 4 8 S X R l b U x v Y 2 F 0 a W 9 u P j x J d G V t V H l w Z T 5 G b 3 J t d W x h P C 9 J d G V t V H l w Z T 4 8 S X R l b V B h d G g + U 2 V j d G l v b j E v Q 2 F s Y 3 V s Y X R p b 2 5 z L 1 J l b m F t Z W Q l M j B D b 2 x 1 b W 5 z P C 9 J d G V t U G F 0 a D 4 8 L 0 l 0 Z W 1 M b 2 N h d G l v b j 4 8 U 3 R h Y m x l R W 5 0 c m l l c y A v P j w v S X R l b T 4 8 S X R l b T 4 8 S X R l b U x v Y 2 F 0 a W 9 u P j x J d G V t V H l w Z T 5 G b 3 J t d W x h P C 9 J d G V t V H l w Z T 4 8 S X R l b V B h d G g + U 2 V j d G l v b j E v Z G l t X 2 R h d G U v S W 5 z Z X J 0 Z W Q l M j B R d W F y d G V y P C 9 J d G V t U G F 0 a D 4 8 L 0 l 0 Z W 1 M b 2 N h d G l v b j 4 8 U 3 R h Y m x l R W 5 0 c m l l c y A v P j w v S X R l b T 4 8 S X R l b T 4 8 S X R l b U x v Y 2 F 0 a W 9 u P j x J d G V t V H l w Z T 5 G b 3 J t d W x h P C 9 J d G V t V H l w Z T 4 8 S X R l b V B h d G g + U 2 V j d G l v b j E v Z G l t X 2 R h d G U v Q W R k Z W Q l M j B Q c m V m a X g 8 L 0 l 0 Z W 1 Q Y X R o P j w v S X R l b U x v Y 2 F 0 a W 9 u P j x T d G F i b G V F b n R y a W V z I C 8 + P C 9 J d G V t P j w v S X R l b X M + P C 9 M b 2 N h b F B h Y 2 t h Z 2 V N Z X R h Z G F 0 Y U Z p b G U + F g A A A F B L B Q Y A A A A A A A A A A A A A A A A A A A A A A A A m A Q A A A Q A A A N C M n d 8 B F d E R j H o A w E / C l + s B A A A A i g w J 2 5 o O 2 E y 1 Y r I B b T J 0 n g A A A A A C A A A A A A A Q Z g A A A A E A A C A A A A B 3 3 D D + X i b x Q 7 d h G / q a L R Q / h V G q t e 7 z / l + / X t 5 b 5 / c R c w A A A A A O g A A A A A I A A C A A A A D K g O q W 3 y G p 8 e A F l 8 0 u a w o m D 1 D F T Y 3 S h u P X q k K s h R x w e 1 A A A A D h s N K S h 1 d V j I y L j J H k / I o Z B s n M p D P 4 r 6 0 g 0 X K g W 0 o t 6 g n G K S + d l t R u w 8 f B L r 2 B k T A 7 J D N v r C T 3 Z 2 J H n h m i m q B C z + q a T w n V c x 7 Q 3 o J d l D H e x U A A A A B D m A m l n c D g W Z h X 2 v W t j e 5 g f T 6 c L r 8 I f t 8 c x a s x 5 m t W 5 M W a 7 d J x 5 L x 9 Z c N 8 6 Q 2 v w v i l 1 Z z O O b 2 c Q N E A n n b M c 7 v 8 < / D a t a M a s h u p > 
</file>

<file path=customXml/item27.xml>��< ? x m l   v e r s i o n = " 1 . 0 "   e n c o d i n g = " U T F - 1 6 " ? > < G e m i n i   x m l n s = " h t t p : / / g e m i n i / p i v o t c u s t o m i z a t i o n / P o w e r P i v o t V e r s i o n " > < C u s t o m C o n t e n t > < ! [ C D A T A [ 2 0 1 5 . 1 3 0 . 1 6 0 5 . 1 5 6 7 ] ] > < / C u s t o m C o n t e n t > < / G e m i n i > 
</file>

<file path=customXml/item3.xml>��< ? x m l   v e r s i o n = " 1 . 0 "   e n c o d i n g = " U T F - 1 6 " ? > < G e m i n i   x m l n s = " h t t p : / / g e m i n i / p i v o t c u s t o m i z a t i o n / e c b 0 1 e d 4 - c 3 b b - 4 6 a 8 - b 0 7 4 - f 6 9 e 1 3 b d e 7 4 3 " > < C u s t o m C o n t e n t > < ! [ C D A T A [ < ? x m l   v e r s i o n = " 1 . 0 "   e n c o d i n g = " u t f - 1 6 " ? > < S e t t i n g s > < C a l c u l a t e d F i e l d s > < i t e m > < M e a s u r e N a m e > T o t a l   R e v e n u e < / M e a s u r e N a m e > < D i s p l a y N a m e > T o t a l   R e v e n u e < / D i s p l a y N a m e > < V i s i b l e > T r u e < / V i s i b l e > < / i t e m > < i t e m > < M e a s u r e N a m e > T o t a l   C o s t < / M e a s u r e N a m e > < D i s p l a y N a m e > T o t a l   C o s t < / D i s p l a y N a m e > < V i s i b l e > F a l s e < / V i s i b l e > < / i t e m > < i t e m > < M e a s u r e N a m e > P r o f i t   M a r g i n < / M e a s u r e N a m e > < D i s p l a y N a m e > P r o f i t   M a r g i n < / D i s p l a y N a m e > < V i s i b l e > F a l s e < / V i s i b l e > < / i t e m > < i t e m > < M e a s u r e N a m e > %   P r o f i t   M a r g i n < / M e a s u r e N a m e > < D i s p l a y N a m e > %   P r o f i t   M a r g i n < / D i s p l a y N a m e > < V i s i b l e > F a l s e < / V i s i b l e > < / i t e m > < i t e m > < M e a s u r e N a m e > #   o f   T r a n s a c t i o n s < / M e a s u r e N a m e > < D i s p l a y N a m e > #   o f   T r a n s a c t i o n s < / D i s p l a y N a m e > < V i s i b l e > T r u e < / V i s i b l e > < / i t e m > < i t e m > < M e a s u r e N a m e > T o t a l   R e f u n d < / M e a s u r e N a m e > < D i s p l a y N a m e > T o t a l   R e f u n d < / D i s p l a y N a m e > < V i s i b l e > F a l s e < / V i s i b l e > < / i t e m > < i t e m > < M e a s u r e N a m e > R e f u n d   R a t e < / M e a s u r e N a m e > < D i s p l a y N a m e > R e f u n d   R a t e < / D i s p l a y N a m e > < V i s i b l e > T r u e < / V i s i b l e > < / i t e m > < i t e m > < M e a s u r e N a m e > #   o f   P r o d u c t s < / M e a s u r e N a m e > < D i s p l a y N a m e > #   o f   P r o d u c t s < / D i s p l a y N a m e > < V i s i b l e > T r u e < / V i s i b l e > < / i t e m > < i t e m > < M e a s u r e N a m e > T o t a l   Q t y   S o l d < / M e a s u r e N a m e > < D i s p l a y N a m e > T o t a l   Q t y   S o l d < / D i s p l a y N a m e > < V i s i b l e > T r u e < / V i s i b l e > < / i t e m > < i t e m > < M e a s u r e N a m e > T o t a l   Q t y   R e t u r n e d < / M e a s u r e N a m e > < D i s p l a y N a m e > T o t a l   Q t y   R e t u r n e d < / D i s p l a y N a m e > < V i s i b l e > T r u e < / V i s i b l e > < / i t e m > < i t e m > < M e a s u r e N a m e > T o t a l   T a r g e t < / M e a s u r e N a m e > < D i s p l a y N a m e > T o t a l   T a r g e t < / D i s p l a y N a m e > < V i s i b l e > F a l s e < / V i s i b l e > < / i t e m > < / C a l c u l a t e d F i e l d s > < S A H o s t H a s h > 0 < / S A H o s t H a s h > < G e m i n i F i e l d L i s t V i s i b l e > T r u e < / G e m i n i F i e l d L i s t V i s i b l e > < / S e t t i n g s > ] ] > < / 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a n d b o x N o n E m p t y " > < C u s t o m C o n t e n t > < ! [ C D A T A [ 1 ] ] > < / C u s t o m C o n t e n t > < / G e m i n i > 
</file>

<file path=customXml/item6.xml>��< ? x m l   v e r s i o n = " 1 . 0 "   e n c o d i n g = " U T F - 1 6 " ? > < G e m i n i   x m l n s = " h t t p : / / g e m i n i / p i v o t c u s t o m i z a t i o n / T a b l e X M L _ d i m _ m o n t h l y _ s t o r e _ t a r g e t s _ 5 2 e 7 a 1 1 7 - 1 a b b - 4 f 2 6 - 9 f c b - 7 d f 9 7 5 d 1 9 8 4 a " > < 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 1 2 2 < / i n t > < / v a l u e > < / i t e m > < i t e m > < k e y > < s t r i n g > D a t e < / s t r i n g > < / k e y > < v a l u e > < i n t > 9 2 < / i n t > < / v a l u e > < / i t e m > < i t e m > < k e y > < s t r i n g > M o n t h l y   T a r g e t < / s t r i n g > < / k e y > < v a l u e > < i n t > 1 8 7 < / i n t > < / v a l u e > < / i t e m > < / C o l u m n W i d t h s > < C o l u m n D i s p l a y I n d e x > < i t e m > < k e y > < s t r i n g > S t o r e   I D < / s t r i n g > < / k e y > < v a l u e > < i n t > 0 < / i n t > < / v a l u e > < / i t e m > < i t e m > < k e y > < s t r i n g > D a t e < / s t r i n g > < / k e y > < v a l u e > < i n t > 1 < / i n t > < / v a l u e > < / i t e m > < i t e m > < k e y > < s t r i n g > M o n t h l y   T a r g e t < / 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f 4 6 9 5 3 9 - c a 4 a - 4 c 2 3 - a 1 8 9 - b c 4 6 a 4 e 6 8 a 2 3 " > < C u s t o m C o n t e n t > < ! [ C D A T A [ < ? x m l   v e r s i o n = " 1 . 0 "   e n c o d i n g = " u t f - 1 6 " ? > < S e t t i n g s > < C a l c u l a t e d F i e l d s > < i t e m > < M e a s u r e N a m e > T o t a l   R e v e n u e < / M e a s u r e N a m e > < D i s p l a y N a m e > T o t a l   R e v e n u e < / D i s p l a y N a m e > < V i s i b l e > T r u e < / V i s i b l e > < / i t e m > < i t e m > < M e a s u r e N a m e > T o t a l   C o s t < / M e a s u r e N a m e > < D i s p l a y N a m e > T o t a l   C o s t < / D i s p l a y N a m e > < V i s i b l e > F a l s e < / V i s i b l e > < / i t e m > < i t e m > < M e a s u r e N a m e > P r o f i t   M a r g i n < / M e a s u r e N a m e > < D i s p l a y N a m e > P r o f i t   M a r g i n < / D i s p l a y N a m e > < V i s i b l e > F a l s e < / V i s i b l e > < / i t e m > < i t e m > < M e a s u r e N a m e > %   P r o f i t   M a r g i n < / M e a s u r e N a m e > < D i s p l a y N a m e > %   P r o f i t   M a r g i n < / D i s p l a y N a m e > < V i s i b l e > F a l s e < / V i s i b l e > < / i t e m > < i t e m > < M e a s u r e N a m e > #   o f   T r a n s a c t i o n s < / M e a s u r e N a m e > < D i s p l a y N a m e > #   o f   T r a n s a c t i o n s < / D i s p l a y N a m e > < V i s i b l e > T r u e < / V i s i b l e > < / i t e m > < i t e m > < M e a s u r e N a m e > T o t a l   R e f u n d < / M e a s u r e N a m e > < D i s p l a y N a m e > T o t a l   R e f u n d < / D i s p l a y N a m e > < V i s i b l e > F a l s e < / V i s i b l e > < / i t e m > < i t e m > < M e a s u r e N a m e > R e f u n d   R a t e < / M e a s u r e N a m e > < D i s p l a y N a m e > R e f u n d   R a t e < / D i s p l a y N a m e > < V i s i b l e > T r u e < / V i s i b l e > < / i t e m > < i t e m > < M e a s u r e N a m e > #   o f   P r o d u c t s < / M e a s u r e N a m e > < D i s p l a y N a m e > #   o f   P r o d u c t s < / D i s p l a y N a m e > < V i s i b l e > T r u e < / V i s i b l e > < / i t e m > < i t e m > < M e a s u r e N a m e > T o t a l   Q t y   S o l d < / M e a s u r e N a m e > < D i s p l a y N a m e > T o t a l   Q t y   S o l d < / D i s p l a y N a m e > < V i s i b l e > T r u e < / V i s i b l e > < / i t e m > < i t e m > < M e a s u r e N a m e > T o t a l   Q t y   R e t u r n e d < / M e a s u r e N a m e > < D i s p l a y N a m e > T o t a l   Q t y   R e t u r n e d < / D i s p l a y N a m e > < V i s i b l e > T r u e < / V i s i b l e > < / i t e m > < i t e m > < M e a s u r e N a m e > T o t a l   T a r g e t < / M e a s u r e N a m e > < D i s p l a y N a m e > T o t a l   T a r g e t < / D i s p l a y N a m e > < V i s i b l e > F a l s e < / V i s i b l e > < / i t e m > < / C a l c u l a t e d F i e l d s > < S A H o s t H a s h > 0 < / S A H o s t H a s h > < G e m i n i F i e l d L i s t V i s i b l e > T r u e < / G e m i n i F i e l d L i s t V i s i b l e > < / S e t t i n g s > ] ] > < / C u s t o m C o n t e n t > < / G e m i n i > 
</file>

<file path=customXml/item8.xml>��< ? x m l   v e r s i o n = " 1 . 0 "   e n c o d i n g = " U T F - 1 6 " ? > < G e m i n i   x m l n s = " h t t p : / / g e m i n i / p i v o t c u s t o m i z a t i o n / T a b l e X M L _ C a l c u l a t i o n s _ 6 e b d c 7 9 f - 5 e 1 3 - 4 c c b - b 4 3 5 - 2 1 d a a c 1 9 7 2 0 6 " > < C u s t o m C o n t e n t > < ! [ C D A T A [ < T a b l e W i d g e t G r i d S e r i a l i z a t i o n   x m l n s : x s d = " h t t p : / / w w w . w 3 . o r g / 2 0 0 1 / X M L S c h e m a "   x m l n s : x s i = " h t t p : / / w w w . w 3 . o r g / 2 0 0 1 / X M L S c h e m a - i n s t a n c e " > < C o l u m n S u g g e s t e d T y p e   / > < C o l u m n F o r m a t   / > < C o l u m n A c c u r a c y   / > < C o l u m n C u r r e n c y S y m b o l   / > < C o l u m n P o s i t i v e P a t t e r n   / > < C o l u m n N e g a t i v e P a t t e r n   / > < C o l u m n W i d t h s > < i t e m > < k e y > < s t r i n g > M e a s u r e s < / s t r i n g > < / k e y > < v a l u e > < i n t > 1 3 9 < / i n t > < / v a l u e > < / i t e m > < / C o l u m n W i d t h s > < C o l u m n D i s p l a y I n d e x > < i t e m > < k e y > < s t r i n g > M e a s u r e s < / 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B2711769-445B-403C-A4E2-EBAA62D1B92B}">
  <ds:schemaRefs/>
</ds:datastoreItem>
</file>

<file path=customXml/itemProps10.xml><?xml version="1.0" encoding="utf-8"?>
<ds:datastoreItem xmlns:ds="http://schemas.openxmlformats.org/officeDocument/2006/customXml" ds:itemID="{D7105E2F-F14F-4065-8C66-62161D8A728B}">
  <ds:schemaRefs/>
</ds:datastoreItem>
</file>

<file path=customXml/itemProps11.xml><?xml version="1.0" encoding="utf-8"?>
<ds:datastoreItem xmlns:ds="http://schemas.openxmlformats.org/officeDocument/2006/customXml" ds:itemID="{51313975-77D4-4EC2-9DBF-1CE128A2415C}">
  <ds:schemaRefs/>
</ds:datastoreItem>
</file>

<file path=customXml/itemProps12.xml><?xml version="1.0" encoding="utf-8"?>
<ds:datastoreItem xmlns:ds="http://schemas.openxmlformats.org/officeDocument/2006/customXml" ds:itemID="{8B1EDAC3-1D37-4E00-A13D-1897B6EEDBFA}">
  <ds:schemaRefs/>
</ds:datastoreItem>
</file>

<file path=customXml/itemProps13.xml><?xml version="1.0" encoding="utf-8"?>
<ds:datastoreItem xmlns:ds="http://schemas.openxmlformats.org/officeDocument/2006/customXml" ds:itemID="{E894AB95-8B41-4343-8A62-7643225EB4A7}">
  <ds:schemaRefs/>
</ds:datastoreItem>
</file>

<file path=customXml/itemProps14.xml><?xml version="1.0" encoding="utf-8"?>
<ds:datastoreItem xmlns:ds="http://schemas.openxmlformats.org/officeDocument/2006/customXml" ds:itemID="{90BCF28B-52C3-44F7-AF1D-E3C2EC1A4483}">
  <ds:schemaRefs/>
</ds:datastoreItem>
</file>

<file path=customXml/itemProps15.xml><?xml version="1.0" encoding="utf-8"?>
<ds:datastoreItem xmlns:ds="http://schemas.openxmlformats.org/officeDocument/2006/customXml" ds:itemID="{C0DDF6A3-9675-4E58-AA94-60466C957906}">
  <ds:schemaRefs/>
</ds:datastoreItem>
</file>

<file path=customXml/itemProps16.xml><?xml version="1.0" encoding="utf-8"?>
<ds:datastoreItem xmlns:ds="http://schemas.openxmlformats.org/officeDocument/2006/customXml" ds:itemID="{2C1FAE08-EC3A-4B20-86A2-A929BA5579E3}">
  <ds:schemaRefs/>
</ds:datastoreItem>
</file>

<file path=customXml/itemProps17.xml><?xml version="1.0" encoding="utf-8"?>
<ds:datastoreItem xmlns:ds="http://schemas.openxmlformats.org/officeDocument/2006/customXml" ds:itemID="{069EB27A-291F-408F-88FD-D56FCCAA1654}">
  <ds:schemaRefs/>
</ds:datastoreItem>
</file>

<file path=customXml/itemProps18.xml><?xml version="1.0" encoding="utf-8"?>
<ds:datastoreItem xmlns:ds="http://schemas.openxmlformats.org/officeDocument/2006/customXml" ds:itemID="{E4A9574D-A8D0-4851-BBA8-CBA7DE41771C}">
  <ds:schemaRefs/>
</ds:datastoreItem>
</file>

<file path=customXml/itemProps19.xml><?xml version="1.0" encoding="utf-8"?>
<ds:datastoreItem xmlns:ds="http://schemas.openxmlformats.org/officeDocument/2006/customXml" ds:itemID="{B1E1F846-FE81-43A7-B128-603BE25CDDD5}">
  <ds:schemaRefs/>
</ds:datastoreItem>
</file>

<file path=customXml/itemProps2.xml><?xml version="1.0" encoding="utf-8"?>
<ds:datastoreItem xmlns:ds="http://schemas.openxmlformats.org/officeDocument/2006/customXml" ds:itemID="{4037205A-3A80-4032-84B8-72B834E62CBA}">
  <ds:schemaRefs/>
</ds:datastoreItem>
</file>

<file path=customXml/itemProps20.xml><?xml version="1.0" encoding="utf-8"?>
<ds:datastoreItem xmlns:ds="http://schemas.openxmlformats.org/officeDocument/2006/customXml" ds:itemID="{544A5F8C-75A4-4958-AD83-BE39B15134C5}">
  <ds:schemaRefs/>
</ds:datastoreItem>
</file>

<file path=customXml/itemProps21.xml><?xml version="1.0" encoding="utf-8"?>
<ds:datastoreItem xmlns:ds="http://schemas.openxmlformats.org/officeDocument/2006/customXml" ds:itemID="{941861B7-2676-46D5-A972-3CB4F9AB2893}">
  <ds:schemaRefs/>
</ds:datastoreItem>
</file>

<file path=customXml/itemProps22.xml><?xml version="1.0" encoding="utf-8"?>
<ds:datastoreItem xmlns:ds="http://schemas.openxmlformats.org/officeDocument/2006/customXml" ds:itemID="{E148DA12-F5C0-470B-886F-31CA88937BA3}">
  <ds:schemaRefs/>
</ds:datastoreItem>
</file>

<file path=customXml/itemProps23.xml><?xml version="1.0" encoding="utf-8"?>
<ds:datastoreItem xmlns:ds="http://schemas.openxmlformats.org/officeDocument/2006/customXml" ds:itemID="{1DBEA8E2-5B81-4964-98E9-853A5D3FE846}">
  <ds:schemaRefs/>
</ds:datastoreItem>
</file>

<file path=customXml/itemProps24.xml><?xml version="1.0" encoding="utf-8"?>
<ds:datastoreItem xmlns:ds="http://schemas.openxmlformats.org/officeDocument/2006/customXml" ds:itemID="{D0742F7B-CAD7-461E-B087-E2FA19A6B23B}">
  <ds:schemaRefs/>
</ds:datastoreItem>
</file>

<file path=customXml/itemProps25.xml><?xml version="1.0" encoding="utf-8"?>
<ds:datastoreItem xmlns:ds="http://schemas.openxmlformats.org/officeDocument/2006/customXml" ds:itemID="{E13CAD94-FA93-42EA-87B3-ECFFED88482C}">
  <ds:schemaRefs/>
</ds:datastoreItem>
</file>

<file path=customXml/itemProps26.xml><?xml version="1.0" encoding="utf-8"?>
<ds:datastoreItem xmlns:ds="http://schemas.openxmlformats.org/officeDocument/2006/customXml" ds:itemID="{9C0591BD-9DE1-4E78-8FC2-F82F200EB6CD}">
  <ds:schemaRefs>
    <ds:schemaRef ds:uri="http://schemas.microsoft.com/DataMashup"/>
  </ds:schemaRefs>
</ds:datastoreItem>
</file>

<file path=customXml/itemProps27.xml><?xml version="1.0" encoding="utf-8"?>
<ds:datastoreItem xmlns:ds="http://schemas.openxmlformats.org/officeDocument/2006/customXml" ds:itemID="{C5C1485B-B4E7-4604-BF32-B7649BDDA8D7}">
  <ds:schemaRefs/>
</ds:datastoreItem>
</file>

<file path=customXml/itemProps3.xml><?xml version="1.0" encoding="utf-8"?>
<ds:datastoreItem xmlns:ds="http://schemas.openxmlformats.org/officeDocument/2006/customXml" ds:itemID="{7E3B7279-D1CA-4519-A715-FFB85D51DBA3}">
  <ds:schemaRefs/>
</ds:datastoreItem>
</file>

<file path=customXml/itemProps4.xml><?xml version="1.0" encoding="utf-8"?>
<ds:datastoreItem xmlns:ds="http://schemas.openxmlformats.org/officeDocument/2006/customXml" ds:itemID="{A1108326-EEF9-463A-9077-CDB6695997E8}">
  <ds:schemaRefs/>
</ds:datastoreItem>
</file>

<file path=customXml/itemProps5.xml><?xml version="1.0" encoding="utf-8"?>
<ds:datastoreItem xmlns:ds="http://schemas.openxmlformats.org/officeDocument/2006/customXml" ds:itemID="{3D5DC5B1-A8DB-4004-A89D-75D6DEBAEAC4}">
  <ds:schemaRefs/>
</ds:datastoreItem>
</file>

<file path=customXml/itemProps6.xml><?xml version="1.0" encoding="utf-8"?>
<ds:datastoreItem xmlns:ds="http://schemas.openxmlformats.org/officeDocument/2006/customXml" ds:itemID="{5D7DA17D-BD66-4F18-91D3-A793EDBDEB10}">
  <ds:schemaRefs/>
</ds:datastoreItem>
</file>

<file path=customXml/itemProps7.xml><?xml version="1.0" encoding="utf-8"?>
<ds:datastoreItem xmlns:ds="http://schemas.openxmlformats.org/officeDocument/2006/customXml" ds:itemID="{57BB593A-5321-48C3-9B81-C858EF6FA1D2}">
  <ds:schemaRefs/>
</ds:datastoreItem>
</file>

<file path=customXml/itemProps8.xml><?xml version="1.0" encoding="utf-8"?>
<ds:datastoreItem xmlns:ds="http://schemas.openxmlformats.org/officeDocument/2006/customXml" ds:itemID="{8752EBED-9DCD-44B2-A72B-8EFDA735C0E3}">
  <ds:schemaRefs/>
</ds:datastoreItem>
</file>

<file path=customXml/itemProps9.xml><?xml version="1.0" encoding="utf-8"?>
<ds:datastoreItem xmlns:ds="http://schemas.openxmlformats.org/officeDocument/2006/customXml" ds:itemID="{320E7C34-66D3-4DF5-95C0-A3DE36826AA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KPIs</vt:lpstr>
      <vt:lpstr>TimeFrame Analysis</vt:lpstr>
      <vt:lpstr>Week Analysis - Waffle Chart</vt:lpstr>
      <vt:lpstr>Profit Analysis</vt:lpstr>
      <vt:lpstr>Store Dashboard</vt:lpstr>
      <vt:lpstr>Timeframe Dashboard</vt:lpstr>
      <vt:lpstr>Profit Dashboard</vt:lpstr>
      <vt:lpstr>Large_1</vt:lpstr>
      <vt:lpstr>Large_2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Bisola Ogunye</dc:creator>
  <cp:lastModifiedBy>Bisola Ogunye</cp:lastModifiedBy>
  <dcterms:created xsi:type="dcterms:W3CDTF">2024-04-26T10:52:39Z</dcterms:created>
  <dcterms:modified xsi:type="dcterms:W3CDTF">2024-05-07T05:27:10Z</dcterms:modified>
</cp:coreProperties>
</file>