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chungsübersicht" sheetId="1" state="visible" r:id="rId2"/>
    <sheet name="Hilfstabellen" sheetId="2" state="visible" r:id="rId3"/>
  </sheets>
  <definedNames>
    <definedName function="false" hidden="false" localSheetId="0" name="_xlnm.Print_Area" vbProcedure="false">Buchungsübersicht!$A$1:$E$32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<sst xmlns="http://schemas.openxmlformats.org/spreadsheetml/2006/main" count="62" uniqueCount="43">
  <si>
    <t xml:space="preserve">Unterkunft</t>
  </si>
  <si>
    <t xml:space="preserve">Bergtraum</t>
  </si>
  <si>
    <t xml:space="preserve">Unterkunft pro Tag</t>
  </si>
  <si>
    <t xml:space="preserve">Kosten pro Person</t>
  </si>
  <si>
    <t xml:space="preserve">Von</t>
  </si>
  <si>
    <t xml:space="preserve">Bis</t>
  </si>
  <si>
    <t xml:space="preserve">Nr.</t>
  </si>
  <si>
    <t xml:space="preserve">Vorname</t>
  </si>
  <si>
    <t xml:space="preserve">Nachname</t>
  </si>
  <si>
    <t xml:space="preserve">Geburtsdatum</t>
  </si>
  <si>
    <t xml:space="preserve">Alter</t>
  </si>
  <si>
    <t xml:space="preserve">Rabattklasse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</si>
  <si>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</si>
  <si>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</si>
  <si>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</si>
  <si>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</si>
  <si>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</si>
  <si>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</si>
  <si>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Sandra</t>
  </si>
  <si>
    <t xml:space="preserve">Müller</t>
  </si>
  <si>
    <t xml:space="preserve">Strasser</t>
  </si>
  <si>
    <t xml:space="preserve">Rabattklasse der Gruppe</t>
  </si>
  <si>
    <t xml:space="preserve">Kosten</t>
  </si>
  <si>
    <t xml:space="preserve">Gesamtkosten</t>
  </si>
  <si>
    <t xml:space="preserve">Ermäßigung</t>
  </si>
  <si>
    <t xml:space="preserve">Endbetrag</t>
  </si>
  <si>
    <t xml:space="preserve">Hilfstabelle 1</t>
  </si>
  <si>
    <t xml:space="preserve">Ferienhaus</t>
  </si>
  <si>
    <t xml:space="preserve">Straße</t>
  </si>
  <si>
    <t xml:space="preserve">Ort</t>
  </si>
  <si>
    <t xml:space="preserve">Email</t>
  </si>
  <si>
    <t xml:space="preserve">Kosten pro Person (Tagespauschale)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</si>
  <si>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</si>
  <si>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</si>
  <si>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</si>
  <si>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</si>
  <si>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</si>
  <si>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</si>
  <si>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</si>
  <si>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</si>
  <si>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</si>
  <si>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Personen</t>
  </si>
  <si>
    <t xml:space="preserve">Hilfstabelle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</si>
</sst>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[$€-C07]\ #,##0.00;[RED]\-[$€-C07]\ #,##0.00"/>
    <numFmt numFmtId="167" formatCode="dd/mm/yy"/>
    <numFmt numFmtId="168" formatCode="0.00\ 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0"/>
      <name val="Arial"/>
      <family val="2"/>
    </font>
    <font>
      <u val="singl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10.02"/>
    <col collapsed="false" customWidth="true" hidden="false" outlineLevel="0" max="4" min="4" style="0" width="12.89"/>
  </cols>
  <sheetData>
    <row r="1" customFormat="false" ht="12.8" hidden="false" customHeight="false" outlineLevel="0" collapsed="false">
      <c r="A1" s="1" t="str">
        <f aca="false">CONCATENATE("Ferienhaus ",B6)</f>
        <v>Ferienhaus Bergtraum</v>
      </c>
      <c r="B1" s="1"/>
      <c r="C1" s="1"/>
      <c r="D1" s="1"/>
      <c r="E1" s="1"/>
    </row>
    <row r="2" customFormat="false" ht="12.8" hidden="false" customHeight="false" outlineLevel="0" collapsed="false">
      <c r="A2" s="1"/>
      <c r="B2" s="1"/>
      <c r="C2" s="1"/>
      <c r="D2" s="1"/>
      <c r="E2" s="1"/>
    </row>
    <row r="3" customFormat="false" ht="12.8" hidden="false" customHeight="false" outlineLevel="0" collapsed="false">
      <c r="A3" s="2" t="str">
        <f aca="false">CONCATENATE("Anschrift: ",VLOOKUP(B6,Hilfstabellen!A3:D5,2,0),", ",VLOOKUP(B6,Hilfstabellen!A3:D5,3,0))</f>
        <v>Anschrift: Ahornweg 255, 5700 Zell am See</v>
      </c>
      <c r="B3" s="2"/>
      <c r="C3" s="2"/>
      <c r="D3" s="2"/>
      <c r="E3" s="2"/>
    </row>
    <row r="4" customFormat="false" ht="12.8" hidden="false" customHeight="false" outlineLevel="0" collapsed="false">
      <c r="A4" s="3" t="str">
        <f aca="false">CONCATENATE("Email: ",VLOOKUP(B6,Hilfstabellen!A3:D5,4,0))</f>
        <v>Email: info.bergtraum@ferienhäuser.at</v>
      </c>
      <c r="B4" s="3"/>
      <c r="C4" s="3"/>
      <c r="D4" s="3"/>
      <c r="E4" s="3"/>
    </row>
    <row r="6" customFormat="false" ht="12.8" hidden="false" customHeight="false" outlineLevel="0" collapsed="false">
      <c r="A6" s="4" t="s">
        <v>0</v>
      </c>
      <c r="B6" s="5" t="s">
        <v>1</v>
      </c>
    </row>
    <row r="7" customFormat="false" ht="12.8" hidden="false" customHeight="false" outlineLevel="0" collapsed="false">
      <c r="A7" s="4" t="s">
        <v>2</v>
      </c>
      <c r="B7" s="6" t="n">
        <f aca="false">VLOOKUP(B6,Hilfstabellen!A3:E5,5,0)</f>
        <v>120</v>
      </c>
    </row>
    <row r="8" customFormat="false" ht="12.8" hidden="false" customHeight="false" outlineLevel="0" collapsed="false">
      <c r="A8" s="4" t="s">
        <v>3</v>
      </c>
      <c r="B8" s="6" t="n">
        <f aca="false">VLOOKUP(B6,Hilfstabellen!A3:F5,6,0)</f>
        <v>3</v>
      </c>
    </row>
    <row r="9" customFormat="false" ht="12.8" hidden="false" customHeight="false" outlineLevel="0" collapsed="false">
      <c r="A9" s="4" t="s">
        <v>4</v>
      </c>
      <c r="B9" s="7" t="n">
        <v>44218</v>
      </c>
    </row>
    <row r="10" customFormat="false" ht="12.8" hidden="false" customHeight="false" outlineLevel="0" collapsed="false">
      <c r="A10" s="4" t="s">
        <v>5</v>
      </c>
      <c r="B10" s="7" t="n">
        <v>44221</v>
      </c>
    </row>
    <row r="12" customFormat="false" ht="12.8" hidden="false" customHeight="false" outlineLevel="0" collapsed="false">
      <c r="A12" s="8" t="s">
        <v>6</v>
      </c>
      <c r="B12" s="9" t="s">
        <v>7</v>
      </c>
      <c r="C12" s="9" t="s">
        <v>8</v>
      </c>
      <c r="D12" s="9" t="s">
        <v>9</v>
      </c>
      <c r="E12" s="10" t="s">
        <v>10</v>
      </c>
      <c r="F12" s="10" t="s">
        <v>11</v>
      </c>
    </row>
    <row r="13" customFormat="false" ht="12.8" hidden="false" customHeight="false" outlineLevel="0" collapsed="false">
      <c r="A13" s="11" t="n">
        <f aca="false">IF(B13="","",IF(A12="Nr.",1,A12+1))</f>
        <v>1</v>
      </c>
      <c r="B13" s="11" t="s">
        <v>12</v>
      </c>
      <c r="C13" s="11" t="s">
        <v>13</v>
      </c>
      <c r="D13" s="7" t="n">
        <v>35157</v>
      </c>
      <c r="E13" s="11" t="n">
        <f aca="true">IF(D13="","",com.sun.star.sheet.addin.DateFunctions.getDiffYears(D13,TODAY(),0))</f>
        <v>26</v>
      </c>
      <c r="F13" s="11" t="n">
        <f aca="false">IF(E13="","",HLOOKUP(E13,Hilfstabellen!$A$22:$C$23,2,1))</f>
        <v>3</v>
      </c>
    </row>
    <row r="14" customFormat="false" ht="12.8" hidden="false" customHeight="false" outlineLevel="0" collapsed="false">
      <c r="A14" s="12" t="n">
        <f aca="false">IF(B14="","",IF(A13="Nr.",1,A13+1))</f>
        <v>2</v>
      </c>
      <c r="B14" s="11" t="s">
        <v>14</v>
      </c>
      <c r="C14" s="11" t="s">
        <v>15</v>
      </c>
      <c r="D14" s="7" t="n">
        <v>35151</v>
      </c>
      <c r="E14" s="11" t="n">
        <f aca="true">IF(D14="","",com.sun.star.sheet.addin.DateFunctions.getDiffYears(D14,TODAY(),0))</f>
        <v>26</v>
      </c>
      <c r="F14" s="11" t="n">
        <f aca="false">IF(E14="","",HLOOKUP(E14,Hilfstabellen!$A$22:$C$23,2,1))</f>
        <v>3</v>
      </c>
    </row>
    <row r="15" customFormat="false" ht="12.8" hidden="false" customHeight="false" outlineLevel="0" collapsed="false">
      <c r="A15" s="12" t="n">
        <f aca="false">IF(B15="","",IF(A14="Nr.",1,A14+1))</f>
        <v>3</v>
      </c>
      <c r="B15" s="11" t="s">
        <v>16</v>
      </c>
      <c r="C15" s="11" t="s">
        <v>17</v>
      </c>
      <c r="D15" s="7" t="n">
        <v>35647</v>
      </c>
      <c r="E15" s="11" t="n">
        <f aca="true">IF(D15="","",com.sun.star.sheet.addin.DateFunctions.getDiffYears(D15,TODAY(),0))</f>
        <v>24</v>
      </c>
      <c r="F15" s="11" t="n">
        <f aca="false">IF(E15="","",HLOOKUP(E15,Hilfstabellen!$A$22:$C$23,2,1))</f>
        <v>2</v>
      </c>
    </row>
    <row r="16" customFormat="false" ht="12.8" hidden="false" customHeight="false" outlineLevel="0" collapsed="false">
      <c r="A16" s="12" t="n">
        <f aca="false">IF(B16="","",IF(A15="Nr.",1,A15+1))</f>
        <v>4</v>
      </c>
      <c r="B16" s="11" t="s">
        <v>18</v>
      </c>
      <c r="C16" s="11" t="s">
        <v>19</v>
      </c>
      <c r="D16" s="7" t="n">
        <v>35383</v>
      </c>
      <c r="E16" s="11" t="n">
        <f aca="true">IF(D16="","",com.sun.star.sheet.addin.DateFunctions.getDiffYears(D16,TODAY(),0))</f>
        <v>25</v>
      </c>
      <c r="F16" s="11" t="n">
        <f aca="false">IF(E16="","",HLOOKUP(E16,Hilfstabellen!$A$22:$C$23,2,1))</f>
        <v>2</v>
      </c>
    </row>
    <row r="17" customFormat="false" ht="12.8" hidden="false" customHeight="false" outlineLevel="0" collapsed="false">
      <c r="A17" s="12" t="n">
        <f aca="false">IF(B17="","",IF(A16="Nr.",1,A16+1))</f>
        <v>5</v>
      </c>
      <c r="B17" s="11" t="s">
        <v>12</v>
      </c>
      <c r="C17" s="11" t="s">
        <v>20</v>
      </c>
      <c r="D17" s="7" t="n">
        <v>35429</v>
      </c>
      <c r="E17" s="11" t="n">
        <f aca="true">IF(D17="","",com.sun.star.sheet.addin.DateFunctions.getDiffYears(D17,TODAY(),0))</f>
        <v>25</v>
      </c>
      <c r="F17" s="11" t="n">
        <f aca="false">IF(E17="","",HLOOKUP(E17,Hilfstabellen!$A$22:$C$23,2,1))</f>
        <v>2</v>
      </c>
    </row>
    <row r="18" customFormat="false" ht="12.8" hidden="false" customHeight="false" outlineLevel="0" collapsed="false">
      <c r="A18" s="12" t="n">
        <f aca="false">IF(B18="","",IF(A17="Nr.",1,A17+1))</f>
        <v>6</v>
      </c>
      <c r="B18" s="11" t="s">
        <v>12</v>
      </c>
      <c r="C18" s="11" t="s">
        <v>20</v>
      </c>
      <c r="D18" s="7" t="n">
        <v>35429</v>
      </c>
      <c r="E18" s="11" t="n">
        <f aca="true">IF(D18="","",com.sun.star.sheet.addin.DateFunctions.getDiffYears(D18,TODAY(),0))</f>
        <v>25</v>
      </c>
      <c r="F18" s="11" t="n">
        <f aca="false">IF(E18="","",HLOOKUP(E18,Hilfstabellen!$A$22:$C$23,2,1))</f>
        <v>2</v>
      </c>
    </row>
    <row r="19" customFormat="false" ht="12.8" hidden="false" customHeight="false" outlineLevel="0" collapsed="false">
      <c r="A19" s="12" t="n">
        <f aca="false">IF(B19="","",IF(A18="Nr.",1,A18+1))</f>
        <v>7</v>
      </c>
      <c r="B19" s="11" t="s">
        <v>12</v>
      </c>
      <c r="C19" s="11" t="s">
        <v>20</v>
      </c>
      <c r="D19" s="7" t="n">
        <v>35429</v>
      </c>
      <c r="E19" s="11" t="n">
        <f aca="true">IF(D19="","",com.sun.star.sheet.addin.DateFunctions.getDiffYears(D19,TODAY(),0))</f>
        <v>25</v>
      </c>
      <c r="F19" s="11" t="n">
        <f aca="false">IF(E19="","",HLOOKUP(E19,Hilfstabellen!$A$22:$C$23,2,1))</f>
        <v>2</v>
      </c>
    </row>
    <row r="20" customFormat="false" ht="12.8" hidden="false" customHeight="false" outlineLevel="0" collapsed="false">
      <c r="A20" s="12" t="n">
        <f aca="false">IF(B20="","",IF(A19="Nr.",1,A19+1))</f>
        <v>8</v>
      </c>
      <c r="B20" s="11" t="s">
        <v>12</v>
      </c>
      <c r="C20" s="11" t="s">
        <v>20</v>
      </c>
      <c r="D20" s="7" t="n">
        <v>35429</v>
      </c>
      <c r="E20" s="11" t="n">
        <f aca="true">IF(D20="","",com.sun.star.sheet.addin.DateFunctions.getDiffYears(D20,TODAY(),0))</f>
        <v>25</v>
      </c>
      <c r="F20" s="11" t="n">
        <f aca="false">IF(E20="","",HLOOKUP(E20,Hilfstabellen!$A$22:$C$23,2,1))</f>
        <v>2</v>
      </c>
    </row>
    <row r="21" customFormat="false" ht="12.8" hidden="false" customHeight="false" outlineLevel="0" collapsed="false">
      <c r="A21" s="12" t="n">
        <f aca="false">IF(B21="","",IF(A20="Nr.",1,A20+1))</f>
        <v>9</v>
      </c>
      <c r="B21" s="11" t="s">
        <v>12</v>
      </c>
      <c r="C21" s="11" t="s">
        <v>20</v>
      </c>
      <c r="D21" s="7" t="n">
        <v>33237</v>
      </c>
      <c r="E21" s="11" t="n">
        <f aca="true">IF(D21="","",com.sun.star.sheet.addin.DateFunctions.getDiffYears(D21,TODAY(),0))</f>
        <v>31</v>
      </c>
      <c r="F21" s="11" t="n">
        <f aca="false">IF(E21="","",HLOOKUP(E21,Hilfstabellen!$A$22:$C$23,2,1))</f>
        <v>3</v>
      </c>
    </row>
    <row r="22" customFormat="false" ht="12.8" hidden="false" customHeight="false" outlineLevel="0" collapsed="false">
      <c r="A22" s="12" t="n">
        <f aca="false">IF(B22="","",IF(A21="Nr.",1,A21+1))</f>
        <v>10</v>
      </c>
      <c r="B22" s="11" t="s">
        <v>12</v>
      </c>
      <c r="C22" s="11" t="s">
        <v>20</v>
      </c>
      <c r="D22" s="7" t="n">
        <v>35429</v>
      </c>
      <c r="E22" s="11" t="n">
        <f aca="true">IF(D22="","",com.sun.star.sheet.addin.DateFunctions.getDiffYears(D22,TODAY(),0))</f>
        <v>25</v>
      </c>
      <c r="F22" s="11" t="n">
        <f aca="false">IF(E22="","",HLOOKUP(E22,Hilfstabellen!$A$22:$C$23,2,1))</f>
        <v>2</v>
      </c>
    </row>
    <row r="23" customFormat="false" ht="12.8" hidden="false" customHeight="false" outlineLevel="0" collapsed="false">
      <c r="A23" s="13" t="n">
        <f aca="false">IF(B23="","",IF(A22="Nr.",1,A22+1))</f>
        <v>11</v>
      </c>
      <c r="B23" s="11" t="s">
        <v>12</v>
      </c>
      <c r="C23" s="11" t="s">
        <v>20</v>
      </c>
      <c r="D23" s="7" t="n">
        <v>35429</v>
      </c>
      <c r="E23" s="14" t="n">
        <f aca="true">IF(D23="","",com.sun.star.sheet.addin.DateFunctions.getDiffYears(D23,TODAY(),0))</f>
        <v>25</v>
      </c>
      <c r="F23" s="11" t="n">
        <f aca="false">IF(E23="","",HLOOKUP(E23,Hilfstabellen!$A$22:$C$23,2,1))</f>
        <v>2</v>
      </c>
    </row>
    <row r="24" customFormat="false" ht="12.8" hidden="false" customHeight="false" outlineLevel="0" collapsed="false">
      <c r="A24" s="13" t="n">
        <f aca="false">IF(B24="","",IF(A23="Nr.",1,A23+1))</f>
        <v>12</v>
      </c>
      <c r="B24" s="11" t="s">
        <v>12</v>
      </c>
      <c r="C24" s="11" t="s">
        <v>20</v>
      </c>
      <c r="D24" s="7" t="n">
        <v>35429</v>
      </c>
      <c r="E24" s="14" t="n">
        <f aca="true">IF(D24="","",com.sun.star.sheet.addin.DateFunctions.getDiffYears(D24,TODAY(),0))</f>
        <v>25</v>
      </c>
      <c r="F24" s="11" t="n">
        <f aca="false">IF(E24="","",HLOOKUP(E24,Hilfstabellen!$A$22:$C$23,2,1))</f>
        <v>2</v>
      </c>
    </row>
    <row r="25" customFormat="false" ht="12.8" hidden="false" customHeight="false" outlineLevel="0" collapsed="false">
      <c r="A25" s="15"/>
      <c r="D25" s="16"/>
    </row>
    <row r="26" customFormat="false" ht="28.45" hidden="false" customHeight="true" outlineLevel="0" collapsed="false">
      <c r="A26" s="17" t="s">
        <v>21</v>
      </c>
      <c r="B26" s="11" t="n">
        <f aca="false">MODE(F13:F24)</f>
        <v>2</v>
      </c>
    </row>
    <row r="28" customFormat="false" ht="12.8" hidden="false" customHeight="false" outlineLevel="0" collapsed="false">
      <c r="A28" s="18" t="s">
        <v>22</v>
      </c>
      <c r="B28" s="18"/>
    </row>
    <row r="29" customFormat="false" ht="12.8" hidden="false" customHeight="false" outlineLevel="0" collapsed="false">
      <c r="A29" s="4" t="s">
        <v>23</v>
      </c>
      <c r="B29" s="6" t="n">
        <f aca="false">B8*COUNT(A13:A24)*_xlfn.DAYS(B10,B9)+B7*_xlfn.DAYS(B10,B9)</f>
        <v>468</v>
      </c>
    </row>
    <row r="30" customFormat="false" ht="12.8" hidden="false" customHeight="false" outlineLevel="0" collapsed="false">
      <c r="A30" s="4" t="s">
        <v>24</v>
      </c>
      <c r="B30" s="19" t="n">
        <f aca="false">VLOOKUP(COUNT(A13:A25),Hilfstabellen!A14:D17,MATCH(B26,Hilfstabellen!B13:D13,1)+1)</f>
        <v>0.08</v>
      </c>
    </row>
    <row r="31" customFormat="false" ht="12.8" hidden="false" customHeight="false" outlineLevel="0" collapsed="false">
      <c r="A31" s="4" t="s">
        <v>25</v>
      </c>
      <c r="B31" s="20" t="n">
        <f aca="false">B29*(1-B30)</f>
        <v>430.56</v>
      </c>
      <c r="C31" s="21"/>
    </row>
    <row r="32" customFormat="false" ht="12.8" hidden="false" customHeight="false" outlineLevel="0" collapsed="false">
      <c r="A32" s="4" t="s">
        <v>3</v>
      </c>
      <c r="B32" s="22" t="n">
        <f aca="false">B31/COUNT(A13:A24)</f>
        <v>35.88</v>
      </c>
    </row>
  </sheetData>
  <mergeCells count="4">
    <mergeCell ref="A1:E2"/>
    <mergeCell ref="A3:E3"/>
    <mergeCell ref="A4:E4"/>
    <mergeCell ref="A28:B28"/>
  </mergeCells>
  <dataValidations count="3">
    <dataValidation allowBlank="true" errorStyle="stop" operator="equal" showDropDown="false" showErrorMessage="true" showInputMessage="false" sqref="B6" type="list">
      <formula1>Hilfstabellen!$A$3:$A$5</formula1>
      <formula2>0</formula2>
    </dataValidation>
    <dataValidation allowBlank="true" errorStyle="stop" operator="greaterThan" showDropDown="false" showErrorMessage="true" showInputMessage="false" sqref="B9" type="date">
      <formula1>TODAY()</formula1>
      <formula2>0</formula2>
    </dataValidation>
    <dataValidation allowBlank="true" errorStyle="stop" operator="greaterThan" showDropDown="false" showErrorMessage="true" showInputMessage="false" sqref="B10" type="date">
      <formula1>B9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8" activeCellId="0" sqref="D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2"/>
    <col collapsed="false" customWidth="true" hidden="false" outlineLevel="0" max="4" min="4" style="0" width="28.27"/>
    <col collapsed="false" customWidth="true" hidden="false" outlineLevel="0" max="5" min="5" style="0" width="16.26"/>
    <col collapsed="false" customWidth="true" hidden="false" outlineLevel="0" max="6" min="6" style="0" width="30.89"/>
  </cols>
  <sheetData>
    <row r="1" customFormat="false" ht="12.8" hidden="false" customHeight="false" outlineLevel="0" collapsed="false">
      <c r="A1" s="18" t="s">
        <v>26</v>
      </c>
      <c r="B1" s="18"/>
      <c r="C1" s="18"/>
      <c r="D1" s="18"/>
      <c r="E1" s="18"/>
      <c r="F1" s="18"/>
    </row>
    <row r="2" customFormat="false" ht="12.8" hidden="false" customHeight="false" outlineLevel="0" collapsed="false">
      <c r="A2" s="4" t="s">
        <v>27</v>
      </c>
      <c r="B2" s="4" t="s">
        <v>28</v>
      </c>
      <c r="C2" s="4" t="s">
        <v>29</v>
      </c>
      <c r="D2" s="4" t="s">
        <v>30</v>
      </c>
      <c r="E2" s="4" t="s">
        <v>2</v>
      </c>
      <c r="F2" s="4" t="s">
        <v>31</v>
      </c>
    </row>
    <row r="3" customFormat="false" ht="12.8" hidden="false" customHeight="false" outlineLevel="0" collapsed="false">
      <c r="A3" s="11" t="s">
        <v>1</v>
      </c>
      <c r="B3" s="11" t="s">
        <v>32</v>
      </c>
      <c r="C3" s="11" t="s">
        <v>33</v>
      </c>
      <c r="D3" s="11" t="str">
        <f aca="false">CONCATENATE("info.",LOWER(A3),"@ferienhäuser.at")</f>
        <v>info.bergtraum@ferienhäuser.at</v>
      </c>
      <c r="E3" s="6" t="n">
        <v>120</v>
      </c>
      <c r="F3" s="6" t="n">
        <v>3</v>
      </c>
    </row>
    <row r="4" customFormat="false" ht="12.8" hidden="false" customHeight="false" outlineLevel="0" collapsed="false">
      <c r="A4" s="11" t="s">
        <v>34</v>
      </c>
      <c r="B4" s="11" t="s">
        <v>35</v>
      </c>
      <c r="C4" s="11" t="s">
        <v>36</v>
      </c>
      <c r="D4" s="11" t="str">
        <f aca="false">CONCATENATE("info.",LOWER(A4),"@ferienhäuser.at")</f>
        <v>info.seeparadies@ferienhäuser.at</v>
      </c>
      <c r="E4" s="6" t="n">
        <v>30</v>
      </c>
      <c r="F4" s="6" t="n">
        <v>8</v>
      </c>
    </row>
    <row r="5" customFormat="false" ht="12.8" hidden="false" customHeight="false" outlineLevel="0" collapsed="false">
      <c r="A5" s="11" t="s">
        <v>37</v>
      </c>
      <c r="B5" s="11" t="s">
        <v>38</v>
      </c>
      <c r="C5" s="11" t="s">
        <v>39</v>
      </c>
      <c r="D5" s="11" t="str">
        <f aca="false">CONCATENATE("info.",LOWER(A5),"@ferienhäuser.at")</f>
        <v>info.citytrip-wien@ferienhäuser.at</v>
      </c>
      <c r="E5" s="6" t="n">
        <v>44</v>
      </c>
      <c r="F5" s="6" t="n">
        <v>12</v>
      </c>
    </row>
    <row r="11" customFormat="false" ht="12.8" hidden="false" customHeight="false" outlineLevel="0" collapsed="false">
      <c r="A11" s="18" t="s">
        <v>40</v>
      </c>
      <c r="B11" s="18"/>
      <c r="C11" s="18"/>
      <c r="D11" s="18"/>
    </row>
    <row r="12" customFormat="false" ht="12.8" hidden="false" customHeight="false" outlineLevel="0" collapsed="false">
      <c r="A12" s="15"/>
      <c r="B12" s="4" t="s">
        <v>11</v>
      </c>
      <c r="C12" s="15"/>
      <c r="D12" s="15"/>
    </row>
    <row r="13" customFormat="false" ht="12.8" hidden="false" customHeight="false" outlineLevel="0" collapsed="false">
      <c r="A13" s="4" t="s">
        <v>41</v>
      </c>
      <c r="B13" s="4" t="n">
        <v>1</v>
      </c>
      <c r="C13" s="4" t="n">
        <v>2</v>
      </c>
      <c r="D13" s="4" t="n">
        <v>3</v>
      </c>
    </row>
    <row r="14" customFormat="false" ht="12.8" hidden="false" customHeight="false" outlineLevel="0" collapsed="false">
      <c r="A14" s="4" t="n">
        <v>3</v>
      </c>
      <c r="B14" s="19" t="n">
        <v>0.08</v>
      </c>
      <c r="C14" s="19" t="n">
        <v>0.05</v>
      </c>
      <c r="D14" s="19" t="n">
        <v>0</v>
      </c>
    </row>
    <row r="15" customFormat="false" ht="12.8" hidden="false" customHeight="false" outlineLevel="0" collapsed="false">
      <c r="A15" s="4" t="n">
        <v>6</v>
      </c>
      <c r="B15" s="19" t="n">
        <v>0.08</v>
      </c>
      <c r="C15" s="19" t="n">
        <v>0.05</v>
      </c>
      <c r="D15" s="19" t="n">
        <v>0</v>
      </c>
    </row>
    <row r="16" customFormat="false" ht="12.8" hidden="false" customHeight="false" outlineLevel="0" collapsed="false">
      <c r="A16" s="4" t="n">
        <v>10</v>
      </c>
      <c r="B16" s="19" t="n">
        <v>0.1</v>
      </c>
      <c r="C16" s="19" t="n">
        <v>0.06</v>
      </c>
      <c r="D16" s="19" t="n">
        <v>0.04</v>
      </c>
    </row>
    <row r="17" customFormat="false" ht="12.8" hidden="false" customHeight="false" outlineLevel="0" collapsed="false">
      <c r="A17" s="4" t="n">
        <v>12</v>
      </c>
      <c r="B17" s="19" t="n">
        <v>0.12</v>
      </c>
      <c r="C17" s="19" t="n">
        <v>0.08</v>
      </c>
      <c r="D17" s="19" t="n">
        <v>0.06</v>
      </c>
    </row>
    <row r="21" customFormat="false" ht="12.8" hidden="false" customHeight="false" outlineLevel="0" collapsed="false">
      <c r="A21" s="18" t="s">
        <v>42</v>
      </c>
      <c r="B21" s="18"/>
      <c r="C21" s="18"/>
    </row>
    <row r="22" customFormat="false" ht="12.8" hidden="false" customHeight="false" outlineLevel="0" collapsed="false">
      <c r="A22" s="4" t="n">
        <v>0</v>
      </c>
      <c r="B22" s="4" t="n">
        <v>23</v>
      </c>
      <c r="C22" s="4" t="n">
        <v>26</v>
      </c>
    </row>
    <row r="23" customFormat="false" ht="12.8" hidden="false" customHeight="false" outlineLevel="0" collapsed="false">
      <c r="A23" s="11" t="n">
        <v>1</v>
      </c>
      <c r="B23" s="11" t="n">
        <v>2</v>
      </c>
      <c r="C23" s="11" t="n">
        <v>3</v>
      </c>
    </row>
  </sheetData>
  <mergeCells count="3">
    <mergeCell ref="A1:F1"/>
    <mergeCell ref="A11:D11"/>
    <mergeCell ref="A21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2021-02-04T14:16:45Z</dcterms:created>
  <dc:creator>Max Strasser</dc:creator>
  <dc:description/>
  <dc:language>de-AT</dc:language>
  <cp:lastModifiedBy>Max Strasser</cp:lastModifiedBy>
  <dcterms:modified xsi:type="dcterms:W3CDTF">2021-02-25T10:26:10Z</dcterms:modified>
  <cp:revision>8</cp:revision>
  <dc:subject/>
  <dc:title/>
</cp:coreProperties>
</file>