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0380" yWindow="0" windowWidth="9860" windowHeight="7230" firstSheet="4" activeTab="4"/>
  </bookViews>
  <sheets>
    <sheet name="DataFigure1" sheetId="1" state="hidden" r:id="rId1"/>
    <sheet name="DataFigure2" sheetId="3" state="hidden" r:id="rId2"/>
    <sheet name="gak1" sheetId="4" state="hidden" r:id="rId3"/>
    <sheet name="speedUp_heur" sheetId="6" state="hidden" r:id="rId4"/>
    <sheet name="readme" sheetId="19" r:id="rId5"/>
    <sheet name="mx_95%_raw" sheetId="11" r:id="rId6"/>
    <sheet name="eff_95%" sheetId="18" r:id="rId7"/>
    <sheet name="speedUp_bench_95%_toOne" sheetId="12" state="hidden" r:id="rId8"/>
    <sheet name="speedUp_bench_95%_toNearest" sheetId="5" state="hidden" r:id="rId9"/>
    <sheet name="speedUp_bench_90%_raw" sheetId="13" state="hidden" r:id="rId10"/>
    <sheet name="speedUp_bench_90%_toOne" sheetId="14" state="hidden" r:id="rId11"/>
    <sheet name="speedUp_bench_90%_toNearest" sheetId="9" state="hidden" r:id="rId12"/>
    <sheet name="speedUp_bench_99%_raw" sheetId="15" state="hidden" r:id="rId13"/>
    <sheet name="speedUp_bench_99%_toOne" sheetId="16" state="hidden" r:id="rId14"/>
    <sheet name="speedUp_bench_99%_toNearest" sheetId="10" state="hidden" r:id="rId15"/>
    <sheet name="GNLMSCE" sheetId="8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8" l="1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O19" i="18"/>
  <c r="J19" i="18"/>
  <c r="I19" i="18"/>
  <c r="J18" i="18"/>
  <c r="I18" i="18"/>
  <c r="J17" i="18"/>
  <c r="I17" i="18"/>
  <c r="J16" i="18"/>
  <c r="I16" i="18"/>
  <c r="J15" i="18"/>
  <c r="I15" i="18"/>
  <c r="P14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O2" i="18"/>
  <c r="K1" i="18" s="1"/>
  <c r="O1" i="18"/>
  <c r="J2" i="18" s="1"/>
  <c r="J1" i="18" l="1"/>
  <c r="K2" i="18"/>
  <c r="P34" i="18"/>
  <c r="P13" i="18"/>
  <c r="P28" i="18"/>
  <c r="P49" i="18"/>
  <c r="O24" i="18" l="1"/>
  <c r="U24" i="18" s="1"/>
  <c r="P12" i="18"/>
  <c r="V12" i="18" s="1"/>
  <c r="O9" i="18"/>
  <c r="P32" i="18"/>
  <c r="V32" i="18" s="1"/>
  <c r="O27" i="18"/>
  <c r="P52" i="18"/>
  <c r="O44" i="18"/>
  <c r="P30" i="18"/>
  <c r="P11" i="18"/>
  <c r="O10" i="18"/>
  <c r="P31" i="18"/>
  <c r="P24" i="18"/>
  <c r="O42" i="18"/>
  <c r="P45" i="18"/>
  <c r="P33" i="18"/>
  <c r="P17" i="18"/>
  <c r="S17" i="18" s="1"/>
  <c r="O13" i="18"/>
  <c r="P27" i="18"/>
  <c r="V28" i="18" s="1"/>
  <c r="P9" i="18"/>
  <c r="O7" i="18"/>
  <c r="O31" i="18"/>
  <c r="P7" i="18"/>
  <c r="O11" i="18"/>
  <c r="O22" i="18"/>
  <c r="O32" i="18"/>
  <c r="U32" i="18" s="1"/>
  <c r="O37" i="18"/>
  <c r="P21" i="18"/>
  <c r="O25" i="18"/>
  <c r="R25" i="18" s="1"/>
  <c r="O33" i="18"/>
  <c r="P39" i="18"/>
  <c r="P25" i="18"/>
  <c r="O17" i="18"/>
  <c r="P43" i="18"/>
  <c r="P44" i="18"/>
  <c r="V44" i="18" s="1"/>
  <c r="O48" i="18"/>
  <c r="O49" i="18"/>
  <c r="P48" i="18"/>
  <c r="O36" i="18"/>
  <c r="U36" i="18" s="1"/>
  <c r="P15" i="18"/>
  <c r="S15" i="18" s="1"/>
  <c r="O23" i="18"/>
  <c r="O20" i="18"/>
  <c r="U20" i="18" s="1"/>
  <c r="O6" i="18"/>
  <c r="P18" i="18"/>
  <c r="O30" i="18"/>
  <c r="O39" i="18"/>
  <c r="P23" i="18"/>
  <c r="P37" i="18"/>
  <c r="S37" i="18" s="1"/>
  <c r="O41" i="18"/>
  <c r="O15" i="18"/>
  <c r="P51" i="18"/>
  <c r="O46" i="18"/>
  <c r="P46" i="18"/>
  <c r="O51" i="18"/>
  <c r="P35" i="18"/>
  <c r="S35" i="18" s="1"/>
  <c r="O14" i="18"/>
  <c r="S49" i="18"/>
  <c r="O29" i="18"/>
  <c r="P6" i="18"/>
  <c r="P20" i="18"/>
  <c r="P36" i="18"/>
  <c r="O40" i="18"/>
  <c r="U40" i="18" s="1"/>
  <c r="O28" i="18"/>
  <c r="U28" i="18" s="1"/>
  <c r="P38" i="18"/>
  <c r="O43" i="18"/>
  <c r="O47" i="18"/>
  <c r="P47" i="18"/>
  <c r="P53" i="18"/>
  <c r="P10" i="18"/>
  <c r="S13" i="18" s="1"/>
  <c r="O21" i="18"/>
  <c r="P16" i="18"/>
  <c r="P26" i="18"/>
  <c r="S28" i="18" s="1"/>
  <c r="P19" i="18"/>
  <c r="P8" i="18"/>
  <c r="O18" i="18"/>
  <c r="R19" i="18" s="1"/>
  <c r="P41" i="18"/>
  <c r="S41" i="18" s="1"/>
  <c r="O8" i="18"/>
  <c r="U8" i="18" s="1"/>
  <c r="O12" i="18"/>
  <c r="U12" i="18" s="1"/>
  <c r="P29" i="18"/>
  <c r="O35" i="18"/>
  <c r="O38" i="18"/>
  <c r="P22" i="18"/>
  <c r="O26" i="18"/>
  <c r="O34" i="18"/>
  <c r="P40" i="18"/>
  <c r="O16" i="18"/>
  <c r="U16" i="18" s="1"/>
  <c r="P42" i="18"/>
  <c r="P50" i="18"/>
  <c r="O45" i="18"/>
  <c r="O53" i="18"/>
  <c r="O52" i="18"/>
  <c r="U52" i="18" s="1"/>
  <c r="O50" i="18"/>
  <c r="AJ96" i="10"/>
  <c r="AJ95" i="10"/>
  <c r="AJ94" i="10"/>
  <c r="AI83" i="10"/>
  <c r="AI82" i="10"/>
  <c r="AH72" i="10"/>
  <c r="AH71" i="10"/>
  <c r="AH70" i="10"/>
  <c r="AF53" i="10"/>
  <c r="M53" i="10"/>
  <c r="Y53" i="10" s="1"/>
  <c r="AB53" i="10" s="1"/>
  <c r="L53" i="10"/>
  <c r="AD53" i="10" s="1"/>
  <c r="J53" i="10"/>
  <c r="AX52" i="10"/>
  <c r="AF52" i="10"/>
  <c r="M52" i="10"/>
  <c r="AE52" i="10" s="1"/>
  <c r="L52" i="10"/>
  <c r="AD52" i="10" s="1"/>
  <c r="J52" i="10"/>
  <c r="AF51" i="10"/>
  <c r="AE51" i="10"/>
  <c r="M51" i="10"/>
  <c r="Y51" i="10" s="1"/>
  <c r="AB51" i="10" s="1"/>
  <c r="L51" i="10"/>
  <c r="AD51" i="10" s="1"/>
  <c r="J51" i="10"/>
  <c r="AF50" i="10"/>
  <c r="M50" i="10"/>
  <c r="L50" i="10"/>
  <c r="J50" i="10"/>
  <c r="AF49" i="10"/>
  <c r="M49" i="10"/>
  <c r="AE49" i="10" s="1"/>
  <c r="L49" i="10"/>
  <c r="AD49" i="10" s="1"/>
  <c r="J49" i="10"/>
  <c r="AX48" i="10"/>
  <c r="AF48" i="10"/>
  <c r="M48" i="10"/>
  <c r="Y48" i="10" s="1"/>
  <c r="AB48" i="10" s="1"/>
  <c r="L48" i="10"/>
  <c r="AD48" i="10" s="1"/>
  <c r="J48" i="10"/>
  <c r="AF47" i="10"/>
  <c r="M47" i="10"/>
  <c r="AE47" i="10" s="1"/>
  <c r="AI47" i="10" s="1"/>
  <c r="L47" i="10"/>
  <c r="J47" i="10"/>
  <c r="AF46" i="10"/>
  <c r="M46" i="10"/>
  <c r="Y46" i="10" s="1"/>
  <c r="AB46" i="10" s="1"/>
  <c r="L46" i="10"/>
  <c r="AD46" i="10" s="1"/>
  <c r="J46" i="10"/>
  <c r="AF45" i="10"/>
  <c r="M45" i="10"/>
  <c r="Y45" i="10" s="1"/>
  <c r="AB45" i="10" s="1"/>
  <c r="L45" i="10"/>
  <c r="J45" i="10"/>
  <c r="AX44" i="10"/>
  <c r="AF44" i="10"/>
  <c r="AE44" i="10"/>
  <c r="M44" i="10"/>
  <c r="Y44" i="10" s="1"/>
  <c r="AB44" i="10" s="1"/>
  <c r="L44" i="10"/>
  <c r="J44" i="10"/>
  <c r="AF43" i="10"/>
  <c r="M43" i="10"/>
  <c r="AE43" i="10" s="1"/>
  <c r="L43" i="10"/>
  <c r="AD43" i="10" s="1"/>
  <c r="J43" i="10"/>
  <c r="AF42" i="10"/>
  <c r="M42" i="10"/>
  <c r="L42" i="10"/>
  <c r="J42" i="10"/>
  <c r="AF41" i="10"/>
  <c r="M41" i="10"/>
  <c r="AE41" i="10" s="1"/>
  <c r="L41" i="10"/>
  <c r="AD41" i="10" s="1"/>
  <c r="J41" i="10"/>
  <c r="AX40" i="10"/>
  <c r="AF40" i="10"/>
  <c r="M40" i="10"/>
  <c r="L40" i="10"/>
  <c r="X40" i="10" s="1"/>
  <c r="AA40" i="10" s="1"/>
  <c r="J40" i="10"/>
  <c r="AF39" i="10"/>
  <c r="M39" i="10"/>
  <c r="AE39" i="10" s="1"/>
  <c r="L39" i="10"/>
  <c r="J39" i="10"/>
  <c r="AF38" i="10"/>
  <c r="M38" i="10"/>
  <c r="L38" i="10"/>
  <c r="J38" i="10"/>
  <c r="AF37" i="10"/>
  <c r="M37" i="10"/>
  <c r="AE37" i="10" s="1"/>
  <c r="L37" i="10"/>
  <c r="J37" i="10"/>
  <c r="AX36" i="10"/>
  <c r="AF36" i="10"/>
  <c r="M36" i="10"/>
  <c r="Y36" i="10" s="1"/>
  <c r="AB36" i="10" s="1"/>
  <c r="L36" i="10"/>
  <c r="X36" i="10" s="1"/>
  <c r="AA36" i="10" s="1"/>
  <c r="J36" i="10"/>
  <c r="AT35" i="10"/>
  <c r="AF35" i="10"/>
  <c r="M35" i="10"/>
  <c r="AE35" i="10" s="1"/>
  <c r="L35" i="10"/>
  <c r="AD35" i="10" s="1"/>
  <c r="J35" i="10"/>
  <c r="AT34" i="10"/>
  <c r="AF34" i="10"/>
  <c r="M34" i="10"/>
  <c r="Y34" i="10" s="1"/>
  <c r="AB34" i="10" s="1"/>
  <c r="L34" i="10"/>
  <c r="X34" i="10" s="1"/>
  <c r="AA34" i="10" s="1"/>
  <c r="J34" i="10"/>
  <c r="AF33" i="10"/>
  <c r="M33" i="10"/>
  <c r="AE33" i="10" s="1"/>
  <c r="L33" i="10"/>
  <c r="AD33" i="10" s="1"/>
  <c r="J33" i="10"/>
  <c r="AX32" i="10"/>
  <c r="AO32" i="10"/>
  <c r="AF32" i="10"/>
  <c r="M32" i="10"/>
  <c r="AE32" i="10" s="1"/>
  <c r="L32" i="10"/>
  <c r="X32" i="10" s="1"/>
  <c r="AA32" i="10" s="1"/>
  <c r="J32" i="10"/>
  <c r="AO31" i="10"/>
  <c r="AF31" i="10"/>
  <c r="M31" i="10"/>
  <c r="Y31" i="10" s="1"/>
  <c r="AB31" i="10" s="1"/>
  <c r="L31" i="10"/>
  <c r="AD31" i="10" s="1"/>
  <c r="J31" i="10"/>
  <c r="AF30" i="10"/>
  <c r="M30" i="10"/>
  <c r="L30" i="10"/>
  <c r="AD30" i="10" s="1"/>
  <c r="J30" i="10"/>
  <c r="AF29" i="10"/>
  <c r="M29" i="10"/>
  <c r="Y29" i="10" s="1"/>
  <c r="AB29" i="10" s="1"/>
  <c r="L29" i="10"/>
  <c r="AD29" i="10" s="1"/>
  <c r="J29" i="10"/>
  <c r="AX28" i="10"/>
  <c r="AF28" i="10"/>
  <c r="M28" i="10"/>
  <c r="AE28" i="10" s="1"/>
  <c r="L28" i="10"/>
  <c r="J28" i="10"/>
  <c r="AF27" i="10"/>
  <c r="M27" i="10"/>
  <c r="AE27" i="10" s="1"/>
  <c r="L27" i="10"/>
  <c r="X27" i="10" s="1"/>
  <c r="AA27" i="10" s="1"/>
  <c r="J27" i="10"/>
  <c r="AF26" i="10"/>
  <c r="M26" i="10"/>
  <c r="AE26" i="10" s="1"/>
  <c r="L26" i="10"/>
  <c r="AD26" i="10" s="1"/>
  <c r="J26" i="10"/>
  <c r="AF25" i="10"/>
  <c r="M25" i="10"/>
  <c r="AE25" i="10" s="1"/>
  <c r="L25" i="10"/>
  <c r="J25" i="10"/>
  <c r="AX24" i="10"/>
  <c r="AF24" i="10"/>
  <c r="AE24" i="10"/>
  <c r="AI24" i="10" s="1"/>
  <c r="M24" i="10"/>
  <c r="Y24" i="10" s="1"/>
  <c r="AB24" i="10" s="1"/>
  <c r="L24" i="10"/>
  <c r="AD24" i="10" s="1"/>
  <c r="AH24" i="10" s="1"/>
  <c r="J24" i="10"/>
  <c r="AF23" i="10"/>
  <c r="M23" i="10"/>
  <c r="AE23" i="10" s="1"/>
  <c r="L23" i="10"/>
  <c r="X23" i="10" s="1"/>
  <c r="AA23" i="10" s="1"/>
  <c r="J23" i="10"/>
  <c r="AF22" i="10"/>
  <c r="M22" i="10"/>
  <c r="L22" i="10"/>
  <c r="X22" i="10" s="1"/>
  <c r="AA22" i="10" s="1"/>
  <c r="J22" i="10"/>
  <c r="AF21" i="10"/>
  <c r="M21" i="10"/>
  <c r="AE21" i="10" s="1"/>
  <c r="L21" i="10"/>
  <c r="X21" i="10" s="1"/>
  <c r="AA21" i="10" s="1"/>
  <c r="J21" i="10"/>
  <c r="AX20" i="10"/>
  <c r="AF20" i="10"/>
  <c r="M20" i="10"/>
  <c r="L20" i="10"/>
  <c r="AD20" i="10" s="1"/>
  <c r="J20" i="10"/>
  <c r="AF19" i="10"/>
  <c r="M19" i="10"/>
  <c r="Y19" i="10" s="1"/>
  <c r="AB19" i="10" s="1"/>
  <c r="L19" i="10"/>
  <c r="AD19" i="10" s="1"/>
  <c r="J19" i="10"/>
  <c r="AF18" i="10"/>
  <c r="M18" i="10"/>
  <c r="Y18" i="10" s="1"/>
  <c r="AB18" i="10" s="1"/>
  <c r="L18" i="10"/>
  <c r="AD18" i="10" s="1"/>
  <c r="J18" i="10"/>
  <c r="AF17" i="10"/>
  <c r="M17" i="10"/>
  <c r="L17" i="10"/>
  <c r="AD17" i="10" s="1"/>
  <c r="J17" i="10"/>
  <c r="AX16" i="10"/>
  <c r="AF16" i="10"/>
  <c r="AH16" i="10" s="1"/>
  <c r="M16" i="10"/>
  <c r="AE16" i="10" s="1"/>
  <c r="L16" i="10"/>
  <c r="AD16" i="10" s="1"/>
  <c r="J16" i="10"/>
  <c r="AF15" i="10"/>
  <c r="M15" i="10"/>
  <c r="AE15" i="10" s="1"/>
  <c r="L15" i="10"/>
  <c r="J15" i="10"/>
  <c r="AF14" i="10"/>
  <c r="M14" i="10"/>
  <c r="AE14" i="10" s="1"/>
  <c r="L14" i="10"/>
  <c r="J14" i="10"/>
  <c r="AF13" i="10"/>
  <c r="X13" i="10"/>
  <c r="AA13" i="10" s="1"/>
  <c r="M13" i="10"/>
  <c r="AE13" i="10" s="1"/>
  <c r="L13" i="10"/>
  <c r="AD13" i="10" s="1"/>
  <c r="J13" i="10"/>
  <c r="AX12" i="10"/>
  <c r="AF12" i="10"/>
  <c r="M12" i="10"/>
  <c r="Y12" i="10" s="1"/>
  <c r="AB12" i="10" s="1"/>
  <c r="L12" i="10"/>
  <c r="AD12" i="10" s="1"/>
  <c r="J12" i="10"/>
  <c r="AF11" i="10"/>
  <c r="M11" i="10"/>
  <c r="L11" i="10"/>
  <c r="AD11" i="10" s="1"/>
  <c r="AH11" i="10" s="1"/>
  <c r="J11" i="10"/>
  <c r="AF10" i="10"/>
  <c r="M10" i="10"/>
  <c r="AE10" i="10" s="1"/>
  <c r="L10" i="10"/>
  <c r="AD10" i="10" s="1"/>
  <c r="AH10" i="10" s="1"/>
  <c r="J10" i="10"/>
  <c r="AF9" i="10"/>
  <c r="M9" i="10"/>
  <c r="AE9" i="10" s="1"/>
  <c r="L9" i="10"/>
  <c r="AD9" i="10" s="1"/>
  <c r="J9" i="10"/>
  <c r="AF8" i="10"/>
  <c r="M8" i="10"/>
  <c r="AE8" i="10" s="1"/>
  <c r="L8" i="10"/>
  <c r="AD8" i="10" s="1"/>
  <c r="J8" i="10"/>
  <c r="AX7" i="10"/>
  <c r="AF7" i="10"/>
  <c r="X7" i="10"/>
  <c r="AA7" i="10" s="1"/>
  <c r="M7" i="10"/>
  <c r="AE7" i="10" s="1"/>
  <c r="L7" i="10"/>
  <c r="AD7" i="10" s="1"/>
  <c r="J7" i="10"/>
  <c r="AF6" i="10"/>
  <c r="M6" i="10"/>
  <c r="AE6" i="10" s="1"/>
  <c r="L6" i="10"/>
  <c r="AD6" i="10" s="1"/>
  <c r="J6" i="10"/>
  <c r="R2" i="10"/>
  <c r="N2" i="10" s="1"/>
  <c r="R1" i="10"/>
  <c r="AJ96" i="16"/>
  <c r="AJ95" i="16"/>
  <c r="AJ94" i="16"/>
  <c r="AI83" i="16"/>
  <c r="AI82" i="16"/>
  <c r="AH72" i="16"/>
  <c r="AH71" i="16"/>
  <c r="AH70" i="16"/>
  <c r="AF53" i="16"/>
  <c r="M53" i="16"/>
  <c r="Y53" i="16" s="1"/>
  <c r="AB53" i="16" s="1"/>
  <c r="L53" i="16"/>
  <c r="J53" i="16"/>
  <c r="AX52" i="16"/>
  <c r="AF52" i="16"/>
  <c r="M52" i="16"/>
  <c r="L52" i="16"/>
  <c r="AD52" i="16" s="1"/>
  <c r="J52" i="16"/>
  <c r="AF51" i="16"/>
  <c r="M51" i="16"/>
  <c r="Y51" i="16" s="1"/>
  <c r="AB51" i="16" s="1"/>
  <c r="L51" i="16"/>
  <c r="X51" i="16" s="1"/>
  <c r="J51" i="16"/>
  <c r="AF50" i="16"/>
  <c r="AE50" i="16"/>
  <c r="M50" i="16"/>
  <c r="Y50" i="16" s="1"/>
  <c r="AB50" i="16" s="1"/>
  <c r="L50" i="16"/>
  <c r="AD50" i="16" s="1"/>
  <c r="J50" i="16"/>
  <c r="AF49" i="16"/>
  <c r="M49" i="16"/>
  <c r="AE49" i="16" s="1"/>
  <c r="L49" i="16"/>
  <c r="X49" i="16" s="1"/>
  <c r="J49" i="16"/>
  <c r="AX48" i="16"/>
  <c r="AF48" i="16"/>
  <c r="M48" i="16"/>
  <c r="Y48" i="16" s="1"/>
  <c r="AB48" i="16" s="1"/>
  <c r="L48" i="16"/>
  <c r="J48" i="16"/>
  <c r="AF47" i="16"/>
  <c r="M47" i="16"/>
  <c r="L47" i="16"/>
  <c r="X47" i="16" s="1"/>
  <c r="J47" i="16"/>
  <c r="AF46" i="16"/>
  <c r="M46" i="16"/>
  <c r="Y46" i="16" s="1"/>
  <c r="AB46" i="16" s="1"/>
  <c r="L46" i="16"/>
  <c r="AD46" i="16" s="1"/>
  <c r="J46" i="16"/>
  <c r="AF45" i="16"/>
  <c r="M45" i="16"/>
  <c r="Y45" i="16" s="1"/>
  <c r="AB45" i="16" s="1"/>
  <c r="L45" i="16"/>
  <c r="J45" i="16"/>
  <c r="AX44" i="16"/>
  <c r="AF44" i="16"/>
  <c r="M44" i="16"/>
  <c r="Y44" i="16" s="1"/>
  <c r="AB44" i="16" s="1"/>
  <c r="L44" i="16"/>
  <c r="X44" i="16" s="1"/>
  <c r="J44" i="16"/>
  <c r="AF43" i="16"/>
  <c r="M43" i="16"/>
  <c r="AE43" i="16" s="1"/>
  <c r="L43" i="16"/>
  <c r="J43" i="16"/>
  <c r="AF42" i="16"/>
  <c r="M42" i="16"/>
  <c r="L42" i="16"/>
  <c r="AD42" i="16" s="1"/>
  <c r="AH42" i="16" s="1"/>
  <c r="J42" i="16"/>
  <c r="AF41" i="16"/>
  <c r="M41" i="16"/>
  <c r="AE41" i="16" s="1"/>
  <c r="L41" i="16"/>
  <c r="AD41" i="16" s="1"/>
  <c r="J41" i="16"/>
  <c r="AX40" i="16"/>
  <c r="AF40" i="16"/>
  <c r="M40" i="16"/>
  <c r="L40" i="16"/>
  <c r="J40" i="16"/>
  <c r="AF39" i="16"/>
  <c r="M39" i="16"/>
  <c r="L39" i="16"/>
  <c r="AD39" i="16" s="1"/>
  <c r="J39" i="16"/>
  <c r="AF38" i="16"/>
  <c r="M38" i="16"/>
  <c r="L38" i="16"/>
  <c r="J38" i="16"/>
  <c r="AF37" i="16"/>
  <c r="M37" i="16"/>
  <c r="Y37" i="16" s="1"/>
  <c r="AB37" i="16" s="1"/>
  <c r="L37" i="16"/>
  <c r="AD37" i="16" s="1"/>
  <c r="J37" i="16"/>
  <c r="AX36" i="16"/>
  <c r="AF36" i="16"/>
  <c r="M36" i="16"/>
  <c r="AE36" i="16" s="1"/>
  <c r="L36" i="16"/>
  <c r="AD36" i="16" s="1"/>
  <c r="J36" i="16"/>
  <c r="AT35" i="16"/>
  <c r="AF35" i="16"/>
  <c r="M35" i="16"/>
  <c r="AE35" i="16" s="1"/>
  <c r="L35" i="16"/>
  <c r="AD35" i="16" s="1"/>
  <c r="J35" i="16"/>
  <c r="AT34" i="16"/>
  <c r="AF34" i="16"/>
  <c r="M34" i="16"/>
  <c r="AE34" i="16" s="1"/>
  <c r="L34" i="16"/>
  <c r="J34" i="16"/>
  <c r="AF33" i="16"/>
  <c r="M33" i="16"/>
  <c r="AE33" i="16" s="1"/>
  <c r="L33" i="16"/>
  <c r="X33" i="16" s="1"/>
  <c r="AA33" i="16" s="1"/>
  <c r="J33" i="16"/>
  <c r="AX32" i="16"/>
  <c r="AO32" i="16"/>
  <c r="AF32" i="16"/>
  <c r="M32" i="16"/>
  <c r="AE32" i="16" s="1"/>
  <c r="L32" i="16"/>
  <c r="AD32" i="16" s="1"/>
  <c r="J32" i="16"/>
  <c r="AO31" i="16"/>
  <c r="AF31" i="16"/>
  <c r="M31" i="16"/>
  <c r="AE31" i="16" s="1"/>
  <c r="L31" i="16"/>
  <c r="AD31" i="16" s="1"/>
  <c r="J31" i="16"/>
  <c r="AF30" i="16"/>
  <c r="M30" i="16"/>
  <c r="L30" i="16"/>
  <c r="AD30" i="16" s="1"/>
  <c r="J30" i="16"/>
  <c r="AF29" i="16"/>
  <c r="M29" i="16"/>
  <c r="AE29" i="16" s="1"/>
  <c r="L29" i="16"/>
  <c r="AD29" i="16" s="1"/>
  <c r="J29" i="16"/>
  <c r="AX28" i="16"/>
  <c r="AF28" i="16"/>
  <c r="M28" i="16"/>
  <c r="AE28" i="16" s="1"/>
  <c r="L28" i="16"/>
  <c r="X28" i="16" s="1"/>
  <c r="AA28" i="16" s="1"/>
  <c r="J28" i="16"/>
  <c r="AF27" i="16"/>
  <c r="M27" i="16"/>
  <c r="AE27" i="16" s="1"/>
  <c r="L27" i="16"/>
  <c r="X27" i="16" s="1"/>
  <c r="AA27" i="16" s="1"/>
  <c r="J27" i="16"/>
  <c r="AF26" i="16"/>
  <c r="M26" i="16"/>
  <c r="L26" i="16"/>
  <c r="J26" i="16"/>
  <c r="AF25" i="16"/>
  <c r="M25" i="16"/>
  <c r="AE25" i="16" s="1"/>
  <c r="L25" i="16"/>
  <c r="AD25" i="16" s="1"/>
  <c r="J25" i="16"/>
  <c r="AX24" i="16"/>
  <c r="AF24" i="16"/>
  <c r="M24" i="16"/>
  <c r="AE24" i="16" s="1"/>
  <c r="L24" i="16"/>
  <c r="J24" i="16"/>
  <c r="AF23" i="16"/>
  <c r="M23" i="16"/>
  <c r="AE23" i="16" s="1"/>
  <c r="L23" i="16"/>
  <c r="J23" i="16"/>
  <c r="AF22" i="16"/>
  <c r="M22" i="16"/>
  <c r="AE22" i="16" s="1"/>
  <c r="L22" i="16"/>
  <c r="J22" i="16"/>
  <c r="AF21" i="16"/>
  <c r="M21" i="16"/>
  <c r="AE21" i="16" s="1"/>
  <c r="AI21" i="16" s="1"/>
  <c r="L21" i="16"/>
  <c r="J21" i="16"/>
  <c r="AX20" i="16"/>
  <c r="AF20" i="16"/>
  <c r="M20" i="16"/>
  <c r="Y20" i="16" s="1"/>
  <c r="AB20" i="16" s="1"/>
  <c r="L20" i="16"/>
  <c r="AD20" i="16" s="1"/>
  <c r="J20" i="16"/>
  <c r="AF19" i="16"/>
  <c r="AE19" i="16"/>
  <c r="M19" i="16"/>
  <c r="Y19" i="16" s="1"/>
  <c r="AB19" i="16" s="1"/>
  <c r="L19" i="16"/>
  <c r="AD19" i="16" s="1"/>
  <c r="J19" i="16"/>
  <c r="AF18" i="16"/>
  <c r="AD18" i="16"/>
  <c r="AH18" i="16" s="1"/>
  <c r="X18" i="16"/>
  <c r="AA18" i="16" s="1"/>
  <c r="M18" i="16"/>
  <c r="L18" i="16"/>
  <c r="J18" i="16"/>
  <c r="AF17" i="16"/>
  <c r="M17" i="16"/>
  <c r="AE17" i="16" s="1"/>
  <c r="L17" i="16"/>
  <c r="AD17" i="16" s="1"/>
  <c r="J17" i="16"/>
  <c r="AX16" i="16"/>
  <c r="AH16" i="16"/>
  <c r="AF16" i="16"/>
  <c r="M16" i="16"/>
  <c r="AE16" i="16" s="1"/>
  <c r="L16" i="16"/>
  <c r="AD16" i="16" s="1"/>
  <c r="J16" i="16"/>
  <c r="AF15" i="16"/>
  <c r="M15" i="16"/>
  <c r="AE15" i="16" s="1"/>
  <c r="L15" i="16"/>
  <c r="AD15" i="16" s="1"/>
  <c r="J15" i="16"/>
  <c r="AF14" i="16"/>
  <c r="M14" i="16"/>
  <c r="L14" i="16"/>
  <c r="AD14" i="16" s="1"/>
  <c r="J14" i="16"/>
  <c r="AF13" i="16"/>
  <c r="M13" i="16"/>
  <c r="L13" i="16"/>
  <c r="AD13" i="16" s="1"/>
  <c r="J13" i="16"/>
  <c r="AX12" i="16"/>
  <c r="AF12" i="16"/>
  <c r="M12" i="16"/>
  <c r="AE12" i="16" s="1"/>
  <c r="L12" i="16"/>
  <c r="AD12" i="16" s="1"/>
  <c r="J12" i="16"/>
  <c r="AF11" i="16"/>
  <c r="M11" i="16"/>
  <c r="AE11" i="16" s="1"/>
  <c r="L11" i="16"/>
  <c r="AD11" i="16" s="1"/>
  <c r="J11" i="16"/>
  <c r="AF10" i="16"/>
  <c r="M10" i="16"/>
  <c r="AE10" i="16" s="1"/>
  <c r="L10" i="16"/>
  <c r="J10" i="16"/>
  <c r="AF9" i="16"/>
  <c r="M9" i="16"/>
  <c r="AE9" i="16" s="1"/>
  <c r="L9" i="16"/>
  <c r="AD9" i="16" s="1"/>
  <c r="J9" i="16"/>
  <c r="AF8" i="16"/>
  <c r="M8" i="16"/>
  <c r="AE8" i="16" s="1"/>
  <c r="L8" i="16"/>
  <c r="AD8" i="16" s="1"/>
  <c r="J8" i="16"/>
  <c r="AX7" i="16"/>
  <c r="AF7" i="16"/>
  <c r="M7" i="16"/>
  <c r="AE7" i="16" s="1"/>
  <c r="L7" i="16"/>
  <c r="AD7" i="16" s="1"/>
  <c r="J7" i="16"/>
  <c r="AF6" i="16"/>
  <c r="M6" i="16"/>
  <c r="AE6" i="16" s="1"/>
  <c r="L6" i="16"/>
  <c r="J6" i="16"/>
  <c r="R2" i="16"/>
  <c r="R1" i="16"/>
  <c r="M2" i="16" s="1"/>
  <c r="AJ96" i="15"/>
  <c r="AJ95" i="15"/>
  <c r="AJ94" i="15"/>
  <c r="AI83" i="15"/>
  <c r="AI82" i="15"/>
  <c r="AH72" i="15"/>
  <c r="AH71" i="15"/>
  <c r="AH70" i="15"/>
  <c r="AF53" i="15"/>
  <c r="M53" i="15"/>
  <c r="L53" i="15"/>
  <c r="J53" i="15"/>
  <c r="AX52" i="15"/>
  <c r="AF52" i="15"/>
  <c r="M52" i="15"/>
  <c r="Y52" i="15" s="1"/>
  <c r="AB52" i="15" s="1"/>
  <c r="L52" i="15"/>
  <c r="J52" i="15"/>
  <c r="AF51" i="15"/>
  <c r="M51" i="15"/>
  <c r="Y51" i="15" s="1"/>
  <c r="AB51" i="15" s="1"/>
  <c r="L51" i="15"/>
  <c r="J51" i="15"/>
  <c r="AF50" i="15"/>
  <c r="M50" i="15"/>
  <c r="Y50" i="15" s="1"/>
  <c r="AB50" i="15" s="1"/>
  <c r="L50" i="15"/>
  <c r="J50" i="15"/>
  <c r="AF49" i="15"/>
  <c r="M49" i="15"/>
  <c r="AE49" i="15" s="1"/>
  <c r="L49" i="15"/>
  <c r="AD49" i="15" s="1"/>
  <c r="J49" i="15"/>
  <c r="AX48" i="15"/>
  <c r="AF48" i="15"/>
  <c r="AE48" i="15"/>
  <c r="M48" i="15"/>
  <c r="Y48" i="15" s="1"/>
  <c r="AB48" i="15" s="1"/>
  <c r="L48" i="15"/>
  <c r="J48" i="15"/>
  <c r="AF47" i="15"/>
  <c r="M47" i="15"/>
  <c r="AE47" i="15" s="1"/>
  <c r="L47" i="15"/>
  <c r="X47" i="15" s="1"/>
  <c r="J47" i="15"/>
  <c r="AF46" i="15"/>
  <c r="M46" i="15"/>
  <c r="L46" i="15"/>
  <c r="AD46" i="15" s="1"/>
  <c r="J46" i="15"/>
  <c r="AF45" i="15"/>
  <c r="M45" i="15"/>
  <c r="Y45" i="15" s="1"/>
  <c r="AB45" i="15" s="1"/>
  <c r="L45" i="15"/>
  <c r="J45" i="15"/>
  <c r="AX44" i="15"/>
  <c r="AF44" i="15"/>
  <c r="M44" i="15"/>
  <c r="L44" i="15"/>
  <c r="X44" i="15" s="1"/>
  <c r="J44" i="15"/>
  <c r="AF43" i="15"/>
  <c r="M43" i="15"/>
  <c r="AE43" i="15" s="1"/>
  <c r="L43" i="15"/>
  <c r="J43" i="15"/>
  <c r="AF42" i="15"/>
  <c r="M42" i="15"/>
  <c r="L42" i="15"/>
  <c r="J42" i="15"/>
  <c r="AF41" i="15"/>
  <c r="Y41" i="15"/>
  <c r="AB41" i="15" s="1"/>
  <c r="M41" i="15"/>
  <c r="AE41" i="15" s="1"/>
  <c r="L41" i="15"/>
  <c r="J41" i="15"/>
  <c r="AX40" i="15"/>
  <c r="AF40" i="15"/>
  <c r="M40" i="15"/>
  <c r="L40" i="15"/>
  <c r="J40" i="15"/>
  <c r="AF39" i="15"/>
  <c r="M39" i="15"/>
  <c r="L39" i="15"/>
  <c r="J39" i="15"/>
  <c r="AF38" i="15"/>
  <c r="M38" i="15"/>
  <c r="L38" i="15"/>
  <c r="AD38" i="15" s="1"/>
  <c r="AH38" i="15" s="1"/>
  <c r="J38" i="15"/>
  <c r="AF37" i="15"/>
  <c r="M37" i="15"/>
  <c r="AE37" i="15" s="1"/>
  <c r="L37" i="15"/>
  <c r="AD37" i="15" s="1"/>
  <c r="J37" i="15"/>
  <c r="AX36" i="15"/>
  <c r="AF36" i="15"/>
  <c r="M36" i="15"/>
  <c r="AE36" i="15" s="1"/>
  <c r="AI36" i="15" s="1"/>
  <c r="L36" i="15"/>
  <c r="J36" i="15"/>
  <c r="AT35" i="15"/>
  <c r="AF35" i="15"/>
  <c r="M35" i="15"/>
  <c r="AE35" i="15" s="1"/>
  <c r="L35" i="15"/>
  <c r="X35" i="15" s="1"/>
  <c r="AA35" i="15" s="1"/>
  <c r="J35" i="15"/>
  <c r="AT34" i="15"/>
  <c r="AF34" i="15"/>
  <c r="M34" i="15"/>
  <c r="L34" i="15"/>
  <c r="J34" i="15"/>
  <c r="AF33" i="15"/>
  <c r="M33" i="15"/>
  <c r="L33" i="15"/>
  <c r="AD33" i="15" s="1"/>
  <c r="J33" i="15"/>
  <c r="AX32" i="15"/>
  <c r="AO32" i="15"/>
  <c r="AF32" i="15"/>
  <c r="M32" i="15"/>
  <c r="AE32" i="15" s="1"/>
  <c r="L32" i="15"/>
  <c r="X32" i="15" s="1"/>
  <c r="AA32" i="15" s="1"/>
  <c r="J32" i="15"/>
  <c r="AO31" i="15"/>
  <c r="AF31" i="15"/>
  <c r="M31" i="15"/>
  <c r="AE31" i="15" s="1"/>
  <c r="L31" i="15"/>
  <c r="J31" i="15"/>
  <c r="AF30" i="15"/>
  <c r="M30" i="15"/>
  <c r="L30" i="15"/>
  <c r="J30" i="15"/>
  <c r="AF29" i="15"/>
  <c r="M29" i="15"/>
  <c r="AE29" i="15" s="1"/>
  <c r="L29" i="15"/>
  <c r="J29" i="15"/>
  <c r="AX28" i="15"/>
  <c r="AF28" i="15"/>
  <c r="M28" i="15"/>
  <c r="Y28" i="15" s="1"/>
  <c r="AB28" i="15" s="1"/>
  <c r="L28" i="15"/>
  <c r="AD28" i="15" s="1"/>
  <c r="J28" i="15"/>
  <c r="AF27" i="15"/>
  <c r="M27" i="15"/>
  <c r="AE27" i="15" s="1"/>
  <c r="L27" i="15"/>
  <c r="AD27" i="15" s="1"/>
  <c r="J27" i="15"/>
  <c r="AF26" i="15"/>
  <c r="M26" i="15"/>
  <c r="Y26" i="15" s="1"/>
  <c r="AB26" i="15" s="1"/>
  <c r="L26" i="15"/>
  <c r="J26" i="15"/>
  <c r="AF25" i="15"/>
  <c r="M25" i="15"/>
  <c r="L25" i="15"/>
  <c r="AD25" i="15" s="1"/>
  <c r="AH25" i="15" s="1"/>
  <c r="J25" i="15"/>
  <c r="AX24" i="15"/>
  <c r="AF24" i="15"/>
  <c r="AI24" i="15" s="1"/>
  <c r="AD24" i="15"/>
  <c r="M24" i="15"/>
  <c r="AE24" i="15" s="1"/>
  <c r="L24" i="15"/>
  <c r="X24" i="15" s="1"/>
  <c r="AA24" i="15" s="1"/>
  <c r="J24" i="15"/>
  <c r="AF23" i="15"/>
  <c r="M23" i="15"/>
  <c r="AE23" i="15" s="1"/>
  <c r="L23" i="15"/>
  <c r="J23" i="15"/>
  <c r="AF22" i="15"/>
  <c r="M22" i="15"/>
  <c r="Y22" i="15" s="1"/>
  <c r="AB22" i="15" s="1"/>
  <c r="L22" i="15"/>
  <c r="J22" i="15"/>
  <c r="AF21" i="15"/>
  <c r="M21" i="15"/>
  <c r="AE21" i="15" s="1"/>
  <c r="L21" i="15"/>
  <c r="AD21" i="15" s="1"/>
  <c r="J21" i="15"/>
  <c r="AX20" i="15"/>
  <c r="AF20" i="15"/>
  <c r="M20" i="15"/>
  <c r="AE20" i="15" s="1"/>
  <c r="L20" i="15"/>
  <c r="AD20" i="15" s="1"/>
  <c r="J20" i="15"/>
  <c r="AF19" i="15"/>
  <c r="M19" i="15"/>
  <c r="AE19" i="15" s="1"/>
  <c r="L19" i="15"/>
  <c r="AD19" i="15" s="1"/>
  <c r="J19" i="15"/>
  <c r="AF18" i="15"/>
  <c r="M18" i="15"/>
  <c r="Y18" i="15" s="1"/>
  <c r="AB18" i="15" s="1"/>
  <c r="L18" i="15"/>
  <c r="AD18" i="15" s="1"/>
  <c r="AH18" i="15" s="1"/>
  <c r="J18" i="15"/>
  <c r="AF17" i="15"/>
  <c r="M17" i="15"/>
  <c r="AE17" i="15" s="1"/>
  <c r="L17" i="15"/>
  <c r="AD17" i="15" s="1"/>
  <c r="J17" i="15"/>
  <c r="AX16" i="15"/>
  <c r="AF16" i="15"/>
  <c r="AI16" i="15" s="1"/>
  <c r="AD16" i="15"/>
  <c r="AH16" i="15" s="1"/>
  <c r="M16" i="15"/>
  <c r="AE16" i="15" s="1"/>
  <c r="L16" i="15"/>
  <c r="X16" i="15" s="1"/>
  <c r="AA16" i="15" s="1"/>
  <c r="J16" i="15"/>
  <c r="AF15" i="15"/>
  <c r="M15" i="15"/>
  <c r="AE15" i="15" s="1"/>
  <c r="L15" i="15"/>
  <c r="J15" i="15"/>
  <c r="AF14" i="15"/>
  <c r="M14" i="15"/>
  <c r="Y14" i="15" s="1"/>
  <c r="AB14" i="15" s="1"/>
  <c r="L14" i="15"/>
  <c r="J14" i="15"/>
  <c r="AF13" i="15"/>
  <c r="M13" i="15"/>
  <c r="AE13" i="15" s="1"/>
  <c r="L13" i="15"/>
  <c r="X13" i="15" s="1"/>
  <c r="AA13" i="15" s="1"/>
  <c r="J13" i="15"/>
  <c r="AX12" i="15"/>
  <c r="AF12" i="15"/>
  <c r="M12" i="15"/>
  <c r="AE12" i="15" s="1"/>
  <c r="L12" i="15"/>
  <c r="X12" i="15" s="1"/>
  <c r="AA12" i="15" s="1"/>
  <c r="J12" i="15"/>
  <c r="AF11" i="15"/>
  <c r="M11" i="15"/>
  <c r="AE11" i="15" s="1"/>
  <c r="L11" i="15"/>
  <c r="J11" i="15"/>
  <c r="AF10" i="15"/>
  <c r="M10" i="15"/>
  <c r="L10" i="15"/>
  <c r="J10" i="15"/>
  <c r="AF9" i="15"/>
  <c r="M9" i="15"/>
  <c r="AE9" i="15" s="1"/>
  <c r="L9" i="15"/>
  <c r="J9" i="15"/>
  <c r="AF8" i="15"/>
  <c r="M8" i="15"/>
  <c r="AE8" i="15" s="1"/>
  <c r="AI8" i="15" s="1"/>
  <c r="L8" i="15"/>
  <c r="J8" i="15"/>
  <c r="AX7" i="15"/>
  <c r="AF7" i="15"/>
  <c r="M7" i="15"/>
  <c r="Y7" i="15" s="1"/>
  <c r="AB7" i="15" s="1"/>
  <c r="L7" i="15"/>
  <c r="AD7" i="15" s="1"/>
  <c r="J7" i="15"/>
  <c r="AF6" i="15"/>
  <c r="M6" i="15"/>
  <c r="L6" i="15"/>
  <c r="AD6" i="15" s="1"/>
  <c r="J6" i="15"/>
  <c r="R2" i="15"/>
  <c r="N2" i="15"/>
  <c r="R1" i="15"/>
  <c r="N1" i="15"/>
  <c r="AJ96" i="9"/>
  <c r="AJ95" i="9"/>
  <c r="AJ94" i="9"/>
  <c r="AI83" i="9"/>
  <c r="AI82" i="9"/>
  <c r="AH72" i="9"/>
  <c r="AH71" i="9"/>
  <c r="AH70" i="9"/>
  <c r="AF53" i="9"/>
  <c r="M53" i="9"/>
  <c r="AE53" i="9" s="1"/>
  <c r="L53" i="9"/>
  <c r="J53" i="9"/>
  <c r="AX52" i="9"/>
  <c r="AF52" i="9"/>
  <c r="R52" i="9"/>
  <c r="M52" i="9"/>
  <c r="L52" i="9"/>
  <c r="AD52" i="9" s="1"/>
  <c r="J52" i="9"/>
  <c r="AF51" i="9"/>
  <c r="M51" i="9"/>
  <c r="L51" i="9"/>
  <c r="AD51" i="9" s="1"/>
  <c r="J51" i="9"/>
  <c r="AF50" i="9"/>
  <c r="AD50" i="9"/>
  <c r="M50" i="9"/>
  <c r="AE50" i="9" s="1"/>
  <c r="L50" i="9"/>
  <c r="X50" i="9" s="1"/>
  <c r="AA50" i="9" s="1"/>
  <c r="J50" i="9"/>
  <c r="AF49" i="9"/>
  <c r="M49" i="9"/>
  <c r="L49" i="9"/>
  <c r="J49" i="9"/>
  <c r="AX48" i="9"/>
  <c r="AF48" i="9"/>
  <c r="M48" i="9"/>
  <c r="L48" i="9"/>
  <c r="J48" i="9"/>
  <c r="AF47" i="9"/>
  <c r="AD47" i="9"/>
  <c r="S47" i="9"/>
  <c r="M47" i="9"/>
  <c r="L47" i="9"/>
  <c r="X47" i="9" s="1"/>
  <c r="J47" i="9"/>
  <c r="AF46" i="9"/>
  <c r="R46" i="9"/>
  <c r="M46" i="9"/>
  <c r="L46" i="9"/>
  <c r="X46" i="9" s="1"/>
  <c r="AA46" i="9" s="1"/>
  <c r="J46" i="9"/>
  <c r="AF45" i="9"/>
  <c r="M45" i="9"/>
  <c r="AE45" i="9" s="1"/>
  <c r="L45" i="9"/>
  <c r="X45" i="9" s="1"/>
  <c r="J45" i="9"/>
  <c r="AX44" i="9"/>
  <c r="AF44" i="9"/>
  <c r="M44" i="9"/>
  <c r="Y44" i="9" s="1"/>
  <c r="AB44" i="9" s="1"/>
  <c r="L44" i="9"/>
  <c r="J44" i="9"/>
  <c r="AF43" i="9"/>
  <c r="M43" i="9"/>
  <c r="L43" i="9"/>
  <c r="J43" i="9"/>
  <c r="AF42" i="9"/>
  <c r="M42" i="9"/>
  <c r="L42" i="9"/>
  <c r="J42" i="9"/>
  <c r="AF41" i="9"/>
  <c r="AE41" i="9"/>
  <c r="M41" i="9"/>
  <c r="Y41" i="9" s="1"/>
  <c r="AB41" i="9" s="1"/>
  <c r="L41" i="9"/>
  <c r="AD41" i="9" s="1"/>
  <c r="J41" i="9"/>
  <c r="AX40" i="9"/>
  <c r="AF40" i="9"/>
  <c r="M40" i="9"/>
  <c r="L40" i="9"/>
  <c r="J40" i="9"/>
  <c r="AF39" i="9"/>
  <c r="M39" i="9"/>
  <c r="Y39" i="9" s="1"/>
  <c r="AB39" i="9" s="1"/>
  <c r="L39" i="9"/>
  <c r="J39" i="9"/>
  <c r="AF38" i="9"/>
  <c r="M38" i="9"/>
  <c r="L38" i="9"/>
  <c r="X38" i="9" s="1"/>
  <c r="AA38" i="9" s="1"/>
  <c r="J38" i="9"/>
  <c r="AF37" i="9"/>
  <c r="M37" i="9"/>
  <c r="L37" i="9"/>
  <c r="J37" i="9"/>
  <c r="AX36" i="9"/>
  <c r="AF36" i="9"/>
  <c r="M36" i="9"/>
  <c r="L36" i="9"/>
  <c r="AD36" i="9" s="1"/>
  <c r="J36" i="9"/>
  <c r="AT35" i="9"/>
  <c r="AF35" i="9"/>
  <c r="M35" i="9"/>
  <c r="AE35" i="9" s="1"/>
  <c r="L35" i="9"/>
  <c r="J35" i="9"/>
  <c r="AT34" i="9"/>
  <c r="AF34" i="9"/>
  <c r="M34" i="9"/>
  <c r="L34" i="9"/>
  <c r="J34" i="9"/>
  <c r="AF33" i="9"/>
  <c r="M33" i="9"/>
  <c r="Y33" i="9" s="1"/>
  <c r="AB33" i="9" s="1"/>
  <c r="L33" i="9"/>
  <c r="J33" i="9"/>
  <c r="AX32" i="9"/>
  <c r="AO32" i="9"/>
  <c r="AF32" i="9"/>
  <c r="M32" i="9"/>
  <c r="L32" i="9"/>
  <c r="AD32" i="9" s="1"/>
  <c r="J32" i="9"/>
  <c r="AO31" i="9"/>
  <c r="AF31" i="9"/>
  <c r="M31" i="9"/>
  <c r="AE31" i="9" s="1"/>
  <c r="L31" i="9"/>
  <c r="J31" i="9"/>
  <c r="AF30" i="9"/>
  <c r="M30" i="9"/>
  <c r="AE30" i="9" s="1"/>
  <c r="L30" i="9"/>
  <c r="X30" i="9" s="1"/>
  <c r="AA30" i="9" s="1"/>
  <c r="J30" i="9"/>
  <c r="AF29" i="9"/>
  <c r="M29" i="9"/>
  <c r="AE29" i="9" s="1"/>
  <c r="L29" i="9"/>
  <c r="J29" i="9"/>
  <c r="AX28" i="9"/>
  <c r="AF28" i="9"/>
  <c r="M28" i="9"/>
  <c r="L28" i="9"/>
  <c r="J28" i="9"/>
  <c r="AF27" i="9"/>
  <c r="M27" i="9"/>
  <c r="AE27" i="9" s="1"/>
  <c r="L27" i="9"/>
  <c r="J27" i="9"/>
  <c r="AF26" i="9"/>
  <c r="M26" i="9"/>
  <c r="Y26" i="9" s="1"/>
  <c r="AB26" i="9" s="1"/>
  <c r="L26" i="9"/>
  <c r="J26" i="9"/>
  <c r="AF25" i="9"/>
  <c r="M25" i="9"/>
  <c r="AE25" i="9" s="1"/>
  <c r="L25" i="9"/>
  <c r="J25" i="9"/>
  <c r="AX24" i="9"/>
  <c r="AF24" i="9"/>
  <c r="M24" i="9"/>
  <c r="L24" i="9"/>
  <c r="J24" i="9"/>
  <c r="AF23" i="9"/>
  <c r="M23" i="9"/>
  <c r="L23" i="9"/>
  <c r="X23" i="9" s="1"/>
  <c r="AA23" i="9" s="1"/>
  <c r="J23" i="9"/>
  <c r="AF22" i="9"/>
  <c r="AH22" i="9" s="1"/>
  <c r="X22" i="9"/>
  <c r="AA22" i="9" s="1"/>
  <c r="M22" i="9"/>
  <c r="L22" i="9"/>
  <c r="AD22" i="9" s="1"/>
  <c r="J22" i="9"/>
  <c r="AF21" i="9"/>
  <c r="AI21" i="9" s="1"/>
  <c r="M21" i="9"/>
  <c r="AE21" i="9" s="1"/>
  <c r="L21" i="9"/>
  <c r="J21" i="9"/>
  <c r="AX20" i="9"/>
  <c r="AF20" i="9"/>
  <c r="M20" i="9"/>
  <c r="AE20" i="9" s="1"/>
  <c r="L20" i="9"/>
  <c r="AD20" i="9" s="1"/>
  <c r="J20" i="9"/>
  <c r="AF19" i="9"/>
  <c r="M19" i="9"/>
  <c r="L19" i="9"/>
  <c r="AD19" i="9" s="1"/>
  <c r="J19" i="9"/>
  <c r="AF18" i="9"/>
  <c r="AH18" i="9" s="1"/>
  <c r="M18" i="9"/>
  <c r="L18" i="9"/>
  <c r="AD18" i="9" s="1"/>
  <c r="J18" i="9"/>
  <c r="AP17" i="9"/>
  <c r="AF17" i="9"/>
  <c r="M17" i="9"/>
  <c r="L17" i="9"/>
  <c r="AD17" i="9" s="1"/>
  <c r="J17" i="9"/>
  <c r="AX16" i="9"/>
  <c r="AT16" i="9"/>
  <c r="AN16" i="9"/>
  <c r="AF16" i="9"/>
  <c r="M16" i="9"/>
  <c r="AE16" i="9" s="1"/>
  <c r="L16" i="9"/>
  <c r="J16" i="9"/>
  <c r="AF15" i="9"/>
  <c r="M15" i="9"/>
  <c r="L15" i="9"/>
  <c r="AD15" i="9" s="1"/>
  <c r="J15" i="9"/>
  <c r="AF14" i="9"/>
  <c r="M14" i="9"/>
  <c r="L14" i="9"/>
  <c r="X14" i="9" s="1"/>
  <c r="AA14" i="9" s="1"/>
  <c r="J14" i="9"/>
  <c r="AF13" i="9"/>
  <c r="M13" i="9"/>
  <c r="AE13" i="9" s="1"/>
  <c r="L13" i="9"/>
  <c r="AD13" i="9" s="1"/>
  <c r="J13" i="9"/>
  <c r="AX12" i="9"/>
  <c r="AF12" i="9"/>
  <c r="M12" i="9"/>
  <c r="AE12" i="9" s="1"/>
  <c r="L12" i="9"/>
  <c r="X12" i="9" s="1"/>
  <c r="AA12" i="9" s="1"/>
  <c r="J12" i="9"/>
  <c r="AF11" i="9"/>
  <c r="M11" i="9"/>
  <c r="AE11" i="9" s="1"/>
  <c r="L11" i="9"/>
  <c r="X11" i="9" s="1"/>
  <c r="AA11" i="9" s="1"/>
  <c r="J11" i="9"/>
  <c r="AF10" i="9"/>
  <c r="M10" i="9"/>
  <c r="L10" i="9"/>
  <c r="X10" i="9" s="1"/>
  <c r="AA10" i="9" s="1"/>
  <c r="J10" i="9"/>
  <c r="AF9" i="9"/>
  <c r="M9" i="9"/>
  <c r="AE9" i="9" s="1"/>
  <c r="L9" i="9"/>
  <c r="X9" i="9" s="1"/>
  <c r="AA9" i="9" s="1"/>
  <c r="J9" i="9"/>
  <c r="AF8" i="9"/>
  <c r="M8" i="9"/>
  <c r="AE8" i="9" s="1"/>
  <c r="L8" i="9"/>
  <c r="AD8" i="9" s="1"/>
  <c r="J8" i="9"/>
  <c r="AX7" i="9"/>
  <c r="AI7" i="9"/>
  <c r="AF7" i="9"/>
  <c r="M7" i="9"/>
  <c r="AE7" i="9" s="1"/>
  <c r="L7" i="9"/>
  <c r="J7" i="9"/>
  <c r="AF6" i="9"/>
  <c r="M6" i="9"/>
  <c r="AE6" i="9" s="1"/>
  <c r="L6" i="9"/>
  <c r="J6" i="9"/>
  <c r="R2" i="9"/>
  <c r="R1" i="9"/>
  <c r="AJ96" i="14"/>
  <c r="AJ95" i="14"/>
  <c r="AJ94" i="14"/>
  <c r="AI83" i="14"/>
  <c r="AI82" i="14"/>
  <c r="AH72" i="14"/>
  <c r="AH71" i="14"/>
  <c r="AH70" i="14"/>
  <c r="AF53" i="14"/>
  <c r="AE53" i="14"/>
  <c r="M53" i="14"/>
  <c r="Y53" i="14" s="1"/>
  <c r="AB53" i="14" s="1"/>
  <c r="L53" i="14"/>
  <c r="AD53" i="14" s="1"/>
  <c r="J53" i="14"/>
  <c r="AX52" i="14"/>
  <c r="AF52" i="14"/>
  <c r="M52" i="14"/>
  <c r="L52" i="14"/>
  <c r="AD52" i="14" s="1"/>
  <c r="J52" i="14"/>
  <c r="AF51" i="14"/>
  <c r="M51" i="14"/>
  <c r="Y51" i="14" s="1"/>
  <c r="AB51" i="14" s="1"/>
  <c r="L51" i="14"/>
  <c r="J51" i="14"/>
  <c r="AF50" i="14"/>
  <c r="M50" i="14"/>
  <c r="AE50" i="14" s="1"/>
  <c r="L50" i="14"/>
  <c r="J50" i="14"/>
  <c r="AF49" i="14"/>
  <c r="M49" i="14"/>
  <c r="L49" i="14"/>
  <c r="J49" i="14"/>
  <c r="AX48" i="14"/>
  <c r="AF48" i="14"/>
  <c r="M48" i="14"/>
  <c r="L48" i="14"/>
  <c r="AD48" i="14" s="1"/>
  <c r="J48" i="14"/>
  <c r="AF47" i="14"/>
  <c r="AD47" i="14"/>
  <c r="AH47" i="14" s="1"/>
  <c r="M47" i="14"/>
  <c r="L47" i="14"/>
  <c r="X47" i="14" s="1"/>
  <c r="J47" i="14"/>
  <c r="AF46" i="14"/>
  <c r="AI46" i="14" s="1"/>
  <c r="M46" i="14"/>
  <c r="AE46" i="14" s="1"/>
  <c r="L46" i="14"/>
  <c r="J46" i="14"/>
  <c r="AF45" i="14"/>
  <c r="M45" i="14"/>
  <c r="Y45" i="14" s="1"/>
  <c r="AB45" i="14" s="1"/>
  <c r="L45" i="14"/>
  <c r="AD45" i="14" s="1"/>
  <c r="J45" i="14"/>
  <c r="AX44" i="14"/>
  <c r="AF44" i="14"/>
  <c r="M44" i="14"/>
  <c r="Y44" i="14" s="1"/>
  <c r="AB44" i="14" s="1"/>
  <c r="L44" i="14"/>
  <c r="J44" i="14"/>
  <c r="AF43" i="14"/>
  <c r="M43" i="14"/>
  <c r="AE43" i="14" s="1"/>
  <c r="L43" i="14"/>
  <c r="J43" i="14"/>
  <c r="AF42" i="14"/>
  <c r="M42" i="14"/>
  <c r="L42" i="14"/>
  <c r="X42" i="14" s="1"/>
  <c r="AA42" i="14" s="1"/>
  <c r="J42" i="14"/>
  <c r="AF41" i="14"/>
  <c r="M41" i="14"/>
  <c r="L41" i="14"/>
  <c r="AD41" i="14" s="1"/>
  <c r="J41" i="14"/>
  <c r="AX40" i="14"/>
  <c r="AF40" i="14"/>
  <c r="M40" i="14"/>
  <c r="L40" i="14"/>
  <c r="X40" i="14" s="1"/>
  <c r="AA40" i="14" s="1"/>
  <c r="J40" i="14"/>
  <c r="AF39" i="14"/>
  <c r="M39" i="14"/>
  <c r="L39" i="14"/>
  <c r="AD39" i="14" s="1"/>
  <c r="J39" i="14"/>
  <c r="AF38" i="14"/>
  <c r="M38" i="14"/>
  <c r="AE38" i="14" s="1"/>
  <c r="L38" i="14"/>
  <c r="AD38" i="14" s="1"/>
  <c r="J38" i="14"/>
  <c r="AF37" i="14"/>
  <c r="M37" i="14"/>
  <c r="L37" i="14"/>
  <c r="AD37" i="14" s="1"/>
  <c r="J37" i="14"/>
  <c r="AX36" i="14"/>
  <c r="AF36" i="14"/>
  <c r="M36" i="14"/>
  <c r="AE36" i="14" s="1"/>
  <c r="AI36" i="14" s="1"/>
  <c r="L36" i="14"/>
  <c r="J36" i="14"/>
  <c r="AT35" i="14"/>
  <c r="AF35" i="14"/>
  <c r="AH35" i="14" s="1"/>
  <c r="M35" i="14"/>
  <c r="AE35" i="14" s="1"/>
  <c r="L35" i="14"/>
  <c r="AD35" i="14" s="1"/>
  <c r="J35" i="14"/>
  <c r="AT34" i="14"/>
  <c r="AF34" i="14"/>
  <c r="M34" i="14"/>
  <c r="Y34" i="14" s="1"/>
  <c r="AB34" i="14" s="1"/>
  <c r="L34" i="14"/>
  <c r="X34" i="14" s="1"/>
  <c r="AA34" i="14" s="1"/>
  <c r="J34" i="14"/>
  <c r="AF33" i="14"/>
  <c r="M33" i="14"/>
  <c r="AE33" i="14" s="1"/>
  <c r="L33" i="14"/>
  <c r="X33" i="14" s="1"/>
  <c r="AA33" i="14" s="1"/>
  <c r="J33" i="14"/>
  <c r="AX32" i="14"/>
  <c r="AO32" i="14"/>
  <c r="AF32" i="14"/>
  <c r="M32" i="14"/>
  <c r="AE32" i="14" s="1"/>
  <c r="L32" i="14"/>
  <c r="J32" i="14"/>
  <c r="AO31" i="14"/>
  <c r="AF31" i="14"/>
  <c r="M31" i="14"/>
  <c r="AE31" i="14" s="1"/>
  <c r="L31" i="14"/>
  <c r="AD31" i="14" s="1"/>
  <c r="J31" i="14"/>
  <c r="AF30" i="14"/>
  <c r="M30" i="14"/>
  <c r="AE30" i="14" s="1"/>
  <c r="L30" i="14"/>
  <c r="X30" i="14" s="1"/>
  <c r="AA30" i="14" s="1"/>
  <c r="J30" i="14"/>
  <c r="AF29" i="14"/>
  <c r="M29" i="14"/>
  <c r="L29" i="14"/>
  <c r="AD29" i="14" s="1"/>
  <c r="J29" i="14"/>
  <c r="AX28" i="14"/>
  <c r="AF28" i="14"/>
  <c r="M28" i="14"/>
  <c r="L28" i="14"/>
  <c r="AD28" i="14" s="1"/>
  <c r="J28" i="14"/>
  <c r="AF27" i="14"/>
  <c r="M27" i="14"/>
  <c r="AE27" i="14" s="1"/>
  <c r="AI27" i="14" s="1"/>
  <c r="L27" i="14"/>
  <c r="AD27" i="14" s="1"/>
  <c r="J27" i="14"/>
  <c r="AF26" i="14"/>
  <c r="M26" i="14"/>
  <c r="L26" i="14"/>
  <c r="J26" i="14"/>
  <c r="AF25" i="14"/>
  <c r="AD25" i="14"/>
  <c r="M25" i="14"/>
  <c r="AE25" i="14" s="1"/>
  <c r="L25" i="14"/>
  <c r="X25" i="14" s="1"/>
  <c r="AA25" i="14" s="1"/>
  <c r="J25" i="14"/>
  <c r="AX24" i="14"/>
  <c r="AF24" i="14"/>
  <c r="M24" i="14"/>
  <c r="L24" i="14"/>
  <c r="AD24" i="14" s="1"/>
  <c r="J24" i="14"/>
  <c r="AF23" i="14"/>
  <c r="M23" i="14"/>
  <c r="Y23" i="14" s="1"/>
  <c r="AB23" i="14" s="1"/>
  <c r="L23" i="14"/>
  <c r="AD23" i="14" s="1"/>
  <c r="J23" i="14"/>
  <c r="AF22" i="14"/>
  <c r="M22" i="14"/>
  <c r="L22" i="14"/>
  <c r="X22" i="14" s="1"/>
  <c r="AA22" i="14" s="1"/>
  <c r="J22" i="14"/>
  <c r="AF21" i="14"/>
  <c r="M21" i="14"/>
  <c r="AE21" i="14" s="1"/>
  <c r="L21" i="14"/>
  <c r="AD21" i="14" s="1"/>
  <c r="J21" i="14"/>
  <c r="AX20" i="14"/>
  <c r="AF20" i="14"/>
  <c r="M20" i="14"/>
  <c r="AE20" i="14" s="1"/>
  <c r="L20" i="14"/>
  <c r="AD20" i="14" s="1"/>
  <c r="J20" i="14"/>
  <c r="AF19" i="14"/>
  <c r="M19" i="14"/>
  <c r="AE19" i="14" s="1"/>
  <c r="L19" i="14"/>
  <c r="AD19" i="14" s="1"/>
  <c r="J19" i="14"/>
  <c r="AF18" i="14"/>
  <c r="AE18" i="14"/>
  <c r="AI18" i="14" s="1"/>
  <c r="Y18" i="14"/>
  <c r="AB18" i="14" s="1"/>
  <c r="M18" i="14"/>
  <c r="L18" i="14"/>
  <c r="J18" i="14"/>
  <c r="AF17" i="14"/>
  <c r="M17" i="14"/>
  <c r="AE17" i="14" s="1"/>
  <c r="L17" i="14"/>
  <c r="AD17" i="14" s="1"/>
  <c r="J17" i="14"/>
  <c r="AX16" i="14"/>
  <c r="AF16" i="14"/>
  <c r="M16" i="14"/>
  <c r="Y16" i="14" s="1"/>
  <c r="AB16" i="14" s="1"/>
  <c r="L16" i="14"/>
  <c r="AD16" i="14" s="1"/>
  <c r="J16" i="14"/>
  <c r="AF15" i="14"/>
  <c r="M15" i="14"/>
  <c r="Y15" i="14" s="1"/>
  <c r="AB15" i="14" s="1"/>
  <c r="L15" i="14"/>
  <c r="AD15" i="14" s="1"/>
  <c r="J15" i="14"/>
  <c r="AF14" i="14"/>
  <c r="M14" i="14"/>
  <c r="Y14" i="14" s="1"/>
  <c r="AB14" i="14" s="1"/>
  <c r="L14" i="14"/>
  <c r="AD14" i="14" s="1"/>
  <c r="J14" i="14"/>
  <c r="AF13" i="14"/>
  <c r="M13" i="14"/>
  <c r="L13" i="14"/>
  <c r="AD13" i="14" s="1"/>
  <c r="AH13" i="14" s="1"/>
  <c r="J13" i="14"/>
  <c r="AX12" i="14"/>
  <c r="AF12" i="14"/>
  <c r="M12" i="14"/>
  <c r="AE12" i="14" s="1"/>
  <c r="L12" i="14"/>
  <c r="X12" i="14" s="1"/>
  <c r="AA12" i="14" s="1"/>
  <c r="J12" i="14"/>
  <c r="AF11" i="14"/>
  <c r="M11" i="14"/>
  <c r="AE11" i="14" s="1"/>
  <c r="L11" i="14"/>
  <c r="X11" i="14" s="1"/>
  <c r="AA11" i="14" s="1"/>
  <c r="J11" i="14"/>
  <c r="AF10" i="14"/>
  <c r="M10" i="14"/>
  <c r="AE10" i="14" s="1"/>
  <c r="L10" i="14"/>
  <c r="J10" i="14"/>
  <c r="AF9" i="14"/>
  <c r="M9" i="14"/>
  <c r="AE9" i="14" s="1"/>
  <c r="L9" i="14"/>
  <c r="AD9" i="14" s="1"/>
  <c r="J9" i="14"/>
  <c r="AF8" i="14"/>
  <c r="M8" i="14"/>
  <c r="AE8" i="14" s="1"/>
  <c r="L8" i="14"/>
  <c r="AD8" i="14" s="1"/>
  <c r="J8" i="14"/>
  <c r="AX7" i="14"/>
  <c r="AF7" i="14"/>
  <c r="AH7" i="14" s="1"/>
  <c r="AE7" i="14"/>
  <c r="M7" i="14"/>
  <c r="Y7" i="14" s="1"/>
  <c r="AB7" i="14" s="1"/>
  <c r="L7" i="14"/>
  <c r="AD7" i="14" s="1"/>
  <c r="J7" i="14"/>
  <c r="AF6" i="14"/>
  <c r="M6" i="14"/>
  <c r="AE6" i="14" s="1"/>
  <c r="L6" i="14"/>
  <c r="J6" i="14"/>
  <c r="R2" i="14"/>
  <c r="N1" i="14" s="1"/>
  <c r="R1" i="14"/>
  <c r="M2" i="14" s="1"/>
  <c r="AJ96" i="13"/>
  <c r="AJ95" i="13"/>
  <c r="AJ94" i="13"/>
  <c r="AI83" i="13"/>
  <c r="AI82" i="13"/>
  <c r="AH72" i="13"/>
  <c r="AH71" i="13"/>
  <c r="AH70" i="13"/>
  <c r="AF53" i="13"/>
  <c r="M53" i="13"/>
  <c r="L53" i="13"/>
  <c r="AD53" i="13" s="1"/>
  <c r="J53" i="13"/>
  <c r="AX52" i="13"/>
  <c r="AF52" i="13"/>
  <c r="M52" i="13"/>
  <c r="AE52" i="13" s="1"/>
  <c r="L52" i="13"/>
  <c r="AD52" i="13" s="1"/>
  <c r="J52" i="13"/>
  <c r="AF51" i="13"/>
  <c r="M51" i="13"/>
  <c r="Y51" i="13" s="1"/>
  <c r="AB51" i="13" s="1"/>
  <c r="L51" i="13"/>
  <c r="X51" i="13" s="1"/>
  <c r="J51" i="13"/>
  <c r="AF50" i="13"/>
  <c r="M50" i="13"/>
  <c r="Y50" i="13" s="1"/>
  <c r="AB50" i="13" s="1"/>
  <c r="L50" i="13"/>
  <c r="AD50" i="13" s="1"/>
  <c r="J50" i="13"/>
  <c r="AF49" i="13"/>
  <c r="M49" i="13"/>
  <c r="L49" i="13"/>
  <c r="AD49" i="13" s="1"/>
  <c r="J49" i="13"/>
  <c r="AX48" i="13"/>
  <c r="AF48" i="13"/>
  <c r="M48" i="13"/>
  <c r="Y48" i="13" s="1"/>
  <c r="AB48" i="13" s="1"/>
  <c r="L48" i="13"/>
  <c r="J48" i="13"/>
  <c r="AF47" i="13"/>
  <c r="M47" i="13"/>
  <c r="AE47" i="13" s="1"/>
  <c r="L47" i="13"/>
  <c r="X47" i="13" s="1"/>
  <c r="J47" i="13"/>
  <c r="AF46" i="13"/>
  <c r="M46" i="13"/>
  <c r="L46" i="13"/>
  <c r="X46" i="13" s="1"/>
  <c r="AA46" i="13" s="1"/>
  <c r="J46" i="13"/>
  <c r="AF45" i="13"/>
  <c r="X45" i="13"/>
  <c r="M45" i="13"/>
  <c r="L45" i="13"/>
  <c r="AD45" i="13" s="1"/>
  <c r="J45" i="13"/>
  <c r="AX44" i="13"/>
  <c r="AF44" i="13"/>
  <c r="M44" i="13"/>
  <c r="L44" i="13"/>
  <c r="X44" i="13" s="1"/>
  <c r="J44" i="13"/>
  <c r="AF43" i="13"/>
  <c r="M43" i="13"/>
  <c r="L43" i="13"/>
  <c r="AD43" i="13" s="1"/>
  <c r="J43" i="13"/>
  <c r="AF42" i="13"/>
  <c r="M42" i="13"/>
  <c r="L42" i="13"/>
  <c r="J42" i="13"/>
  <c r="AF41" i="13"/>
  <c r="M41" i="13"/>
  <c r="L41" i="13"/>
  <c r="AD41" i="13" s="1"/>
  <c r="J41" i="13"/>
  <c r="AX40" i="13"/>
  <c r="AF40" i="13"/>
  <c r="M40" i="13"/>
  <c r="L40" i="13"/>
  <c r="X40" i="13" s="1"/>
  <c r="AA40" i="13" s="1"/>
  <c r="J40" i="13"/>
  <c r="AF39" i="13"/>
  <c r="M39" i="13"/>
  <c r="AE39" i="13" s="1"/>
  <c r="L39" i="13"/>
  <c r="AD39" i="13" s="1"/>
  <c r="J39" i="13"/>
  <c r="AF38" i="13"/>
  <c r="M38" i="13"/>
  <c r="L38" i="13"/>
  <c r="AD38" i="13" s="1"/>
  <c r="J38" i="13"/>
  <c r="AF37" i="13"/>
  <c r="M37" i="13"/>
  <c r="AE37" i="13" s="1"/>
  <c r="AI37" i="13" s="1"/>
  <c r="L37" i="13"/>
  <c r="AD37" i="13" s="1"/>
  <c r="J37" i="13"/>
  <c r="AX36" i="13"/>
  <c r="AF36" i="13"/>
  <c r="M36" i="13"/>
  <c r="AE36" i="13" s="1"/>
  <c r="L36" i="13"/>
  <c r="J36" i="13"/>
  <c r="AT35" i="13"/>
  <c r="AF35" i="13"/>
  <c r="M35" i="13"/>
  <c r="L35" i="13"/>
  <c r="AD35" i="13" s="1"/>
  <c r="J35" i="13"/>
  <c r="AT34" i="13"/>
  <c r="AF34" i="13"/>
  <c r="M34" i="13"/>
  <c r="Y34" i="13" s="1"/>
  <c r="AB34" i="13" s="1"/>
  <c r="L34" i="13"/>
  <c r="J34" i="13"/>
  <c r="AF33" i="13"/>
  <c r="M33" i="13"/>
  <c r="AE33" i="13" s="1"/>
  <c r="L33" i="13"/>
  <c r="AD33" i="13" s="1"/>
  <c r="J33" i="13"/>
  <c r="AX32" i="13"/>
  <c r="AO32" i="13"/>
  <c r="AF32" i="13"/>
  <c r="M32" i="13"/>
  <c r="AE32" i="13" s="1"/>
  <c r="L32" i="13"/>
  <c r="AD32" i="13" s="1"/>
  <c r="J32" i="13"/>
  <c r="AO31" i="13"/>
  <c r="AF31" i="13"/>
  <c r="M31" i="13"/>
  <c r="L31" i="13"/>
  <c r="AD31" i="13" s="1"/>
  <c r="J31" i="13"/>
  <c r="AF30" i="13"/>
  <c r="M30" i="13"/>
  <c r="L30" i="13"/>
  <c r="X30" i="13" s="1"/>
  <c r="AA30" i="13" s="1"/>
  <c r="J30" i="13"/>
  <c r="AF29" i="13"/>
  <c r="M29" i="13"/>
  <c r="L29" i="13"/>
  <c r="AD29" i="13" s="1"/>
  <c r="J29" i="13"/>
  <c r="AX28" i="13"/>
  <c r="AF28" i="13"/>
  <c r="M28" i="13"/>
  <c r="AE28" i="13" s="1"/>
  <c r="L28" i="13"/>
  <c r="AD28" i="13" s="1"/>
  <c r="J28" i="13"/>
  <c r="AF27" i="13"/>
  <c r="M27" i="13"/>
  <c r="AE27" i="13" s="1"/>
  <c r="L27" i="13"/>
  <c r="AD27" i="13" s="1"/>
  <c r="J27" i="13"/>
  <c r="AF26" i="13"/>
  <c r="M26" i="13"/>
  <c r="AE26" i="13" s="1"/>
  <c r="L26" i="13"/>
  <c r="X26" i="13" s="1"/>
  <c r="AA26" i="13" s="1"/>
  <c r="J26" i="13"/>
  <c r="AF25" i="13"/>
  <c r="M25" i="13"/>
  <c r="AE25" i="13" s="1"/>
  <c r="L25" i="13"/>
  <c r="AD25" i="13" s="1"/>
  <c r="J25" i="13"/>
  <c r="AX24" i="13"/>
  <c r="AF24" i="13"/>
  <c r="M24" i="13"/>
  <c r="AE24" i="13" s="1"/>
  <c r="L24" i="13"/>
  <c r="J24" i="13"/>
  <c r="AF23" i="13"/>
  <c r="M23" i="13"/>
  <c r="L23" i="13"/>
  <c r="AD23" i="13" s="1"/>
  <c r="J23" i="13"/>
  <c r="AF22" i="13"/>
  <c r="M22" i="13"/>
  <c r="AE22" i="13" s="1"/>
  <c r="L22" i="13"/>
  <c r="J22" i="13"/>
  <c r="AF21" i="13"/>
  <c r="M21" i="13"/>
  <c r="AE21" i="13" s="1"/>
  <c r="L21" i="13"/>
  <c r="J21" i="13"/>
  <c r="AX20" i="13"/>
  <c r="AF20" i="13"/>
  <c r="M20" i="13"/>
  <c r="AE20" i="13" s="1"/>
  <c r="L20" i="13"/>
  <c r="J20" i="13"/>
  <c r="AF19" i="13"/>
  <c r="X19" i="13"/>
  <c r="AA19" i="13" s="1"/>
  <c r="M19" i="13"/>
  <c r="AE19" i="13" s="1"/>
  <c r="L19" i="13"/>
  <c r="AD19" i="13" s="1"/>
  <c r="J19" i="13"/>
  <c r="AF18" i="13"/>
  <c r="M18" i="13"/>
  <c r="AE18" i="13" s="1"/>
  <c r="L18" i="13"/>
  <c r="J18" i="13"/>
  <c r="AF17" i="13"/>
  <c r="M17" i="13"/>
  <c r="AE17" i="13" s="1"/>
  <c r="L17" i="13"/>
  <c r="J17" i="13"/>
  <c r="AX16" i="13"/>
  <c r="AF16" i="13"/>
  <c r="M16" i="13"/>
  <c r="AE16" i="13" s="1"/>
  <c r="L16" i="13"/>
  <c r="AD16" i="13" s="1"/>
  <c r="J16" i="13"/>
  <c r="AF15" i="13"/>
  <c r="M15" i="13"/>
  <c r="Y15" i="13" s="1"/>
  <c r="AB15" i="13" s="1"/>
  <c r="L15" i="13"/>
  <c r="AD15" i="13" s="1"/>
  <c r="J15" i="13"/>
  <c r="AF14" i="13"/>
  <c r="M14" i="13"/>
  <c r="L14" i="13"/>
  <c r="AD14" i="13" s="1"/>
  <c r="AH14" i="13" s="1"/>
  <c r="J14" i="13"/>
  <c r="AF13" i="13"/>
  <c r="M13" i="13"/>
  <c r="Y13" i="13" s="1"/>
  <c r="AB13" i="13" s="1"/>
  <c r="L13" i="13"/>
  <c r="AD13" i="13" s="1"/>
  <c r="J13" i="13"/>
  <c r="AX12" i="13"/>
  <c r="AF12" i="13"/>
  <c r="M12" i="13"/>
  <c r="AE12" i="13" s="1"/>
  <c r="L12" i="13"/>
  <c r="AD12" i="13" s="1"/>
  <c r="J12" i="13"/>
  <c r="AF11" i="13"/>
  <c r="M11" i="13"/>
  <c r="AE11" i="13" s="1"/>
  <c r="L11" i="13"/>
  <c r="AD11" i="13" s="1"/>
  <c r="J11" i="13"/>
  <c r="AF10" i="13"/>
  <c r="AD10" i="13"/>
  <c r="M10" i="13"/>
  <c r="AE10" i="13" s="1"/>
  <c r="L10" i="13"/>
  <c r="X10" i="13" s="1"/>
  <c r="AA10" i="13" s="1"/>
  <c r="J10" i="13"/>
  <c r="AF9" i="13"/>
  <c r="M9" i="13"/>
  <c r="AE9" i="13" s="1"/>
  <c r="L9" i="13"/>
  <c r="AD9" i="13" s="1"/>
  <c r="J9" i="13"/>
  <c r="AF8" i="13"/>
  <c r="AH8" i="13" s="1"/>
  <c r="M8" i="13"/>
  <c r="AE8" i="13" s="1"/>
  <c r="L8" i="13"/>
  <c r="AD8" i="13" s="1"/>
  <c r="J8" i="13"/>
  <c r="AX7" i="13"/>
  <c r="AF7" i="13"/>
  <c r="M7" i="13"/>
  <c r="AE7" i="13" s="1"/>
  <c r="AI7" i="13" s="1"/>
  <c r="L7" i="13"/>
  <c r="AD7" i="13" s="1"/>
  <c r="AH7" i="13" s="1"/>
  <c r="J7" i="13"/>
  <c r="AF6" i="13"/>
  <c r="M6" i="13"/>
  <c r="AE6" i="13" s="1"/>
  <c r="L6" i="13"/>
  <c r="J6" i="13"/>
  <c r="R2" i="13"/>
  <c r="N1" i="13" s="1"/>
  <c r="R1" i="13"/>
  <c r="M1" i="13" s="1"/>
  <c r="AJ96" i="5"/>
  <c r="AJ95" i="5"/>
  <c r="AJ94" i="5"/>
  <c r="AI83" i="5"/>
  <c r="AI82" i="5"/>
  <c r="AH72" i="5"/>
  <c r="AH71" i="5"/>
  <c r="AH70" i="5"/>
  <c r="AF53" i="5"/>
  <c r="M53" i="5"/>
  <c r="Y53" i="5" s="1"/>
  <c r="AB53" i="5" s="1"/>
  <c r="L53" i="5"/>
  <c r="J53" i="5"/>
  <c r="AX52" i="5"/>
  <c r="AF52" i="5"/>
  <c r="M52" i="5"/>
  <c r="L52" i="5"/>
  <c r="AD52" i="5" s="1"/>
  <c r="J52" i="5"/>
  <c r="AF51" i="5"/>
  <c r="M51" i="5"/>
  <c r="Y51" i="5" s="1"/>
  <c r="AB51" i="5" s="1"/>
  <c r="L51" i="5"/>
  <c r="J51" i="5"/>
  <c r="AF50" i="5"/>
  <c r="M50" i="5"/>
  <c r="AE50" i="5" s="1"/>
  <c r="L50" i="5"/>
  <c r="J50" i="5"/>
  <c r="AF49" i="5"/>
  <c r="AD49" i="5"/>
  <c r="M49" i="5"/>
  <c r="L49" i="5"/>
  <c r="X49" i="5" s="1"/>
  <c r="J49" i="5"/>
  <c r="AX48" i="5"/>
  <c r="AF48" i="5"/>
  <c r="M48" i="5"/>
  <c r="Y48" i="5" s="1"/>
  <c r="AB48" i="5" s="1"/>
  <c r="L48" i="5"/>
  <c r="AD48" i="5" s="1"/>
  <c r="J48" i="5"/>
  <c r="AF47" i="5"/>
  <c r="M47" i="5"/>
  <c r="L47" i="5"/>
  <c r="J47" i="5"/>
  <c r="AF46" i="5"/>
  <c r="AE46" i="5"/>
  <c r="AI46" i="5" s="1"/>
  <c r="X46" i="5"/>
  <c r="AA46" i="5" s="1"/>
  <c r="M46" i="5"/>
  <c r="Y46" i="5" s="1"/>
  <c r="AB46" i="5" s="1"/>
  <c r="L46" i="5"/>
  <c r="AD46" i="5" s="1"/>
  <c r="J46" i="5"/>
  <c r="AF45" i="5"/>
  <c r="M45" i="5"/>
  <c r="L45" i="5"/>
  <c r="AD45" i="5" s="1"/>
  <c r="J45" i="5"/>
  <c r="AX44" i="5"/>
  <c r="AF44" i="5"/>
  <c r="M44" i="5"/>
  <c r="L44" i="5"/>
  <c r="J44" i="5"/>
  <c r="AF43" i="5"/>
  <c r="M43" i="5"/>
  <c r="AE43" i="5" s="1"/>
  <c r="L43" i="5"/>
  <c r="J43" i="5"/>
  <c r="AF42" i="5"/>
  <c r="M42" i="5"/>
  <c r="L42" i="5"/>
  <c r="AD42" i="5" s="1"/>
  <c r="AH42" i="5" s="1"/>
  <c r="J42" i="5"/>
  <c r="AF41" i="5"/>
  <c r="R41" i="5"/>
  <c r="M41" i="5"/>
  <c r="AE41" i="5" s="1"/>
  <c r="L41" i="5"/>
  <c r="AD41" i="5" s="1"/>
  <c r="J41" i="5"/>
  <c r="AX40" i="5"/>
  <c r="AF40" i="5"/>
  <c r="M40" i="5"/>
  <c r="L40" i="5"/>
  <c r="J40" i="5"/>
  <c r="AF39" i="5"/>
  <c r="M39" i="5"/>
  <c r="L39" i="5"/>
  <c r="AD39" i="5" s="1"/>
  <c r="J39" i="5"/>
  <c r="AF38" i="5"/>
  <c r="M38" i="5"/>
  <c r="L38" i="5"/>
  <c r="J38" i="5"/>
  <c r="AF37" i="5"/>
  <c r="M37" i="5"/>
  <c r="AE37" i="5" s="1"/>
  <c r="L37" i="5"/>
  <c r="X37" i="5" s="1"/>
  <c r="AA37" i="5" s="1"/>
  <c r="J37" i="5"/>
  <c r="AX36" i="5"/>
  <c r="AF36" i="5"/>
  <c r="R36" i="5"/>
  <c r="M36" i="5"/>
  <c r="L36" i="5"/>
  <c r="AD36" i="5" s="1"/>
  <c r="J36" i="5"/>
  <c r="AT35" i="5"/>
  <c r="AF35" i="5"/>
  <c r="M35" i="5"/>
  <c r="AE35" i="5" s="1"/>
  <c r="L35" i="5"/>
  <c r="AD35" i="5" s="1"/>
  <c r="J35" i="5"/>
  <c r="AT34" i="5"/>
  <c r="AF34" i="5"/>
  <c r="M34" i="5"/>
  <c r="AE34" i="5" s="1"/>
  <c r="L34" i="5"/>
  <c r="J34" i="5"/>
  <c r="AF33" i="5"/>
  <c r="M33" i="5"/>
  <c r="AE33" i="5" s="1"/>
  <c r="L33" i="5"/>
  <c r="J33" i="5"/>
  <c r="AX32" i="5"/>
  <c r="AO32" i="5"/>
  <c r="AF32" i="5"/>
  <c r="AE32" i="5"/>
  <c r="M32" i="5"/>
  <c r="Y32" i="5" s="1"/>
  <c r="AB32" i="5" s="1"/>
  <c r="L32" i="5"/>
  <c r="AD32" i="5" s="1"/>
  <c r="J32" i="5"/>
  <c r="AO31" i="5"/>
  <c r="AF31" i="5"/>
  <c r="M31" i="5"/>
  <c r="AE31" i="5" s="1"/>
  <c r="L31" i="5"/>
  <c r="AD31" i="5" s="1"/>
  <c r="J31" i="5"/>
  <c r="AF30" i="5"/>
  <c r="M30" i="5"/>
  <c r="Y30" i="5" s="1"/>
  <c r="AB30" i="5" s="1"/>
  <c r="L30" i="5"/>
  <c r="J30" i="5"/>
  <c r="AF29" i="5"/>
  <c r="M29" i="5"/>
  <c r="AE29" i="5" s="1"/>
  <c r="L29" i="5"/>
  <c r="AD29" i="5" s="1"/>
  <c r="J29" i="5"/>
  <c r="AX28" i="5"/>
  <c r="AF28" i="5"/>
  <c r="X28" i="5"/>
  <c r="AA28" i="5" s="1"/>
  <c r="M28" i="5"/>
  <c r="L28" i="5"/>
  <c r="AD28" i="5" s="1"/>
  <c r="J28" i="5"/>
  <c r="AF27" i="5"/>
  <c r="M27" i="5"/>
  <c r="Y27" i="5" s="1"/>
  <c r="AB27" i="5" s="1"/>
  <c r="L27" i="5"/>
  <c r="J27" i="5"/>
  <c r="AF26" i="5"/>
  <c r="S26" i="5"/>
  <c r="M26" i="5"/>
  <c r="Y26" i="5" s="1"/>
  <c r="AB26" i="5" s="1"/>
  <c r="L26" i="5"/>
  <c r="J26" i="5"/>
  <c r="AF25" i="5"/>
  <c r="M25" i="5"/>
  <c r="AE25" i="5" s="1"/>
  <c r="L25" i="5"/>
  <c r="AD25" i="5" s="1"/>
  <c r="J25" i="5"/>
  <c r="AX24" i="5"/>
  <c r="AF24" i="5"/>
  <c r="M24" i="5"/>
  <c r="AE24" i="5" s="1"/>
  <c r="L24" i="5"/>
  <c r="J24" i="5"/>
  <c r="AF23" i="5"/>
  <c r="M23" i="5"/>
  <c r="AE23" i="5" s="1"/>
  <c r="L23" i="5"/>
  <c r="AD23" i="5" s="1"/>
  <c r="J23" i="5"/>
  <c r="AF22" i="5"/>
  <c r="S22" i="5"/>
  <c r="M22" i="5"/>
  <c r="Y22" i="5" s="1"/>
  <c r="AB22" i="5" s="1"/>
  <c r="L22" i="5"/>
  <c r="J22" i="5"/>
  <c r="AF21" i="5"/>
  <c r="M21" i="5"/>
  <c r="AE21" i="5" s="1"/>
  <c r="L21" i="5"/>
  <c r="AD21" i="5" s="1"/>
  <c r="J21" i="5"/>
  <c r="AX20" i="5"/>
  <c r="AF20" i="5"/>
  <c r="AD20" i="5"/>
  <c r="M20" i="5"/>
  <c r="L20" i="5"/>
  <c r="X20" i="5" s="1"/>
  <c r="AA20" i="5" s="1"/>
  <c r="J20" i="5"/>
  <c r="AF19" i="5"/>
  <c r="M19" i="5"/>
  <c r="Y19" i="5" s="1"/>
  <c r="AB19" i="5" s="1"/>
  <c r="L19" i="5"/>
  <c r="J19" i="5"/>
  <c r="AF18" i="5"/>
  <c r="M18" i="5"/>
  <c r="L18" i="5"/>
  <c r="J18" i="5"/>
  <c r="AF17" i="5"/>
  <c r="M17" i="5"/>
  <c r="L17" i="5"/>
  <c r="AD17" i="5" s="1"/>
  <c r="J17" i="5"/>
  <c r="AX16" i="5"/>
  <c r="AF16" i="5"/>
  <c r="M16" i="5"/>
  <c r="L16" i="5"/>
  <c r="AD16" i="5" s="1"/>
  <c r="J16" i="5"/>
  <c r="AF15" i="5"/>
  <c r="M15" i="5"/>
  <c r="AE15" i="5" s="1"/>
  <c r="L15" i="5"/>
  <c r="AD15" i="5" s="1"/>
  <c r="J15" i="5"/>
  <c r="AF14" i="5"/>
  <c r="M14" i="5"/>
  <c r="L14" i="5"/>
  <c r="X14" i="5" s="1"/>
  <c r="AA14" i="5" s="1"/>
  <c r="J14" i="5"/>
  <c r="AP13" i="5"/>
  <c r="AF13" i="5"/>
  <c r="M13" i="5"/>
  <c r="L13" i="5"/>
  <c r="AD13" i="5" s="1"/>
  <c r="J13" i="5"/>
  <c r="AX12" i="5"/>
  <c r="AF12" i="5"/>
  <c r="M12" i="5"/>
  <c r="AE12" i="5" s="1"/>
  <c r="L12" i="5"/>
  <c r="AD12" i="5" s="1"/>
  <c r="J12" i="5"/>
  <c r="AF11" i="5"/>
  <c r="M11" i="5"/>
  <c r="AE11" i="5" s="1"/>
  <c r="L11" i="5"/>
  <c r="AD11" i="5" s="1"/>
  <c r="J11" i="5"/>
  <c r="AF10" i="5"/>
  <c r="M10" i="5"/>
  <c r="AE10" i="5" s="1"/>
  <c r="L10" i="5"/>
  <c r="AD10" i="5" s="1"/>
  <c r="AH10" i="5" s="1"/>
  <c r="J10" i="5"/>
  <c r="AF9" i="5"/>
  <c r="M9" i="5"/>
  <c r="AE9" i="5" s="1"/>
  <c r="L9" i="5"/>
  <c r="AD9" i="5" s="1"/>
  <c r="J9" i="5"/>
  <c r="AF8" i="5"/>
  <c r="M8" i="5"/>
  <c r="AE8" i="5" s="1"/>
  <c r="L8" i="5"/>
  <c r="AD8" i="5" s="1"/>
  <c r="J8" i="5"/>
  <c r="AX7" i="5"/>
  <c r="AF7" i="5"/>
  <c r="M7" i="5"/>
  <c r="AE7" i="5" s="1"/>
  <c r="AI7" i="5" s="1"/>
  <c r="L7" i="5"/>
  <c r="AD7" i="5" s="1"/>
  <c r="J7" i="5"/>
  <c r="AF6" i="5"/>
  <c r="AE6" i="5"/>
  <c r="S6" i="5"/>
  <c r="M6" i="5"/>
  <c r="Y6" i="5" s="1"/>
  <c r="AB6" i="5" s="1"/>
  <c r="L6" i="5"/>
  <c r="J6" i="5"/>
  <c r="R2" i="5"/>
  <c r="N2" i="5" s="1"/>
  <c r="R1" i="5"/>
  <c r="M1" i="5" s="1"/>
  <c r="AJ96" i="12"/>
  <c r="AJ95" i="12"/>
  <c r="AJ94" i="12"/>
  <c r="AI83" i="12"/>
  <c r="AI82" i="12"/>
  <c r="AH72" i="12"/>
  <c r="AH71" i="12"/>
  <c r="AH70" i="12"/>
  <c r="AF53" i="12"/>
  <c r="M53" i="12"/>
  <c r="L53" i="12"/>
  <c r="X53" i="12" s="1"/>
  <c r="J53" i="12"/>
  <c r="AX52" i="12"/>
  <c r="AF52" i="12"/>
  <c r="M52" i="12"/>
  <c r="AE52" i="12" s="1"/>
  <c r="L52" i="12"/>
  <c r="X52" i="12" s="1"/>
  <c r="AA52" i="12" s="1"/>
  <c r="J52" i="12"/>
  <c r="AF51" i="12"/>
  <c r="M51" i="12"/>
  <c r="AE51" i="12" s="1"/>
  <c r="L51" i="12"/>
  <c r="X51" i="12" s="1"/>
  <c r="J51" i="12"/>
  <c r="AF50" i="12"/>
  <c r="M50" i="12"/>
  <c r="AE50" i="12" s="1"/>
  <c r="L50" i="12"/>
  <c r="AD50" i="12" s="1"/>
  <c r="J50" i="12"/>
  <c r="AF49" i="12"/>
  <c r="M49" i="12"/>
  <c r="AE49" i="12" s="1"/>
  <c r="L49" i="12"/>
  <c r="X49" i="12" s="1"/>
  <c r="J49" i="12"/>
  <c r="AX48" i="12"/>
  <c r="AF48" i="12"/>
  <c r="M48" i="12"/>
  <c r="Y48" i="12" s="1"/>
  <c r="AB48" i="12" s="1"/>
  <c r="L48" i="12"/>
  <c r="J48" i="12"/>
  <c r="AF47" i="12"/>
  <c r="M47" i="12"/>
  <c r="L47" i="12"/>
  <c r="AD47" i="12" s="1"/>
  <c r="J47" i="12"/>
  <c r="AF46" i="12"/>
  <c r="M46" i="12"/>
  <c r="L46" i="12"/>
  <c r="X46" i="12" s="1"/>
  <c r="AA46" i="12" s="1"/>
  <c r="J46" i="12"/>
  <c r="AF45" i="12"/>
  <c r="M45" i="12"/>
  <c r="L45" i="12"/>
  <c r="X45" i="12" s="1"/>
  <c r="J45" i="12"/>
  <c r="AX44" i="12"/>
  <c r="AF44" i="12"/>
  <c r="M44" i="12"/>
  <c r="AE44" i="12" s="1"/>
  <c r="L44" i="12"/>
  <c r="X44" i="12" s="1"/>
  <c r="J44" i="12"/>
  <c r="AF43" i="12"/>
  <c r="M43" i="12"/>
  <c r="L43" i="12"/>
  <c r="AD43" i="12" s="1"/>
  <c r="J43" i="12"/>
  <c r="AF42" i="12"/>
  <c r="M42" i="12"/>
  <c r="AE42" i="12" s="1"/>
  <c r="L42" i="12"/>
  <c r="J42" i="12"/>
  <c r="AF41" i="12"/>
  <c r="M41" i="12"/>
  <c r="L41" i="12"/>
  <c r="AD41" i="12" s="1"/>
  <c r="J41" i="12"/>
  <c r="AX40" i="12"/>
  <c r="AF40" i="12"/>
  <c r="AD40" i="12"/>
  <c r="Y40" i="12"/>
  <c r="AB40" i="12" s="1"/>
  <c r="M40" i="12"/>
  <c r="AE40" i="12" s="1"/>
  <c r="L40" i="12"/>
  <c r="X40" i="12" s="1"/>
  <c r="AA40" i="12" s="1"/>
  <c r="J40" i="12"/>
  <c r="AF39" i="12"/>
  <c r="X39" i="12"/>
  <c r="AA39" i="12" s="1"/>
  <c r="M39" i="12"/>
  <c r="L39" i="12"/>
  <c r="AD39" i="12" s="1"/>
  <c r="J39" i="12"/>
  <c r="AF38" i="12"/>
  <c r="M38" i="12"/>
  <c r="L38" i="12"/>
  <c r="X38" i="12" s="1"/>
  <c r="AA38" i="12" s="1"/>
  <c r="J38" i="12"/>
  <c r="AF37" i="12"/>
  <c r="M37" i="12"/>
  <c r="AE37" i="12" s="1"/>
  <c r="L37" i="12"/>
  <c r="J37" i="12"/>
  <c r="AX36" i="12"/>
  <c r="AF36" i="12"/>
  <c r="M36" i="12"/>
  <c r="L36" i="12"/>
  <c r="X36" i="12" s="1"/>
  <c r="AA36" i="12" s="1"/>
  <c r="J36" i="12"/>
  <c r="AT35" i="12"/>
  <c r="AF35" i="12"/>
  <c r="M35" i="12"/>
  <c r="Y35" i="12" s="1"/>
  <c r="AB35" i="12" s="1"/>
  <c r="L35" i="12"/>
  <c r="AD35" i="12" s="1"/>
  <c r="J35" i="12"/>
  <c r="AT34" i="12"/>
  <c r="AF34" i="12"/>
  <c r="AE34" i="12"/>
  <c r="M34" i="12"/>
  <c r="Y34" i="12" s="1"/>
  <c r="AB34" i="12" s="1"/>
  <c r="L34" i="12"/>
  <c r="J34" i="12"/>
  <c r="AF33" i="12"/>
  <c r="M33" i="12"/>
  <c r="AE33" i="12" s="1"/>
  <c r="L33" i="12"/>
  <c r="AD33" i="12" s="1"/>
  <c r="J33" i="12"/>
  <c r="AX32" i="12"/>
  <c r="AO32" i="12"/>
  <c r="AF32" i="12"/>
  <c r="M32" i="12"/>
  <c r="Y32" i="12" s="1"/>
  <c r="AB32" i="12" s="1"/>
  <c r="L32" i="12"/>
  <c r="AD32" i="12" s="1"/>
  <c r="J32" i="12"/>
  <c r="AO31" i="12"/>
  <c r="AF31" i="12"/>
  <c r="M31" i="12"/>
  <c r="Y31" i="12" s="1"/>
  <c r="AB31" i="12" s="1"/>
  <c r="L31" i="12"/>
  <c r="AD31" i="12" s="1"/>
  <c r="J31" i="12"/>
  <c r="AF30" i="12"/>
  <c r="AD30" i="12"/>
  <c r="AH30" i="12" s="1"/>
  <c r="M30" i="12"/>
  <c r="Y30" i="12" s="1"/>
  <c r="AB30" i="12" s="1"/>
  <c r="L30" i="12"/>
  <c r="X30" i="12" s="1"/>
  <c r="AA30" i="12" s="1"/>
  <c r="J30" i="12"/>
  <c r="AF29" i="12"/>
  <c r="M29" i="12"/>
  <c r="L29" i="12"/>
  <c r="AD29" i="12" s="1"/>
  <c r="J29" i="12"/>
  <c r="AX28" i="12"/>
  <c r="AF28" i="12"/>
  <c r="M28" i="12"/>
  <c r="AE28" i="12" s="1"/>
  <c r="AI28" i="12" s="1"/>
  <c r="L28" i="12"/>
  <c r="AD28" i="12" s="1"/>
  <c r="J28" i="12"/>
  <c r="AF27" i="12"/>
  <c r="AD27" i="12"/>
  <c r="M27" i="12"/>
  <c r="AE27" i="12" s="1"/>
  <c r="L27" i="12"/>
  <c r="X27" i="12" s="1"/>
  <c r="AA27" i="12" s="1"/>
  <c r="J27" i="12"/>
  <c r="AF26" i="12"/>
  <c r="AE26" i="12"/>
  <c r="M26" i="12"/>
  <c r="Y26" i="12" s="1"/>
  <c r="AB26" i="12" s="1"/>
  <c r="L26" i="12"/>
  <c r="X26" i="12" s="1"/>
  <c r="AA26" i="12" s="1"/>
  <c r="J26" i="12"/>
  <c r="AF25" i="12"/>
  <c r="M25" i="12"/>
  <c r="AE25" i="12" s="1"/>
  <c r="L25" i="12"/>
  <c r="X25" i="12" s="1"/>
  <c r="AA25" i="12" s="1"/>
  <c r="J25" i="12"/>
  <c r="AX24" i="12"/>
  <c r="AF24" i="12"/>
  <c r="M24" i="12"/>
  <c r="AE24" i="12" s="1"/>
  <c r="L24" i="12"/>
  <c r="J24" i="12"/>
  <c r="AF23" i="12"/>
  <c r="M23" i="12"/>
  <c r="AE23" i="12" s="1"/>
  <c r="L23" i="12"/>
  <c r="J23" i="12"/>
  <c r="AF22" i="12"/>
  <c r="M22" i="12"/>
  <c r="Y22" i="12" s="1"/>
  <c r="AB22" i="12" s="1"/>
  <c r="L22" i="12"/>
  <c r="J22" i="12"/>
  <c r="AF21" i="12"/>
  <c r="M21" i="12"/>
  <c r="Y21" i="12" s="1"/>
  <c r="AB21" i="12" s="1"/>
  <c r="L21" i="12"/>
  <c r="AD21" i="12" s="1"/>
  <c r="AH21" i="12" s="1"/>
  <c r="J21" i="12"/>
  <c r="AX20" i="12"/>
  <c r="AF20" i="12"/>
  <c r="AD20" i="12"/>
  <c r="M20" i="12"/>
  <c r="L20" i="12"/>
  <c r="X20" i="12" s="1"/>
  <c r="AA20" i="12" s="1"/>
  <c r="J20" i="12"/>
  <c r="AF19" i="12"/>
  <c r="M19" i="12"/>
  <c r="Y19" i="12" s="1"/>
  <c r="AB19" i="12" s="1"/>
  <c r="L19" i="12"/>
  <c r="AD19" i="12" s="1"/>
  <c r="J19" i="12"/>
  <c r="AF18" i="12"/>
  <c r="M18" i="12"/>
  <c r="L18" i="12"/>
  <c r="X18" i="12" s="1"/>
  <c r="AA18" i="12" s="1"/>
  <c r="J18" i="12"/>
  <c r="AF17" i="12"/>
  <c r="M17" i="12"/>
  <c r="Y17" i="12" s="1"/>
  <c r="AB17" i="12" s="1"/>
  <c r="L17" i="12"/>
  <c r="J17" i="12"/>
  <c r="AX16" i="12"/>
  <c r="AF16" i="12"/>
  <c r="AH16" i="12" s="1"/>
  <c r="M16" i="12"/>
  <c r="L16" i="12"/>
  <c r="AD16" i="12" s="1"/>
  <c r="J16" i="12"/>
  <c r="AF15" i="12"/>
  <c r="M15" i="12"/>
  <c r="Y15" i="12" s="1"/>
  <c r="AB15" i="12" s="1"/>
  <c r="L15" i="12"/>
  <c r="AD15" i="12" s="1"/>
  <c r="J15" i="12"/>
  <c r="AF14" i="12"/>
  <c r="M14" i="12"/>
  <c r="AE14" i="12" s="1"/>
  <c r="L14" i="12"/>
  <c r="AD14" i="12" s="1"/>
  <c r="J14" i="12"/>
  <c r="AF13" i="12"/>
  <c r="M13" i="12"/>
  <c r="AE13" i="12" s="1"/>
  <c r="L13" i="12"/>
  <c r="AD13" i="12" s="1"/>
  <c r="J13" i="12"/>
  <c r="AX12" i="12"/>
  <c r="AF12" i="12"/>
  <c r="M12" i="12"/>
  <c r="AE12" i="12" s="1"/>
  <c r="L12" i="12"/>
  <c r="AD12" i="12" s="1"/>
  <c r="J12" i="12"/>
  <c r="AF11" i="12"/>
  <c r="M11" i="12"/>
  <c r="AE11" i="12" s="1"/>
  <c r="L11" i="12"/>
  <c r="AD11" i="12" s="1"/>
  <c r="J11" i="12"/>
  <c r="AF10" i="12"/>
  <c r="AD10" i="12"/>
  <c r="M10" i="12"/>
  <c r="L10" i="12"/>
  <c r="X10" i="12" s="1"/>
  <c r="AA10" i="12" s="1"/>
  <c r="J10" i="12"/>
  <c r="AF9" i="12"/>
  <c r="M9" i="12"/>
  <c r="AE9" i="12" s="1"/>
  <c r="L9" i="12"/>
  <c r="AD9" i="12" s="1"/>
  <c r="J9" i="12"/>
  <c r="AF8" i="12"/>
  <c r="M8" i="12"/>
  <c r="AE8" i="12" s="1"/>
  <c r="L8" i="12"/>
  <c r="AD8" i="12" s="1"/>
  <c r="J8" i="12"/>
  <c r="AX7" i="12"/>
  <c r="AF7" i="12"/>
  <c r="M7" i="12"/>
  <c r="AE7" i="12" s="1"/>
  <c r="L7" i="12"/>
  <c r="AD7" i="12" s="1"/>
  <c r="J7" i="12"/>
  <c r="AF6" i="12"/>
  <c r="M6" i="12"/>
  <c r="AE6" i="12" s="1"/>
  <c r="L6" i="12"/>
  <c r="X6" i="12" s="1"/>
  <c r="AA6" i="12" s="1"/>
  <c r="J6" i="12"/>
  <c r="R2" i="12"/>
  <c r="N2" i="12" s="1"/>
  <c r="R1" i="12"/>
  <c r="M1" i="12" s="1"/>
  <c r="Y49" i="12" l="1"/>
  <c r="AB49" i="12" s="1"/>
  <c r="AH23" i="5"/>
  <c r="Y25" i="5"/>
  <c r="AB25" i="5" s="1"/>
  <c r="AE51" i="5"/>
  <c r="Y6" i="13"/>
  <c r="AB6" i="13" s="1"/>
  <c r="AE44" i="14"/>
  <c r="Y20" i="9"/>
  <c r="AB20" i="9" s="1"/>
  <c r="Y30" i="9"/>
  <c r="AB30" i="9" s="1"/>
  <c r="Y43" i="15"/>
  <c r="AB43" i="15" s="1"/>
  <c r="AH46" i="15"/>
  <c r="X7" i="12"/>
  <c r="AA7" i="12" s="1"/>
  <c r="Y14" i="12"/>
  <c r="AB14" i="12" s="1"/>
  <c r="AH7" i="12"/>
  <c r="AE15" i="12"/>
  <c r="AH29" i="12"/>
  <c r="AD46" i="12"/>
  <c r="AH7" i="5"/>
  <c r="Y10" i="5"/>
  <c r="AB10" i="5" s="1"/>
  <c r="X23" i="5"/>
  <c r="AA23" i="5" s="1"/>
  <c r="AI24" i="5"/>
  <c r="AE26" i="5"/>
  <c r="AH31" i="5"/>
  <c r="AD37" i="5"/>
  <c r="AI10" i="13"/>
  <c r="AH27" i="13"/>
  <c r="AD51" i="13"/>
  <c r="AI52" i="13"/>
  <c r="N2" i="14"/>
  <c r="AI6" i="14"/>
  <c r="AI32" i="14"/>
  <c r="Y35" i="14"/>
  <c r="AB35" i="14" s="1"/>
  <c r="AD40" i="14"/>
  <c r="AH40" i="14" s="1"/>
  <c r="AE45" i="14"/>
  <c r="X18" i="9"/>
  <c r="AA18" i="9" s="1"/>
  <c r="AE26" i="9"/>
  <c r="AI27" i="9"/>
  <c r="Y50" i="9"/>
  <c r="AB50" i="9" s="1"/>
  <c r="AH51" i="9"/>
  <c r="AE7" i="15"/>
  <c r="AE14" i="15"/>
  <c r="AI15" i="15"/>
  <c r="AH19" i="15"/>
  <c r="AI29" i="15"/>
  <c r="X46" i="15"/>
  <c r="AA46" i="15" s="1"/>
  <c r="AE50" i="15"/>
  <c r="AI50" i="15" s="1"/>
  <c r="Y6" i="16"/>
  <c r="AB6" i="16" s="1"/>
  <c r="AI31" i="16"/>
  <c r="AI35" i="16"/>
  <c r="AE44" i="16"/>
  <c r="AH52" i="16"/>
  <c r="AH8" i="10"/>
  <c r="AI13" i="10"/>
  <c r="AI26" i="10"/>
  <c r="AD27" i="10"/>
  <c r="AH27" i="10" s="1"/>
  <c r="AI32" i="10"/>
  <c r="AI39" i="10"/>
  <c r="V20" i="18"/>
  <c r="U48" i="18"/>
  <c r="R11" i="18"/>
  <c r="U44" i="18"/>
  <c r="S16" i="18"/>
  <c r="V16" i="18"/>
  <c r="V52" i="18"/>
  <c r="AE46" i="16"/>
  <c r="AI46" i="16" s="1"/>
  <c r="AE29" i="10"/>
  <c r="AE36" i="10"/>
  <c r="AI36" i="10" s="1"/>
  <c r="V8" i="18"/>
  <c r="V48" i="18"/>
  <c r="AE35" i="12"/>
  <c r="AI44" i="12"/>
  <c r="AD51" i="12"/>
  <c r="X10" i="5"/>
  <c r="AA10" i="5" s="1"/>
  <c r="AD14" i="5"/>
  <c r="AH14" i="5" s="1"/>
  <c r="AI23" i="5"/>
  <c r="AE30" i="5"/>
  <c r="AI30" i="5" s="1"/>
  <c r="AI33" i="5"/>
  <c r="Y41" i="5"/>
  <c r="AB41" i="5" s="1"/>
  <c r="X48" i="5"/>
  <c r="AH13" i="13"/>
  <c r="X14" i="13"/>
  <c r="AA14" i="13" s="1"/>
  <c r="AH35" i="13"/>
  <c r="AD40" i="13"/>
  <c r="AH52" i="13"/>
  <c r="AK52" i="13" s="1"/>
  <c r="AI84" i="13" s="1"/>
  <c r="Y30" i="14"/>
  <c r="AB30" i="14" s="1"/>
  <c r="AH39" i="14"/>
  <c r="AE51" i="14"/>
  <c r="X15" i="9"/>
  <c r="AA15" i="9" s="1"/>
  <c r="AE33" i="9"/>
  <c r="AI33" i="9" s="1"/>
  <c r="Y45" i="9"/>
  <c r="AB45" i="9" s="1"/>
  <c r="AH17" i="15"/>
  <c r="AE18" i="15"/>
  <c r="AE28" i="15"/>
  <c r="X38" i="15"/>
  <c r="AA38" i="15" s="1"/>
  <c r="X49" i="15"/>
  <c r="AI6" i="16"/>
  <c r="X14" i="16"/>
  <c r="AA14" i="16" s="1"/>
  <c r="AI23" i="16"/>
  <c r="AE53" i="16"/>
  <c r="AH19" i="10"/>
  <c r="AH20" i="10"/>
  <c r="Y26" i="10"/>
  <c r="AB26" i="10" s="1"/>
  <c r="X30" i="10"/>
  <c r="AA30" i="10" s="1"/>
  <c r="AH33" i="10"/>
  <c r="AD34" i="10"/>
  <c r="AH34" i="10" s="1"/>
  <c r="AE46" i="10"/>
  <c r="V40" i="18"/>
  <c r="S36" i="18"/>
  <c r="V36" i="18"/>
  <c r="V24" i="18"/>
  <c r="X17" i="12"/>
  <c r="AA17" i="12" s="1"/>
  <c r="AD17" i="12"/>
  <c r="X34" i="12"/>
  <c r="AA34" i="12" s="1"/>
  <c r="AD34" i="12"/>
  <c r="X47" i="5"/>
  <c r="AD47" i="5"/>
  <c r="AH47" i="5" s="1"/>
  <c r="AE49" i="5"/>
  <c r="Y49" i="5"/>
  <c r="AB49" i="5" s="1"/>
  <c r="AD24" i="13"/>
  <c r="AH24" i="13" s="1"/>
  <c r="X24" i="13"/>
  <c r="AA24" i="13" s="1"/>
  <c r="Y48" i="14"/>
  <c r="AB48" i="14" s="1"/>
  <c r="AE48" i="14"/>
  <c r="AE18" i="9"/>
  <c r="AI18" i="9" s="1"/>
  <c r="Y18" i="9"/>
  <c r="AB18" i="9" s="1"/>
  <c r="AD35" i="9"/>
  <c r="X35" i="9"/>
  <c r="AA35" i="9" s="1"/>
  <c r="Y46" i="9"/>
  <c r="AB46" i="9" s="1"/>
  <c r="AE46" i="9"/>
  <c r="AI46" i="9" s="1"/>
  <c r="AD15" i="15"/>
  <c r="AH15" i="15" s="1"/>
  <c r="X15" i="15"/>
  <c r="AA15" i="15" s="1"/>
  <c r="AD22" i="15"/>
  <c r="X22" i="15"/>
  <c r="AA22" i="15" s="1"/>
  <c r="AE33" i="15"/>
  <c r="Y33" i="15"/>
  <c r="AB33" i="15" s="1"/>
  <c r="AE22" i="12"/>
  <c r="AI23" i="12"/>
  <c r="AD49" i="12"/>
  <c r="AH11" i="5"/>
  <c r="AK11" i="5" s="1"/>
  <c r="AH62" i="5" s="1"/>
  <c r="Y15" i="5"/>
  <c r="AB15" i="5" s="1"/>
  <c r="AE16" i="5"/>
  <c r="Y16" i="5"/>
  <c r="AB16" i="5" s="1"/>
  <c r="X43" i="5"/>
  <c r="AD43" i="5"/>
  <c r="AH43" i="5" s="1"/>
  <c r="Y10" i="13"/>
  <c r="AB10" i="13" s="1"/>
  <c r="AE15" i="13"/>
  <c r="AD17" i="13"/>
  <c r="X17" i="13"/>
  <c r="AA17" i="13" s="1"/>
  <c r="AH19" i="13"/>
  <c r="X23" i="13"/>
  <c r="AA23" i="13" s="1"/>
  <c r="AI24" i="13"/>
  <c r="AE34" i="13"/>
  <c r="AI34" i="13" s="1"/>
  <c r="AE46" i="13"/>
  <c r="AI46" i="13" s="1"/>
  <c r="Y46" i="13"/>
  <c r="AB46" i="13" s="1"/>
  <c r="AE50" i="13"/>
  <c r="AD6" i="14"/>
  <c r="AH6" i="14" s="1"/>
  <c r="AK7" i="14" s="1"/>
  <c r="AH61" i="14" s="1"/>
  <c r="X6" i="14"/>
  <c r="AA6" i="14" s="1"/>
  <c r="AI10" i="14"/>
  <c r="AD46" i="14"/>
  <c r="X46" i="14"/>
  <c r="AA46" i="14" s="1"/>
  <c r="X48" i="14"/>
  <c r="N1" i="9"/>
  <c r="N2" i="9"/>
  <c r="AD29" i="9"/>
  <c r="X29" i="9"/>
  <c r="AA29" i="9" s="1"/>
  <c r="AI35" i="9"/>
  <c r="X42" i="9"/>
  <c r="AA42" i="9" s="1"/>
  <c r="AD42" i="9"/>
  <c r="AH42" i="9" s="1"/>
  <c r="N2" i="16"/>
  <c r="P49" i="16" s="1"/>
  <c r="N1" i="16"/>
  <c r="AD10" i="16"/>
  <c r="AH10" i="16" s="1"/>
  <c r="X10" i="16"/>
  <c r="AA10" i="16" s="1"/>
  <c r="AE30" i="16"/>
  <c r="Y30" i="16"/>
  <c r="AB30" i="16" s="1"/>
  <c r="X19" i="12"/>
  <c r="AA19" i="12" s="1"/>
  <c r="X28" i="12"/>
  <c r="AA28" i="12" s="1"/>
  <c r="Y39" i="12"/>
  <c r="AB39" i="12" s="1"/>
  <c r="AE39" i="12"/>
  <c r="X47" i="12"/>
  <c r="X50" i="12"/>
  <c r="AA50" i="12" s="1"/>
  <c r="X21" i="5"/>
  <c r="AA21" i="5" s="1"/>
  <c r="X25" i="5"/>
  <c r="AA25" i="5" s="1"/>
  <c r="AD30" i="5"/>
  <c r="X30" i="5"/>
  <c r="AA30" i="5" s="1"/>
  <c r="X39" i="5"/>
  <c r="AA39" i="5" s="1"/>
  <c r="X42" i="5"/>
  <c r="AA42" i="5" s="1"/>
  <c r="AD53" i="5"/>
  <c r="X53" i="5"/>
  <c r="AI26" i="13"/>
  <c r="X32" i="13"/>
  <c r="AA32" i="13" s="1"/>
  <c r="X36" i="13"/>
  <c r="AA36" i="13" s="1"/>
  <c r="AD36" i="13"/>
  <c r="AH36" i="13" s="1"/>
  <c r="AE43" i="13"/>
  <c r="Y43" i="13"/>
  <c r="AB43" i="13" s="1"/>
  <c r="AD46" i="13"/>
  <c r="AH31" i="14"/>
  <c r="AH38" i="14"/>
  <c r="AK39" i="14" s="1"/>
  <c r="AH69" i="14" s="1"/>
  <c r="AE10" i="9"/>
  <c r="AI10" i="9" s="1"/>
  <c r="Y10" i="9"/>
  <c r="AB10" i="9" s="1"/>
  <c r="AD33" i="9"/>
  <c r="AH33" i="9" s="1"/>
  <c r="X33" i="9"/>
  <c r="AA33" i="9" s="1"/>
  <c r="Y51" i="9"/>
  <c r="AB51" i="9" s="1"/>
  <c r="AE51" i="9"/>
  <c r="AI51" i="9" s="1"/>
  <c r="X26" i="15"/>
  <c r="AA26" i="15" s="1"/>
  <c r="AD26" i="15"/>
  <c r="AH26" i="15" s="1"/>
  <c r="AD23" i="16"/>
  <c r="X23" i="16"/>
  <c r="AA23" i="16" s="1"/>
  <c r="X32" i="12"/>
  <c r="AA32" i="12" s="1"/>
  <c r="Y41" i="12"/>
  <c r="AB41" i="12" s="1"/>
  <c r="AE41" i="12"/>
  <c r="AI41" i="12" s="1"/>
  <c r="AE19" i="5"/>
  <c r="AI19" i="5" s="1"/>
  <c r="AH21" i="5"/>
  <c r="AI20" i="13"/>
  <c r="Y26" i="13"/>
  <c r="AB26" i="13" s="1"/>
  <c r="AD34" i="13"/>
  <c r="X34" i="13"/>
  <c r="AA34" i="13" s="1"/>
  <c r="AD44" i="13"/>
  <c r="AE48" i="13"/>
  <c r="AH50" i="13"/>
  <c r="Y53" i="13"/>
  <c r="AB53" i="13" s="1"/>
  <c r="AE53" i="13"/>
  <c r="AI53" i="13" s="1"/>
  <c r="AH15" i="14"/>
  <c r="AH16" i="14"/>
  <c r="AD30" i="14"/>
  <c r="AH30" i="14" s="1"/>
  <c r="AD32" i="14"/>
  <c r="X32" i="14"/>
  <c r="AA32" i="14" s="1"/>
  <c r="AD33" i="14"/>
  <c r="Y37" i="14"/>
  <c r="AB37" i="14" s="1"/>
  <c r="AE37" i="14"/>
  <c r="AI37" i="14" s="1"/>
  <c r="Y46" i="14"/>
  <c r="AB46" i="14" s="1"/>
  <c r="Y50" i="14"/>
  <c r="AB50" i="14" s="1"/>
  <c r="X31" i="9"/>
  <c r="AA31" i="9" s="1"/>
  <c r="AD31" i="9"/>
  <c r="AE37" i="9"/>
  <c r="Y37" i="9"/>
  <c r="AB37" i="9" s="1"/>
  <c r="AI44" i="9"/>
  <c r="AD49" i="9"/>
  <c r="X49" i="9"/>
  <c r="M1" i="15"/>
  <c r="M2" i="15"/>
  <c r="O7" i="15" s="1"/>
  <c r="AD34" i="15"/>
  <c r="AH34" i="15" s="1"/>
  <c r="X34" i="15"/>
  <c r="AA34" i="15" s="1"/>
  <c r="AH39" i="16"/>
  <c r="X42" i="16"/>
  <c r="AA42" i="16" s="1"/>
  <c r="AE45" i="16"/>
  <c r="AD51" i="16"/>
  <c r="Y14" i="10"/>
  <c r="AB14" i="10" s="1"/>
  <c r="AE31" i="10"/>
  <c r="AI31" i="10" s="1"/>
  <c r="AD35" i="15"/>
  <c r="AD44" i="15"/>
  <c r="Y49" i="15"/>
  <c r="AB49" i="15" s="1"/>
  <c r="AI10" i="16"/>
  <c r="AH31" i="16"/>
  <c r="AI33" i="16"/>
  <c r="AH35" i="16"/>
  <c r="AE37" i="16"/>
  <c r="X46" i="16"/>
  <c r="AA46" i="16" s="1"/>
  <c r="Y49" i="16"/>
  <c r="AB49" i="16" s="1"/>
  <c r="Y6" i="10"/>
  <c r="AB6" i="10" s="1"/>
  <c r="AI7" i="10"/>
  <c r="AH9" i="10"/>
  <c r="AE12" i="10"/>
  <c r="AI15" i="10"/>
  <c r="AI16" i="10"/>
  <c r="AH17" i="10"/>
  <c r="X26" i="10"/>
  <c r="AA26" i="10" s="1"/>
  <c r="AH30" i="10"/>
  <c r="AE34" i="10"/>
  <c r="AI34" i="10" s="1"/>
  <c r="AL37" i="10" s="1"/>
  <c r="AN92" i="10" s="1"/>
  <c r="AE48" i="10"/>
  <c r="AI51" i="10"/>
  <c r="AH8" i="9"/>
  <c r="AH17" i="9"/>
  <c r="AI25" i="9"/>
  <c r="AH32" i="9"/>
  <c r="AH6" i="15"/>
  <c r="AH10" i="12"/>
  <c r="AI13" i="12"/>
  <c r="AI14" i="12"/>
  <c r="AI49" i="12"/>
  <c r="AH17" i="5"/>
  <c r="AK17" i="5" s="1"/>
  <c r="AJ87" i="5" s="1"/>
  <c r="AI25" i="5"/>
  <c r="AH28" i="5"/>
  <c r="AH9" i="13"/>
  <c r="AI19" i="13"/>
  <c r="AI32" i="13"/>
  <c r="AH37" i="13"/>
  <c r="AI33" i="14"/>
  <c r="AI38" i="14"/>
  <c r="Y21" i="9"/>
  <c r="AB21" i="9" s="1"/>
  <c r="Y25" i="9"/>
  <c r="AB25" i="9" s="1"/>
  <c r="AH36" i="9"/>
  <c r="AI37" i="9"/>
  <c r="AE44" i="9"/>
  <c r="AI50" i="9"/>
  <c r="AL51" i="9" s="1"/>
  <c r="AL72" i="9" s="1"/>
  <c r="AI13" i="15"/>
  <c r="AE45" i="10"/>
  <c r="AI45" i="10" s="1"/>
  <c r="X53" i="10"/>
  <c r="X6" i="15"/>
  <c r="AA6" i="15" s="1"/>
  <c r="AD13" i="15"/>
  <c r="AH13" i="15" s="1"/>
  <c r="X18" i="15"/>
  <c r="AA18" i="15" s="1"/>
  <c r="AH20" i="15"/>
  <c r="AE22" i="15"/>
  <c r="AI22" i="15" s="1"/>
  <c r="AL24" i="15" s="1"/>
  <c r="AM77" i="15" s="1"/>
  <c r="AI23" i="15"/>
  <c r="AE45" i="15"/>
  <c r="AI48" i="15"/>
  <c r="AE52" i="15"/>
  <c r="AI52" i="15" s="1"/>
  <c r="AI24" i="16"/>
  <c r="AI25" i="16"/>
  <c r="AH37" i="16"/>
  <c r="Y41" i="16"/>
  <c r="AB41" i="16" s="1"/>
  <c r="AE48" i="16"/>
  <c r="AE19" i="10"/>
  <c r="AI19" i="10" s="1"/>
  <c r="X46" i="10"/>
  <c r="AA46" i="10" s="1"/>
  <c r="X51" i="10"/>
  <c r="AE53" i="10"/>
  <c r="S47" i="18"/>
  <c r="R16" i="18"/>
  <c r="R17" i="18"/>
  <c r="AH14" i="12"/>
  <c r="AK16" i="12" s="1"/>
  <c r="AI75" i="12" s="1"/>
  <c r="X19" i="5"/>
  <c r="AA19" i="5" s="1"/>
  <c r="AD19" i="5"/>
  <c r="Y36" i="5"/>
  <c r="AB36" i="5" s="1"/>
  <c r="AE36" i="5"/>
  <c r="AD51" i="5"/>
  <c r="X51" i="5"/>
  <c r="AD20" i="13"/>
  <c r="AH20" i="13" s="1"/>
  <c r="X20" i="13"/>
  <c r="AA20" i="13" s="1"/>
  <c r="X53" i="15"/>
  <c r="AD53" i="15"/>
  <c r="AH53" i="15" s="1"/>
  <c r="Y42" i="12"/>
  <c r="AB42" i="12" s="1"/>
  <c r="AD27" i="5"/>
  <c r="AH27" i="5" s="1"/>
  <c r="X27" i="5"/>
  <c r="AA27" i="5" s="1"/>
  <c r="AH30" i="5"/>
  <c r="AH49" i="5"/>
  <c r="Y50" i="5"/>
  <c r="AB50" i="5" s="1"/>
  <c r="Y38" i="13"/>
  <c r="AB38" i="13" s="1"/>
  <c r="AE38" i="13"/>
  <c r="AE49" i="13"/>
  <c r="Y49" i="13"/>
  <c r="AB49" i="13" s="1"/>
  <c r="AD18" i="14"/>
  <c r="AH18" i="14" s="1"/>
  <c r="X18" i="14"/>
  <c r="AA18" i="14" s="1"/>
  <c r="X49" i="14"/>
  <c r="AD49" i="14"/>
  <c r="AH49" i="14" s="1"/>
  <c r="AI18" i="15"/>
  <c r="X48" i="15"/>
  <c r="AD48" i="15"/>
  <c r="AH48" i="15" s="1"/>
  <c r="X50" i="15"/>
  <c r="AA50" i="15" s="1"/>
  <c r="AD50" i="15"/>
  <c r="AH50" i="15" s="1"/>
  <c r="AD45" i="16"/>
  <c r="X45" i="16"/>
  <c r="X47" i="10"/>
  <c r="AD47" i="10"/>
  <c r="AH47" i="10" s="1"/>
  <c r="Y6" i="12"/>
  <c r="AB6" i="12" s="1"/>
  <c r="X21" i="12"/>
  <c r="AA21" i="12" s="1"/>
  <c r="Y23" i="12"/>
  <c r="AB23" i="12" s="1"/>
  <c r="X14" i="12"/>
  <c r="AA14" i="12" s="1"/>
  <c r="AE19" i="12"/>
  <c r="Y24" i="12"/>
  <c r="AB24" i="12" s="1"/>
  <c r="AD25" i="12"/>
  <c r="AE31" i="12"/>
  <c r="Y45" i="12"/>
  <c r="AB45" i="12" s="1"/>
  <c r="AE45" i="12"/>
  <c r="AI45" i="12" s="1"/>
  <c r="Y53" i="12"/>
  <c r="AB53" i="12" s="1"/>
  <c r="AE53" i="12"/>
  <c r="AI53" i="12" s="1"/>
  <c r="AI10" i="5"/>
  <c r="AI12" i="5"/>
  <c r="Y13" i="5"/>
  <c r="AB13" i="5" s="1"/>
  <c r="AE13" i="5"/>
  <c r="AE22" i="5"/>
  <c r="AD24" i="5"/>
  <c r="AH24" i="5" s="1"/>
  <c r="X24" i="5"/>
  <c r="AA24" i="5" s="1"/>
  <c r="AE27" i="5"/>
  <c r="AI27" i="5" s="1"/>
  <c r="AE28" i="5"/>
  <c r="AI28" i="5" s="1"/>
  <c r="Y28" i="5"/>
  <c r="AB28" i="5" s="1"/>
  <c r="X33" i="5"/>
  <c r="AA33" i="5" s="1"/>
  <c r="AD33" i="5"/>
  <c r="AH33" i="5" s="1"/>
  <c r="AK33" i="5" s="1"/>
  <c r="AJ91" i="5" s="1"/>
  <c r="AI51" i="5"/>
  <c r="N2" i="13"/>
  <c r="P49" i="13" s="1"/>
  <c r="AD26" i="13"/>
  <c r="AD30" i="13"/>
  <c r="AH30" i="13" s="1"/>
  <c r="Y31" i="13"/>
  <c r="AB31" i="13" s="1"/>
  <c r="AE31" i="13"/>
  <c r="Y45" i="13"/>
  <c r="AB45" i="13" s="1"/>
  <c r="AE45" i="13"/>
  <c r="AI50" i="13"/>
  <c r="AL52" i="13" s="1"/>
  <c r="AM84" i="13" s="1"/>
  <c r="Y13" i="14"/>
  <c r="AB13" i="14" s="1"/>
  <c r="AE13" i="14"/>
  <c r="AI13" i="14" s="1"/>
  <c r="AE23" i="14"/>
  <c r="AI23" i="14" s="1"/>
  <c r="Y24" i="14"/>
  <c r="AB24" i="14" s="1"/>
  <c r="AE24" i="14"/>
  <c r="Y31" i="14"/>
  <c r="AB31" i="14" s="1"/>
  <c r="AE34" i="14"/>
  <c r="AI34" i="14" s="1"/>
  <c r="AD42" i="14"/>
  <c r="AD51" i="14"/>
  <c r="X51" i="14"/>
  <c r="Y6" i="9"/>
  <c r="AB6" i="9" s="1"/>
  <c r="AD10" i="9"/>
  <c r="AD14" i="9"/>
  <c r="AH14" i="9" s="1"/>
  <c r="AD16" i="9"/>
  <c r="AH16" i="9" s="1"/>
  <c r="X16" i="9"/>
  <c r="AA16" i="9" s="1"/>
  <c r="Y27" i="9"/>
  <c r="AB27" i="9" s="1"/>
  <c r="AE28" i="9"/>
  <c r="AI28" i="9" s="1"/>
  <c r="Y28" i="9"/>
  <c r="AB28" i="9" s="1"/>
  <c r="X48" i="9"/>
  <c r="AD48" i="9"/>
  <c r="Y27" i="15"/>
  <c r="AB27" i="15" s="1"/>
  <c r="X6" i="16"/>
  <c r="AA6" i="16" s="1"/>
  <c r="AD6" i="16"/>
  <c r="AH6" i="16" s="1"/>
  <c r="X40" i="16"/>
  <c r="AA40" i="16" s="1"/>
  <c r="AD40" i="16"/>
  <c r="AH40" i="16" s="1"/>
  <c r="Y32" i="10"/>
  <c r="AB32" i="10" s="1"/>
  <c r="AI33" i="12"/>
  <c r="AH33" i="12"/>
  <c r="AK33" i="12" s="1"/>
  <c r="AJ91" i="12" s="1"/>
  <c r="AL33" i="5"/>
  <c r="AN91" i="5" s="1"/>
  <c r="Y44" i="13"/>
  <c r="AB44" i="13" s="1"/>
  <c r="AE44" i="13"/>
  <c r="AI44" i="13" s="1"/>
  <c r="X10" i="14"/>
  <c r="AA10" i="14" s="1"/>
  <c r="AD10" i="14"/>
  <c r="AH42" i="14"/>
  <c r="AD43" i="9"/>
  <c r="X43" i="9"/>
  <c r="AE39" i="16"/>
  <c r="Y39" i="16"/>
  <c r="AB39" i="16" s="1"/>
  <c r="AD25" i="10"/>
  <c r="X25" i="10"/>
  <c r="AA25" i="10" s="1"/>
  <c r="Y50" i="10"/>
  <c r="AB50" i="10" s="1"/>
  <c r="AE50" i="10"/>
  <c r="AE47" i="12"/>
  <c r="Y47" i="12"/>
  <c r="AB47" i="12" s="1"/>
  <c r="AH50" i="12"/>
  <c r="Y17" i="5"/>
  <c r="AB17" i="5" s="1"/>
  <c r="AE17" i="5"/>
  <c r="AI17" i="5" s="1"/>
  <c r="X44" i="5"/>
  <c r="AD44" i="5"/>
  <c r="Y47" i="5"/>
  <c r="AB47" i="5" s="1"/>
  <c r="AE47" i="5"/>
  <c r="AI47" i="5" s="1"/>
  <c r="AL32" i="14"/>
  <c r="AM79" i="14" s="1"/>
  <c r="AI44" i="14"/>
  <c r="Y47" i="14"/>
  <c r="AB47" i="14" s="1"/>
  <c r="AE47" i="14"/>
  <c r="AI47" i="14" s="1"/>
  <c r="AL47" i="14" s="1"/>
  <c r="AL71" i="14" s="1"/>
  <c r="AE52" i="14"/>
  <c r="AI52" i="14" s="1"/>
  <c r="Y52" i="14"/>
  <c r="AB52" i="14" s="1"/>
  <c r="AE39" i="9"/>
  <c r="AE40" i="9"/>
  <c r="Y40" i="9"/>
  <c r="AB40" i="9" s="1"/>
  <c r="AD26" i="16"/>
  <c r="X26" i="16"/>
  <c r="AA26" i="16" s="1"/>
  <c r="Y47" i="16"/>
  <c r="AB47" i="16" s="1"/>
  <c r="AE47" i="16"/>
  <c r="AI47" i="16" s="1"/>
  <c r="AE22" i="10"/>
  <c r="AI22" i="10" s="1"/>
  <c r="Y22" i="10"/>
  <c r="AB22" i="10" s="1"/>
  <c r="AI24" i="12"/>
  <c r="AI27" i="12"/>
  <c r="AI34" i="12"/>
  <c r="AD44" i="12"/>
  <c r="AH44" i="12" s="1"/>
  <c r="AH51" i="12"/>
  <c r="AI51" i="12"/>
  <c r="AD52" i="12"/>
  <c r="AH52" i="12" s="1"/>
  <c r="N1" i="5"/>
  <c r="Y20" i="5"/>
  <c r="AB20" i="5" s="1"/>
  <c r="AE20" i="5"/>
  <c r="AI20" i="5" s="1"/>
  <c r="Y34" i="5"/>
  <c r="AB34" i="5" s="1"/>
  <c r="Y44" i="5"/>
  <c r="AB44" i="5" s="1"/>
  <c r="AE44" i="5"/>
  <c r="AI44" i="5" s="1"/>
  <c r="AH46" i="5"/>
  <c r="AE52" i="5"/>
  <c r="Y52" i="5"/>
  <c r="AB52" i="5" s="1"/>
  <c r="Y16" i="13"/>
  <c r="AB16" i="13" s="1"/>
  <c r="Y29" i="13"/>
  <c r="AB29" i="13" s="1"/>
  <c r="AE29" i="13"/>
  <c r="X42" i="13"/>
  <c r="AA42" i="13" s="1"/>
  <c r="AD42" i="13"/>
  <c r="AH42" i="13" s="1"/>
  <c r="AD22" i="14"/>
  <c r="AH22" i="14" s="1"/>
  <c r="Y29" i="14"/>
  <c r="AB29" i="14" s="1"/>
  <c r="AE29" i="14"/>
  <c r="AI29" i="14" s="1"/>
  <c r="AD36" i="14"/>
  <c r="X36" i="14"/>
  <c r="AA36" i="14" s="1"/>
  <c r="Y38" i="14"/>
  <c r="AB38" i="14" s="1"/>
  <c r="AE39" i="14"/>
  <c r="Y39" i="14"/>
  <c r="AB39" i="14" s="1"/>
  <c r="X43" i="14"/>
  <c r="AD43" i="14"/>
  <c r="AD44" i="14"/>
  <c r="X44" i="14"/>
  <c r="AI51" i="14"/>
  <c r="Y13" i="9"/>
  <c r="AB13" i="9" s="1"/>
  <c r="AE47" i="9"/>
  <c r="AI47" i="9" s="1"/>
  <c r="AL47" i="9" s="1"/>
  <c r="AL71" i="9" s="1"/>
  <c r="Y47" i="9"/>
  <c r="AB47" i="9" s="1"/>
  <c r="Y52" i="9"/>
  <c r="AB52" i="9" s="1"/>
  <c r="AE52" i="9"/>
  <c r="AI52" i="9" s="1"/>
  <c r="AD36" i="15"/>
  <c r="AH36" i="15" s="1"/>
  <c r="AK36" i="15" s="1"/>
  <c r="AI80" i="15" s="1"/>
  <c r="X36" i="15"/>
  <c r="AA36" i="15" s="1"/>
  <c r="X45" i="15"/>
  <c r="AD45" i="15"/>
  <c r="AH45" i="15" s="1"/>
  <c r="Y14" i="16"/>
  <c r="AB14" i="16" s="1"/>
  <c r="AE14" i="16"/>
  <c r="AI14" i="16" s="1"/>
  <c r="AD21" i="16"/>
  <c r="AH21" i="16" s="1"/>
  <c r="AK21" i="16" s="1"/>
  <c r="AJ88" i="16" s="1"/>
  <c r="X21" i="16"/>
  <c r="AA21" i="16" s="1"/>
  <c r="AI44" i="16"/>
  <c r="AH46" i="16"/>
  <c r="AE17" i="10"/>
  <c r="AI17" i="10" s="1"/>
  <c r="Y17" i="10"/>
  <c r="AB17" i="10" s="1"/>
  <c r="X37" i="10"/>
  <c r="AA37" i="10" s="1"/>
  <c r="AD37" i="10"/>
  <c r="AD45" i="10"/>
  <c r="AH45" i="10" s="1"/>
  <c r="X45" i="10"/>
  <c r="Y37" i="12"/>
  <c r="AB37" i="12" s="1"/>
  <c r="Y44" i="12"/>
  <c r="AB44" i="12" s="1"/>
  <c r="AE48" i="12"/>
  <c r="AI48" i="12" s="1"/>
  <c r="AI50" i="12"/>
  <c r="Y51" i="12"/>
  <c r="AB51" i="12" s="1"/>
  <c r="M2" i="5"/>
  <c r="AI21" i="5"/>
  <c r="AI37" i="5"/>
  <c r="AI17" i="13"/>
  <c r="AI21" i="13"/>
  <c r="AH26" i="13"/>
  <c r="AK27" i="13" s="1"/>
  <c r="AH66" i="13" s="1"/>
  <c r="AI36" i="13"/>
  <c r="AI39" i="13"/>
  <c r="AH46" i="13"/>
  <c r="AI47" i="13"/>
  <c r="AI25" i="14"/>
  <c r="AI30" i="14"/>
  <c r="AD34" i="14"/>
  <c r="AH34" i="14" s="1"/>
  <c r="AK35" i="14" s="1"/>
  <c r="AH68" i="14" s="1"/>
  <c r="AH15" i="9"/>
  <c r="AI31" i="9"/>
  <c r="AD39" i="9"/>
  <c r="X39" i="9"/>
  <c r="AA39" i="9" s="1"/>
  <c r="AH47" i="9"/>
  <c r="Y49" i="9"/>
  <c r="AB49" i="9" s="1"/>
  <c r="AE49" i="9"/>
  <c r="X8" i="15"/>
  <c r="AA8" i="15" s="1"/>
  <c r="AD8" i="15"/>
  <c r="AH8" i="15" s="1"/>
  <c r="X9" i="15"/>
  <c r="AA9" i="15" s="1"/>
  <c r="AD9" i="15"/>
  <c r="AH9" i="15" s="1"/>
  <c r="AK9" i="15" s="1"/>
  <c r="AJ85" i="15" s="1"/>
  <c r="X23" i="15"/>
  <c r="AA23" i="15" s="1"/>
  <c r="AD23" i="15"/>
  <c r="AH23" i="15" s="1"/>
  <c r="X29" i="15"/>
  <c r="AA29" i="15" s="1"/>
  <c r="AD29" i="15"/>
  <c r="AD31" i="15"/>
  <c r="X31" i="15"/>
  <c r="AA31" i="15" s="1"/>
  <c r="X39" i="15"/>
  <c r="AA39" i="15" s="1"/>
  <c r="AD39" i="15"/>
  <c r="Y42" i="15"/>
  <c r="AB42" i="15" s="1"/>
  <c r="AE42" i="15"/>
  <c r="AI45" i="15"/>
  <c r="X51" i="15"/>
  <c r="AD51" i="15"/>
  <c r="AH51" i="15" s="1"/>
  <c r="AD52" i="15"/>
  <c r="AH52" i="15" s="1"/>
  <c r="X52" i="15"/>
  <c r="AA52" i="15" s="1"/>
  <c r="AH15" i="16"/>
  <c r="AD24" i="16"/>
  <c r="AH24" i="16" s="1"/>
  <c r="X24" i="16"/>
  <c r="AA24" i="16" s="1"/>
  <c r="X38" i="16"/>
  <c r="AA38" i="16" s="1"/>
  <c r="AD38" i="16"/>
  <c r="AH38" i="16" s="1"/>
  <c r="AI9" i="10"/>
  <c r="Y11" i="10"/>
  <c r="AB11" i="10" s="1"/>
  <c r="AE11" i="10"/>
  <c r="AI11" i="10" s="1"/>
  <c r="Y20" i="10"/>
  <c r="AB20" i="10" s="1"/>
  <c r="AE20" i="10"/>
  <c r="AI20" i="10" s="1"/>
  <c r="AH37" i="10"/>
  <c r="X42" i="10"/>
  <c r="AA42" i="10" s="1"/>
  <c r="AD42" i="10"/>
  <c r="AH42" i="10" s="1"/>
  <c r="AI37" i="12"/>
  <c r="AL37" i="12" s="1"/>
  <c r="AN92" i="12" s="1"/>
  <c r="AH41" i="12"/>
  <c r="AI52" i="12"/>
  <c r="AH25" i="5"/>
  <c r="AH39" i="5"/>
  <c r="AH23" i="13"/>
  <c r="AH39" i="13"/>
  <c r="AH51" i="13"/>
  <c r="AH53" i="13"/>
  <c r="AH14" i="14"/>
  <c r="AI19" i="14"/>
  <c r="AI20" i="14"/>
  <c r="AI35" i="14"/>
  <c r="AH37" i="14"/>
  <c r="AH19" i="9"/>
  <c r="AK19" i="9" s="1"/>
  <c r="AH64" i="9" s="1"/>
  <c r="Y34" i="9"/>
  <c r="AB34" i="9" s="1"/>
  <c r="AE34" i="9"/>
  <c r="Y43" i="9"/>
  <c r="AB43" i="9" s="1"/>
  <c r="AE43" i="9"/>
  <c r="AD45" i="9"/>
  <c r="AH45" i="9" s="1"/>
  <c r="Y48" i="9"/>
  <c r="AB48" i="9" s="1"/>
  <c r="AE48" i="9"/>
  <c r="AD53" i="9"/>
  <c r="X53" i="9"/>
  <c r="AH24" i="15"/>
  <c r="AI32" i="15"/>
  <c r="Y53" i="15"/>
  <c r="AB53" i="15" s="1"/>
  <c r="AE53" i="15"/>
  <c r="AI53" i="15" s="1"/>
  <c r="AL53" i="15" s="1"/>
  <c r="AN96" i="15" s="1"/>
  <c r="X43" i="16"/>
  <c r="AD43" i="16"/>
  <c r="M1" i="10"/>
  <c r="M2" i="10"/>
  <c r="AH12" i="10"/>
  <c r="AK12" i="10" s="1"/>
  <c r="AI74" i="10" s="1"/>
  <c r="Y38" i="10"/>
  <c r="AB38" i="10" s="1"/>
  <c r="AE38" i="10"/>
  <c r="AI38" i="10" s="1"/>
  <c r="AI44" i="10"/>
  <c r="AI46" i="10"/>
  <c r="AL47" i="10" s="1"/>
  <c r="AL71" i="10" s="1"/>
  <c r="AD46" i="9"/>
  <c r="AH46" i="9" s="1"/>
  <c r="AI11" i="15"/>
  <c r="AI12" i="15"/>
  <c r="AI35" i="15"/>
  <c r="AI41" i="15"/>
  <c r="AI43" i="15"/>
  <c r="AI47" i="15"/>
  <c r="AH13" i="16"/>
  <c r="AK13" i="16" s="1"/>
  <c r="AJ86" i="16" s="1"/>
  <c r="AH23" i="16"/>
  <c r="AI29" i="16"/>
  <c r="AI8" i="10"/>
  <c r="AI12" i="10"/>
  <c r="R53" i="18"/>
  <c r="R23" i="18"/>
  <c r="S44" i="18"/>
  <c r="R32" i="18"/>
  <c r="R31" i="18"/>
  <c r="AI9" i="15"/>
  <c r="AI31" i="15"/>
  <c r="AH20" i="16"/>
  <c r="AK20" i="16" s="1"/>
  <c r="AI76" i="16" s="1"/>
  <c r="AI27" i="16"/>
  <c r="AI28" i="16"/>
  <c r="AH29" i="16"/>
  <c r="AD49" i="16"/>
  <c r="AH51" i="16"/>
  <c r="AI6" i="10"/>
  <c r="AH18" i="10"/>
  <c r="AI25" i="10"/>
  <c r="AL25" i="10" s="1"/>
  <c r="AN89" i="10" s="1"/>
  <c r="AI27" i="10"/>
  <c r="AL27" i="10" s="1"/>
  <c r="AL66" i="10" s="1"/>
  <c r="AD32" i="10"/>
  <c r="AH32" i="10" s="1"/>
  <c r="AI37" i="10"/>
  <c r="AH51" i="10"/>
  <c r="S33" i="18"/>
  <c r="S31" i="18"/>
  <c r="S32" i="18"/>
  <c r="S51" i="18"/>
  <c r="S52" i="18"/>
  <c r="S48" i="18"/>
  <c r="S43" i="18"/>
  <c r="R39" i="18"/>
  <c r="R33" i="18"/>
  <c r="R21" i="18"/>
  <c r="R20" i="18"/>
  <c r="R12" i="18"/>
  <c r="S8" i="18"/>
  <c r="S9" i="18"/>
  <c r="R35" i="18"/>
  <c r="R43" i="18"/>
  <c r="S40" i="18"/>
  <c r="S29" i="18"/>
  <c r="R8" i="18"/>
  <c r="S19" i="18"/>
  <c r="R28" i="18"/>
  <c r="R41" i="18"/>
  <c r="S23" i="18"/>
  <c r="R36" i="18"/>
  <c r="R49" i="18"/>
  <c r="S7" i="18"/>
  <c r="R7" i="18"/>
  <c r="R13" i="18"/>
  <c r="S45" i="18"/>
  <c r="S24" i="18"/>
  <c r="R9" i="18"/>
  <c r="R24" i="18"/>
  <c r="S25" i="18"/>
  <c r="S27" i="18"/>
  <c r="S11" i="18"/>
  <c r="S21" i="18"/>
  <c r="R44" i="18"/>
  <c r="S12" i="18"/>
  <c r="R52" i="18"/>
  <c r="R45" i="18"/>
  <c r="S53" i="18"/>
  <c r="R47" i="18"/>
  <c r="R40" i="18"/>
  <c r="S20" i="18"/>
  <c r="R29" i="18"/>
  <c r="R51" i="18"/>
  <c r="R15" i="18"/>
  <c r="R48" i="18"/>
  <c r="S39" i="18"/>
  <c r="R37" i="18"/>
  <c r="R27" i="18"/>
  <c r="AL9" i="10"/>
  <c r="AN85" i="10" s="1"/>
  <c r="AK11" i="10"/>
  <c r="AH62" i="10" s="1"/>
  <c r="Y8" i="10"/>
  <c r="AB8" i="10" s="1"/>
  <c r="Y9" i="10"/>
  <c r="AB9" i="10" s="1"/>
  <c r="AD14" i="10"/>
  <c r="AH14" i="10" s="1"/>
  <c r="AK17" i="10" s="1"/>
  <c r="AJ87" i="10" s="1"/>
  <c r="X14" i="10"/>
  <c r="AA14" i="10" s="1"/>
  <c r="X6" i="10"/>
  <c r="AA6" i="10" s="1"/>
  <c r="AH6" i="10"/>
  <c r="Y10" i="10"/>
  <c r="AB10" i="10" s="1"/>
  <c r="AH13" i="10"/>
  <c r="AK13" i="10" s="1"/>
  <c r="AJ86" i="10" s="1"/>
  <c r="N1" i="10"/>
  <c r="AH7" i="10"/>
  <c r="AI10" i="10"/>
  <c r="AL13" i="10" s="1"/>
  <c r="AN86" i="10" s="1"/>
  <c r="AI14" i="10"/>
  <c r="AL15" i="10" s="1"/>
  <c r="AL63" i="10" s="1"/>
  <c r="AD15" i="10"/>
  <c r="AH15" i="10" s="1"/>
  <c r="X15" i="10"/>
  <c r="AA15" i="10" s="1"/>
  <c r="AK19" i="10"/>
  <c r="AH64" i="10" s="1"/>
  <c r="X16" i="10"/>
  <c r="AA16" i="10" s="1"/>
  <c r="AD36" i="10"/>
  <c r="AH36" i="10" s="1"/>
  <c r="AI43" i="10"/>
  <c r="AH43" i="10"/>
  <c r="AH53" i="10"/>
  <c r="AI53" i="10"/>
  <c r="X10" i="10"/>
  <c r="AA10" i="10" s="1"/>
  <c r="Y13" i="10"/>
  <c r="AB13" i="10" s="1"/>
  <c r="Y15" i="10"/>
  <c r="AB15" i="10" s="1"/>
  <c r="Y16" i="10"/>
  <c r="AB16" i="10" s="1"/>
  <c r="AE18" i="10"/>
  <c r="AD21" i="10"/>
  <c r="AH21" i="10" s="1"/>
  <c r="AK21" i="10" s="1"/>
  <c r="AJ88" i="10" s="1"/>
  <c r="AD22" i="10"/>
  <c r="AH22" i="10" s="1"/>
  <c r="AK24" i="10" s="1"/>
  <c r="AI77" i="10" s="1"/>
  <c r="AD23" i="10"/>
  <c r="AH23" i="10" s="1"/>
  <c r="AL24" i="10"/>
  <c r="AM77" i="10" s="1"/>
  <c r="AH25" i="10"/>
  <c r="AD28" i="10"/>
  <c r="AH28" i="10" s="1"/>
  <c r="X28" i="10"/>
  <c r="AA28" i="10" s="1"/>
  <c r="AH31" i="10"/>
  <c r="AK31" i="10" s="1"/>
  <c r="AH67" i="10" s="1"/>
  <c r="Y41" i="10"/>
  <c r="AB41" i="10" s="1"/>
  <c r="AI18" i="10"/>
  <c r="AI28" i="10"/>
  <c r="AL28" i="10" s="1"/>
  <c r="AM78" i="10" s="1"/>
  <c r="Y35" i="10"/>
  <c r="AB35" i="10" s="1"/>
  <c r="X39" i="10"/>
  <c r="AA39" i="10" s="1"/>
  <c r="AD39" i="10"/>
  <c r="AH39" i="10" s="1"/>
  <c r="AD40" i="10"/>
  <c r="AH40" i="10" s="1"/>
  <c r="AD44" i="10"/>
  <c r="AH44" i="10" s="1"/>
  <c r="X44" i="10"/>
  <c r="AI49" i="10"/>
  <c r="AH49" i="10"/>
  <c r="Y7" i="10"/>
  <c r="AB7" i="10" s="1"/>
  <c r="X8" i="10"/>
  <c r="AA8" i="10" s="1"/>
  <c r="X9" i="10"/>
  <c r="AA9" i="10" s="1"/>
  <c r="X11" i="10"/>
  <c r="AA11" i="10" s="1"/>
  <c r="X12" i="10"/>
  <c r="AA12" i="10" s="1"/>
  <c r="AI21" i="10"/>
  <c r="AI23" i="10"/>
  <c r="AL23" i="10" s="1"/>
  <c r="AL65" i="10" s="1"/>
  <c r="X24" i="10"/>
  <c r="AA24" i="10" s="1"/>
  <c r="AE30" i="10"/>
  <c r="AI30" i="10" s="1"/>
  <c r="AL32" i="10" s="1"/>
  <c r="AM79" i="10" s="1"/>
  <c r="Y30" i="10"/>
  <c r="AB30" i="10" s="1"/>
  <c r="Y52" i="10"/>
  <c r="AB52" i="10" s="1"/>
  <c r="X18" i="10"/>
  <c r="AA18" i="10" s="1"/>
  <c r="Y21" i="10"/>
  <c r="AB21" i="10" s="1"/>
  <c r="Y23" i="10"/>
  <c r="AB23" i="10" s="1"/>
  <c r="AH26" i="10"/>
  <c r="AK27" i="10" s="1"/>
  <c r="AH66" i="10" s="1"/>
  <c r="AH29" i="10"/>
  <c r="AI29" i="10"/>
  <c r="AL29" i="10" s="1"/>
  <c r="AN90" i="10" s="1"/>
  <c r="AD38" i="10"/>
  <c r="AH38" i="10" s="1"/>
  <c r="X38" i="10"/>
  <c r="AA38" i="10" s="1"/>
  <c r="AH52" i="10"/>
  <c r="AI52" i="10"/>
  <c r="X17" i="10"/>
  <c r="AA17" i="10" s="1"/>
  <c r="X19" i="10"/>
  <c r="AA19" i="10" s="1"/>
  <c r="X20" i="10"/>
  <c r="AA20" i="10" s="1"/>
  <c r="AI33" i="10"/>
  <c r="AH35" i="10"/>
  <c r="AI35" i="10"/>
  <c r="AL35" i="10" s="1"/>
  <c r="AL68" i="10" s="1"/>
  <c r="AE42" i="10"/>
  <c r="AI42" i="10" s="1"/>
  <c r="AL44" i="10" s="1"/>
  <c r="AM82" i="10" s="1"/>
  <c r="Y42" i="10"/>
  <c r="AB42" i="10" s="1"/>
  <c r="AH48" i="10"/>
  <c r="AI48" i="10"/>
  <c r="Y25" i="10"/>
  <c r="AB25" i="10" s="1"/>
  <c r="Y27" i="10"/>
  <c r="AB27" i="10" s="1"/>
  <c r="Y28" i="10"/>
  <c r="AB28" i="10" s="1"/>
  <c r="X29" i="10"/>
  <c r="AA29" i="10" s="1"/>
  <c r="X31" i="10"/>
  <c r="AA31" i="10" s="1"/>
  <c r="Y33" i="10"/>
  <c r="AB33" i="10" s="1"/>
  <c r="X35" i="10"/>
  <c r="AA35" i="10" s="1"/>
  <c r="AH41" i="10"/>
  <c r="AI41" i="10"/>
  <c r="Y43" i="10"/>
  <c r="AB43" i="10" s="1"/>
  <c r="AH46" i="10"/>
  <c r="AD50" i="10"/>
  <c r="AH50" i="10" s="1"/>
  <c r="X50" i="10"/>
  <c r="AA50" i="10" s="1"/>
  <c r="X33" i="10"/>
  <c r="AA33" i="10" s="1"/>
  <c r="Y37" i="10"/>
  <c r="AB37" i="10" s="1"/>
  <c r="Y39" i="10"/>
  <c r="AB39" i="10" s="1"/>
  <c r="AE40" i="10"/>
  <c r="AI40" i="10" s="1"/>
  <c r="Y40" i="10"/>
  <c r="AB40" i="10" s="1"/>
  <c r="X48" i="10"/>
  <c r="Y49" i="10"/>
  <c r="AB49" i="10" s="1"/>
  <c r="AI50" i="10"/>
  <c r="AL51" i="10" s="1"/>
  <c r="AL72" i="10" s="1"/>
  <c r="X41" i="10"/>
  <c r="AA41" i="10" s="1"/>
  <c r="X43" i="10"/>
  <c r="Y47" i="10"/>
  <c r="AB47" i="10" s="1"/>
  <c r="X49" i="10"/>
  <c r="X52" i="10"/>
  <c r="AA52" i="10" s="1"/>
  <c r="AH8" i="16"/>
  <c r="AH9" i="16"/>
  <c r="O53" i="16"/>
  <c r="P42" i="16"/>
  <c r="O52" i="16"/>
  <c r="O49" i="16"/>
  <c r="P47" i="16"/>
  <c r="P46" i="16"/>
  <c r="P53" i="16"/>
  <c r="O51" i="16"/>
  <c r="O50" i="16"/>
  <c r="P45" i="16"/>
  <c r="O44" i="16"/>
  <c r="O46" i="16"/>
  <c r="O42" i="16"/>
  <c r="P50" i="16"/>
  <c r="O43" i="16"/>
  <c r="P51" i="16"/>
  <c r="O47" i="16"/>
  <c r="AI7" i="16"/>
  <c r="AL7" i="16" s="1"/>
  <c r="AL61" i="16" s="1"/>
  <c r="AH11" i="16"/>
  <c r="AK11" i="16" s="1"/>
  <c r="AH62" i="16" s="1"/>
  <c r="AH12" i="16"/>
  <c r="AK12" i="16" s="1"/>
  <c r="AI74" i="16" s="1"/>
  <c r="Y8" i="16"/>
  <c r="AB8" i="16" s="1"/>
  <c r="Y12" i="16"/>
  <c r="AB12" i="16" s="1"/>
  <c r="AE18" i="16"/>
  <c r="AI18" i="16" s="1"/>
  <c r="AL21" i="16" s="1"/>
  <c r="AN88" i="16" s="1"/>
  <c r="Y18" i="16"/>
  <c r="AB18" i="16" s="1"/>
  <c r="AI22" i="16"/>
  <c r="AL25" i="16" s="1"/>
  <c r="AN89" i="16" s="1"/>
  <c r="M1" i="16"/>
  <c r="O41" i="16" s="1"/>
  <c r="Y7" i="16"/>
  <c r="AB7" i="16" s="1"/>
  <c r="X8" i="16"/>
  <c r="AA8" i="16" s="1"/>
  <c r="AI8" i="16"/>
  <c r="AL8" i="16" s="1"/>
  <c r="AM73" i="16" s="1"/>
  <c r="X9" i="16"/>
  <c r="AA9" i="16" s="1"/>
  <c r="AI9" i="16"/>
  <c r="AL9" i="16" s="1"/>
  <c r="AN85" i="16" s="1"/>
  <c r="X11" i="16"/>
  <c r="AA11" i="16" s="1"/>
  <c r="AI11" i="16"/>
  <c r="AL11" i="16" s="1"/>
  <c r="AL62" i="16" s="1"/>
  <c r="X12" i="16"/>
  <c r="AA12" i="16" s="1"/>
  <c r="AI12" i="16"/>
  <c r="AL12" i="16" s="1"/>
  <c r="AM74" i="16" s="1"/>
  <c r="X13" i="16"/>
  <c r="AA13" i="16" s="1"/>
  <c r="AH14" i="16"/>
  <c r="AK16" i="16" s="1"/>
  <c r="AI75" i="16" s="1"/>
  <c r="AH17" i="16"/>
  <c r="AI17" i="16"/>
  <c r="AE20" i="16"/>
  <c r="AI20" i="16" s="1"/>
  <c r="AD28" i="16"/>
  <c r="AI43" i="16"/>
  <c r="AH43" i="16"/>
  <c r="Y9" i="16"/>
  <c r="AB9" i="16" s="1"/>
  <c r="Y11" i="16"/>
  <c r="AB11" i="16" s="1"/>
  <c r="AH7" i="16"/>
  <c r="AE13" i="16"/>
  <c r="AI13" i="16" s="1"/>
  <c r="AL13" i="16" s="1"/>
  <c r="AN86" i="16" s="1"/>
  <c r="Y13" i="16"/>
  <c r="AB13" i="16" s="1"/>
  <c r="AI36" i="16"/>
  <c r="AH36" i="16"/>
  <c r="Y17" i="16"/>
  <c r="AB17" i="16" s="1"/>
  <c r="AD22" i="16"/>
  <c r="AH22" i="16" s="1"/>
  <c r="X22" i="16"/>
  <c r="AA22" i="16" s="1"/>
  <c r="AL24" i="16"/>
  <c r="AM77" i="16" s="1"/>
  <c r="X7" i="16"/>
  <c r="AA7" i="16" s="1"/>
  <c r="Y10" i="16"/>
  <c r="AB10" i="16" s="1"/>
  <c r="AI15" i="16"/>
  <c r="AI16" i="16"/>
  <c r="AH19" i="16"/>
  <c r="AK19" i="16" s="1"/>
  <c r="AH64" i="16" s="1"/>
  <c r="AD27" i="16"/>
  <c r="AH27" i="16" s="1"/>
  <c r="Y15" i="16"/>
  <c r="AB15" i="16" s="1"/>
  <c r="Y16" i="16"/>
  <c r="AB16" i="16" s="1"/>
  <c r="X17" i="16"/>
  <c r="AA17" i="16" s="1"/>
  <c r="X19" i="16"/>
  <c r="AA19" i="16" s="1"/>
  <c r="AI19" i="16"/>
  <c r="X20" i="16"/>
  <c r="AA20" i="16" s="1"/>
  <c r="Y22" i="16"/>
  <c r="AB22" i="16" s="1"/>
  <c r="AH25" i="16"/>
  <c r="AD33" i="16"/>
  <c r="AH33" i="16" s="1"/>
  <c r="AD34" i="16"/>
  <c r="AH34" i="16" s="1"/>
  <c r="X34" i="16"/>
  <c r="AA34" i="16" s="1"/>
  <c r="AI34" i="16"/>
  <c r="AL35" i="16" s="1"/>
  <c r="AL68" i="16" s="1"/>
  <c r="Y21" i="16"/>
  <c r="AB21" i="16" s="1"/>
  <c r="Y23" i="16"/>
  <c r="AB23" i="16" s="1"/>
  <c r="Y24" i="16"/>
  <c r="AB24" i="16" s="1"/>
  <c r="X25" i="16"/>
  <c r="AA25" i="16" s="1"/>
  <c r="AE26" i="16"/>
  <c r="AI26" i="16" s="1"/>
  <c r="Y26" i="16"/>
  <c r="AB26" i="16" s="1"/>
  <c r="AH28" i="16"/>
  <c r="AI37" i="16"/>
  <c r="AE38" i="16"/>
  <c r="AI38" i="16" s="1"/>
  <c r="Y38" i="16"/>
  <c r="AB38" i="16" s="1"/>
  <c r="AD48" i="16"/>
  <c r="AH48" i="16" s="1"/>
  <c r="X48" i="16"/>
  <c r="AE52" i="16"/>
  <c r="AI52" i="16" s="1"/>
  <c r="Y52" i="16"/>
  <c r="AB52" i="16" s="1"/>
  <c r="AD53" i="16"/>
  <c r="AH53" i="16" s="1"/>
  <c r="X53" i="16"/>
  <c r="X15" i="16"/>
  <c r="AA15" i="16" s="1"/>
  <c r="X16" i="16"/>
  <c r="AA16" i="16" s="1"/>
  <c r="Y25" i="16"/>
  <c r="AB25" i="16" s="1"/>
  <c r="AH26" i="16"/>
  <c r="AK29" i="16" s="1"/>
  <c r="AJ90" i="16" s="1"/>
  <c r="AI30" i="16"/>
  <c r="AL33" i="16" s="1"/>
  <c r="AN91" i="16" s="1"/>
  <c r="AI32" i="16"/>
  <c r="AH32" i="16"/>
  <c r="AI39" i="16"/>
  <c r="AE40" i="16"/>
  <c r="AI40" i="16" s="1"/>
  <c r="AL40" i="16" s="1"/>
  <c r="AM81" i="16" s="1"/>
  <c r="Y40" i="16"/>
  <c r="AB40" i="16" s="1"/>
  <c r="AI41" i="16"/>
  <c r="AH41" i="16"/>
  <c r="Y27" i="16"/>
  <c r="AB27" i="16" s="1"/>
  <c r="Y28" i="16"/>
  <c r="AB28" i="16" s="1"/>
  <c r="X29" i="16"/>
  <c r="AA29" i="16" s="1"/>
  <c r="X31" i="16"/>
  <c r="AA31" i="16" s="1"/>
  <c r="Y33" i="16"/>
  <c r="AB33" i="16" s="1"/>
  <c r="X35" i="16"/>
  <c r="AA35" i="16" s="1"/>
  <c r="Y43" i="16"/>
  <c r="AB43" i="16" s="1"/>
  <c r="AH50" i="16"/>
  <c r="AK52" i="16" s="1"/>
  <c r="AI84" i="16" s="1"/>
  <c r="AI53" i="16"/>
  <c r="Y29" i="16"/>
  <c r="AB29" i="16" s="1"/>
  <c r="AH30" i="16"/>
  <c r="AK31" i="16" s="1"/>
  <c r="AH67" i="16" s="1"/>
  <c r="Y31" i="16"/>
  <c r="AB31" i="16" s="1"/>
  <c r="X32" i="16"/>
  <c r="AA32" i="16" s="1"/>
  <c r="Y35" i="16"/>
  <c r="AB35" i="16" s="1"/>
  <c r="X36" i="16"/>
  <c r="AA36" i="16" s="1"/>
  <c r="AE42" i="16"/>
  <c r="AI42" i="16" s="1"/>
  <c r="AL44" i="16" s="1"/>
  <c r="AM82" i="16" s="1"/>
  <c r="Y42" i="16"/>
  <c r="AB42" i="16" s="1"/>
  <c r="AH45" i="16"/>
  <c r="AI49" i="16"/>
  <c r="AH49" i="16"/>
  <c r="X30" i="16"/>
  <c r="AA30" i="16" s="1"/>
  <c r="Y32" i="16"/>
  <c r="AB32" i="16" s="1"/>
  <c r="Y34" i="16"/>
  <c r="AB34" i="16" s="1"/>
  <c r="Y36" i="16"/>
  <c r="AB36" i="16" s="1"/>
  <c r="X37" i="16"/>
  <c r="AA37" i="16" s="1"/>
  <c r="X39" i="16"/>
  <c r="AA39" i="16" s="1"/>
  <c r="AD44" i="16"/>
  <c r="AH44" i="16" s="1"/>
  <c r="X41" i="16"/>
  <c r="AA41" i="16" s="1"/>
  <c r="AI45" i="16"/>
  <c r="AI48" i="16"/>
  <c r="X50" i="16"/>
  <c r="AA50" i="16" s="1"/>
  <c r="AI50" i="16"/>
  <c r="X52" i="16"/>
  <c r="AA52" i="16" s="1"/>
  <c r="AD47" i="16"/>
  <c r="AH47" i="16" s="1"/>
  <c r="AE51" i="16"/>
  <c r="AI51" i="16" s="1"/>
  <c r="AE10" i="15"/>
  <c r="AI10" i="15" s="1"/>
  <c r="Y10" i="15"/>
  <c r="AB10" i="15" s="1"/>
  <c r="P38" i="15"/>
  <c r="O33" i="15"/>
  <c r="O28" i="15"/>
  <c r="O23" i="15"/>
  <c r="P14" i="15"/>
  <c r="P13" i="15"/>
  <c r="O20" i="15"/>
  <c r="P27" i="15"/>
  <c r="O24" i="15"/>
  <c r="P18" i="15"/>
  <c r="P17" i="15"/>
  <c r="O27" i="15"/>
  <c r="P22" i="15"/>
  <c r="O21" i="15"/>
  <c r="P20" i="15"/>
  <c r="P19" i="15"/>
  <c r="O18" i="15"/>
  <c r="O17" i="15"/>
  <c r="O6" i="15"/>
  <c r="P37" i="15"/>
  <c r="O34" i="15"/>
  <c r="P28" i="15"/>
  <c r="O22" i="15"/>
  <c r="O19" i="15"/>
  <c r="P16" i="15"/>
  <c r="P15" i="15"/>
  <c r="O53" i="15"/>
  <c r="P52" i="15"/>
  <c r="P49" i="15"/>
  <c r="O48" i="15"/>
  <c r="O45" i="15"/>
  <c r="O52" i="15"/>
  <c r="O49" i="15"/>
  <c r="P47" i="15"/>
  <c r="P46" i="15"/>
  <c r="O43" i="15"/>
  <c r="O42" i="15"/>
  <c r="O51" i="15"/>
  <c r="O47" i="15"/>
  <c r="P43" i="15"/>
  <c r="P42" i="15"/>
  <c r="P44" i="15"/>
  <c r="O50" i="15"/>
  <c r="O46" i="15"/>
  <c r="P51" i="15"/>
  <c r="P48" i="15"/>
  <c r="P45" i="15"/>
  <c r="O44" i="15"/>
  <c r="P50" i="15"/>
  <c r="P53" i="15"/>
  <c r="AE6" i="15"/>
  <c r="AI6" i="15" s="1"/>
  <c r="AL8" i="15" s="1"/>
  <c r="AM73" i="15" s="1"/>
  <c r="Y6" i="15"/>
  <c r="AB6" i="15" s="1"/>
  <c r="Y8" i="15"/>
  <c r="AB8" i="15" s="1"/>
  <c r="Y9" i="15"/>
  <c r="AB9" i="15" s="1"/>
  <c r="AD11" i="15"/>
  <c r="AH11" i="15" s="1"/>
  <c r="X11" i="15"/>
  <c r="AA11" i="15" s="1"/>
  <c r="R7" i="15"/>
  <c r="AO6" i="15"/>
  <c r="Y21" i="15"/>
  <c r="AB21" i="15" s="1"/>
  <c r="AI28" i="15"/>
  <c r="AH28" i="15"/>
  <c r="AK28" i="15" s="1"/>
  <c r="AI78" i="15" s="1"/>
  <c r="X40" i="15"/>
  <c r="AA40" i="15" s="1"/>
  <c r="AD40" i="15"/>
  <c r="AH40" i="15" s="1"/>
  <c r="AK40" i="15" s="1"/>
  <c r="AI81" i="15" s="1"/>
  <c r="Y11" i="15"/>
  <c r="AB11" i="15" s="1"/>
  <c r="Y12" i="15"/>
  <c r="AB12" i="15" s="1"/>
  <c r="AD14" i="15"/>
  <c r="AH14" i="15" s="1"/>
  <c r="X14" i="15"/>
  <c r="AA14" i="15" s="1"/>
  <c r="Y25" i="15"/>
  <c r="AB25" i="15" s="1"/>
  <c r="AE25" i="15"/>
  <c r="AI25" i="15" s="1"/>
  <c r="Y40" i="15"/>
  <c r="AB40" i="15" s="1"/>
  <c r="AE40" i="15"/>
  <c r="AI40" i="15" s="1"/>
  <c r="AD42" i="15"/>
  <c r="AH42" i="15" s="1"/>
  <c r="X42" i="15"/>
  <c r="AA42" i="15" s="1"/>
  <c r="AH44" i="15"/>
  <c r="AI7" i="15"/>
  <c r="AL7" i="15" s="1"/>
  <c r="AL61" i="15" s="1"/>
  <c r="AH7" i="15"/>
  <c r="AK7" i="15" s="1"/>
  <c r="AH61" i="15" s="1"/>
  <c r="AD12" i="15"/>
  <c r="AH12" i="15" s="1"/>
  <c r="AI19" i="15"/>
  <c r="AI20" i="15"/>
  <c r="AH22" i="15"/>
  <c r="AK25" i="15" s="1"/>
  <c r="AJ89" i="15" s="1"/>
  <c r="AI27" i="15"/>
  <c r="AH27" i="15"/>
  <c r="AK27" i="15" s="1"/>
  <c r="AH66" i="15" s="1"/>
  <c r="AE30" i="15"/>
  <c r="AI30" i="15" s="1"/>
  <c r="AL32" i="15" s="1"/>
  <c r="AM79" i="15" s="1"/>
  <c r="Y30" i="15"/>
  <c r="AB30" i="15" s="1"/>
  <c r="Y31" i="15"/>
  <c r="AB31" i="15" s="1"/>
  <c r="AI14" i="15"/>
  <c r="AL16" i="15" s="1"/>
  <c r="AM75" i="15" s="1"/>
  <c r="AL15" i="15"/>
  <c r="AL63" i="15" s="1"/>
  <c r="P36" i="15"/>
  <c r="AD10" i="15"/>
  <c r="AH10" i="15" s="1"/>
  <c r="AK13" i="15" s="1"/>
  <c r="AJ86" i="15" s="1"/>
  <c r="X10" i="15"/>
  <c r="AA10" i="15" s="1"/>
  <c r="AI17" i="15"/>
  <c r="AK19" i="15"/>
  <c r="AH64" i="15" s="1"/>
  <c r="AK20" i="15"/>
  <c r="AI76" i="15" s="1"/>
  <c r="AI21" i="15"/>
  <c r="AH21" i="15"/>
  <c r="AK21" i="15" s="1"/>
  <c r="AJ88" i="15" s="1"/>
  <c r="AK23" i="15"/>
  <c r="AH65" i="15" s="1"/>
  <c r="AE26" i="15"/>
  <c r="AI26" i="15" s="1"/>
  <c r="AL29" i="15" s="1"/>
  <c r="AN90" i="15" s="1"/>
  <c r="Y29" i="15"/>
  <c r="AB29" i="15" s="1"/>
  <c r="AH31" i="15"/>
  <c r="AD32" i="15"/>
  <c r="AH32" i="15" s="1"/>
  <c r="AE34" i="15"/>
  <c r="AI34" i="15" s="1"/>
  <c r="Y34" i="15"/>
  <c r="AB34" i="15" s="1"/>
  <c r="Y35" i="15"/>
  <c r="AB35" i="15" s="1"/>
  <c r="AL36" i="15"/>
  <c r="AM80" i="15" s="1"/>
  <c r="AI37" i="15"/>
  <c r="AL37" i="15" s="1"/>
  <c r="AN92" i="15" s="1"/>
  <c r="AH37" i="15"/>
  <c r="AK37" i="15" s="1"/>
  <c r="AJ92" i="15" s="1"/>
  <c r="X43" i="15"/>
  <c r="AD43" i="15"/>
  <c r="AH43" i="15" s="1"/>
  <c r="P6" i="15"/>
  <c r="P7" i="15"/>
  <c r="O8" i="15"/>
  <c r="O9" i="15"/>
  <c r="O10" i="15"/>
  <c r="O11" i="15"/>
  <c r="O12" i="15"/>
  <c r="Y13" i="15"/>
  <c r="AB13" i="15" s="1"/>
  <c r="Y15" i="15"/>
  <c r="AB15" i="15" s="1"/>
  <c r="Y16" i="15"/>
  <c r="AB16" i="15" s="1"/>
  <c r="X17" i="15"/>
  <c r="AA17" i="15" s="1"/>
  <c r="X19" i="15"/>
  <c r="AA19" i="15" s="1"/>
  <c r="X20" i="15"/>
  <c r="AA20" i="15" s="1"/>
  <c r="P21" i="15"/>
  <c r="P23" i="15"/>
  <c r="P24" i="15"/>
  <c r="O25" i="15"/>
  <c r="O26" i="15"/>
  <c r="AL52" i="15"/>
  <c r="AM84" i="15" s="1"/>
  <c r="O41" i="15"/>
  <c r="P40" i="15"/>
  <c r="P39" i="15"/>
  <c r="P41" i="15"/>
  <c r="O36" i="15"/>
  <c r="P35" i="15"/>
  <c r="O32" i="15"/>
  <c r="P31" i="15"/>
  <c r="P30" i="15"/>
  <c r="P29" i="15"/>
  <c r="O40" i="15"/>
  <c r="O39" i="15"/>
  <c r="O35" i="15"/>
  <c r="P34" i="15"/>
  <c r="P33" i="15"/>
  <c r="O31" i="15"/>
  <c r="O30" i="15"/>
  <c r="O29" i="15"/>
  <c r="X7" i="15"/>
  <c r="AA7" i="15" s="1"/>
  <c r="P8" i="15"/>
  <c r="P9" i="15"/>
  <c r="P10" i="15"/>
  <c r="P11" i="15"/>
  <c r="P12" i="15"/>
  <c r="O13" i="15"/>
  <c r="O14" i="15"/>
  <c r="O15" i="15"/>
  <c r="O16" i="15"/>
  <c r="Y17" i="15"/>
  <c r="AB17" i="15" s="1"/>
  <c r="Y19" i="15"/>
  <c r="AB19" i="15" s="1"/>
  <c r="Y20" i="15"/>
  <c r="AB20" i="15" s="1"/>
  <c r="X21" i="15"/>
  <c r="AA21" i="15" s="1"/>
  <c r="P25" i="15"/>
  <c r="P26" i="15"/>
  <c r="AH29" i="15"/>
  <c r="AK29" i="15" s="1"/>
  <c r="AJ90" i="15" s="1"/>
  <c r="AD30" i="15"/>
  <c r="AH30" i="15" s="1"/>
  <c r="X30" i="15"/>
  <c r="AA30" i="15" s="1"/>
  <c r="P32" i="15"/>
  <c r="AI33" i="15"/>
  <c r="AH33" i="15"/>
  <c r="AH35" i="15"/>
  <c r="AK35" i="15" s="1"/>
  <c r="AH68" i="15" s="1"/>
  <c r="O37" i="15"/>
  <c r="O38" i="15"/>
  <c r="Y39" i="15"/>
  <c r="AB39" i="15" s="1"/>
  <c r="AE39" i="15"/>
  <c r="AI39" i="15" s="1"/>
  <c r="X41" i="15"/>
  <c r="AA41" i="15" s="1"/>
  <c r="AD41" i="15"/>
  <c r="AH41" i="15" s="1"/>
  <c r="AK41" i="15" s="1"/>
  <c r="AJ93" i="15" s="1"/>
  <c r="AE44" i="15"/>
  <c r="AI44" i="15" s="1"/>
  <c r="Y44" i="15"/>
  <c r="AB44" i="15" s="1"/>
  <c r="Y32" i="15"/>
  <c r="AB32" i="15" s="1"/>
  <c r="Y36" i="15"/>
  <c r="AB36" i="15" s="1"/>
  <c r="X37" i="15"/>
  <c r="AA37" i="15" s="1"/>
  <c r="AI42" i="15"/>
  <c r="AL43" i="15" s="1"/>
  <c r="AL70" i="15" s="1"/>
  <c r="Y47" i="15"/>
  <c r="AB47" i="15" s="1"/>
  <c r="Y23" i="15"/>
  <c r="AB23" i="15" s="1"/>
  <c r="Y24" i="15"/>
  <c r="AB24" i="15" s="1"/>
  <c r="X25" i="15"/>
  <c r="AA25" i="15" s="1"/>
  <c r="X27" i="15"/>
  <c r="AA27" i="15" s="1"/>
  <c r="X28" i="15"/>
  <c r="AA28" i="15" s="1"/>
  <c r="X33" i="15"/>
  <c r="AA33" i="15" s="1"/>
  <c r="Y37" i="15"/>
  <c r="AB37" i="15" s="1"/>
  <c r="AE38" i="15"/>
  <c r="AI38" i="15" s="1"/>
  <c r="AL41" i="15" s="1"/>
  <c r="AN93" i="15" s="1"/>
  <c r="Y38" i="15"/>
  <c r="AB38" i="15" s="1"/>
  <c r="AH39" i="15"/>
  <c r="AK39" i="15" s="1"/>
  <c r="AH69" i="15" s="1"/>
  <c r="AE46" i="15"/>
  <c r="AI46" i="15" s="1"/>
  <c r="AL48" i="15" s="1"/>
  <c r="AM83" i="15" s="1"/>
  <c r="Y46" i="15"/>
  <c r="AB46" i="15" s="1"/>
  <c r="AI49" i="15"/>
  <c r="AH49" i="15"/>
  <c r="AD47" i="15"/>
  <c r="AH47" i="15" s="1"/>
  <c r="AE51" i="15"/>
  <c r="AI51" i="15" s="1"/>
  <c r="AL51" i="15" s="1"/>
  <c r="AL72" i="15" s="1"/>
  <c r="X7" i="9"/>
  <c r="AA7" i="9" s="1"/>
  <c r="AD7" i="9"/>
  <c r="AH7" i="9" s="1"/>
  <c r="AD26" i="9"/>
  <c r="AH26" i="9" s="1"/>
  <c r="X26" i="9"/>
  <c r="AA26" i="9" s="1"/>
  <c r="AI16" i="9"/>
  <c r="AI20" i="9"/>
  <c r="AL20" i="9" s="1"/>
  <c r="AM76" i="9" s="1"/>
  <c r="AH20" i="9"/>
  <c r="AK20" i="9" s="1"/>
  <c r="AI76" i="9" s="1"/>
  <c r="M1" i="9"/>
  <c r="M2" i="9"/>
  <c r="X27" i="9"/>
  <c r="AA27" i="9" s="1"/>
  <c r="AD27" i="9"/>
  <c r="AH27" i="9" s="1"/>
  <c r="AI6" i="9"/>
  <c r="AL7" i="9" s="1"/>
  <c r="AL61" i="9" s="1"/>
  <c r="AE14" i="9"/>
  <c r="AI14" i="9" s="1"/>
  <c r="Y14" i="9"/>
  <c r="AB14" i="9" s="1"/>
  <c r="AI30" i="9"/>
  <c r="AL31" i="9" s="1"/>
  <c r="AL67" i="9" s="1"/>
  <c r="AI11" i="9"/>
  <c r="AL11" i="9" s="1"/>
  <c r="AL62" i="9" s="1"/>
  <c r="AK15" i="9"/>
  <c r="AH63" i="9" s="1"/>
  <c r="AI12" i="9"/>
  <c r="AL12" i="9" s="1"/>
  <c r="AM74" i="9" s="1"/>
  <c r="AL21" i="9"/>
  <c r="AN88" i="9" s="1"/>
  <c r="X24" i="9"/>
  <c r="AA24" i="9" s="1"/>
  <c r="AD24" i="9"/>
  <c r="AH24" i="9" s="1"/>
  <c r="AK24" i="9" s="1"/>
  <c r="AI77" i="9" s="1"/>
  <c r="AV15" i="9"/>
  <c r="S45" i="9"/>
  <c r="AH53" i="9"/>
  <c r="AI53" i="9"/>
  <c r="AL53" i="9" s="1"/>
  <c r="AN96" i="9" s="1"/>
  <c r="AD6" i="9"/>
  <c r="AH6" i="9" s="1"/>
  <c r="AK8" i="9" s="1"/>
  <c r="AI73" i="9" s="1"/>
  <c r="X6" i="9"/>
  <c r="AA6" i="9" s="1"/>
  <c r="X21" i="9"/>
  <c r="AA21" i="9" s="1"/>
  <c r="AD21" i="9"/>
  <c r="Y24" i="9"/>
  <c r="AB24" i="9" s="1"/>
  <c r="AE24" i="9"/>
  <c r="AI24" i="9" s="1"/>
  <c r="X28" i="9"/>
  <c r="AA28" i="9" s="1"/>
  <c r="AD28" i="9"/>
  <c r="AH28" i="9" s="1"/>
  <c r="Y32" i="9"/>
  <c r="AB32" i="9" s="1"/>
  <c r="AE32" i="9"/>
  <c r="AI32" i="9" s="1"/>
  <c r="AH35" i="9"/>
  <c r="X37" i="9"/>
  <c r="AA37" i="9" s="1"/>
  <c r="AD37" i="9"/>
  <c r="AH37" i="9" s="1"/>
  <c r="AU16" i="9"/>
  <c r="S48" i="9"/>
  <c r="AQ16" i="9"/>
  <c r="R49" i="9"/>
  <c r="U49" i="9" s="1"/>
  <c r="W95" i="9" s="1"/>
  <c r="S51" i="9"/>
  <c r="AT17" i="9"/>
  <c r="AL52" i="9"/>
  <c r="AM84" i="9" s="1"/>
  <c r="AI29" i="9"/>
  <c r="AH29" i="9"/>
  <c r="AH39" i="9"/>
  <c r="AI39" i="9"/>
  <c r="AH41" i="9"/>
  <c r="AI41" i="9"/>
  <c r="AD44" i="9"/>
  <c r="AH44" i="9" s="1"/>
  <c r="X44" i="9"/>
  <c r="AI8" i="9"/>
  <c r="AI9" i="9"/>
  <c r="AL9" i="9" s="1"/>
  <c r="AN85" i="9" s="1"/>
  <c r="AH10" i="9"/>
  <c r="AI13" i="9"/>
  <c r="AL13" i="9" s="1"/>
  <c r="AN86" i="9" s="1"/>
  <c r="AH13" i="9"/>
  <c r="AE15" i="9"/>
  <c r="AI15" i="9" s="1"/>
  <c r="Y15" i="9"/>
  <c r="AB15" i="9" s="1"/>
  <c r="Y17" i="9"/>
  <c r="AB17" i="9" s="1"/>
  <c r="AE17" i="9"/>
  <c r="Y19" i="9"/>
  <c r="AB19" i="9" s="1"/>
  <c r="AE19" i="9"/>
  <c r="AH21" i="9"/>
  <c r="AK21" i="9" s="1"/>
  <c r="AJ88" i="9" s="1"/>
  <c r="AE22" i="9"/>
  <c r="AI22" i="9" s="1"/>
  <c r="AL25" i="9" s="1"/>
  <c r="AN89" i="9" s="1"/>
  <c r="Y22" i="9"/>
  <c r="AB22" i="9" s="1"/>
  <c r="Y23" i="9"/>
  <c r="AB23" i="9" s="1"/>
  <c r="AE23" i="9"/>
  <c r="AI23" i="9" s="1"/>
  <c r="AD23" i="9"/>
  <c r="AH23" i="9" s="1"/>
  <c r="AK23" i="9" s="1"/>
  <c r="AH65" i="9" s="1"/>
  <c r="X25" i="9"/>
  <c r="AA25" i="9" s="1"/>
  <c r="AD25" i="9"/>
  <c r="AH25" i="9" s="1"/>
  <c r="AK25" i="9" s="1"/>
  <c r="AJ89" i="9" s="1"/>
  <c r="AH31" i="9"/>
  <c r="Y36" i="9"/>
  <c r="AB36" i="9" s="1"/>
  <c r="AE36" i="9"/>
  <c r="AI36" i="9" s="1"/>
  <c r="AD38" i="9"/>
  <c r="AH38" i="9" s="1"/>
  <c r="X41" i="9"/>
  <c r="AA41" i="9" s="1"/>
  <c r="AI43" i="9"/>
  <c r="Y7" i="9"/>
  <c r="AB7" i="9" s="1"/>
  <c r="X8" i="9"/>
  <c r="AA8" i="9" s="1"/>
  <c r="AD9" i="9"/>
  <c r="AH9" i="9" s="1"/>
  <c r="AD11" i="9"/>
  <c r="AH11" i="9" s="1"/>
  <c r="AK11" i="9" s="1"/>
  <c r="AH62" i="9" s="1"/>
  <c r="AD12" i="9"/>
  <c r="AH12" i="9" s="1"/>
  <c r="AK12" i="9" s="1"/>
  <c r="AI74" i="9" s="1"/>
  <c r="AI26" i="9"/>
  <c r="AL27" i="9" s="1"/>
  <c r="AL66" i="9" s="1"/>
  <c r="AD30" i="9"/>
  <c r="AH30" i="9" s="1"/>
  <c r="AD34" i="9"/>
  <c r="AH34" i="9" s="1"/>
  <c r="AK36" i="9" s="1"/>
  <c r="AI80" i="9" s="1"/>
  <c r="X34" i="9"/>
  <c r="AA34" i="9" s="1"/>
  <c r="AE38" i="9"/>
  <c r="AI38" i="9" s="1"/>
  <c r="Y38" i="9"/>
  <c r="AB38" i="9" s="1"/>
  <c r="AD40" i="9"/>
  <c r="AH40" i="9" s="1"/>
  <c r="X40" i="9"/>
  <c r="AA40" i="9" s="1"/>
  <c r="AH43" i="9"/>
  <c r="AH48" i="9"/>
  <c r="AI48" i="9"/>
  <c r="AL48" i="9" s="1"/>
  <c r="AM83" i="9" s="1"/>
  <c r="AI49" i="9"/>
  <c r="AL49" i="9" s="1"/>
  <c r="AN95" i="9" s="1"/>
  <c r="Y53" i="9"/>
  <c r="AB53" i="9" s="1"/>
  <c r="Y8" i="9"/>
  <c r="AB8" i="9" s="1"/>
  <c r="Y9" i="9"/>
  <c r="AB9" i="9" s="1"/>
  <c r="Y11" i="9"/>
  <c r="AB11" i="9" s="1"/>
  <c r="Y12" i="9"/>
  <c r="AB12" i="9" s="1"/>
  <c r="X13" i="9"/>
  <c r="AA13" i="9" s="1"/>
  <c r="AI17" i="9"/>
  <c r="AL17" i="9" s="1"/>
  <c r="AN87" i="9" s="1"/>
  <c r="AI19" i="9"/>
  <c r="AL19" i="9" s="1"/>
  <c r="AL64" i="9" s="1"/>
  <c r="AI34" i="9"/>
  <c r="AL37" i="9" s="1"/>
  <c r="AN92" i="9" s="1"/>
  <c r="AI40" i="9"/>
  <c r="AI45" i="9"/>
  <c r="AH49" i="9"/>
  <c r="X51" i="9"/>
  <c r="X52" i="9"/>
  <c r="AA52" i="9" s="1"/>
  <c r="AH52" i="9"/>
  <c r="Y16" i="9"/>
  <c r="AB16" i="9" s="1"/>
  <c r="X17" i="9"/>
  <c r="AA17" i="9" s="1"/>
  <c r="X19" i="9"/>
  <c r="AA19" i="9" s="1"/>
  <c r="X20" i="9"/>
  <c r="AA20" i="9" s="1"/>
  <c r="Y29" i="9"/>
  <c r="AB29" i="9" s="1"/>
  <c r="Y31" i="9"/>
  <c r="AB31" i="9" s="1"/>
  <c r="X32" i="9"/>
  <c r="AA32" i="9" s="1"/>
  <c r="Y35" i="9"/>
  <c r="AB35" i="9" s="1"/>
  <c r="X36" i="9"/>
  <c r="AA36" i="9" s="1"/>
  <c r="AE42" i="9"/>
  <c r="AI42" i="9" s="1"/>
  <c r="AL44" i="9" s="1"/>
  <c r="AM82" i="9" s="1"/>
  <c r="Y42" i="9"/>
  <c r="AB42" i="9" s="1"/>
  <c r="AH50" i="9"/>
  <c r="AK16" i="14"/>
  <c r="AI75" i="14" s="1"/>
  <c r="AK15" i="14"/>
  <c r="AH63" i="14" s="1"/>
  <c r="O53" i="14"/>
  <c r="P49" i="14"/>
  <c r="O48" i="14"/>
  <c r="O45" i="14"/>
  <c r="P43" i="14"/>
  <c r="P42" i="14"/>
  <c r="P53" i="14"/>
  <c r="O51" i="14"/>
  <c r="O50" i="14"/>
  <c r="P45" i="14"/>
  <c r="O44" i="14"/>
  <c r="O52" i="14"/>
  <c r="P51" i="14"/>
  <c r="O49" i="14"/>
  <c r="O47" i="14"/>
  <c r="O42" i="14"/>
  <c r="P46" i="14"/>
  <c r="P47" i="14"/>
  <c r="O43" i="14"/>
  <c r="O46" i="14"/>
  <c r="Y6" i="14"/>
  <c r="AB6" i="14" s="1"/>
  <c r="AH8" i="14"/>
  <c r="AK8" i="14" s="1"/>
  <c r="AI73" i="14" s="1"/>
  <c r="AH9" i="14"/>
  <c r="AK9" i="14" s="1"/>
  <c r="AJ85" i="14" s="1"/>
  <c r="AE15" i="14"/>
  <c r="AI15" i="14" s="1"/>
  <c r="AE16" i="14"/>
  <c r="AI16" i="14" s="1"/>
  <c r="M1" i="14"/>
  <c r="O35" i="14" s="1"/>
  <c r="X8" i="14"/>
  <c r="AA8" i="14" s="1"/>
  <c r="AI8" i="14"/>
  <c r="AL8" i="14" s="1"/>
  <c r="AM73" i="14" s="1"/>
  <c r="X9" i="14"/>
  <c r="AA9" i="14" s="1"/>
  <c r="AI9" i="14"/>
  <c r="AL9" i="14" s="1"/>
  <c r="AN85" i="14" s="1"/>
  <c r="AD11" i="14"/>
  <c r="AH11" i="14" s="1"/>
  <c r="AD12" i="14"/>
  <c r="AH12" i="14" s="1"/>
  <c r="AE14" i="14"/>
  <c r="AI14" i="14" s="1"/>
  <c r="AL13" i="14"/>
  <c r="AN86" i="14" s="1"/>
  <c r="AI17" i="14"/>
  <c r="AH17" i="14"/>
  <c r="AK17" i="14" s="1"/>
  <c r="AJ87" i="14" s="1"/>
  <c r="O27" i="14"/>
  <c r="P22" i="14"/>
  <c r="O13" i="14"/>
  <c r="P35" i="14"/>
  <c r="O22" i="14"/>
  <c r="O6" i="14"/>
  <c r="O18" i="14"/>
  <c r="AI7" i="14"/>
  <c r="AL7" i="14" s="1"/>
  <c r="AL61" i="14" s="1"/>
  <c r="AH10" i="14"/>
  <c r="AK13" i="14" s="1"/>
  <c r="AJ86" i="14" s="1"/>
  <c r="AI11" i="14"/>
  <c r="AL11" i="14" s="1"/>
  <c r="AL62" i="14" s="1"/>
  <c r="AI12" i="14"/>
  <c r="AL12" i="14" s="1"/>
  <c r="AM74" i="14" s="1"/>
  <c r="AL20" i="14"/>
  <c r="AM76" i="14" s="1"/>
  <c r="AL19" i="14"/>
  <c r="AL64" i="14" s="1"/>
  <c r="Y21" i="14"/>
  <c r="AB21" i="14" s="1"/>
  <c r="AE22" i="14"/>
  <c r="AI22" i="14" s="1"/>
  <c r="AL25" i="14" s="1"/>
  <c r="AN89" i="14" s="1"/>
  <c r="Y22" i="14"/>
  <c r="AB22" i="14" s="1"/>
  <c r="Y25" i="14"/>
  <c r="AB25" i="14" s="1"/>
  <c r="AE26" i="14"/>
  <c r="AI26" i="14" s="1"/>
  <c r="AL27" i="14" s="1"/>
  <c r="AL66" i="14" s="1"/>
  <c r="Y26" i="14"/>
  <c r="AB26" i="14" s="1"/>
  <c r="X27" i="14"/>
  <c r="AA27" i="14" s="1"/>
  <c r="AH27" i="14"/>
  <c r="X28" i="14"/>
  <c r="AA28" i="14" s="1"/>
  <c r="AK40" i="14"/>
  <c r="AI81" i="14" s="1"/>
  <c r="AE42" i="14"/>
  <c r="AI42" i="14" s="1"/>
  <c r="AL44" i="14" s="1"/>
  <c r="AM82" i="14" s="1"/>
  <c r="Y42" i="14"/>
  <c r="AB42" i="14" s="1"/>
  <c r="Y8" i="14"/>
  <c r="AB8" i="14" s="1"/>
  <c r="Y9" i="14"/>
  <c r="AB9" i="14" s="1"/>
  <c r="Y11" i="14"/>
  <c r="AB11" i="14" s="1"/>
  <c r="Y12" i="14"/>
  <c r="AB12" i="14" s="1"/>
  <c r="X13" i="14"/>
  <c r="AA13" i="14" s="1"/>
  <c r="X15" i="14"/>
  <c r="AA15" i="14" s="1"/>
  <c r="X16" i="14"/>
  <c r="AA16" i="14" s="1"/>
  <c r="Y27" i="14"/>
  <c r="AB27" i="14" s="1"/>
  <c r="AE28" i="14"/>
  <c r="AI28" i="14" s="1"/>
  <c r="Y28" i="14"/>
  <c r="AB28" i="14" s="1"/>
  <c r="AH29" i="14"/>
  <c r="AH32" i="14"/>
  <c r="AH36" i="14"/>
  <c r="AE40" i="14"/>
  <c r="Y40" i="14"/>
  <c r="AB40" i="14" s="1"/>
  <c r="AH41" i="14"/>
  <c r="AK41" i="14" s="1"/>
  <c r="AJ93" i="14" s="1"/>
  <c r="AI43" i="14"/>
  <c r="AH43" i="14"/>
  <c r="X17" i="14"/>
  <c r="AA17" i="14" s="1"/>
  <c r="AH23" i="14"/>
  <c r="AK23" i="14" s="1"/>
  <c r="AH65" i="14" s="1"/>
  <c r="AH24" i="14"/>
  <c r="AK24" i="14" s="1"/>
  <c r="AI77" i="14" s="1"/>
  <c r="AI24" i="14"/>
  <c r="AE41" i="14"/>
  <c r="AI41" i="14" s="1"/>
  <c r="AL41" i="14" s="1"/>
  <c r="AN93" i="14" s="1"/>
  <c r="Y41" i="14"/>
  <c r="AB41" i="14" s="1"/>
  <c r="X7" i="14"/>
  <c r="AA7" i="14" s="1"/>
  <c r="Y10" i="14"/>
  <c r="AB10" i="14" s="1"/>
  <c r="X14" i="14"/>
  <c r="AA14" i="14" s="1"/>
  <c r="Y17" i="14"/>
  <c r="AB17" i="14" s="1"/>
  <c r="X19" i="14"/>
  <c r="AA19" i="14" s="1"/>
  <c r="AH19" i="14"/>
  <c r="AH20" i="14"/>
  <c r="AH21" i="14"/>
  <c r="AI21" i="14"/>
  <c r="AL21" i="14" s="1"/>
  <c r="AN88" i="14" s="1"/>
  <c r="AH25" i="14"/>
  <c r="AK25" i="14" s="1"/>
  <c r="AJ89" i="14" s="1"/>
  <c r="AD26" i="14"/>
  <c r="AH26" i="14" s="1"/>
  <c r="X26" i="14"/>
  <c r="AA26" i="14" s="1"/>
  <c r="AH28" i="14"/>
  <c r="AK28" i="14" s="1"/>
  <c r="AI78" i="14" s="1"/>
  <c r="AE49" i="14"/>
  <c r="Y49" i="14"/>
  <c r="AB49" i="14" s="1"/>
  <c r="Y19" i="14"/>
  <c r="AB19" i="14" s="1"/>
  <c r="Y20" i="14"/>
  <c r="AB20" i="14" s="1"/>
  <c r="X21" i="14"/>
  <c r="AA21" i="14" s="1"/>
  <c r="X23" i="14"/>
  <c r="AA23" i="14" s="1"/>
  <c r="X24" i="14"/>
  <c r="AA24" i="14" s="1"/>
  <c r="AI31" i="14"/>
  <c r="AL31" i="14" s="1"/>
  <c r="AL67" i="14" s="1"/>
  <c r="AI39" i="14"/>
  <c r="AL39" i="14" s="1"/>
  <c r="AL69" i="14" s="1"/>
  <c r="AD50" i="14"/>
  <c r="X50" i="14"/>
  <c r="AA50" i="14" s="1"/>
  <c r="X20" i="14"/>
  <c r="AA20" i="14" s="1"/>
  <c r="AH33" i="14"/>
  <c r="AI40" i="14"/>
  <c r="AL40" i="14" s="1"/>
  <c r="AM81" i="14" s="1"/>
  <c r="X45" i="14"/>
  <c r="AH46" i="14"/>
  <c r="X53" i="14"/>
  <c r="X29" i="14"/>
  <c r="AA29" i="14" s="1"/>
  <c r="X31" i="14"/>
  <c r="AA31" i="14" s="1"/>
  <c r="Y33" i="14"/>
  <c r="AB33" i="14" s="1"/>
  <c r="X35" i="14"/>
  <c r="AA35" i="14" s="1"/>
  <c r="X38" i="14"/>
  <c r="AA38" i="14" s="1"/>
  <c r="Y43" i="14"/>
  <c r="AB43" i="14" s="1"/>
  <c r="AH48" i="14"/>
  <c r="AI48" i="14"/>
  <c r="AL48" i="14" s="1"/>
  <c r="AM83" i="14" s="1"/>
  <c r="AI49" i="14"/>
  <c r="AL49" i="14" s="1"/>
  <c r="AN95" i="14" s="1"/>
  <c r="AH51" i="14"/>
  <c r="AH52" i="14"/>
  <c r="AH53" i="14"/>
  <c r="AI53" i="14"/>
  <c r="Y32" i="14"/>
  <c r="AB32" i="14" s="1"/>
  <c r="Y36" i="14"/>
  <c r="AB36" i="14" s="1"/>
  <c r="X37" i="14"/>
  <c r="AA37" i="14" s="1"/>
  <c r="X39" i="14"/>
  <c r="AA39" i="14" s="1"/>
  <c r="AH44" i="14"/>
  <c r="AH45" i="14"/>
  <c r="AI45" i="14"/>
  <c r="AH50" i="14"/>
  <c r="AI50" i="14"/>
  <c r="X41" i="14"/>
  <c r="AA41" i="14" s="1"/>
  <c r="X52" i="14"/>
  <c r="AA52" i="14" s="1"/>
  <c r="AI6" i="13"/>
  <c r="AL7" i="13" s="1"/>
  <c r="AL61" i="13" s="1"/>
  <c r="X7" i="13"/>
  <c r="AA7" i="13" s="1"/>
  <c r="AI8" i="13"/>
  <c r="AI9" i="13"/>
  <c r="AH10" i="13"/>
  <c r="AK13" i="13" s="1"/>
  <c r="AJ86" i="13" s="1"/>
  <c r="AI11" i="13"/>
  <c r="AL11" i="13" s="1"/>
  <c r="AL62" i="13" s="1"/>
  <c r="AH11" i="13"/>
  <c r="AE13" i="13"/>
  <c r="AH16" i="13"/>
  <c r="AK16" i="13" s="1"/>
  <c r="AI75" i="13" s="1"/>
  <c r="AD18" i="13"/>
  <c r="AH18" i="13" s="1"/>
  <c r="X18" i="13"/>
  <c r="AA18" i="13" s="1"/>
  <c r="AI18" i="13"/>
  <c r="AL19" i="13" s="1"/>
  <c r="AL64" i="13" s="1"/>
  <c r="AL21" i="13"/>
  <c r="AN88" i="13" s="1"/>
  <c r="AI25" i="13"/>
  <c r="AH25" i="13"/>
  <c r="M2" i="13"/>
  <c r="AD6" i="13"/>
  <c r="AH6" i="13" s="1"/>
  <c r="X6" i="13"/>
  <c r="AA6" i="13" s="1"/>
  <c r="AI12" i="13"/>
  <c r="AL12" i="13" s="1"/>
  <c r="AM74" i="13" s="1"/>
  <c r="AH12" i="13"/>
  <c r="AH15" i="13"/>
  <c r="AK15" i="13" s="1"/>
  <c r="AH63" i="13" s="1"/>
  <c r="AD48" i="13"/>
  <c r="AH48" i="13" s="1"/>
  <c r="X48" i="13"/>
  <c r="O53" i="13"/>
  <c r="O48" i="13"/>
  <c r="O45" i="13"/>
  <c r="O52" i="13"/>
  <c r="O49" i="13"/>
  <c r="P53" i="13"/>
  <c r="O51" i="13"/>
  <c r="P45" i="13"/>
  <c r="O44" i="13"/>
  <c r="P50" i="13"/>
  <c r="O43" i="13"/>
  <c r="O46" i="13"/>
  <c r="AE14" i="13"/>
  <c r="AI14" i="13" s="1"/>
  <c r="AL17" i="13" s="1"/>
  <c r="AN87" i="13" s="1"/>
  <c r="Y14" i="13"/>
  <c r="AB14" i="13" s="1"/>
  <c r="AH17" i="13"/>
  <c r="AK17" i="13" s="1"/>
  <c r="AJ87" i="13" s="1"/>
  <c r="X21" i="13"/>
  <c r="AA21" i="13" s="1"/>
  <c r="AD21" i="13"/>
  <c r="AH21" i="13" s="1"/>
  <c r="AI28" i="13"/>
  <c r="AL28" i="13" s="1"/>
  <c r="AM78" i="13" s="1"/>
  <c r="AH28" i="13"/>
  <c r="Y35" i="13"/>
  <c r="AB35" i="13" s="1"/>
  <c r="AE35" i="13"/>
  <c r="AI35" i="13" s="1"/>
  <c r="Y8" i="13"/>
  <c r="AB8" i="13" s="1"/>
  <c r="Y9" i="13"/>
  <c r="AB9" i="13" s="1"/>
  <c r="Y11" i="13"/>
  <c r="AB11" i="13" s="1"/>
  <c r="Y12" i="13"/>
  <c r="AB12" i="13" s="1"/>
  <c r="X13" i="13"/>
  <c r="AA13" i="13" s="1"/>
  <c r="AI13" i="13"/>
  <c r="AL13" i="13" s="1"/>
  <c r="AN86" i="13" s="1"/>
  <c r="X15" i="13"/>
  <c r="AA15" i="13" s="1"/>
  <c r="AI15" i="13"/>
  <c r="X16" i="13"/>
  <c r="AA16" i="13" s="1"/>
  <c r="AI16" i="13"/>
  <c r="Y18" i="13"/>
  <c r="AB18" i="13" s="1"/>
  <c r="Y21" i="13"/>
  <c r="AB21" i="13" s="1"/>
  <c r="Y22" i="13"/>
  <c r="AB22" i="13" s="1"/>
  <c r="AI22" i="13"/>
  <c r="AL24" i="13" s="1"/>
  <c r="AM77" i="13" s="1"/>
  <c r="AE23" i="13"/>
  <c r="AI23" i="13" s="1"/>
  <c r="Y23" i="13"/>
  <c r="AB23" i="13" s="1"/>
  <c r="AI27" i="13"/>
  <c r="AL27" i="13" s="1"/>
  <c r="AL66" i="13" s="1"/>
  <c r="AH32" i="13"/>
  <c r="AH34" i="13"/>
  <c r="AK35" i="13" s="1"/>
  <c r="AH68" i="13" s="1"/>
  <c r="Y17" i="13"/>
  <c r="AB17" i="13" s="1"/>
  <c r="Y19" i="13"/>
  <c r="AB19" i="13" s="1"/>
  <c r="Y20" i="13"/>
  <c r="AB20" i="13" s="1"/>
  <c r="AH29" i="13"/>
  <c r="AK29" i="13" s="1"/>
  <c r="AJ90" i="13" s="1"/>
  <c r="AE30" i="13"/>
  <c r="AI30" i="13" s="1"/>
  <c r="AL32" i="13" s="1"/>
  <c r="AM79" i="13" s="1"/>
  <c r="Y30" i="13"/>
  <c r="AB30" i="13" s="1"/>
  <c r="AI33" i="13"/>
  <c r="AH33" i="13"/>
  <c r="AH40" i="13"/>
  <c r="Y7" i="13"/>
  <c r="AB7" i="13" s="1"/>
  <c r="X8" i="13"/>
  <c r="AA8" i="13" s="1"/>
  <c r="X9" i="13"/>
  <c r="AA9" i="13" s="1"/>
  <c r="X11" i="13"/>
  <c r="AA11" i="13" s="1"/>
  <c r="X12" i="13"/>
  <c r="AA12" i="13" s="1"/>
  <c r="AD22" i="13"/>
  <c r="AH22" i="13" s="1"/>
  <c r="AK23" i="13" s="1"/>
  <c r="AH65" i="13" s="1"/>
  <c r="X22" i="13"/>
  <c r="AA22" i="13" s="1"/>
  <c r="AH31" i="13"/>
  <c r="AH38" i="13"/>
  <c r="AK39" i="13" s="1"/>
  <c r="AH69" i="13" s="1"/>
  <c r="Y41" i="13"/>
  <c r="AB41" i="13" s="1"/>
  <c r="AE41" i="13"/>
  <c r="Y25" i="13"/>
  <c r="AB25" i="13" s="1"/>
  <c r="Y27" i="13"/>
  <c r="AB27" i="13" s="1"/>
  <c r="Y28" i="13"/>
  <c r="AB28" i="13" s="1"/>
  <c r="X29" i="13"/>
  <c r="AA29" i="13" s="1"/>
  <c r="AI29" i="13"/>
  <c r="AL29" i="13" s="1"/>
  <c r="AN90" i="13" s="1"/>
  <c r="X31" i="13"/>
  <c r="AA31" i="13" s="1"/>
  <c r="AI31" i="13"/>
  <c r="Y33" i="13"/>
  <c r="AB33" i="13" s="1"/>
  <c r="X35" i="13"/>
  <c r="AA35" i="13" s="1"/>
  <c r="X38" i="13"/>
  <c r="AA38" i="13" s="1"/>
  <c r="AI38" i="13"/>
  <c r="AL39" i="13" s="1"/>
  <c r="AL69" i="13" s="1"/>
  <c r="AE42" i="13"/>
  <c r="AI42" i="13" s="1"/>
  <c r="Y42" i="13"/>
  <c r="AB42" i="13" s="1"/>
  <c r="AH45" i="13"/>
  <c r="Y32" i="13"/>
  <c r="AB32" i="13" s="1"/>
  <c r="Y36" i="13"/>
  <c r="AB36" i="13" s="1"/>
  <c r="X37" i="13"/>
  <c r="AA37" i="13" s="1"/>
  <c r="X39" i="13"/>
  <c r="AA39" i="13" s="1"/>
  <c r="AI49" i="13"/>
  <c r="AL49" i="13" s="1"/>
  <c r="AN95" i="13" s="1"/>
  <c r="AH49" i="13"/>
  <c r="Y52" i="13"/>
  <c r="AB52" i="13" s="1"/>
  <c r="Y24" i="13"/>
  <c r="AB24" i="13" s="1"/>
  <c r="X25" i="13"/>
  <c r="AA25" i="13" s="1"/>
  <c r="X27" i="13"/>
  <c r="AA27" i="13" s="1"/>
  <c r="X28" i="13"/>
  <c r="AA28" i="13" s="1"/>
  <c r="X33" i="13"/>
  <c r="AA33" i="13" s="1"/>
  <c r="Y37" i="13"/>
  <c r="AB37" i="13" s="1"/>
  <c r="Y39" i="13"/>
  <c r="AB39" i="13" s="1"/>
  <c r="AE40" i="13"/>
  <c r="AI40" i="13" s="1"/>
  <c r="Y40" i="13"/>
  <c r="AB40" i="13" s="1"/>
  <c r="AH41" i="13"/>
  <c r="AI41" i="13"/>
  <c r="AI43" i="13"/>
  <c r="AH43" i="13"/>
  <c r="AH44" i="13"/>
  <c r="X53" i="13"/>
  <c r="X41" i="13"/>
  <c r="AA41" i="13" s="1"/>
  <c r="X43" i="13"/>
  <c r="AI45" i="13"/>
  <c r="Y47" i="13"/>
  <c r="AB47" i="13" s="1"/>
  <c r="AI48" i="13"/>
  <c r="AL48" i="13" s="1"/>
  <c r="AM83" i="13" s="1"/>
  <c r="X49" i="13"/>
  <c r="X50" i="13"/>
  <c r="AA50" i="13" s="1"/>
  <c r="X52" i="13"/>
  <c r="AA52" i="13" s="1"/>
  <c r="AD47" i="13"/>
  <c r="AH47" i="13" s="1"/>
  <c r="AE51" i="13"/>
  <c r="AI51" i="13" s="1"/>
  <c r="AL51" i="13" s="1"/>
  <c r="AL72" i="13" s="1"/>
  <c r="S10" i="5"/>
  <c r="AS7" i="5"/>
  <c r="AI9" i="5"/>
  <c r="AH9" i="5"/>
  <c r="X7" i="5"/>
  <c r="AA7" i="5" s="1"/>
  <c r="S9" i="5"/>
  <c r="V9" i="5" s="1"/>
  <c r="AA85" i="5" s="1"/>
  <c r="AV6" i="5"/>
  <c r="AS10" i="5"/>
  <c r="AD18" i="5"/>
  <c r="AH18" i="5" s="1"/>
  <c r="X18" i="5"/>
  <c r="AA18" i="5" s="1"/>
  <c r="S21" i="5"/>
  <c r="AV9" i="5"/>
  <c r="AK21" i="5"/>
  <c r="AJ88" i="5" s="1"/>
  <c r="S29" i="5"/>
  <c r="V29" i="5" s="1"/>
  <c r="AA90" i="5" s="1"/>
  <c r="AV11" i="5"/>
  <c r="Y39" i="5"/>
  <c r="AB39" i="5" s="1"/>
  <c r="AE39" i="5"/>
  <c r="AI39" i="5" s="1"/>
  <c r="AD40" i="5"/>
  <c r="AH40" i="5" s="1"/>
  <c r="X40" i="5"/>
  <c r="AA40" i="5" s="1"/>
  <c r="AD6" i="5"/>
  <c r="AH6" i="5" s="1"/>
  <c r="AK7" i="5" s="1"/>
  <c r="AH61" i="5" s="1"/>
  <c r="X6" i="5"/>
  <c r="AA6" i="5" s="1"/>
  <c r="AS11" i="5"/>
  <c r="AQ14" i="5"/>
  <c r="AH16" i="5"/>
  <c r="AK16" i="5" s="1"/>
  <c r="AI75" i="5" s="1"/>
  <c r="AI16" i="5"/>
  <c r="AL24" i="5"/>
  <c r="AM77" i="5" s="1"/>
  <c r="AU6" i="5"/>
  <c r="S8" i="5"/>
  <c r="V8" i="5" s="1"/>
  <c r="Z73" i="5" s="1"/>
  <c r="S28" i="5"/>
  <c r="V28" i="5" s="1"/>
  <c r="Z78" i="5" s="1"/>
  <c r="AU11" i="5"/>
  <c r="AH12" i="5"/>
  <c r="AK12" i="5" s="1"/>
  <c r="AI74" i="5" s="1"/>
  <c r="AH15" i="5"/>
  <c r="AK15" i="5" s="1"/>
  <c r="AH63" i="5" s="1"/>
  <c r="AI15" i="5"/>
  <c r="AS6" i="5"/>
  <c r="AI8" i="5"/>
  <c r="AH8" i="5"/>
  <c r="AI11" i="5"/>
  <c r="AL11" i="5" s="1"/>
  <c r="AL62" i="5" s="1"/>
  <c r="AH13" i="5"/>
  <c r="AK13" i="5" s="1"/>
  <c r="AJ86" i="5" s="1"/>
  <c r="AI13" i="5"/>
  <c r="AL13" i="5" s="1"/>
  <c r="AN86" i="5" s="1"/>
  <c r="X17" i="5"/>
  <c r="AA17" i="5" s="1"/>
  <c r="Y45" i="5"/>
  <c r="AB45" i="5" s="1"/>
  <c r="AE45" i="5"/>
  <c r="AE42" i="5"/>
  <c r="AI42" i="5" s="1"/>
  <c r="AL44" i="5" s="1"/>
  <c r="AM82" i="5" s="1"/>
  <c r="Y42" i="5"/>
  <c r="AB42" i="5" s="1"/>
  <c r="AI6" i="5"/>
  <c r="AL7" i="5" s="1"/>
  <c r="AL61" i="5" s="1"/>
  <c r="AE14" i="5"/>
  <c r="AI14" i="5" s="1"/>
  <c r="AL17" i="5" s="1"/>
  <c r="AN87" i="5" s="1"/>
  <c r="Y14" i="5"/>
  <c r="AB14" i="5" s="1"/>
  <c r="AE18" i="5"/>
  <c r="Y18" i="5"/>
  <c r="AB18" i="5" s="1"/>
  <c r="AH19" i="5"/>
  <c r="AK19" i="5" s="1"/>
  <c r="AH64" i="5" s="1"/>
  <c r="AH20" i="5"/>
  <c r="AI22" i="5"/>
  <c r="AL25" i="5" s="1"/>
  <c r="AN89" i="5" s="1"/>
  <c r="AI31" i="5"/>
  <c r="AL31" i="5" s="1"/>
  <c r="AL67" i="5" s="1"/>
  <c r="AE38" i="5"/>
  <c r="AI38" i="5" s="1"/>
  <c r="Y38" i="5"/>
  <c r="AB38" i="5" s="1"/>
  <c r="AH41" i="5"/>
  <c r="AI41" i="5"/>
  <c r="AI18" i="5"/>
  <c r="AL21" i="5" s="1"/>
  <c r="AN88" i="5" s="1"/>
  <c r="AD22" i="5"/>
  <c r="AH22" i="5" s="1"/>
  <c r="X22" i="5"/>
  <c r="AA22" i="5" s="1"/>
  <c r="AI29" i="5"/>
  <c r="AH29" i="5"/>
  <c r="AK31" i="5"/>
  <c r="AH67" i="5" s="1"/>
  <c r="AH32" i="5"/>
  <c r="AK32" i="5" s="1"/>
  <c r="AI79" i="5" s="1"/>
  <c r="AI32" i="5"/>
  <c r="AL32" i="5" s="1"/>
  <c r="AM79" i="5" s="1"/>
  <c r="AI35" i="5"/>
  <c r="AH35" i="5"/>
  <c r="Y37" i="5"/>
  <c r="AB37" i="5" s="1"/>
  <c r="Y8" i="5"/>
  <c r="AB8" i="5" s="1"/>
  <c r="Y9" i="5"/>
  <c r="AB9" i="5" s="1"/>
  <c r="Y11" i="5"/>
  <c r="AB11" i="5" s="1"/>
  <c r="Y12" i="5"/>
  <c r="AB12" i="5" s="1"/>
  <c r="X13" i="5"/>
  <c r="AA13" i="5" s="1"/>
  <c r="X15" i="5"/>
  <c r="AA15" i="5" s="1"/>
  <c r="X16" i="5"/>
  <c r="AA16" i="5" s="1"/>
  <c r="AI26" i="5"/>
  <c r="AL28" i="5" s="1"/>
  <c r="AM78" i="5" s="1"/>
  <c r="AD34" i="5"/>
  <c r="AH34" i="5" s="1"/>
  <c r="X34" i="5"/>
  <c r="AA34" i="5" s="1"/>
  <c r="AH37" i="5"/>
  <c r="AD38" i="5"/>
  <c r="AH38" i="5" s="1"/>
  <c r="X38" i="5"/>
  <c r="AA38" i="5" s="1"/>
  <c r="Y43" i="5"/>
  <c r="AB43" i="5" s="1"/>
  <c r="AE40" i="5"/>
  <c r="AI40" i="5" s="1"/>
  <c r="Y40" i="5"/>
  <c r="AB40" i="5" s="1"/>
  <c r="AH48" i="5"/>
  <c r="AH52" i="5"/>
  <c r="AI52" i="5"/>
  <c r="AH53" i="5"/>
  <c r="Y7" i="5"/>
  <c r="AB7" i="5" s="1"/>
  <c r="X8" i="5"/>
  <c r="AA8" i="5" s="1"/>
  <c r="X9" i="5"/>
  <c r="AA9" i="5" s="1"/>
  <c r="X11" i="5"/>
  <c r="AA11" i="5" s="1"/>
  <c r="X12" i="5"/>
  <c r="AA12" i="5" s="1"/>
  <c r="Y21" i="5"/>
  <c r="AB21" i="5" s="1"/>
  <c r="Y23" i="5"/>
  <c r="AB23" i="5" s="1"/>
  <c r="Y24" i="5"/>
  <c r="AB24" i="5" s="1"/>
  <c r="AD26" i="5"/>
  <c r="AH26" i="5" s="1"/>
  <c r="AK27" i="5" s="1"/>
  <c r="AH66" i="5" s="1"/>
  <c r="X26" i="5"/>
  <c r="AA26" i="5" s="1"/>
  <c r="AI34" i="5"/>
  <c r="AL37" i="5" s="1"/>
  <c r="AN92" i="5" s="1"/>
  <c r="AH36" i="5"/>
  <c r="AI36" i="5"/>
  <c r="AI49" i="5"/>
  <c r="AL49" i="5" s="1"/>
  <c r="AN95" i="5" s="1"/>
  <c r="AH51" i="5"/>
  <c r="Y29" i="5"/>
  <c r="AB29" i="5" s="1"/>
  <c r="Y31" i="5"/>
  <c r="AB31" i="5" s="1"/>
  <c r="X32" i="5"/>
  <c r="AA32" i="5" s="1"/>
  <c r="Y35" i="5"/>
  <c r="AB35" i="5" s="1"/>
  <c r="X36" i="5"/>
  <c r="AA36" i="5" s="1"/>
  <c r="AI43" i="5"/>
  <c r="X45" i="5"/>
  <c r="AL47" i="5"/>
  <c r="AL71" i="5" s="1"/>
  <c r="AE48" i="5"/>
  <c r="AI48" i="5" s="1"/>
  <c r="AL48" i="5" s="1"/>
  <c r="AM83" i="5" s="1"/>
  <c r="AD50" i="5"/>
  <c r="AH50" i="5" s="1"/>
  <c r="X50" i="5"/>
  <c r="AA50" i="5" s="1"/>
  <c r="AE53" i="5"/>
  <c r="AI53" i="5" s="1"/>
  <c r="X29" i="5"/>
  <c r="AA29" i="5" s="1"/>
  <c r="X31" i="5"/>
  <c r="AA31" i="5" s="1"/>
  <c r="Y33" i="5"/>
  <c r="AB33" i="5" s="1"/>
  <c r="X35" i="5"/>
  <c r="AA35" i="5" s="1"/>
  <c r="AH44" i="5"/>
  <c r="AH45" i="5"/>
  <c r="AI45" i="5"/>
  <c r="AI50" i="5"/>
  <c r="X41" i="5"/>
  <c r="AA41" i="5" s="1"/>
  <c r="X52" i="5"/>
  <c r="AA52" i="5" s="1"/>
  <c r="AI8" i="12"/>
  <c r="AH8" i="12"/>
  <c r="AI9" i="12"/>
  <c r="AH9" i="12"/>
  <c r="Y11" i="12"/>
  <c r="AB11" i="12" s="1"/>
  <c r="Y12" i="12"/>
  <c r="AB12" i="12" s="1"/>
  <c r="X13" i="12"/>
  <c r="AA13" i="12" s="1"/>
  <c r="AH13" i="12"/>
  <c r="AK13" i="12" s="1"/>
  <c r="AJ86" i="12" s="1"/>
  <c r="AI15" i="12"/>
  <c r="AL15" i="12" s="1"/>
  <c r="AL63" i="12" s="1"/>
  <c r="AH15" i="12"/>
  <c r="AK15" i="12" s="1"/>
  <c r="AH63" i="12" s="1"/>
  <c r="Y20" i="12"/>
  <c r="AB20" i="12" s="1"/>
  <c r="AE20" i="12"/>
  <c r="AI20" i="12" s="1"/>
  <c r="AI25" i="12"/>
  <c r="AH25" i="12"/>
  <c r="AI31" i="12"/>
  <c r="AH31" i="12"/>
  <c r="AK31" i="12" s="1"/>
  <c r="AH67" i="12" s="1"/>
  <c r="AH43" i="12"/>
  <c r="N1" i="12"/>
  <c r="O49" i="12" s="1"/>
  <c r="AI6" i="12"/>
  <c r="Y8" i="12"/>
  <c r="AB8" i="12" s="1"/>
  <c r="Y9" i="12"/>
  <c r="AB9" i="12" s="1"/>
  <c r="AE10" i="12"/>
  <c r="AI10" i="12" s="1"/>
  <c r="AL13" i="12" s="1"/>
  <c r="AN86" i="12" s="1"/>
  <c r="Y10" i="12"/>
  <c r="AB10" i="12" s="1"/>
  <c r="Y13" i="12"/>
  <c r="AB13" i="12" s="1"/>
  <c r="AH19" i="12"/>
  <c r="AI19" i="12"/>
  <c r="AH27" i="12"/>
  <c r="AH28" i="12"/>
  <c r="AE30" i="12"/>
  <c r="AI30" i="12" s="1"/>
  <c r="AL33" i="12" s="1"/>
  <c r="AN91" i="12" s="1"/>
  <c r="X33" i="12"/>
  <c r="AA33" i="12" s="1"/>
  <c r="X37" i="12"/>
  <c r="AA37" i="12" s="1"/>
  <c r="AD37" i="12"/>
  <c r="AH37" i="12" s="1"/>
  <c r="Y43" i="12"/>
  <c r="AB43" i="12" s="1"/>
  <c r="AE43" i="12"/>
  <c r="AI43" i="12" s="1"/>
  <c r="AD45" i="12"/>
  <c r="AH45" i="12" s="1"/>
  <c r="X48" i="12"/>
  <c r="AD48" i="12"/>
  <c r="AH48" i="12" s="1"/>
  <c r="AL51" i="12"/>
  <c r="AL72" i="12" s="1"/>
  <c r="AD53" i="12"/>
  <c r="AH53" i="12" s="1"/>
  <c r="AD6" i="12"/>
  <c r="AH6" i="12" s="1"/>
  <c r="AK7" i="12" s="1"/>
  <c r="AH61" i="12" s="1"/>
  <c r="AE17" i="12"/>
  <c r="AI17" i="12" s="1"/>
  <c r="AL17" i="12" s="1"/>
  <c r="AN87" i="12" s="1"/>
  <c r="AD18" i="12"/>
  <c r="AD22" i="12"/>
  <c r="AH22" i="12" s="1"/>
  <c r="X22" i="12"/>
  <c r="AA22" i="12" s="1"/>
  <c r="X23" i="12"/>
  <c r="AA23" i="12" s="1"/>
  <c r="AD23" i="12"/>
  <c r="AH23" i="12" s="1"/>
  <c r="AE32" i="12"/>
  <c r="AI32" i="12" s="1"/>
  <c r="AD38" i="12"/>
  <c r="AH38" i="12" s="1"/>
  <c r="AK41" i="12" s="1"/>
  <c r="AJ93" i="12" s="1"/>
  <c r="P42" i="12"/>
  <c r="AI42" i="12"/>
  <c r="AL44" i="12" s="1"/>
  <c r="AM82" i="12" s="1"/>
  <c r="AI47" i="12"/>
  <c r="M2" i="12"/>
  <c r="AI7" i="12"/>
  <c r="AI11" i="12"/>
  <c r="AH11" i="12"/>
  <c r="AK11" i="12" s="1"/>
  <c r="AH62" i="12" s="1"/>
  <c r="AI12" i="12"/>
  <c r="AL12" i="12" s="1"/>
  <c r="AM74" i="12" s="1"/>
  <c r="AH12" i="12"/>
  <c r="AK12" i="12" s="1"/>
  <c r="AI74" i="12" s="1"/>
  <c r="Y16" i="12"/>
  <c r="AB16" i="12" s="1"/>
  <c r="AE16" i="12"/>
  <c r="AI16" i="12" s="1"/>
  <c r="AL16" i="12" s="1"/>
  <c r="AM75" i="12" s="1"/>
  <c r="AH18" i="12"/>
  <c r="AK21" i="12" s="1"/>
  <c r="AJ88" i="12" s="1"/>
  <c r="AE21" i="12"/>
  <c r="AI21" i="12" s="1"/>
  <c r="X24" i="12"/>
  <c r="AA24" i="12" s="1"/>
  <c r="AD24" i="12"/>
  <c r="AH24" i="12" s="1"/>
  <c r="AI26" i="12"/>
  <c r="AL27" i="12" s="1"/>
  <c r="AL66" i="12" s="1"/>
  <c r="Y29" i="12"/>
  <c r="AB29" i="12" s="1"/>
  <c r="AE29" i="12"/>
  <c r="AI29" i="12" s="1"/>
  <c r="Y36" i="12"/>
  <c r="AB36" i="12" s="1"/>
  <c r="AE36" i="12"/>
  <c r="AI36" i="12" s="1"/>
  <c r="AL36" i="12" s="1"/>
  <c r="AM80" i="12" s="1"/>
  <c r="AD36" i="12"/>
  <c r="AH36" i="12" s="1"/>
  <c r="X41" i="12"/>
  <c r="AA41" i="12" s="1"/>
  <c r="X43" i="12"/>
  <c r="AH46" i="12"/>
  <c r="AH47" i="12"/>
  <c r="Y50" i="12"/>
  <c r="AB50" i="12" s="1"/>
  <c r="Y52" i="12"/>
  <c r="AB52" i="12" s="1"/>
  <c r="AH17" i="12"/>
  <c r="AE18" i="12"/>
  <c r="AI18" i="12" s="1"/>
  <c r="Y18" i="12"/>
  <c r="AB18" i="12" s="1"/>
  <c r="AI22" i="12"/>
  <c r="AD26" i="12"/>
  <c r="AH26" i="12" s="1"/>
  <c r="AK29" i="12" s="1"/>
  <c r="AJ90" i="12" s="1"/>
  <c r="AH32" i="12"/>
  <c r="AK32" i="12" s="1"/>
  <c r="AI79" i="12" s="1"/>
  <c r="AI35" i="12"/>
  <c r="AL35" i="12" s="1"/>
  <c r="AL68" i="12" s="1"/>
  <c r="AE38" i="12"/>
  <c r="AI38" i="12" s="1"/>
  <c r="AL41" i="12" s="1"/>
  <c r="AN93" i="12" s="1"/>
  <c r="Y38" i="12"/>
  <c r="AB38" i="12" s="1"/>
  <c r="AH39" i="12"/>
  <c r="AI39" i="12"/>
  <c r="AD42" i="12"/>
  <c r="AH42" i="12" s="1"/>
  <c r="X42" i="12"/>
  <c r="AA42" i="12" s="1"/>
  <c r="Y7" i="12"/>
  <c r="AB7" i="12" s="1"/>
  <c r="X8" i="12"/>
  <c r="AA8" i="12" s="1"/>
  <c r="X9" i="12"/>
  <c r="AA9" i="12" s="1"/>
  <c r="X11" i="12"/>
  <c r="AA11" i="12" s="1"/>
  <c r="X12" i="12"/>
  <c r="AA12" i="12" s="1"/>
  <c r="AH20" i="12"/>
  <c r="AH34" i="12"/>
  <c r="AH35" i="12"/>
  <c r="AH40" i="12"/>
  <c r="AI40" i="12"/>
  <c r="AE46" i="12"/>
  <c r="AI46" i="12" s="1"/>
  <c r="AL49" i="12" s="1"/>
  <c r="AN95" i="12" s="1"/>
  <c r="Y46" i="12"/>
  <c r="AB46" i="12" s="1"/>
  <c r="X15" i="12"/>
  <c r="AA15" i="12" s="1"/>
  <c r="X16" i="12"/>
  <c r="AA16" i="12" s="1"/>
  <c r="Y25" i="12"/>
  <c r="AB25" i="12" s="1"/>
  <c r="Y27" i="12"/>
  <c r="AB27" i="12" s="1"/>
  <c r="Y28" i="12"/>
  <c r="AB28" i="12" s="1"/>
  <c r="X29" i="12"/>
  <c r="AA29" i="12" s="1"/>
  <c r="X31" i="12"/>
  <c r="AA31" i="12" s="1"/>
  <c r="Y33" i="12"/>
  <c r="AB33" i="12" s="1"/>
  <c r="X35" i="12"/>
  <c r="AA35" i="12" s="1"/>
  <c r="AH49" i="12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O2" i="11"/>
  <c r="K1" i="11" s="1"/>
  <c r="O1" i="11"/>
  <c r="J2" i="11" s="1"/>
  <c r="O31" i="14" l="1"/>
  <c r="AL25" i="15"/>
  <c r="AN89" i="15" s="1"/>
  <c r="AL48" i="16"/>
  <c r="AM83" i="16" s="1"/>
  <c r="AL39" i="16"/>
  <c r="AL69" i="16" s="1"/>
  <c r="AL23" i="16"/>
  <c r="AL65" i="16" s="1"/>
  <c r="AL20" i="10"/>
  <c r="AM76" i="10" s="1"/>
  <c r="AL47" i="16"/>
  <c r="AL71" i="16" s="1"/>
  <c r="AK16" i="9"/>
  <c r="AI75" i="9" s="1"/>
  <c r="AK33" i="13"/>
  <c r="AJ91" i="13" s="1"/>
  <c r="AK32" i="13"/>
  <c r="AI79" i="13" s="1"/>
  <c r="AL49" i="16"/>
  <c r="AN95" i="16" s="1"/>
  <c r="AL31" i="12"/>
  <c r="AL67" i="12" s="1"/>
  <c r="AK20" i="5"/>
  <c r="AI76" i="5" s="1"/>
  <c r="AL9" i="5"/>
  <c r="AN85" i="5" s="1"/>
  <c r="AK31" i="13"/>
  <c r="AH67" i="13" s="1"/>
  <c r="AK12" i="13"/>
  <c r="AI74" i="13" s="1"/>
  <c r="AL45" i="9"/>
  <c r="AN94" i="9" s="1"/>
  <c r="AL15" i="9"/>
  <c r="AL63" i="9" s="1"/>
  <c r="AL45" i="16"/>
  <c r="AN94" i="16" s="1"/>
  <c r="AL41" i="16"/>
  <c r="AN93" i="16" s="1"/>
  <c r="AK15" i="16"/>
  <c r="AH63" i="16" s="1"/>
  <c r="P43" i="16"/>
  <c r="AK8" i="10"/>
  <c r="AI73" i="10" s="1"/>
  <c r="AK20" i="10"/>
  <c r="AI76" i="10" s="1"/>
  <c r="AL47" i="13"/>
  <c r="AL71" i="13" s="1"/>
  <c r="AL17" i="10"/>
  <c r="AN87" i="10" s="1"/>
  <c r="AL23" i="15"/>
  <c r="AL65" i="15" s="1"/>
  <c r="AK33" i="10"/>
  <c r="AJ91" i="10" s="1"/>
  <c r="O45" i="16"/>
  <c r="AL49" i="10"/>
  <c r="AN95" i="10" s="1"/>
  <c r="AL39" i="10"/>
  <c r="AL69" i="10" s="1"/>
  <c r="AL52" i="12"/>
  <c r="AM84" i="12" s="1"/>
  <c r="AL12" i="5"/>
  <c r="AM74" i="5" s="1"/>
  <c r="AL37" i="13"/>
  <c r="AN92" i="13" s="1"/>
  <c r="AL36" i="13"/>
  <c r="AM80" i="13" s="1"/>
  <c r="P13" i="14"/>
  <c r="AV7" i="14" s="1"/>
  <c r="AL40" i="10"/>
  <c r="AM81" i="10" s="1"/>
  <c r="AL41" i="10"/>
  <c r="AN93" i="10" s="1"/>
  <c r="P26" i="14"/>
  <c r="AS11" i="14" s="1"/>
  <c r="AL27" i="15"/>
  <c r="AL66" i="15" s="1"/>
  <c r="AK7" i="16"/>
  <c r="AH61" i="16" s="1"/>
  <c r="AL45" i="15"/>
  <c r="AN94" i="15" s="1"/>
  <c r="AL29" i="14"/>
  <c r="AN90" i="14" s="1"/>
  <c r="AL52" i="14"/>
  <c r="AM84" i="14" s="1"/>
  <c r="AL23" i="14"/>
  <c r="AL65" i="14" s="1"/>
  <c r="AK31" i="14"/>
  <c r="AH67" i="14" s="1"/>
  <c r="AL28" i="14"/>
  <c r="AM78" i="14" s="1"/>
  <c r="AL43" i="12"/>
  <c r="AL70" i="12" s="1"/>
  <c r="AL19" i="12"/>
  <c r="AL64" i="12" s="1"/>
  <c r="AL53" i="14"/>
  <c r="AN96" i="14" s="1"/>
  <c r="AK29" i="14"/>
  <c r="AJ90" i="14" s="1"/>
  <c r="AK27" i="14"/>
  <c r="AH66" i="14" s="1"/>
  <c r="O48" i="16"/>
  <c r="R48" i="16" s="1"/>
  <c r="AK8" i="16"/>
  <c r="AI73" i="16" s="1"/>
  <c r="AL36" i="10"/>
  <c r="AM80" i="10" s="1"/>
  <c r="AL35" i="14"/>
  <c r="AL68" i="14" s="1"/>
  <c r="AK52" i="15"/>
  <c r="AI84" i="15" s="1"/>
  <c r="AL33" i="14"/>
  <c r="AN91" i="14" s="1"/>
  <c r="AL51" i="14"/>
  <c r="AL72" i="14" s="1"/>
  <c r="AL51" i="5"/>
  <c r="AL72" i="5" s="1"/>
  <c r="AK32" i="14"/>
  <c r="AI79" i="14" s="1"/>
  <c r="AL40" i="12"/>
  <c r="AM81" i="12" s="1"/>
  <c r="AL53" i="5"/>
  <c r="AN96" i="5" s="1"/>
  <c r="AL52" i="5"/>
  <c r="AM84" i="5" s="1"/>
  <c r="AL31" i="13"/>
  <c r="AL67" i="13" s="1"/>
  <c r="AL33" i="13"/>
  <c r="AN91" i="13" s="1"/>
  <c r="AK33" i="14"/>
  <c r="AJ91" i="14" s="1"/>
  <c r="AL24" i="14"/>
  <c r="AM77" i="14" s="1"/>
  <c r="AK37" i="9"/>
  <c r="AJ92" i="9" s="1"/>
  <c r="AK37" i="10"/>
  <c r="AJ92" i="10" s="1"/>
  <c r="AK32" i="10"/>
  <c r="AI79" i="10" s="1"/>
  <c r="AL8" i="10"/>
  <c r="AM73" i="10" s="1"/>
  <c r="AL9" i="15"/>
  <c r="AN85" i="15" s="1"/>
  <c r="AK8" i="15"/>
  <c r="AI73" i="15" s="1"/>
  <c r="AK17" i="9"/>
  <c r="AJ87" i="9" s="1"/>
  <c r="AL13" i="15"/>
  <c r="AN86" i="15" s="1"/>
  <c r="AL12" i="15"/>
  <c r="AM74" i="15" s="1"/>
  <c r="AL11" i="15"/>
  <c r="AL62" i="15" s="1"/>
  <c r="AK37" i="16"/>
  <c r="AJ92" i="16" s="1"/>
  <c r="AK35" i="16"/>
  <c r="AH68" i="16" s="1"/>
  <c r="AK39" i="16"/>
  <c r="AH69" i="16" s="1"/>
  <c r="AK40" i="16"/>
  <c r="AI81" i="16" s="1"/>
  <c r="AL37" i="14"/>
  <c r="AN92" i="14" s="1"/>
  <c r="AL36" i="14"/>
  <c r="AM80" i="14" s="1"/>
  <c r="O43" i="12"/>
  <c r="R43" i="12" s="1"/>
  <c r="AK8" i="5"/>
  <c r="AI73" i="5" s="1"/>
  <c r="AL29" i="9"/>
  <c r="AN90" i="9" s="1"/>
  <c r="O52" i="12"/>
  <c r="R52" i="12" s="1"/>
  <c r="AK21" i="14"/>
  <c r="AJ88" i="14" s="1"/>
  <c r="O7" i="14"/>
  <c r="R7" i="14" s="1"/>
  <c r="O19" i="14"/>
  <c r="AO9" i="14" s="1"/>
  <c r="P27" i="14"/>
  <c r="S27" i="14" s="1"/>
  <c r="V27" i="14" s="1"/>
  <c r="Y66" i="14" s="1"/>
  <c r="O36" i="14"/>
  <c r="AP13" i="14" s="1"/>
  <c r="AL32" i="9"/>
  <c r="AM79" i="9" s="1"/>
  <c r="AL44" i="15"/>
  <c r="AM82" i="15" s="1"/>
  <c r="AK28" i="16"/>
  <c r="AI78" i="16" s="1"/>
  <c r="O34" i="16"/>
  <c r="R34" i="16" s="1"/>
  <c r="AL48" i="10"/>
  <c r="AM83" i="10" s="1"/>
  <c r="AK28" i="10"/>
  <c r="AI78" i="10" s="1"/>
  <c r="AL7" i="10"/>
  <c r="AL61" i="10" s="1"/>
  <c r="AK40" i="12"/>
  <c r="AI81" i="12" s="1"/>
  <c r="AK20" i="12"/>
  <c r="AI76" i="12" s="1"/>
  <c r="AL24" i="12"/>
  <c r="AM77" i="12" s="1"/>
  <c r="O44" i="12"/>
  <c r="AP15" i="12" s="1"/>
  <c r="AL20" i="12"/>
  <c r="AM76" i="12" s="1"/>
  <c r="AK9" i="12"/>
  <c r="AJ85" i="12" s="1"/>
  <c r="P49" i="12"/>
  <c r="S49" i="12" s="1"/>
  <c r="AL28" i="12"/>
  <c r="AM78" i="12" s="1"/>
  <c r="AL45" i="5"/>
  <c r="AN94" i="5" s="1"/>
  <c r="AK41" i="13"/>
  <c r="AJ93" i="13" s="1"/>
  <c r="AL44" i="13"/>
  <c r="AM82" i="13" s="1"/>
  <c r="AL35" i="13"/>
  <c r="AL68" i="13" s="1"/>
  <c r="O42" i="13"/>
  <c r="R42" i="13" s="1"/>
  <c r="O47" i="13"/>
  <c r="O50" i="13"/>
  <c r="R50" i="13" s="1"/>
  <c r="P47" i="13"/>
  <c r="AT16" i="13" s="1"/>
  <c r="P43" i="13"/>
  <c r="S43" i="13" s="1"/>
  <c r="P52" i="13"/>
  <c r="AK19" i="14"/>
  <c r="AH64" i="14" s="1"/>
  <c r="P15" i="14"/>
  <c r="S15" i="14" s="1"/>
  <c r="O33" i="14"/>
  <c r="AQ12" i="14" s="1"/>
  <c r="O21" i="14"/>
  <c r="O34" i="14"/>
  <c r="R34" i="14" s="1"/>
  <c r="P9" i="14"/>
  <c r="S9" i="14" s="1"/>
  <c r="P25" i="14"/>
  <c r="S25" i="14" s="1"/>
  <c r="P21" i="14"/>
  <c r="O26" i="14"/>
  <c r="AN11" i="14" s="1"/>
  <c r="O39" i="14"/>
  <c r="AO14" i="14" s="1"/>
  <c r="O41" i="14"/>
  <c r="AQ14" i="14" s="1"/>
  <c r="P7" i="14"/>
  <c r="AK13" i="9"/>
  <c r="AJ86" i="9" s="1"/>
  <c r="AL35" i="15"/>
  <c r="AL68" i="15" s="1"/>
  <c r="AL19" i="15"/>
  <c r="AL64" i="15" s="1"/>
  <c r="AL28" i="15"/>
  <c r="AM78" i="15" s="1"/>
  <c r="AL19" i="16"/>
  <c r="AL64" i="16" s="1"/>
  <c r="AL15" i="16"/>
  <c r="AL63" i="16" s="1"/>
  <c r="AK9" i="16"/>
  <c r="AJ85" i="16" s="1"/>
  <c r="P23" i="16"/>
  <c r="AK29" i="10"/>
  <c r="AJ90" i="10" s="1"/>
  <c r="AL53" i="13"/>
  <c r="AN96" i="13" s="1"/>
  <c r="AL53" i="12"/>
  <c r="AN96" i="12" s="1"/>
  <c r="AL31" i="10"/>
  <c r="AL67" i="10" s="1"/>
  <c r="AL39" i="9"/>
  <c r="AL69" i="9" s="1"/>
  <c r="AK41" i="16"/>
  <c r="AJ93" i="16" s="1"/>
  <c r="O36" i="16"/>
  <c r="AP13" i="16" s="1"/>
  <c r="O47" i="12"/>
  <c r="R47" i="12" s="1"/>
  <c r="AK39" i="5"/>
  <c r="AH69" i="5" s="1"/>
  <c r="AL40" i="13"/>
  <c r="AM81" i="13" s="1"/>
  <c r="AL16" i="13"/>
  <c r="AM75" i="13" s="1"/>
  <c r="O23" i="14"/>
  <c r="AO10" i="14" s="1"/>
  <c r="P29" i="14"/>
  <c r="AV11" i="14" s="1"/>
  <c r="O15" i="14"/>
  <c r="R15" i="14" s="1"/>
  <c r="P23" i="14"/>
  <c r="AT10" i="14" s="1"/>
  <c r="P33" i="14"/>
  <c r="AL17" i="16"/>
  <c r="AN87" i="16" s="1"/>
  <c r="P15" i="16"/>
  <c r="AT8" i="16" s="1"/>
  <c r="AL33" i="10"/>
  <c r="AN91" i="10" s="1"/>
  <c r="AL45" i="10"/>
  <c r="AN94" i="10" s="1"/>
  <c r="AL32" i="12"/>
  <c r="AM79" i="12" s="1"/>
  <c r="AK17" i="12"/>
  <c r="AJ87" i="12" s="1"/>
  <c r="AK36" i="12"/>
  <c r="AI80" i="12" s="1"/>
  <c r="AL29" i="12"/>
  <c r="AN90" i="12" s="1"/>
  <c r="O53" i="12"/>
  <c r="R53" i="12" s="1"/>
  <c r="AL41" i="13"/>
  <c r="AN93" i="13" s="1"/>
  <c r="AK28" i="13"/>
  <c r="AI78" i="13" s="1"/>
  <c r="P51" i="13"/>
  <c r="P44" i="13"/>
  <c r="AU15" i="13" s="1"/>
  <c r="P48" i="13"/>
  <c r="S48" i="13" s="1"/>
  <c r="P46" i="13"/>
  <c r="S46" i="13" s="1"/>
  <c r="P42" i="13"/>
  <c r="AK11" i="13"/>
  <c r="AH62" i="13" s="1"/>
  <c r="AK20" i="14"/>
  <c r="AI76" i="14" s="1"/>
  <c r="O17" i="14"/>
  <c r="R17" i="14" s="1"/>
  <c r="O29" i="14"/>
  <c r="P17" i="14"/>
  <c r="AV8" i="14" s="1"/>
  <c r="P31" i="14"/>
  <c r="S31" i="14" s="1"/>
  <c r="O30" i="14"/>
  <c r="R30" i="14" s="1"/>
  <c r="P19" i="14"/>
  <c r="P37" i="14"/>
  <c r="AV13" i="14" s="1"/>
  <c r="O25" i="14"/>
  <c r="AQ10" i="14" s="1"/>
  <c r="O37" i="14"/>
  <c r="AQ13" i="14" s="1"/>
  <c r="AK11" i="14"/>
  <c r="AH62" i="14" s="1"/>
  <c r="AL40" i="9"/>
  <c r="AM81" i="9" s="1"/>
  <c r="AL41" i="9"/>
  <c r="AN93" i="9" s="1"/>
  <c r="AL33" i="9"/>
  <c r="AN91" i="9" s="1"/>
  <c r="AK35" i="9"/>
  <c r="AH68" i="9" s="1"/>
  <c r="AL21" i="15"/>
  <c r="AN88" i="15" s="1"/>
  <c r="AL20" i="15"/>
  <c r="AM76" i="15" s="1"/>
  <c r="AL51" i="16"/>
  <c r="AL72" i="16" s="1"/>
  <c r="AL16" i="16"/>
  <c r="AM75" i="16" s="1"/>
  <c r="AK17" i="16"/>
  <c r="AJ87" i="16" s="1"/>
  <c r="P25" i="16"/>
  <c r="S25" i="16" s="1"/>
  <c r="O29" i="16"/>
  <c r="R29" i="16" s="1"/>
  <c r="AL16" i="10"/>
  <c r="AM75" i="10" s="1"/>
  <c r="AK52" i="12"/>
  <c r="AI84" i="12" s="1"/>
  <c r="AV16" i="10"/>
  <c r="S49" i="10"/>
  <c r="AK52" i="10"/>
  <c r="AI84" i="10" s="1"/>
  <c r="AK25" i="10"/>
  <c r="AJ89" i="10" s="1"/>
  <c r="AL19" i="10"/>
  <c r="AL64" i="10" s="1"/>
  <c r="AK16" i="10"/>
  <c r="AI75" i="10" s="1"/>
  <c r="AL12" i="10"/>
  <c r="AM74" i="10" s="1"/>
  <c r="AU6" i="10"/>
  <c r="S8" i="10"/>
  <c r="S17" i="10"/>
  <c r="AV8" i="10"/>
  <c r="R24" i="10"/>
  <c r="AP10" i="10"/>
  <c r="S6" i="10"/>
  <c r="AS6" i="10"/>
  <c r="R10" i="10"/>
  <c r="AN7" i="10"/>
  <c r="S25" i="10"/>
  <c r="AV10" i="10"/>
  <c r="AO8" i="10"/>
  <c r="R15" i="10"/>
  <c r="S34" i="10"/>
  <c r="AS13" i="10"/>
  <c r="S16" i="10"/>
  <c r="AU8" i="10"/>
  <c r="R28" i="10"/>
  <c r="AP11" i="10"/>
  <c r="R25" i="10"/>
  <c r="AQ10" i="10"/>
  <c r="R35" i="10"/>
  <c r="AO13" i="10"/>
  <c r="S24" i="10"/>
  <c r="AU10" i="10"/>
  <c r="R30" i="10"/>
  <c r="AN12" i="10"/>
  <c r="S32" i="10"/>
  <c r="AU12" i="10"/>
  <c r="R39" i="10"/>
  <c r="AO14" i="10"/>
  <c r="S31" i="10"/>
  <c r="AT12" i="10"/>
  <c r="S41" i="10"/>
  <c r="AV14" i="10"/>
  <c r="AK9" i="10"/>
  <c r="AJ85" i="10" s="1"/>
  <c r="AK35" i="10"/>
  <c r="AH68" i="10" s="1"/>
  <c r="AK39" i="10"/>
  <c r="AH69" i="10" s="1"/>
  <c r="AL43" i="10"/>
  <c r="AL70" i="10" s="1"/>
  <c r="AK7" i="10"/>
  <c r="AH61" i="10" s="1"/>
  <c r="S9" i="10"/>
  <c r="AV6" i="10"/>
  <c r="AL11" i="10"/>
  <c r="AL62" i="10" s="1"/>
  <c r="AU7" i="10"/>
  <c r="S12" i="10"/>
  <c r="AN6" i="10"/>
  <c r="R6" i="10"/>
  <c r="R21" i="10"/>
  <c r="AQ9" i="10"/>
  <c r="AO11" i="10"/>
  <c r="R27" i="10"/>
  <c r="S7" i="10"/>
  <c r="AT6" i="10"/>
  <c r="R11" i="10"/>
  <c r="AO7" i="10"/>
  <c r="R31" i="10"/>
  <c r="AO12" i="10"/>
  <c r="R16" i="10"/>
  <c r="AP8" i="10"/>
  <c r="S13" i="10"/>
  <c r="AV7" i="10"/>
  <c r="R17" i="10"/>
  <c r="AQ8" i="10"/>
  <c r="R18" i="10"/>
  <c r="AN9" i="10"/>
  <c r="R26" i="10"/>
  <c r="AN11" i="10"/>
  <c r="S21" i="10"/>
  <c r="AV9" i="10"/>
  <c r="S27" i="10"/>
  <c r="AT11" i="10"/>
  <c r="S37" i="10"/>
  <c r="AV13" i="10"/>
  <c r="S36" i="10"/>
  <c r="AU13" i="10"/>
  <c r="R40" i="10"/>
  <c r="AP14" i="10"/>
  <c r="R32" i="10"/>
  <c r="U32" i="10" s="1"/>
  <c r="V79" i="10" s="1"/>
  <c r="AP12" i="10"/>
  <c r="AK41" i="10"/>
  <c r="AJ93" i="10" s="1"/>
  <c r="AK40" i="10"/>
  <c r="AI81" i="10" s="1"/>
  <c r="AK23" i="10"/>
  <c r="AH65" i="10" s="1"/>
  <c r="AL53" i="10"/>
  <c r="AN96" i="10" s="1"/>
  <c r="AK36" i="10"/>
  <c r="AI80" i="10" s="1"/>
  <c r="R7" i="10"/>
  <c r="U7" i="10" s="1"/>
  <c r="U61" i="10" s="1"/>
  <c r="AO6" i="10"/>
  <c r="AT7" i="10"/>
  <c r="S11" i="10"/>
  <c r="AK15" i="10"/>
  <c r="AH63" i="10" s="1"/>
  <c r="R22" i="10"/>
  <c r="AN10" i="10"/>
  <c r="S39" i="10"/>
  <c r="AT14" i="10"/>
  <c r="R8" i="10"/>
  <c r="AP6" i="10"/>
  <c r="R12" i="10"/>
  <c r="U12" i="10" s="1"/>
  <c r="V74" i="10" s="1"/>
  <c r="AP7" i="10"/>
  <c r="AQ7" i="10"/>
  <c r="R13" i="10"/>
  <c r="S26" i="10"/>
  <c r="AS11" i="10"/>
  <c r="S14" i="10"/>
  <c r="AS8" i="10"/>
  <c r="AT9" i="10"/>
  <c r="S19" i="10"/>
  <c r="R19" i="10"/>
  <c r="AO9" i="10"/>
  <c r="R33" i="10"/>
  <c r="AQ12" i="10"/>
  <c r="S22" i="10"/>
  <c r="AS10" i="10"/>
  <c r="S28" i="10"/>
  <c r="V28" i="10" s="1"/>
  <c r="Z78" i="10" s="1"/>
  <c r="AU11" i="10"/>
  <c r="S38" i="10"/>
  <c r="AS14" i="10"/>
  <c r="AQ13" i="10"/>
  <c r="R37" i="10"/>
  <c r="AV11" i="10"/>
  <c r="S29" i="10"/>
  <c r="S35" i="10"/>
  <c r="AT13" i="10"/>
  <c r="AL52" i="10"/>
  <c r="AM84" i="10" s="1"/>
  <c r="AL21" i="10"/>
  <c r="AN88" i="10" s="1"/>
  <c r="AS7" i="10"/>
  <c r="S10" i="10"/>
  <c r="AO10" i="10"/>
  <c r="R23" i="10"/>
  <c r="S40" i="10"/>
  <c r="AU14" i="10"/>
  <c r="R9" i="10"/>
  <c r="AQ6" i="10"/>
  <c r="S18" i="10"/>
  <c r="AS9" i="10"/>
  <c r="R14" i="10"/>
  <c r="AN8" i="10"/>
  <c r="S33" i="10"/>
  <c r="AV12" i="10"/>
  <c r="AT8" i="10"/>
  <c r="S15" i="10"/>
  <c r="S20" i="10"/>
  <c r="AU9" i="10"/>
  <c r="R20" i="10"/>
  <c r="AP9" i="10"/>
  <c r="R34" i="10"/>
  <c r="AN13" i="10"/>
  <c r="S23" i="10"/>
  <c r="AT10" i="10"/>
  <c r="R29" i="10"/>
  <c r="AQ11" i="10"/>
  <c r="R41" i="10"/>
  <c r="AQ14" i="10"/>
  <c r="AN14" i="10"/>
  <c r="R38" i="10"/>
  <c r="S30" i="10"/>
  <c r="AS12" i="10"/>
  <c r="R36" i="10"/>
  <c r="U36" i="10" s="1"/>
  <c r="V80" i="10" s="1"/>
  <c r="AP13" i="10"/>
  <c r="AL27" i="16"/>
  <c r="AL66" i="16" s="1"/>
  <c r="AL28" i="16"/>
  <c r="AM78" i="16" s="1"/>
  <c r="AL29" i="16"/>
  <c r="AN90" i="16" s="1"/>
  <c r="R41" i="16"/>
  <c r="AQ14" i="16"/>
  <c r="AK23" i="16"/>
  <c r="AH65" i="16" s="1"/>
  <c r="AK24" i="16"/>
  <c r="AI77" i="16" s="1"/>
  <c r="AL36" i="16"/>
  <c r="AM80" i="16" s="1"/>
  <c r="R42" i="16"/>
  <c r="AN15" i="16"/>
  <c r="S42" i="16"/>
  <c r="AS15" i="16"/>
  <c r="AN7" i="16"/>
  <c r="R10" i="16"/>
  <c r="S23" i="16"/>
  <c r="AT10" i="16"/>
  <c r="S20" i="16"/>
  <c r="AU9" i="16"/>
  <c r="R24" i="16"/>
  <c r="AP10" i="16"/>
  <c r="AN13" i="16"/>
  <c r="AL32" i="16"/>
  <c r="AM79" i="16" s="1"/>
  <c r="AL37" i="16"/>
  <c r="AN92" i="16" s="1"/>
  <c r="AK36" i="16"/>
  <c r="AI80" i="16" s="1"/>
  <c r="AL43" i="16"/>
  <c r="AL70" i="16" s="1"/>
  <c r="S44" i="16"/>
  <c r="AU15" i="16"/>
  <c r="S50" i="16"/>
  <c r="AS17" i="16"/>
  <c r="S45" i="16"/>
  <c r="AV15" i="16"/>
  <c r="S53" i="16"/>
  <c r="V53" i="16" s="1"/>
  <c r="AA96" i="16" s="1"/>
  <c r="AV17" i="16"/>
  <c r="R52" i="16"/>
  <c r="AP17" i="16"/>
  <c r="O7" i="16"/>
  <c r="O15" i="16"/>
  <c r="O9" i="16"/>
  <c r="O18" i="16"/>
  <c r="P9" i="16"/>
  <c r="O13" i="16"/>
  <c r="P22" i="16"/>
  <c r="P29" i="16"/>
  <c r="P19" i="16"/>
  <c r="O23" i="16"/>
  <c r="O39" i="16"/>
  <c r="O33" i="16"/>
  <c r="P39" i="16"/>
  <c r="P33" i="16"/>
  <c r="R47" i="16"/>
  <c r="AO16" i="16"/>
  <c r="S46" i="16"/>
  <c r="AS16" i="16"/>
  <c r="R16" i="16"/>
  <c r="AP8" i="16"/>
  <c r="S15" i="16"/>
  <c r="S30" i="16"/>
  <c r="AS12" i="16"/>
  <c r="S40" i="16"/>
  <c r="AU14" i="16"/>
  <c r="AK33" i="16"/>
  <c r="AJ91" i="16" s="1"/>
  <c r="S51" i="16"/>
  <c r="AT17" i="16"/>
  <c r="R46" i="16"/>
  <c r="AN16" i="16"/>
  <c r="R50" i="16"/>
  <c r="AN17" i="16"/>
  <c r="S47" i="16"/>
  <c r="AT16" i="16"/>
  <c r="S43" i="16"/>
  <c r="V43" i="16" s="1"/>
  <c r="Y70" i="16" s="1"/>
  <c r="AT15" i="16"/>
  <c r="S52" i="16"/>
  <c r="AU17" i="16"/>
  <c r="P13" i="16"/>
  <c r="P7" i="16"/>
  <c r="O11" i="16"/>
  <c r="P41" i="16"/>
  <c r="P11" i="16"/>
  <c r="P35" i="16"/>
  <c r="P17" i="16"/>
  <c r="O21" i="16"/>
  <c r="O26" i="16"/>
  <c r="O37" i="16"/>
  <c r="O27" i="16"/>
  <c r="P37" i="16"/>
  <c r="P26" i="16"/>
  <c r="O30" i="16"/>
  <c r="O35" i="16"/>
  <c r="AL31" i="16"/>
  <c r="AL67" i="16" s="1"/>
  <c r="AK25" i="16"/>
  <c r="AJ89" i="16" s="1"/>
  <c r="S48" i="16"/>
  <c r="V48" i="16" s="1"/>
  <c r="Z83" i="16" s="1"/>
  <c r="AU16" i="16"/>
  <c r="S49" i="16"/>
  <c r="AV16" i="16"/>
  <c r="AS6" i="16"/>
  <c r="S6" i="16"/>
  <c r="AS7" i="16"/>
  <c r="S10" i="16"/>
  <c r="S14" i="16"/>
  <c r="AS8" i="16"/>
  <c r="S36" i="16"/>
  <c r="AU13" i="16"/>
  <c r="R40" i="16"/>
  <c r="AP14" i="16"/>
  <c r="S34" i="16"/>
  <c r="AS13" i="16"/>
  <c r="AL53" i="16"/>
  <c r="AN96" i="16" s="1"/>
  <c r="AK32" i="16"/>
  <c r="AI79" i="16" s="1"/>
  <c r="AL52" i="16"/>
  <c r="AM84" i="16" s="1"/>
  <c r="AK27" i="16"/>
  <c r="AH66" i="16" s="1"/>
  <c r="AL20" i="16"/>
  <c r="AM76" i="16" s="1"/>
  <c r="R43" i="16"/>
  <c r="AO15" i="16"/>
  <c r="R44" i="16"/>
  <c r="AP15" i="16"/>
  <c r="R51" i="16"/>
  <c r="AO17" i="16"/>
  <c r="R49" i="16"/>
  <c r="AQ16" i="16"/>
  <c r="R45" i="16"/>
  <c r="AQ15" i="16"/>
  <c r="R53" i="16"/>
  <c r="U53" i="16" s="1"/>
  <c r="W96" i="16" s="1"/>
  <c r="AQ17" i="16"/>
  <c r="O6" i="16"/>
  <c r="O8" i="16"/>
  <c r="O17" i="16"/>
  <c r="P21" i="16"/>
  <c r="O25" i="16"/>
  <c r="O19" i="16"/>
  <c r="P18" i="16"/>
  <c r="O22" i="16"/>
  <c r="P31" i="16"/>
  <c r="P27" i="16"/>
  <c r="O31" i="16"/>
  <c r="AK15" i="15"/>
  <c r="AH63" i="15" s="1"/>
  <c r="AK16" i="15"/>
  <c r="AI75" i="15" s="1"/>
  <c r="AK17" i="15"/>
  <c r="AJ87" i="15" s="1"/>
  <c r="S32" i="15"/>
  <c r="AU12" i="15"/>
  <c r="AO8" i="15"/>
  <c r="R15" i="15"/>
  <c r="S33" i="15"/>
  <c r="AV12" i="15"/>
  <c r="AP12" i="15"/>
  <c r="R32" i="15"/>
  <c r="S23" i="15"/>
  <c r="V23" i="15" s="1"/>
  <c r="Y65" i="15" s="1"/>
  <c r="AT10" i="15"/>
  <c r="R12" i="15"/>
  <c r="AP7" i="15"/>
  <c r="R8" i="15"/>
  <c r="U8" i="15" s="1"/>
  <c r="V73" i="15" s="1"/>
  <c r="AP6" i="15"/>
  <c r="R44" i="15"/>
  <c r="AP15" i="15"/>
  <c r="R46" i="15"/>
  <c r="AN16" i="15"/>
  <c r="S43" i="15"/>
  <c r="AT15" i="15"/>
  <c r="R43" i="15"/>
  <c r="AO15" i="15"/>
  <c r="R52" i="15"/>
  <c r="AP17" i="15"/>
  <c r="AU17" i="15"/>
  <c r="S52" i="15"/>
  <c r="R19" i="15"/>
  <c r="AO9" i="15"/>
  <c r="S37" i="15"/>
  <c r="AV13" i="15"/>
  <c r="S19" i="15"/>
  <c r="AT9" i="15"/>
  <c r="R27" i="15"/>
  <c r="AO11" i="15"/>
  <c r="S27" i="15"/>
  <c r="AT11" i="15"/>
  <c r="R23" i="15"/>
  <c r="AO10" i="15"/>
  <c r="AK33" i="15"/>
  <c r="AJ91" i="15" s="1"/>
  <c r="AN8" i="15"/>
  <c r="R14" i="15"/>
  <c r="AS7" i="15"/>
  <c r="S10" i="15"/>
  <c r="AQ11" i="15"/>
  <c r="R29" i="15"/>
  <c r="S34" i="15"/>
  <c r="AS13" i="15"/>
  <c r="S29" i="15"/>
  <c r="AV11" i="15"/>
  <c r="S35" i="15"/>
  <c r="V35" i="15" s="1"/>
  <c r="Y68" i="15" s="1"/>
  <c r="AT13" i="15"/>
  <c r="S40" i="15"/>
  <c r="AU14" i="15"/>
  <c r="R26" i="15"/>
  <c r="AN11" i="15"/>
  <c r="AV9" i="15"/>
  <c r="S21" i="15"/>
  <c r="AO7" i="15"/>
  <c r="R11" i="15"/>
  <c r="AT6" i="15"/>
  <c r="S7" i="15"/>
  <c r="AK24" i="15"/>
  <c r="AI77" i="15" s="1"/>
  <c r="AK12" i="15"/>
  <c r="AI74" i="15" s="1"/>
  <c r="AL40" i="15"/>
  <c r="AM81" i="15" s="1"/>
  <c r="AK11" i="15"/>
  <c r="AH62" i="15" s="1"/>
  <c r="S45" i="15"/>
  <c r="AV15" i="15"/>
  <c r="R50" i="15"/>
  <c r="AN17" i="15"/>
  <c r="R47" i="15"/>
  <c r="U47" i="15" s="1"/>
  <c r="U71" i="15" s="1"/>
  <c r="AO16" i="15"/>
  <c r="S46" i="15"/>
  <c r="AS16" i="15"/>
  <c r="AQ15" i="15"/>
  <c r="R45" i="15"/>
  <c r="R53" i="15"/>
  <c r="U53" i="15" s="1"/>
  <c r="W96" i="15" s="1"/>
  <c r="AQ17" i="15"/>
  <c r="AN10" i="15"/>
  <c r="R22" i="15"/>
  <c r="R6" i="15"/>
  <c r="U7" i="15" s="1"/>
  <c r="U61" i="15" s="1"/>
  <c r="AN6" i="15"/>
  <c r="S20" i="15"/>
  <c r="AU9" i="15"/>
  <c r="S17" i="15"/>
  <c r="AV8" i="15"/>
  <c r="R20" i="15"/>
  <c r="AP9" i="15"/>
  <c r="R28" i="15"/>
  <c r="AP11" i="15"/>
  <c r="AS11" i="15"/>
  <c r="S26" i="15"/>
  <c r="AT7" i="15"/>
  <c r="S11" i="15"/>
  <c r="R40" i="15"/>
  <c r="AP14" i="15"/>
  <c r="AT14" i="15"/>
  <c r="S39" i="15"/>
  <c r="AL49" i="15"/>
  <c r="AN95" i="15" s="1"/>
  <c r="R38" i="15"/>
  <c r="AN14" i="15"/>
  <c r="AL33" i="15"/>
  <c r="AN91" i="15" s="1"/>
  <c r="AV10" i="15"/>
  <c r="S25" i="15"/>
  <c r="R13" i="15"/>
  <c r="AQ7" i="15"/>
  <c r="S9" i="15"/>
  <c r="AV6" i="15"/>
  <c r="AN12" i="15"/>
  <c r="R30" i="15"/>
  <c r="R35" i="15"/>
  <c r="U35" i="15" s="1"/>
  <c r="U68" i="15" s="1"/>
  <c r="AO13" i="15"/>
  <c r="AS12" i="15"/>
  <c r="S30" i="15"/>
  <c r="R36" i="15"/>
  <c r="U36" i="15" s="1"/>
  <c r="V80" i="15" s="1"/>
  <c r="AP13" i="15"/>
  <c r="AQ14" i="15"/>
  <c r="R41" i="15"/>
  <c r="R25" i="15"/>
  <c r="AQ10" i="15"/>
  <c r="AN7" i="15"/>
  <c r="R10" i="15"/>
  <c r="AS6" i="15"/>
  <c r="S6" i="15"/>
  <c r="AK32" i="15"/>
  <c r="AI79" i="15" s="1"/>
  <c r="AL31" i="15"/>
  <c r="AL67" i="15" s="1"/>
  <c r="S53" i="15"/>
  <c r="AV17" i="15"/>
  <c r="S48" i="15"/>
  <c r="V48" i="15" s="1"/>
  <c r="Z83" i="15" s="1"/>
  <c r="AU16" i="15"/>
  <c r="S44" i="15"/>
  <c r="AU15" i="15"/>
  <c r="R51" i="15"/>
  <c r="U51" i="15" s="1"/>
  <c r="U72" i="15" s="1"/>
  <c r="AO17" i="15"/>
  <c r="S47" i="15"/>
  <c r="V47" i="15" s="1"/>
  <c r="Y71" i="15" s="1"/>
  <c r="AT16" i="15"/>
  <c r="R48" i="15"/>
  <c r="AP16" i="15"/>
  <c r="S15" i="15"/>
  <c r="V15" i="15" s="1"/>
  <c r="Y63" i="15" s="1"/>
  <c r="AT8" i="15"/>
  <c r="S28" i="15"/>
  <c r="AU11" i="15"/>
  <c r="R17" i="15"/>
  <c r="U17" i="15" s="1"/>
  <c r="W87" i="15" s="1"/>
  <c r="AQ8" i="15"/>
  <c r="R21" i="15"/>
  <c r="AQ9" i="15"/>
  <c r="S18" i="15"/>
  <c r="AS9" i="15"/>
  <c r="S13" i="15"/>
  <c r="AV7" i="15"/>
  <c r="R33" i="15"/>
  <c r="U33" i="15" s="1"/>
  <c r="W91" i="15" s="1"/>
  <c r="AQ12" i="15"/>
  <c r="AL39" i="15"/>
  <c r="AL69" i="15" s="1"/>
  <c r="R37" i="15"/>
  <c r="U37" i="15" s="1"/>
  <c r="W92" i="15" s="1"/>
  <c r="AQ13" i="15"/>
  <c r="AP8" i="15"/>
  <c r="R16" i="15"/>
  <c r="S12" i="15"/>
  <c r="AU7" i="15"/>
  <c r="AU6" i="15"/>
  <c r="S8" i="15"/>
  <c r="R31" i="15"/>
  <c r="U31" i="15" s="1"/>
  <c r="U67" i="15" s="1"/>
  <c r="AO12" i="15"/>
  <c r="R39" i="15"/>
  <c r="U39" i="15" s="1"/>
  <c r="U69" i="15" s="1"/>
  <c r="AO14" i="15"/>
  <c r="S31" i="15"/>
  <c r="V31" i="15" s="1"/>
  <c r="Y67" i="15" s="1"/>
  <c r="AT12" i="15"/>
  <c r="AV14" i="15"/>
  <c r="S41" i="15"/>
  <c r="S24" i="15"/>
  <c r="V24" i="15" s="1"/>
  <c r="Z77" i="15" s="1"/>
  <c r="AU10" i="15"/>
  <c r="AQ6" i="15"/>
  <c r="R9" i="15"/>
  <c r="U9" i="15" s="1"/>
  <c r="W85" i="15" s="1"/>
  <c r="AK31" i="15"/>
  <c r="AH67" i="15" s="1"/>
  <c r="AL17" i="15"/>
  <c r="AN87" i="15" s="1"/>
  <c r="S36" i="15"/>
  <c r="AU13" i="15"/>
  <c r="AL47" i="15"/>
  <c r="AL71" i="15" s="1"/>
  <c r="S50" i="15"/>
  <c r="AS17" i="15"/>
  <c r="S51" i="15"/>
  <c r="AT17" i="15"/>
  <c r="S42" i="15"/>
  <c r="AS15" i="15"/>
  <c r="R42" i="15"/>
  <c r="AN15" i="15"/>
  <c r="R49" i="15"/>
  <c r="U49" i="15" s="1"/>
  <c r="W95" i="15" s="1"/>
  <c r="AQ16" i="15"/>
  <c r="S49" i="15"/>
  <c r="V49" i="15" s="1"/>
  <c r="AA95" i="15" s="1"/>
  <c r="AV16" i="15"/>
  <c r="S16" i="15"/>
  <c r="V16" i="15" s="1"/>
  <c r="Z75" i="15" s="1"/>
  <c r="AU8" i="15"/>
  <c r="R34" i="15"/>
  <c r="AN13" i="15"/>
  <c r="AN9" i="15"/>
  <c r="R18" i="15"/>
  <c r="S22" i="15"/>
  <c r="AS10" i="15"/>
  <c r="R24" i="15"/>
  <c r="AP10" i="15"/>
  <c r="AS8" i="15"/>
  <c r="S14" i="15"/>
  <c r="S38" i="15"/>
  <c r="AS14" i="15"/>
  <c r="AK33" i="9"/>
  <c r="AJ91" i="9" s="1"/>
  <c r="AK32" i="9"/>
  <c r="AI79" i="9" s="1"/>
  <c r="AO17" i="9"/>
  <c r="R51" i="9"/>
  <c r="S44" i="9"/>
  <c r="AU15" i="9"/>
  <c r="AK9" i="9"/>
  <c r="AJ85" i="9" s="1"/>
  <c r="AS16" i="9"/>
  <c r="S46" i="9"/>
  <c r="V47" i="9" s="1"/>
  <c r="Y71" i="9" s="1"/>
  <c r="R45" i="9"/>
  <c r="AQ15" i="9"/>
  <c r="R53" i="9"/>
  <c r="AQ17" i="9"/>
  <c r="AL16" i="9"/>
  <c r="AM75" i="9" s="1"/>
  <c r="AK7" i="9"/>
  <c r="AH61" i="9" s="1"/>
  <c r="AK52" i="9"/>
  <c r="AI84" i="9" s="1"/>
  <c r="S50" i="9"/>
  <c r="V51" i="9" s="1"/>
  <c r="Y72" i="9" s="1"/>
  <c r="AS17" i="9"/>
  <c r="AL36" i="9"/>
  <c r="AM80" i="9" s="1"/>
  <c r="AN17" i="9"/>
  <c r="R50" i="9"/>
  <c r="U52" i="9" s="1"/>
  <c r="V84" i="9" s="1"/>
  <c r="R48" i="9"/>
  <c r="U48" i="9" s="1"/>
  <c r="V83" i="9" s="1"/>
  <c r="AP16" i="9"/>
  <c r="AL43" i="9"/>
  <c r="AL70" i="9" s="1"/>
  <c r="AK39" i="9"/>
  <c r="AH69" i="9" s="1"/>
  <c r="AL28" i="9"/>
  <c r="AM78" i="9" s="1"/>
  <c r="AL35" i="9"/>
  <c r="AL68" i="9" s="1"/>
  <c r="AO15" i="9"/>
  <c r="R43" i="9"/>
  <c r="S42" i="9"/>
  <c r="V45" i="9" s="1"/>
  <c r="AA94" i="9" s="1"/>
  <c r="AS15" i="9"/>
  <c r="S49" i="9"/>
  <c r="AV16" i="9"/>
  <c r="AL24" i="9"/>
  <c r="AM77" i="9" s="1"/>
  <c r="AK27" i="9"/>
  <c r="AH66" i="9" s="1"/>
  <c r="R47" i="9"/>
  <c r="U47" i="9" s="1"/>
  <c r="U71" i="9" s="1"/>
  <c r="AO16" i="9"/>
  <c r="AN15" i="9"/>
  <c r="R42" i="9"/>
  <c r="S53" i="9"/>
  <c r="AV17" i="9"/>
  <c r="AK40" i="9"/>
  <c r="AI81" i="9" s="1"/>
  <c r="AP15" i="9"/>
  <c r="R44" i="9"/>
  <c r="S43" i="9"/>
  <c r="AT15" i="9"/>
  <c r="AU17" i="9"/>
  <c r="S52" i="9"/>
  <c r="AK31" i="9"/>
  <c r="AH67" i="9" s="1"/>
  <c r="AL23" i="9"/>
  <c r="AL65" i="9" s="1"/>
  <c r="AL8" i="9"/>
  <c r="AM73" i="9" s="1"/>
  <c r="AK41" i="9"/>
  <c r="AJ93" i="9" s="1"/>
  <c r="AK29" i="9"/>
  <c r="AJ90" i="9" s="1"/>
  <c r="AK28" i="9"/>
  <c r="AI78" i="9" s="1"/>
  <c r="AT8" i="14"/>
  <c r="AN8" i="14"/>
  <c r="R14" i="14"/>
  <c r="S30" i="14"/>
  <c r="AS12" i="14"/>
  <c r="S21" i="14"/>
  <c r="AV9" i="14"/>
  <c r="R32" i="14"/>
  <c r="AP12" i="14"/>
  <c r="R31" i="14"/>
  <c r="AO12" i="14"/>
  <c r="AL16" i="14"/>
  <c r="AM75" i="14" s="1"/>
  <c r="R43" i="14"/>
  <c r="AO15" i="14"/>
  <c r="S51" i="14"/>
  <c r="AT17" i="14"/>
  <c r="S42" i="14"/>
  <c r="AS15" i="14"/>
  <c r="R29" i="14"/>
  <c r="AQ11" i="14"/>
  <c r="R22" i="14"/>
  <c r="AN10" i="14"/>
  <c r="AT7" i="14"/>
  <c r="S11" i="14"/>
  <c r="S41" i="14"/>
  <c r="AV14" i="14"/>
  <c r="AS10" i="14"/>
  <c r="S22" i="14"/>
  <c r="S33" i="14"/>
  <c r="AV12" i="14"/>
  <c r="AL15" i="14"/>
  <c r="AL63" i="14" s="1"/>
  <c r="R42" i="14"/>
  <c r="AN15" i="14"/>
  <c r="R50" i="14"/>
  <c r="AN17" i="14"/>
  <c r="AS8" i="14"/>
  <c r="S14" i="14"/>
  <c r="AK52" i="14"/>
  <c r="AI84" i="14" s="1"/>
  <c r="AK36" i="14"/>
  <c r="AI80" i="14" s="1"/>
  <c r="AU8" i="14"/>
  <c r="S16" i="14"/>
  <c r="V16" i="14" s="1"/>
  <c r="Z75" i="14" s="1"/>
  <c r="R23" i="14"/>
  <c r="R6" i="14"/>
  <c r="AN6" i="14"/>
  <c r="S20" i="14"/>
  <c r="AU9" i="14"/>
  <c r="R19" i="14"/>
  <c r="R13" i="14"/>
  <c r="AQ7" i="14"/>
  <c r="S19" i="14"/>
  <c r="AT9" i="14"/>
  <c r="S26" i="14"/>
  <c r="S38" i="14"/>
  <c r="AS14" i="14"/>
  <c r="S24" i="14"/>
  <c r="AU10" i="14"/>
  <c r="R28" i="14"/>
  <c r="AP11" i="14"/>
  <c r="S36" i="14"/>
  <c r="AU13" i="14"/>
  <c r="R40" i="14"/>
  <c r="AP14" i="14"/>
  <c r="R35" i="14"/>
  <c r="AO13" i="14"/>
  <c r="AL17" i="14"/>
  <c r="AN87" i="14" s="1"/>
  <c r="O9" i="14"/>
  <c r="O8" i="14"/>
  <c r="O11" i="14"/>
  <c r="R46" i="14"/>
  <c r="AN16" i="14"/>
  <c r="S44" i="14"/>
  <c r="V44" i="14" s="1"/>
  <c r="Z82" i="14" s="1"/>
  <c r="AU15" i="14"/>
  <c r="R49" i="14"/>
  <c r="U49" i="14" s="1"/>
  <c r="W95" i="14" s="1"/>
  <c r="AQ16" i="14"/>
  <c r="S45" i="14"/>
  <c r="V45" i="14" s="1"/>
  <c r="AA94" i="14" s="1"/>
  <c r="AV15" i="14"/>
  <c r="S53" i="14"/>
  <c r="AV17" i="14"/>
  <c r="R48" i="14"/>
  <c r="AP16" i="14"/>
  <c r="R24" i="14"/>
  <c r="AP10" i="14"/>
  <c r="R21" i="14"/>
  <c r="AQ9" i="14"/>
  <c r="S10" i="14"/>
  <c r="AS7" i="14"/>
  <c r="R37" i="14"/>
  <c r="S46" i="14"/>
  <c r="AS16" i="14"/>
  <c r="S48" i="14"/>
  <c r="AU16" i="14"/>
  <c r="AV16" i="14"/>
  <c r="S49" i="14"/>
  <c r="AL45" i="14"/>
  <c r="AN94" i="14" s="1"/>
  <c r="AL43" i="14"/>
  <c r="AL70" i="14" s="1"/>
  <c r="AN9" i="14"/>
  <c r="R18" i="14"/>
  <c r="S35" i="14"/>
  <c r="AT13" i="14"/>
  <c r="S40" i="14"/>
  <c r="AU14" i="14"/>
  <c r="S28" i="14"/>
  <c r="V28" i="14" s="1"/>
  <c r="Z78" i="14" s="1"/>
  <c r="AU11" i="14"/>
  <c r="R26" i="14"/>
  <c r="R38" i="14"/>
  <c r="AN14" i="14"/>
  <c r="AT6" i="14"/>
  <c r="S7" i="14"/>
  <c r="S50" i="14"/>
  <c r="AS17" i="14"/>
  <c r="R52" i="14"/>
  <c r="AP17" i="14"/>
  <c r="S43" i="14"/>
  <c r="V43" i="14" s="1"/>
  <c r="Y70" i="14" s="1"/>
  <c r="AT15" i="14"/>
  <c r="AU17" i="14"/>
  <c r="S52" i="14"/>
  <c r="AK37" i="14"/>
  <c r="AJ92" i="14" s="1"/>
  <c r="R20" i="14"/>
  <c r="AP9" i="14"/>
  <c r="S18" i="14"/>
  <c r="AS9" i="14"/>
  <c r="S39" i="14"/>
  <c r="AT14" i="14"/>
  <c r="S8" i="14"/>
  <c r="AU6" i="14"/>
  <c r="S12" i="14"/>
  <c r="AU7" i="14"/>
  <c r="R16" i="14"/>
  <c r="AP8" i="14"/>
  <c r="S23" i="14"/>
  <c r="R27" i="14"/>
  <c r="AO11" i="14"/>
  <c r="S32" i="14"/>
  <c r="AU12" i="14"/>
  <c r="S34" i="14"/>
  <c r="AS13" i="14"/>
  <c r="AK12" i="14"/>
  <c r="AI74" i="14" s="1"/>
  <c r="S6" i="14"/>
  <c r="AS6" i="14"/>
  <c r="AP7" i="14"/>
  <c r="R12" i="14"/>
  <c r="S47" i="14"/>
  <c r="AT16" i="14"/>
  <c r="R47" i="14"/>
  <c r="AO16" i="14"/>
  <c r="R44" i="14"/>
  <c r="U44" i="14" s="1"/>
  <c r="V82" i="14" s="1"/>
  <c r="AP15" i="14"/>
  <c r="R51" i="14"/>
  <c r="AO17" i="14"/>
  <c r="AQ15" i="14"/>
  <c r="R45" i="14"/>
  <c r="R53" i="14"/>
  <c r="AQ17" i="14"/>
  <c r="AK8" i="13"/>
  <c r="AI73" i="13" s="1"/>
  <c r="AK9" i="13"/>
  <c r="AJ85" i="13" s="1"/>
  <c r="AK7" i="13"/>
  <c r="AH61" i="13" s="1"/>
  <c r="AK20" i="13"/>
  <c r="AI76" i="13" s="1"/>
  <c r="AK19" i="13"/>
  <c r="AH64" i="13" s="1"/>
  <c r="R51" i="13"/>
  <c r="AO17" i="13"/>
  <c r="R53" i="13"/>
  <c r="AQ17" i="13"/>
  <c r="AL45" i="13"/>
  <c r="AN94" i="13" s="1"/>
  <c r="AL23" i="13"/>
  <c r="AL65" i="13" s="1"/>
  <c r="R47" i="13"/>
  <c r="AO16" i="13"/>
  <c r="AN17" i="13"/>
  <c r="S52" i="13"/>
  <c r="AU17" i="13"/>
  <c r="AL25" i="13"/>
  <c r="AN89" i="13" s="1"/>
  <c r="AL8" i="13"/>
  <c r="AM73" i="13" s="1"/>
  <c r="AK24" i="13"/>
  <c r="AI77" i="13" s="1"/>
  <c r="AK21" i="13"/>
  <c r="AJ88" i="13" s="1"/>
  <c r="R44" i="13"/>
  <c r="AP15" i="13"/>
  <c r="AQ15" i="13"/>
  <c r="R45" i="13"/>
  <c r="AL43" i="13"/>
  <c r="AL70" i="13" s="1"/>
  <c r="AK40" i="13"/>
  <c r="AI81" i="13" s="1"/>
  <c r="R46" i="13"/>
  <c r="AN16" i="13"/>
  <c r="S50" i="13"/>
  <c r="AS17" i="13"/>
  <c r="S45" i="13"/>
  <c r="AV15" i="13"/>
  <c r="S53" i="13"/>
  <c r="V53" i="13" s="1"/>
  <c r="AA96" i="13" s="1"/>
  <c r="AV17" i="13"/>
  <c r="R52" i="13"/>
  <c r="AP17" i="13"/>
  <c r="R48" i="13"/>
  <c r="AP16" i="13"/>
  <c r="AK36" i="13"/>
  <c r="AI80" i="13" s="1"/>
  <c r="P41" i="13"/>
  <c r="O36" i="13"/>
  <c r="P35" i="13"/>
  <c r="O32" i="13"/>
  <c r="P31" i="13"/>
  <c r="P30" i="13"/>
  <c r="P29" i="13"/>
  <c r="O41" i="13"/>
  <c r="O35" i="13"/>
  <c r="P34" i="13"/>
  <c r="P33" i="13"/>
  <c r="O31" i="13"/>
  <c r="O30" i="13"/>
  <c r="O29" i="13"/>
  <c r="P28" i="13"/>
  <c r="O40" i="13"/>
  <c r="O39" i="13"/>
  <c r="O38" i="13"/>
  <c r="O37" i="13"/>
  <c r="P36" i="13"/>
  <c r="P32" i="13"/>
  <c r="O24" i="13"/>
  <c r="O23" i="13"/>
  <c r="O22" i="13"/>
  <c r="O21" i="13"/>
  <c r="P40" i="13"/>
  <c r="P39" i="13"/>
  <c r="O34" i="13"/>
  <c r="O33" i="13"/>
  <c r="P27" i="13"/>
  <c r="O26" i="13"/>
  <c r="O25" i="13"/>
  <c r="P21" i="13"/>
  <c r="O20" i="13"/>
  <c r="O19" i="13"/>
  <c r="O18" i="13"/>
  <c r="O17" i="13"/>
  <c r="P16" i="13"/>
  <c r="P15" i="13"/>
  <c r="P14" i="13"/>
  <c r="P13" i="13"/>
  <c r="O28" i="13"/>
  <c r="O27" i="13"/>
  <c r="P24" i="13"/>
  <c r="O16" i="13"/>
  <c r="O15" i="13"/>
  <c r="O14" i="13"/>
  <c r="O13" i="13"/>
  <c r="P12" i="13"/>
  <c r="P11" i="13"/>
  <c r="P38" i="13"/>
  <c r="P37" i="13"/>
  <c r="P26" i="13"/>
  <c r="P25" i="13"/>
  <c r="P20" i="13"/>
  <c r="P19" i="13"/>
  <c r="P18" i="13"/>
  <c r="P17" i="13"/>
  <c r="O7" i="13"/>
  <c r="O6" i="13"/>
  <c r="O12" i="13"/>
  <c r="P10" i="13"/>
  <c r="P9" i="13"/>
  <c r="P8" i="13"/>
  <c r="P22" i="13"/>
  <c r="O10" i="13"/>
  <c r="O9" i="13"/>
  <c r="O8" i="13"/>
  <c r="P23" i="13"/>
  <c r="O11" i="13"/>
  <c r="P7" i="13"/>
  <c r="P6" i="13"/>
  <c r="R43" i="13"/>
  <c r="AO15" i="13"/>
  <c r="R49" i="13"/>
  <c r="AQ16" i="13"/>
  <c r="AL15" i="13"/>
  <c r="AL63" i="13" s="1"/>
  <c r="S51" i="13"/>
  <c r="V51" i="13" s="1"/>
  <c r="Y72" i="13" s="1"/>
  <c r="AT17" i="13"/>
  <c r="AU16" i="13"/>
  <c r="S42" i="13"/>
  <c r="AS15" i="13"/>
  <c r="S49" i="13"/>
  <c r="AV16" i="13"/>
  <c r="AK37" i="13"/>
  <c r="AJ92" i="13" s="1"/>
  <c r="AK25" i="13"/>
  <c r="AJ89" i="13" s="1"/>
  <c r="AL9" i="13"/>
  <c r="AN85" i="13" s="1"/>
  <c r="AL20" i="13"/>
  <c r="AM76" i="13" s="1"/>
  <c r="AK25" i="5"/>
  <c r="AJ89" i="5" s="1"/>
  <c r="AK23" i="5"/>
  <c r="AH65" i="5" s="1"/>
  <c r="AK24" i="5"/>
  <c r="AI77" i="5" s="1"/>
  <c r="AL40" i="5"/>
  <c r="AM81" i="5" s="1"/>
  <c r="AL29" i="5"/>
  <c r="AN90" i="5" s="1"/>
  <c r="R9" i="5"/>
  <c r="AQ6" i="5"/>
  <c r="S30" i="5"/>
  <c r="AS12" i="5"/>
  <c r="R29" i="5"/>
  <c r="AQ11" i="5"/>
  <c r="AO9" i="5"/>
  <c r="R19" i="5"/>
  <c r="S40" i="5"/>
  <c r="AU14" i="5"/>
  <c r="AL15" i="5"/>
  <c r="AL63" i="5" s="1"/>
  <c r="S44" i="5"/>
  <c r="AU15" i="5"/>
  <c r="S42" i="5"/>
  <c r="AS15" i="5"/>
  <c r="R11" i="5"/>
  <c r="AO7" i="5"/>
  <c r="AK36" i="5"/>
  <c r="AI80" i="5" s="1"/>
  <c r="AL35" i="5"/>
  <c r="AL68" i="5" s="1"/>
  <c r="AK29" i="5"/>
  <c r="AJ90" i="5" s="1"/>
  <c r="AK41" i="5"/>
  <c r="AJ93" i="5" s="1"/>
  <c r="AL23" i="5"/>
  <c r="AL65" i="5" s="1"/>
  <c r="S33" i="5"/>
  <c r="V33" i="5" s="1"/>
  <c r="AA91" i="5" s="1"/>
  <c r="AV12" i="5"/>
  <c r="AO8" i="5"/>
  <c r="R15" i="5"/>
  <c r="R8" i="5"/>
  <c r="AP6" i="5"/>
  <c r="AU7" i="5"/>
  <c r="S12" i="5"/>
  <c r="V12" i="5" s="1"/>
  <c r="Z74" i="5" s="1"/>
  <c r="S27" i="5"/>
  <c r="V27" i="5" s="1"/>
  <c r="Y66" i="5" s="1"/>
  <c r="AT11" i="5"/>
  <c r="R7" i="5"/>
  <c r="AO6" i="5"/>
  <c r="AU9" i="5"/>
  <c r="S20" i="5"/>
  <c r="AP10" i="5"/>
  <c r="R24" i="5"/>
  <c r="R32" i="5"/>
  <c r="AP12" i="5"/>
  <c r="AS8" i="5"/>
  <c r="S14" i="5"/>
  <c r="R18" i="5"/>
  <c r="AN9" i="5"/>
  <c r="R25" i="5"/>
  <c r="AQ10" i="5"/>
  <c r="R33" i="5"/>
  <c r="AQ12" i="5"/>
  <c r="S39" i="5"/>
  <c r="AT14" i="5"/>
  <c r="R37" i="5"/>
  <c r="AQ13" i="5"/>
  <c r="AL19" i="5"/>
  <c r="AL64" i="5" s="1"/>
  <c r="S46" i="5"/>
  <c r="AS16" i="5"/>
  <c r="R46" i="5"/>
  <c r="AN16" i="5"/>
  <c r="R49" i="5"/>
  <c r="AQ16" i="5"/>
  <c r="S45" i="5"/>
  <c r="AV15" i="5"/>
  <c r="AV17" i="5"/>
  <c r="S53" i="5"/>
  <c r="R48" i="5"/>
  <c r="U48" i="5" s="1"/>
  <c r="V83" i="5" s="1"/>
  <c r="AP16" i="5"/>
  <c r="AK28" i="5"/>
  <c r="AI78" i="5" s="1"/>
  <c r="AK9" i="5"/>
  <c r="AJ85" i="5" s="1"/>
  <c r="AK52" i="5"/>
  <c r="AI84" i="5" s="1"/>
  <c r="AK40" i="5"/>
  <c r="AI81" i="5" s="1"/>
  <c r="S7" i="5"/>
  <c r="V7" i="5" s="1"/>
  <c r="Y61" i="5" s="1"/>
  <c r="AT6" i="5"/>
  <c r="R16" i="5"/>
  <c r="AP8" i="5"/>
  <c r="R13" i="5"/>
  <c r="AQ7" i="5"/>
  <c r="AV8" i="5"/>
  <c r="S17" i="5"/>
  <c r="R21" i="5"/>
  <c r="AQ9" i="5"/>
  <c r="R35" i="5"/>
  <c r="AO13" i="5"/>
  <c r="AT8" i="5"/>
  <c r="S15" i="5"/>
  <c r="AN11" i="5"/>
  <c r="R26" i="5"/>
  <c r="R34" i="5"/>
  <c r="U36" i="5" s="1"/>
  <c r="V80" i="5" s="1"/>
  <c r="AN13" i="5"/>
  <c r="AN14" i="5"/>
  <c r="R38" i="5"/>
  <c r="U41" i="5" s="1"/>
  <c r="W93" i="5" s="1"/>
  <c r="S47" i="5"/>
  <c r="V47" i="5" s="1"/>
  <c r="Y71" i="5" s="1"/>
  <c r="AT16" i="5"/>
  <c r="S51" i="5"/>
  <c r="AT17" i="5"/>
  <c r="S48" i="5"/>
  <c r="V48" i="5" s="1"/>
  <c r="Z83" i="5" s="1"/>
  <c r="AU16" i="5"/>
  <c r="S49" i="5"/>
  <c r="AV16" i="5"/>
  <c r="AL43" i="5"/>
  <c r="AL70" i="5" s="1"/>
  <c r="AK37" i="5"/>
  <c r="AJ92" i="5" s="1"/>
  <c r="AL27" i="5"/>
  <c r="AL66" i="5" s="1"/>
  <c r="AL8" i="5"/>
  <c r="AM73" i="5" s="1"/>
  <c r="S23" i="5"/>
  <c r="V23" i="5" s="1"/>
  <c r="Y65" i="5" s="1"/>
  <c r="AT10" i="5"/>
  <c r="R10" i="5"/>
  <c r="AN7" i="5"/>
  <c r="R14" i="5"/>
  <c r="AN8" i="5"/>
  <c r="S34" i="5"/>
  <c r="AS13" i="5"/>
  <c r="AS9" i="5"/>
  <c r="S18" i="5"/>
  <c r="V21" i="5" s="1"/>
  <c r="AA88" i="5" s="1"/>
  <c r="AN10" i="5"/>
  <c r="R22" i="5"/>
  <c r="R30" i="5"/>
  <c r="AN12" i="5"/>
  <c r="S41" i="5"/>
  <c r="AV14" i="5"/>
  <c r="AU8" i="5"/>
  <c r="S16" i="5"/>
  <c r="AP9" i="5"/>
  <c r="R20" i="5"/>
  <c r="AO11" i="5"/>
  <c r="R27" i="5"/>
  <c r="S37" i="5"/>
  <c r="AV13" i="5"/>
  <c r="AU12" i="5"/>
  <c r="S32" i="5"/>
  <c r="V32" i="5" s="1"/>
  <c r="Z79" i="5" s="1"/>
  <c r="R39" i="5"/>
  <c r="AO14" i="5"/>
  <c r="S50" i="5"/>
  <c r="AS17" i="5"/>
  <c r="R42" i="5"/>
  <c r="AN15" i="5"/>
  <c r="R52" i="5"/>
  <c r="AP17" i="5"/>
  <c r="R50" i="5"/>
  <c r="AN17" i="5"/>
  <c r="S43" i="5"/>
  <c r="AT15" i="5"/>
  <c r="S52" i="5"/>
  <c r="AU17" i="5"/>
  <c r="AL16" i="5"/>
  <c r="AM75" i="5" s="1"/>
  <c r="AL20" i="5"/>
  <c r="AM76" i="5" s="1"/>
  <c r="AL36" i="5"/>
  <c r="AM80" i="5" s="1"/>
  <c r="AK35" i="5"/>
  <c r="AH68" i="5" s="1"/>
  <c r="AL41" i="5"/>
  <c r="AN93" i="5" s="1"/>
  <c r="S35" i="5"/>
  <c r="AT13" i="5"/>
  <c r="R12" i="5"/>
  <c r="AP7" i="5"/>
  <c r="S24" i="5"/>
  <c r="V24" i="5" s="1"/>
  <c r="Z77" i="5" s="1"/>
  <c r="AU10" i="5"/>
  <c r="S11" i="5"/>
  <c r="V11" i="5" s="1"/>
  <c r="Y62" i="5" s="1"/>
  <c r="AT7" i="5"/>
  <c r="S25" i="5"/>
  <c r="V25" i="5" s="1"/>
  <c r="AA89" i="5" s="1"/>
  <c r="AV10" i="5"/>
  <c r="R6" i="5"/>
  <c r="AN6" i="5"/>
  <c r="AT9" i="5"/>
  <c r="S19" i="5"/>
  <c r="AO10" i="5"/>
  <c r="R23" i="5"/>
  <c r="S31" i="5"/>
  <c r="V31" i="5" s="1"/>
  <c r="Y67" i="5" s="1"/>
  <c r="AT12" i="5"/>
  <c r="AV7" i="5"/>
  <c r="S13" i="5"/>
  <c r="V13" i="5" s="1"/>
  <c r="AA86" i="5" s="1"/>
  <c r="R17" i="5"/>
  <c r="AQ8" i="5"/>
  <c r="R31" i="5"/>
  <c r="AO12" i="5"/>
  <c r="AP11" i="5"/>
  <c r="R28" i="5"/>
  <c r="S38" i="5"/>
  <c r="AS14" i="5"/>
  <c r="AU13" i="5"/>
  <c r="S36" i="5"/>
  <c r="R40" i="5"/>
  <c r="U40" i="5" s="1"/>
  <c r="V81" i="5" s="1"/>
  <c r="AP14" i="5"/>
  <c r="R43" i="5"/>
  <c r="AO15" i="5"/>
  <c r="R47" i="5"/>
  <c r="AO16" i="5"/>
  <c r="AP15" i="5"/>
  <c r="R44" i="5"/>
  <c r="R51" i="5"/>
  <c r="AO17" i="5"/>
  <c r="R45" i="5"/>
  <c r="AQ15" i="5"/>
  <c r="R53" i="5"/>
  <c r="AQ17" i="5"/>
  <c r="AL39" i="5"/>
  <c r="AL69" i="5" s="1"/>
  <c r="R49" i="12"/>
  <c r="AQ16" i="12"/>
  <c r="AK24" i="12"/>
  <c r="AI77" i="12" s="1"/>
  <c r="O41" i="12"/>
  <c r="O37" i="12"/>
  <c r="O23" i="12"/>
  <c r="O22" i="12"/>
  <c r="O21" i="12"/>
  <c r="P19" i="12"/>
  <c r="P17" i="12"/>
  <c r="O39" i="12"/>
  <c r="P37" i="12"/>
  <c r="O34" i="12"/>
  <c r="O33" i="12"/>
  <c r="P29" i="12"/>
  <c r="P23" i="12"/>
  <c r="P22" i="12"/>
  <c r="O18" i="12"/>
  <c r="P13" i="12"/>
  <c r="O36" i="12"/>
  <c r="P35" i="12"/>
  <c r="O30" i="12"/>
  <c r="O29" i="12"/>
  <c r="P27" i="12"/>
  <c r="O13" i="12"/>
  <c r="P9" i="12"/>
  <c r="P33" i="12"/>
  <c r="O31" i="12"/>
  <c r="O27" i="12"/>
  <c r="O25" i="12"/>
  <c r="P21" i="12"/>
  <c r="O15" i="12"/>
  <c r="O7" i="12"/>
  <c r="P26" i="12"/>
  <c r="O17" i="12"/>
  <c r="O9" i="12"/>
  <c r="O8" i="12"/>
  <c r="O26" i="12"/>
  <c r="O11" i="12"/>
  <c r="O35" i="12"/>
  <c r="P31" i="12"/>
  <c r="P25" i="12"/>
  <c r="O19" i="12"/>
  <c r="P15" i="12"/>
  <c r="P7" i="12"/>
  <c r="O6" i="12"/>
  <c r="AK27" i="12"/>
  <c r="AH66" i="12" s="1"/>
  <c r="AO16" i="12"/>
  <c r="AV16" i="12"/>
  <c r="AP17" i="12"/>
  <c r="AL47" i="12"/>
  <c r="AL71" i="12" s="1"/>
  <c r="S42" i="12"/>
  <c r="AS15" i="12"/>
  <c r="AK23" i="12"/>
  <c r="AH65" i="12" s="1"/>
  <c r="S52" i="12"/>
  <c r="AU17" i="12"/>
  <c r="AK25" i="12"/>
  <c r="AJ89" i="12" s="1"/>
  <c r="AL9" i="12"/>
  <c r="AN85" i="12" s="1"/>
  <c r="O48" i="12"/>
  <c r="O45" i="12"/>
  <c r="O51" i="12"/>
  <c r="P46" i="12"/>
  <c r="AL48" i="12"/>
  <c r="AM83" i="12" s="1"/>
  <c r="AL39" i="12"/>
  <c r="AL69" i="12" s="1"/>
  <c r="P51" i="12"/>
  <c r="AL23" i="12"/>
  <c r="AL65" i="12" s="1"/>
  <c r="AL11" i="12"/>
  <c r="AL62" i="12" s="1"/>
  <c r="AK19" i="12"/>
  <c r="AH64" i="12" s="1"/>
  <c r="AL45" i="12"/>
  <c r="AN94" i="12" s="1"/>
  <c r="AL25" i="12"/>
  <c r="AN89" i="12" s="1"/>
  <c r="AK8" i="12"/>
  <c r="AI73" i="12" s="1"/>
  <c r="P43" i="12"/>
  <c r="P50" i="12"/>
  <c r="O46" i="12"/>
  <c r="P53" i="12"/>
  <c r="P47" i="12"/>
  <c r="AK35" i="12"/>
  <c r="AH68" i="12" s="1"/>
  <c r="AK39" i="12"/>
  <c r="AH69" i="12" s="1"/>
  <c r="AL21" i="12"/>
  <c r="AN88" i="12" s="1"/>
  <c r="AL7" i="12"/>
  <c r="AL61" i="12" s="1"/>
  <c r="O50" i="12"/>
  <c r="AK37" i="12"/>
  <c r="AJ92" i="12" s="1"/>
  <c r="AK28" i="12"/>
  <c r="AI78" i="12" s="1"/>
  <c r="AL8" i="12"/>
  <c r="AM73" i="12" s="1"/>
  <c r="P45" i="12"/>
  <c r="O42" i="12"/>
  <c r="K2" i="11"/>
  <c r="J1" i="11"/>
  <c r="M39" i="11" s="1"/>
  <c r="O39" i="11" s="1"/>
  <c r="U47" i="14" l="1"/>
  <c r="U71" i="14" s="1"/>
  <c r="U45" i="14"/>
  <c r="W94" i="14" s="1"/>
  <c r="S17" i="14"/>
  <c r="R25" i="14"/>
  <c r="U25" i="14" s="1"/>
  <c r="W89" i="14" s="1"/>
  <c r="U35" i="14"/>
  <c r="U68" i="14" s="1"/>
  <c r="V24" i="14"/>
  <c r="Z77" i="14" s="1"/>
  <c r="AN13" i="14"/>
  <c r="V45" i="16"/>
  <c r="AA94" i="16" s="1"/>
  <c r="V44" i="16"/>
  <c r="Z82" i="16" s="1"/>
  <c r="AO8" i="14"/>
  <c r="AQ17" i="12"/>
  <c r="V39" i="14"/>
  <c r="Y69" i="14" s="1"/>
  <c r="V47" i="16"/>
  <c r="Y71" i="16" s="1"/>
  <c r="U20" i="10"/>
  <c r="V76" i="10" s="1"/>
  <c r="U19" i="10"/>
  <c r="U64" i="10" s="1"/>
  <c r="U11" i="10"/>
  <c r="U62" i="10" s="1"/>
  <c r="V25" i="14"/>
  <c r="AA89" i="14" s="1"/>
  <c r="U49" i="13"/>
  <c r="W95" i="13" s="1"/>
  <c r="AT15" i="13"/>
  <c r="AV10" i="14"/>
  <c r="U20" i="14"/>
  <c r="V76" i="14" s="1"/>
  <c r="U48" i="13"/>
  <c r="V83" i="13" s="1"/>
  <c r="AN15" i="13"/>
  <c r="S13" i="14"/>
  <c r="AQ8" i="14"/>
  <c r="R41" i="14"/>
  <c r="AT11" i="14"/>
  <c r="AN12" i="14"/>
  <c r="AV6" i="14"/>
  <c r="AV20" i="14" s="1"/>
  <c r="AP16" i="16"/>
  <c r="AQ11" i="16"/>
  <c r="AO15" i="12"/>
  <c r="AS16" i="13"/>
  <c r="V49" i="13"/>
  <c r="AA95" i="13" s="1"/>
  <c r="U24" i="14"/>
  <c r="V77" i="14" s="1"/>
  <c r="U51" i="16"/>
  <c r="U72" i="16" s="1"/>
  <c r="R36" i="16"/>
  <c r="U36" i="16" s="1"/>
  <c r="V80" i="16" s="1"/>
  <c r="V49" i="16"/>
  <c r="AA95" i="16" s="1"/>
  <c r="M6" i="11"/>
  <c r="O6" i="11" s="1"/>
  <c r="M13" i="11"/>
  <c r="O13" i="11" s="1"/>
  <c r="L18" i="11"/>
  <c r="N18" i="11" s="1"/>
  <c r="L26" i="11"/>
  <c r="N26" i="11" s="1"/>
  <c r="L21" i="11"/>
  <c r="N21" i="11" s="1"/>
  <c r="L11" i="11"/>
  <c r="N11" i="11" s="1"/>
  <c r="M29" i="11"/>
  <c r="O29" i="11" s="1"/>
  <c r="V23" i="14"/>
  <c r="Y65" i="14" s="1"/>
  <c r="AT12" i="14"/>
  <c r="AO6" i="14"/>
  <c r="M34" i="11"/>
  <c r="O34" i="11" s="1"/>
  <c r="L15" i="11"/>
  <c r="N15" i="11" s="1"/>
  <c r="L6" i="11"/>
  <c r="N6" i="11" s="1"/>
  <c r="M25" i="11"/>
  <c r="O25" i="11" s="1"/>
  <c r="L13" i="11"/>
  <c r="N13" i="11" s="1"/>
  <c r="L10" i="11"/>
  <c r="N10" i="11" s="1"/>
  <c r="M15" i="11"/>
  <c r="O15" i="11" s="1"/>
  <c r="M22" i="11"/>
  <c r="O22" i="11" s="1"/>
  <c r="R44" i="12"/>
  <c r="S44" i="13"/>
  <c r="V44" i="13" s="1"/>
  <c r="Z82" i="13" s="1"/>
  <c r="S47" i="13"/>
  <c r="R39" i="14"/>
  <c r="U39" i="14" s="1"/>
  <c r="U69" i="14" s="1"/>
  <c r="S37" i="14"/>
  <c r="V37" i="14" s="1"/>
  <c r="AA92" i="14" s="1"/>
  <c r="S29" i="14"/>
  <c r="V29" i="14" s="1"/>
  <c r="AA90" i="14" s="1"/>
  <c r="R33" i="14"/>
  <c r="R36" i="14"/>
  <c r="V36" i="15"/>
  <c r="Z80" i="15" s="1"/>
  <c r="V25" i="15"/>
  <c r="AA89" i="15" s="1"/>
  <c r="U45" i="15"/>
  <c r="W94" i="15" s="1"/>
  <c r="U11" i="15"/>
  <c r="U62" i="15" s="1"/>
  <c r="U52" i="15"/>
  <c r="V84" i="15" s="1"/>
  <c r="U44" i="15"/>
  <c r="V82" i="15" s="1"/>
  <c r="U12" i="15"/>
  <c r="V74" i="15" s="1"/>
  <c r="U45" i="16"/>
  <c r="W94" i="16" s="1"/>
  <c r="U43" i="16"/>
  <c r="U70" i="16" s="1"/>
  <c r="V51" i="16"/>
  <c r="Y72" i="16" s="1"/>
  <c r="V15" i="10"/>
  <c r="Y63" i="10" s="1"/>
  <c r="U23" i="10"/>
  <c r="U65" i="10" s="1"/>
  <c r="U27" i="10"/>
  <c r="U66" i="10" s="1"/>
  <c r="L24" i="11"/>
  <c r="N24" i="11" s="1"/>
  <c r="AO20" i="15"/>
  <c r="L9" i="11"/>
  <c r="N9" i="11" s="1"/>
  <c r="M33" i="11"/>
  <c r="O33" i="11" s="1"/>
  <c r="M12" i="11"/>
  <c r="O12" i="11" s="1"/>
  <c r="L31" i="11"/>
  <c r="N31" i="11" s="1"/>
  <c r="L34" i="11"/>
  <c r="N34" i="11" s="1"/>
  <c r="U44" i="13"/>
  <c r="V82" i="13" s="1"/>
  <c r="V32" i="14"/>
  <c r="Z79" i="14" s="1"/>
  <c r="U44" i="16"/>
  <c r="V82" i="16" s="1"/>
  <c r="V52" i="16"/>
  <c r="Z84" i="16" s="1"/>
  <c r="AV10" i="16"/>
  <c r="U15" i="10"/>
  <c r="U63" i="10" s="1"/>
  <c r="M18" i="11"/>
  <c r="O18" i="11" s="1"/>
  <c r="M27" i="11"/>
  <c r="O27" i="11" s="1"/>
  <c r="L41" i="11"/>
  <c r="N41" i="11" s="1"/>
  <c r="M9" i="11"/>
  <c r="O9" i="11" s="1"/>
  <c r="M35" i="11"/>
  <c r="O35" i="11" s="1"/>
  <c r="M40" i="11"/>
  <c r="O40" i="11" s="1"/>
  <c r="U15" i="14"/>
  <c r="U63" i="14" s="1"/>
  <c r="U16" i="15"/>
  <c r="V75" i="15" s="1"/>
  <c r="U48" i="15"/>
  <c r="V83" i="15" s="1"/>
  <c r="V40" i="15"/>
  <c r="Z81" i="15" s="1"/>
  <c r="AO21" i="15"/>
  <c r="U29" i="10"/>
  <c r="W90" i="10" s="1"/>
  <c r="U33" i="10"/>
  <c r="W91" i="10" s="1"/>
  <c r="V39" i="10"/>
  <c r="Y69" i="10" s="1"/>
  <c r="V37" i="10"/>
  <c r="AA92" i="10" s="1"/>
  <c r="U31" i="10"/>
  <c r="U67" i="10" s="1"/>
  <c r="V7" i="10"/>
  <c r="Y61" i="10" s="1"/>
  <c r="V40" i="10"/>
  <c r="Z81" i="10" s="1"/>
  <c r="V35" i="10"/>
  <c r="Y68" i="10" s="1"/>
  <c r="V36" i="10"/>
  <c r="Z80" i="10" s="1"/>
  <c r="V33" i="10"/>
  <c r="AA91" i="10" s="1"/>
  <c r="V31" i="10"/>
  <c r="Y67" i="10" s="1"/>
  <c r="V32" i="10"/>
  <c r="Z79" i="10" s="1"/>
  <c r="V24" i="10"/>
  <c r="Z77" i="10" s="1"/>
  <c r="U25" i="10"/>
  <c r="W89" i="10" s="1"/>
  <c r="U24" i="10"/>
  <c r="V77" i="10" s="1"/>
  <c r="V20" i="10"/>
  <c r="Z76" i="10" s="1"/>
  <c r="V16" i="10"/>
  <c r="Z75" i="10" s="1"/>
  <c r="U17" i="10"/>
  <c r="W87" i="10" s="1"/>
  <c r="U16" i="10"/>
  <c r="V75" i="10" s="1"/>
  <c r="V11" i="10"/>
  <c r="Y62" i="10" s="1"/>
  <c r="V9" i="10"/>
  <c r="AA85" i="10" s="1"/>
  <c r="V8" i="10"/>
  <c r="Z73" i="10" s="1"/>
  <c r="V52" i="9"/>
  <c r="Z84" i="9" s="1"/>
  <c r="V53" i="9"/>
  <c r="AA96" i="9" s="1"/>
  <c r="V40" i="14"/>
  <c r="Z81" i="14" s="1"/>
  <c r="V52" i="5"/>
  <c r="Z84" i="5" s="1"/>
  <c r="U45" i="5"/>
  <c r="W94" i="5" s="1"/>
  <c r="U43" i="5"/>
  <c r="U70" i="5" s="1"/>
  <c r="V35" i="5"/>
  <c r="Y68" i="5" s="1"/>
  <c r="V37" i="5"/>
  <c r="AA92" i="5" s="1"/>
  <c r="U23" i="5"/>
  <c r="U65" i="5" s="1"/>
  <c r="AV19" i="5"/>
  <c r="U44" i="9"/>
  <c r="V82" i="9" s="1"/>
  <c r="V49" i="9"/>
  <c r="AA95" i="9" s="1"/>
  <c r="V48" i="9"/>
  <c r="Z83" i="9" s="1"/>
  <c r="U45" i="9"/>
  <c r="W94" i="9" s="1"/>
  <c r="U51" i="14"/>
  <c r="U72" i="14" s="1"/>
  <c r="U52" i="14"/>
  <c r="V84" i="14" s="1"/>
  <c r="V35" i="14"/>
  <c r="Y68" i="14" s="1"/>
  <c r="U37" i="14"/>
  <c r="W92" i="14" s="1"/>
  <c r="V33" i="14"/>
  <c r="AA91" i="14" s="1"/>
  <c r="U29" i="14"/>
  <c r="W90" i="14" s="1"/>
  <c r="U27" i="14"/>
  <c r="U66" i="14" s="1"/>
  <c r="V31" i="14"/>
  <c r="Y67" i="14" s="1"/>
  <c r="U53" i="14"/>
  <c r="W96" i="14" s="1"/>
  <c r="V47" i="14"/>
  <c r="Y71" i="14" s="1"/>
  <c r="V17" i="14"/>
  <c r="AA87" i="14" s="1"/>
  <c r="V48" i="14"/>
  <c r="Z83" i="14" s="1"/>
  <c r="U21" i="14"/>
  <c r="W88" i="14" s="1"/>
  <c r="U48" i="14"/>
  <c r="V83" i="14" s="1"/>
  <c r="U36" i="14"/>
  <c r="V80" i="14" s="1"/>
  <c r="V41" i="14"/>
  <c r="AA93" i="14" s="1"/>
  <c r="U43" i="14"/>
  <c r="U70" i="14" s="1"/>
  <c r="U45" i="13"/>
  <c r="W94" i="13" s="1"/>
  <c r="U52" i="13"/>
  <c r="V84" i="13" s="1"/>
  <c r="U43" i="13"/>
  <c r="U70" i="13" s="1"/>
  <c r="AS20" i="5"/>
  <c r="U47" i="5"/>
  <c r="U71" i="5" s="1"/>
  <c r="AV21" i="5"/>
  <c r="U12" i="5"/>
  <c r="V74" i="5" s="1"/>
  <c r="AU20" i="5"/>
  <c r="U21" i="5"/>
  <c r="W88" i="5" s="1"/>
  <c r="U13" i="5"/>
  <c r="W86" i="5" s="1"/>
  <c r="U49" i="5"/>
  <c r="W95" i="5" s="1"/>
  <c r="U24" i="5"/>
  <c r="V77" i="5" s="1"/>
  <c r="V36" i="5"/>
  <c r="Z80" i="5" s="1"/>
  <c r="V19" i="5"/>
  <c r="Y64" i="5" s="1"/>
  <c r="U20" i="5"/>
  <c r="V76" i="5" s="1"/>
  <c r="AS21" i="5"/>
  <c r="AU19" i="5"/>
  <c r="S50" i="10"/>
  <c r="AS17" i="10"/>
  <c r="AS19" i="10" s="1"/>
  <c r="V19" i="10"/>
  <c r="Y64" i="10" s="1"/>
  <c r="S46" i="10"/>
  <c r="V49" i="10" s="1"/>
  <c r="AA95" i="10" s="1"/>
  <c r="AS16" i="10"/>
  <c r="R44" i="10"/>
  <c r="AP15" i="10"/>
  <c r="S43" i="10"/>
  <c r="AT15" i="10"/>
  <c r="S47" i="10"/>
  <c r="V47" i="10" s="1"/>
  <c r="Y71" i="10" s="1"/>
  <c r="AT16" i="10"/>
  <c r="R48" i="10"/>
  <c r="AP16" i="10"/>
  <c r="S44" i="10"/>
  <c r="AU15" i="10"/>
  <c r="S51" i="10"/>
  <c r="AT17" i="10"/>
  <c r="U8" i="10"/>
  <c r="V73" i="10" s="1"/>
  <c r="S45" i="10"/>
  <c r="AV15" i="10"/>
  <c r="U40" i="10"/>
  <c r="V81" i="10" s="1"/>
  <c r="V21" i="10"/>
  <c r="AA88" i="10" s="1"/>
  <c r="V13" i="10"/>
  <c r="AA86" i="10" s="1"/>
  <c r="U21" i="10"/>
  <c r="W88" i="10" s="1"/>
  <c r="R51" i="10"/>
  <c r="AO17" i="10"/>
  <c r="V41" i="10"/>
  <c r="AA93" i="10" s="1"/>
  <c r="U39" i="10"/>
  <c r="U69" i="10" s="1"/>
  <c r="U35" i="10"/>
  <c r="U68" i="10" s="1"/>
  <c r="U28" i="10"/>
  <c r="V78" i="10" s="1"/>
  <c r="V25" i="10"/>
  <c r="AA89" i="10" s="1"/>
  <c r="V17" i="10"/>
  <c r="AA87" i="10" s="1"/>
  <c r="S52" i="10"/>
  <c r="V52" i="10" s="1"/>
  <c r="Z84" i="10" s="1"/>
  <c r="AU17" i="10"/>
  <c r="R49" i="10"/>
  <c r="AQ16" i="10"/>
  <c r="U37" i="10"/>
  <c r="W92" i="10" s="1"/>
  <c r="R43" i="10"/>
  <c r="AO15" i="10"/>
  <c r="S42" i="10"/>
  <c r="AS15" i="10"/>
  <c r="R47" i="10"/>
  <c r="AO16" i="10"/>
  <c r="V27" i="10"/>
  <c r="Y66" i="10" s="1"/>
  <c r="R53" i="10"/>
  <c r="AQ17" i="10"/>
  <c r="R50" i="10"/>
  <c r="AN17" i="10"/>
  <c r="U41" i="10"/>
  <c r="W93" i="10" s="1"/>
  <c r="V23" i="10"/>
  <c r="Y65" i="10" s="1"/>
  <c r="U9" i="10"/>
  <c r="W85" i="10" s="1"/>
  <c r="S48" i="10"/>
  <c r="AU16" i="10"/>
  <c r="V29" i="10"/>
  <c r="AA90" i="10" s="1"/>
  <c r="U13" i="10"/>
  <c r="W86" i="10" s="1"/>
  <c r="S53" i="10"/>
  <c r="AV17" i="10"/>
  <c r="R42" i="10"/>
  <c r="AN15" i="10"/>
  <c r="V12" i="10"/>
  <c r="Z74" i="10" s="1"/>
  <c r="R45" i="10"/>
  <c r="AQ15" i="10"/>
  <c r="R46" i="10"/>
  <c r="AN16" i="10"/>
  <c r="R52" i="10"/>
  <c r="AP17" i="10"/>
  <c r="S27" i="16"/>
  <c r="AT11" i="16"/>
  <c r="R17" i="16"/>
  <c r="AQ8" i="16"/>
  <c r="AQ9" i="16"/>
  <c r="R21" i="16"/>
  <c r="R39" i="16"/>
  <c r="AO14" i="16"/>
  <c r="AV6" i="16"/>
  <c r="S9" i="16"/>
  <c r="V9" i="16" s="1"/>
  <c r="AA85" i="16" s="1"/>
  <c r="R15" i="16"/>
  <c r="AO8" i="16"/>
  <c r="S38" i="16"/>
  <c r="V40" i="16" s="1"/>
  <c r="Z81" i="16" s="1"/>
  <c r="AS14" i="16"/>
  <c r="R22" i="16"/>
  <c r="U24" i="16" s="1"/>
  <c r="V77" i="16" s="1"/>
  <c r="AN10" i="16"/>
  <c r="S21" i="16"/>
  <c r="AV9" i="16"/>
  <c r="R12" i="16"/>
  <c r="U12" i="16" s="1"/>
  <c r="V74" i="16" s="1"/>
  <c r="AP7" i="16"/>
  <c r="U49" i="16"/>
  <c r="W95" i="16" s="1"/>
  <c r="R35" i="16"/>
  <c r="U35" i="16" s="1"/>
  <c r="U68" i="16" s="1"/>
  <c r="AO13" i="16"/>
  <c r="R27" i="16"/>
  <c r="AO11" i="16"/>
  <c r="S17" i="16"/>
  <c r="V17" i="16" s="1"/>
  <c r="AA87" i="16" s="1"/>
  <c r="AV8" i="16"/>
  <c r="AT7" i="16"/>
  <c r="S11" i="16"/>
  <c r="V11" i="16" s="1"/>
  <c r="Y62" i="16" s="1"/>
  <c r="AT6" i="16"/>
  <c r="S7" i="16"/>
  <c r="V7" i="16" s="1"/>
  <c r="Y61" i="16" s="1"/>
  <c r="V15" i="16"/>
  <c r="Y63" i="16" s="1"/>
  <c r="S28" i="16"/>
  <c r="AU11" i="16"/>
  <c r="S32" i="16"/>
  <c r="V32" i="16" s="1"/>
  <c r="Z79" i="16" s="1"/>
  <c r="AU12" i="16"/>
  <c r="S29" i="16"/>
  <c r="AV11" i="16"/>
  <c r="R18" i="16"/>
  <c r="AN9" i="16"/>
  <c r="R7" i="16"/>
  <c r="AO6" i="16"/>
  <c r="U52" i="16"/>
  <c r="V84" i="16" s="1"/>
  <c r="S31" i="16"/>
  <c r="V31" i="16" s="1"/>
  <c r="Y67" i="16" s="1"/>
  <c r="AT12" i="16"/>
  <c r="S37" i="16"/>
  <c r="V37" i="16" s="1"/>
  <c r="AA92" i="16" s="1"/>
  <c r="AV13" i="16"/>
  <c r="AO7" i="16"/>
  <c r="R11" i="16"/>
  <c r="U11" i="16" s="1"/>
  <c r="U62" i="16" s="1"/>
  <c r="S33" i="16"/>
  <c r="V33" i="16" s="1"/>
  <c r="AA91" i="16" s="1"/>
  <c r="AV12" i="16"/>
  <c r="R28" i="16"/>
  <c r="AP11" i="16"/>
  <c r="S18" i="16"/>
  <c r="V20" i="16" s="1"/>
  <c r="Z76" i="16" s="1"/>
  <c r="AS9" i="16"/>
  <c r="S12" i="16"/>
  <c r="V12" i="16" s="1"/>
  <c r="Z74" i="16" s="1"/>
  <c r="AU7" i="16"/>
  <c r="R8" i="16"/>
  <c r="AP6" i="16"/>
  <c r="V36" i="16"/>
  <c r="Z80" i="16" s="1"/>
  <c r="R30" i="16"/>
  <c r="AN12" i="16"/>
  <c r="R37" i="16"/>
  <c r="U37" i="16" s="1"/>
  <c r="W92" i="16" s="1"/>
  <c r="AQ13" i="16"/>
  <c r="R32" i="16"/>
  <c r="U32" i="16" s="1"/>
  <c r="V79" i="16" s="1"/>
  <c r="AP12" i="16"/>
  <c r="S41" i="16"/>
  <c r="AV14" i="16"/>
  <c r="S13" i="16"/>
  <c r="V13" i="16" s="1"/>
  <c r="AA86" i="16" s="1"/>
  <c r="AV7" i="16"/>
  <c r="AT14" i="16"/>
  <c r="S39" i="16"/>
  <c r="V39" i="16" s="1"/>
  <c r="Y69" i="16" s="1"/>
  <c r="R23" i="16"/>
  <c r="AO10" i="16"/>
  <c r="S22" i="16"/>
  <c r="V25" i="16" s="1"/>
  <c r="AA89" i="16" s="1"/>
  <c r="AS10" i="16"/>
  <c r="R14" i="16"/>
  <c r="U16" i="16" s="1"/>
  <c r="V75" i="16" s="1"/>
  <c r="AN8" i="16"/>
  <c r="R25" i="16"/>
  <c r="AQ10" i="16"/>
  <c r="S35" i="16"/>
  <c r="V35" i="16" s="1"/>
  <c r="Y68" i="16" s="1"/>
  <c r="AT13" i="16"/>
  <c r="R20" i="16"/>
  <c r="AP9" i="16"/>
  <c r="R31" i="16"/>
  <c r="U31" i="16" s="1"/>
  <c r="U67" i="16" s="1"/>
  <c r="AO12" i="16"/>
  <c r="R38" i="16"/>
  <c r="U41" i="16" s="1"/>
  <c r="W93" i="16" s="1"/>
  <c r="AN14" i="16"/>
  <c r="R19" i="16"/>
  <c r="AO9" i="16"/>
  <c r="S8" i="16"/>
  <c r="V8" i="16" s="1"/>
  <c r="Z73" i="16" s="1"/>
  <c r="AU6" i="16"/>
  <c r="R6" i="16"/>
  <c r="AN6" i="16"/>
  <c r="S26" i="16"/>
  <c r="AS11" i="16"/>
  <c r="R26" i="16"/>
  <c r="AN11" i="16"/>
  <c r="S24" i="16"/>
  <c r="V24" i="16" s="1"/>
  <c r="Z77" i="16" s="1"/>
  <c r="AU10" i="16"/>
  <c r="S16" i="16"/>
  <c r="V16" i="16" s="1"/>
  <c r="Z75" i="16" s="1"/>
  <c r="AU8" i="16"/>
  <c r="U47" i="16"/>
  <c r="U71" i="16" s="1"/>
  <c r="R33" i="16"/>
  <c r="U33" i="16" s="1"/>
  <c r="W91" i="16" s="1"/>
  <c r="AQ12" i="16"/>
  <c r="S19" i="16"/>
  <c r="AT9" i="16"/>
  <c r="R13" i="16"/>
  <c r="U13" i="16" s="1"/>
  <c r="W86" i="16" s="1"/>
  <c r="AQ7" i="16"/>
  <c r="AQ6" i="16"/>
  <c r="R9" i="16"/>
  <c r="U48" i="16"/>
  <c r="V83" i="16" s="1"/>
  <c r="U29" i="16"/>
  <c r="W90" i="16" s="1"/>
  <c r="AQ21" i="15"/>
  <c r="AQ20" i="15"/>
  <c r="AQ19" i="15"/>
  <c r="AU21" i="15"/>
  <c r="AU20" i="15"/>
  <c r="AU19" i="15"/>
  <c r="AV21" i="15"/>
  <c r="AV20" i="15"/>
  <c r="AV19" i="15"/>
  <c r="AT21" i="15"/>
  <c r="AT20" i="15"/>
  <c r="AT19" i="15"/>
  <c r="V29" i="15"/>
  <c r="AA90" i="15" s="1"/>
  <c r="U24" i="15"/>
  <c r="V77" i="15" s="1"/>
  <c r="V44" i="15"/>
  <c r="Z82" i="15" s="1"/>
  <c r="V53" i="15"/>
  <c r="AA96" i="15" s="1"/>
  <c r="AS21" i="15"/>
  <c r="AS20" i="15"/>
  <c r="AS19" i="15"/>
  <c r="U25" i="15"/>
  <c r="W89" i="15" s="1"/>
  <c r="V9" i="15"/>
  <c r="AA85" i="15" s="1"/>
  <c r="U40" i="15"/>
  <c r="V81" i="15" s="1"/>
  <c r="U20" i="15"/>
  <c r="V76" i="15" s="1"/>
  <c r="V20" i="15"/>
  <c r="Z76" i="15" s="1"/>
  <c r="V45" i="15"/>
  <c r="AA94" i="15" s="1"/>
  <c r="V27" i="15"/>
  <c r="Y66" i="15" s="1"/>
  <c r="V19" i="15"/>
  <c r="Y64" i="15" s="1"/>
  <c r="U19" i="15"/>
  <c r="U64" i="15" s="1"/>
  <c r="V43" i="15"/>
  <c r="Y70" i="15" s="1"/>
  <c r="AP20" i="15"/>
  <c r="AP19" i="15"/>
  <c r="AP21" i="15"/>
  <c r="V12" i="15"/>
  <c r="Z74" i="15" s="1"/>
  <c r="U41" i="15"/>
  <c r="W93" i="15" s="1"/>
  <c r="V39" i="15"/>
  <c r="Y69" i="15" s="1"/>
  <c r="V11" i="15"/>
  <c r="Y62" i="15" s="1"/>
  <c r="AN21" i="15"/>
  <c r="AN20" i="15"/>
  <c r="AN19" i="15"/>
  <c r="V52" i="15"/>
  <c r="Z84" i="15" s="1"/>
  <c r="AO19" i="15"/>
  <c r="V33" i="15"/>
  <c r="AA91" i="15" s="1"/>
  <c r="V32" i="15"/>
  <c r="Z79" i="15" s="1"/>
  <c r="V51" i="15"/>
  <c r="Y72" i="15" s="1"/>
  <c r="V41" i="15"/>
  <c r="AA93" i="15" s="1"/>
  <c r="V8" i="15"/>
  <c r="Z73" i="15" s="1"/>
  <c r="V13" i="15"/>
  <c r="AA86" i="15" s="1"/>
  <c r="U21" i="15"/>
  <c r="W88" i="15" s="1"/>
  <c r="V28" i="15"/>
  <c r="Z78" i="15" s="1"/>
  <c r="U13" i="15"/>
  <c r="W86" i="15" s="1"/>
  <c r="U28" i="15"/>
  <c r="V78" i="15" s="1"/>
  <c r="V17" i="15"/>
  <c r="AA87" i="15" s="1"/>
  <c r="V7" i="15"/>
  <c r="Y61" i="15" s="1"/>
  <c r="V21" i="15"/>
  <c r="AA88" i="15" s="1"/>
  <c r="U29" i="15"/>
  <c r="W90" i="15" s="1"/>
  <c r="U23" i="15"/>
  <c r="U65" i="15" s="1"/>
  <c r="U27" i="15"/>
  <c r="U66" i="15" s="1"/>
  <c r="V37" i="15"/>
  <c r="AA92" i="15" s="1"/>
  <c r="U43" i="15"/>
  <c r="U70" i="15" s="1"/>
  <c r="U32" i="15"/>
  <c r="V79" i="15" s="1"/>
  <c r="U15" i="15"/>
  <c r="U63" i="15" s="1"/>
  <c r="S30" i="9"/>
  <c r="AS12" i="9"/>
  <c r="R11" i="9"/>
  <c r="AO7" i="9"/>
  <c r="AS13" i="9"/>
  <c r="S34" i="9"/>
  <c r="R8" i="9"/>
  <c r="AP6" i="9"/>
  <c r="S12" i="9"/>
  <c r="AU7" i="9"/>
  <c r="R20" i="9"/>
  <c r="AP9" i="9"/>
  <c r="S29" i="9"/>
  <c r="AV11" i="9"/>
  <c r="R35" i="9"/>
  <c r="AO13" i="9"/>
  <c r="R19" i="9"/>
  <c r="AO9" i="9"/>
  <c r="S35" i="9"/>
  <c r="AT13" i="9"/>
  <c r="R24" i="9"/>
  <c r="AP10" i="9"/>
  <c r="AP8" i="9"/>
  <c r="R16" i="9"/>
  <c r="S25" i="9"/>
  <c r="AV10" i="9"/>
  <c r="AU12" i="9"/>
  <c r="S32" i="9"/>
  <c r="AV9" i="9"/>
  <c r="S21" i="9"/>
  <c r="R25" i="9"/>
  <c r="AQ10" i="9"/>
  <c r="R33" i="9"/>
  <c r="AQ12" i="9"/>
  <c r="AT14" i="9"/>
  <c r="S39" i="9"/>
  <c r="U53" i="9"/>
  <c r="W96" i="9" s="1"/>
  <c r="U51" i="9"/>
  <c r="U72" i="9" s="1"/>
  <c r="V43" i="9"/>
  <c r="Y70" i="9" s="1"/>
  <c r="U43" i="9"/>
  <c r="U70" i="9" s="1"/>
  <c r="S8" i="9"/>
  <c r="AU6" i="9"/>
  <c r="AU9" i="9"/>
  <c r="S20" i="9"/>
  <c r="S18" i="9"/>
  <c r="AS9" i="9"/>
  <c r="AQ6" i="9"/>
  <c r="R9" i="9"/>
  <c r="R13" i="9"/>
  <c r="AQ7" i="9"/>
  <c r="R29" i="9"/>
  <c r="AQ11" i="9"/>
  <c r="S33" i="9"/>
  <c r="V33" i="9" s="1"/>
  <c r="AA91" i="9" s="1"/>
  <c r="AV12" i="9"/>
  <c r="AP14" i="9"/>
  <c r="R40" i="9"/>
  <c r="R23" i="9"/>
  <c r="AO10" i="9"/>
  <c r="R36" i="9"/>
  <c r="AP13" i="9"/>
  <c r="R41" i="9"/>
  <c r="AQ14" i="9"/>
  <c r="AV8" i="9"/>
  <c r="S17" i="9"/>
  <c r="S26" i="9"/>
  <c r="AS11" i="9"/>
  <c r="S36" i="9"/>
  <c r="AU13" i="9"/>
  <c r="S22" i="9"/>
  <c r="AS10" i="9"/>
  <c r="R26" i="9"/>
  <c r="AN11" i="9"/>
  <c r="AN13" i="9"/>
  <c r="R34" i="9"/>
  <c r="S40" i="9"/>
  <c r="AU14" i="9"/>
  <c r="S7" i="9"/>
  <c r="AT6" i="9"/>
  <c r="AP7" i="9"/>
  <c r="R12" i="9"/>
  <c r="S9" i="9"/>
  <c r="AV6" i="9"/>
  <c r="R10" i="9"/>
  <c r="AN7" i="9"/>
  <c r="R14" i="9"/>
  <c r="AN8" i="9"/>
  <c r="R31" i="9"/>
  <c r="AO12" i="9"/>
  <c r="S6" i="9"/>
  <c r="AS6" i="9"/>
  <c r="AS8" i="9"/>
  <c r="S14" i="9"/>
  <c r="S31" i="9"/>
  <c r="V31" i="9" s="1"/>
  <c r="Y67" i="9" s="1"/>
  <c r="AT12" i="9"/>
  <c r="AV7" i="9"/>
  <c r="S13" i="9"/>
  <c r="AN6" i="9"/>
  <c r="R6" i="9"/>
  <c r="AT9" i="9"/>
  <c r="S19" i="9"/>
  <c r="AT11" i="9"/>
  <c r="S27" i="9"/>
  <c r="R37" i="9"/>
  <c r="AQ13" i="9"/>
  <c r="AT10" i="9"/>
  <c r="S23" i="9"/>
  <c r="AO11" i="9"/>
  <c r="R27" i="9"/>
  <c r="AV13" i="9"/>
  <c r="S37" i="9"/>
  <c r="S41" i="9"/>
  <c r="AV14" i="9"/>
  <c r="R22" i="9"/>
  <c r="AN10" i="9"/>
  <c r="S10" i="9"/>
  <c r="AS7" i="9"/>
  <c r="R15" i="9"/>
  <c r="AO8" i="9"/>
  <c r="S16" i="9"/>
  <c r="AU8" i="9"/>
  <c r="S11" i="9"/>
  <c r="AT7" i="9"/>
  <c r="R18" i="9"/>
  <c r="AN9" i="9"/>
  <c r="AO14" i="9"/>
  <c r="R39" i="9"/>
  <c r="R30" i="9"/>
  <c r="AN12" i="9"/>
  <c r="R17" i="9"/>
  <c r="AQ8" i="9"/>
  <c r="R32" i="9"/>
  <c r="U32" i="9" s="1"/>
  <c r="V79" i="9" s="1"/>
  <c r="AP12" i="9"/>
  <c r="S15" i="9"/>
  <c r="AT8" i="9"/>
  <c r="R7" i="9"/>
  <c r="AO6" i="9"/>
  <c r="R21" i="9"/>
  <c r="AQ9" i="9"/>
  <c r="AU11" i="9"/>
  <c r="S28" i="9"/>
  <c r="AN14" i="9"/>
  <c r="R38" i="9"/>
  <c r="AU10" i="9"/>
  <c r="S24" i="9"/>
  <c r="AP11" i="9"/>
  <c r="R28" i="9"/>
  <c r="AS14" i="9"/>
  <c r="S38" i="9"/>
  <c r="V44" i="9"/>
  <c r="Z82" i="9" s="1"/>
  <c r="AU20" i="14"/>
  <c r="AU19" i="14"/>
  <c r="AU21" i="14"/>
  <c r="AT20" i="14"/>
  <c r="AT19" i="14"/>
  <c r="V53" i="14"/>
  <c r="AA96" i="14" s="1"/>
  <c r="R10" i="14"/>
  <c r="U12" i="14" s="1"/>
  <c r="V74" i="14" s="1"/>
  <c r="AN7" i="14"/>
  <c r="AN19" i="14" s="1"/>
  <c r="AV21" i="14"/>
  <c r="AV19" i="14"/>
  <c r="V51" i="14"/>
  <c r="Y72" i="14" s="1"/>
  <c r="AS21" i="14"/>
  <c r="AS20" i="14"/>
  <c r="AS19" i="14"/>
  <c r="U16" i="14"/>
  <c r="V75" i="14" s="1"/>
  <c r="V8" i="14"/>
  <c r="Z73" i="14" s="1"/>
  <c r="U33" i="14"/>
  <c r="W91" i="14" s="1"/>
  <c r="U17" i="14"/>
  <c r="W87" i="14" s="1"/>
  <c r="AO7" i="14"/>
  <c r="AO20" i="14" s="1"/>
  <c r="R11" i="14"/>
  <c r="U40" i="14"/>
  <c r="V81" i="14" s="1"/>
  <c r="U28" i="14"/>
  <c r="V78" i="14" s="1"/>
  <c r="V19" i="14"/>
  <c r="Y64" i="14" s="1"/>
  <c r="V9" i="14"/>
  <c r="AA85" i="14" s="1"/>
  <c r="U31" i="14"/>
  <c r="U67" i="14" s="1"/>
  <c r="V21" i="14"/>
  <c r="AA88" i="14" s="1"/>
  <c r="U7" i="14"/>
  <c r="U61" i="14" s="1"/>
  <c r="U41" i="14"/>
  <c r="W93" i="14" s="1"/>
  <c r="R8" i="14"/>
  <c r="U8" i="14" s="1"/>
  <c r="V73" i="14" s="1"/>
  <c r="AP6" i="14"/>
  <c r="V15" i="14"/>
  <c r="Y63" i="14" s="1"/>
  <c r="V13" i="14"/>
  <c r="AA86" i="14" s="1"/>
  <c r="V12" i="14"/>
  <c r="Z74" i="14" s="1"/>
  <c r="V52" i="14"/>
  <c r="Z84" i="14" s="1"/>
  <c r="V7" i="14"/>
  <c r="Y61" i="14" s="1"/>
  <c r="V49" i="14"/>
  <c r="AA95" i="14" s="1"/>
  <c r="AQ6" i="14"/>
  <c r="R9" i="14"/>
  <c r="U9" i="14" s="1"/>
  <c r="W85" i="14" s="1"/>
  <c r="V36" i="14"/>
  <c r="Z80" i="14" s="1"/>
  <c r="U19" i="14"/>
  <c r="U64" i="14" s="1"/>
  <c r="V20" i="14"/>
  <c r="Z76" i="14" s="1"/>
  <c r="U23" i="14"/>
  <c r="U65" i="14" s="1"/>
  <c r="V11" i="14"/>
  <c r="Y62" i="14" s="1"/>
  <c r="U32" i="14"/>
  <c r="V79" i="14" s="1"/>
  <c r="R12" i="13"/>
  <c r="AP7" i="13"/>
  <c r="S26" i="13"/>
  <c r="AS11" i="13"/>
  <c r="AV7" i="13"/>
  <c r="S13" i="13"/>
  <c r="R33" i="13"/>
  <c r="AQ12" i="13"/>
  <c r="R39" i="13"/>
  <c r="AO14" i="13"/>
  <c r="AT12" i="13"/>
  <c r="S31" i="13"/>
  <c r="V48" i="13"/>
  <c r="Z83" i="13" s="1"/>
  <c r="R11" i="13"/>
  <c r="AO7" i="13"/>
  <c r="R10" i="13"/>
  <c r="AN7" i="13"/>
  <c r="S10" i="13"/>
  <c r="AS7" i="13"/>
  <c r="S17" i="13"/>
  <c r="AV8" i="13"/>
  <c r="S25" i="13"/>
  <c r="AV10" i="13"/>
  <c r="S11" i="13"/>
  <c r="AT7" i="13"/>
  <c r="AO8" i="13"/>
  <c r="R15" i="13"/>
  <c r="R28" i="13"/>
  <c r="AP11" i="13"/>
  <c r="AU8" i="13"/>
  <c r="S16" i="13"/>
  <c r="AP9" i="13"/>
  <c r="R20" i="13"/>
  <c r="S27" i="13"/>
  <c r="AT11" i="13"/>
  <c r="S40" i="13"/>
  <c r="AU14" i="13"/>
  <c r="R24" i="13"/>
  <c r="AP10" i="13"/>
  <c r="R38" i="13"/>
  <c r="AN14" i="13"/>
  <c r="R29" i="13"/>
  <c r="AQ11" i="13"/>
  <c r="S34" i="13"/>
  <c r="AS13" i="13"/>
  <c r="S30" i="13"/>
  <c r="AS12" i="13"/>
  <c r="R36" i="13"/>
  <c r="AP13" i="13"/>
  <c r="V43" i="13"/>
  <c r="Y70" i="13" s="1"/>
  <c r="U53" i="13"/>
  <c r="W96" i="13" s="1"/>
  <c r="S23" i="13"/>
  <c r="AT10" i="13"/>
  <c r="AU7" i="13"/>
  <c r="S12" i="13"/>
  <c r="R17" i="13"/>
  <c r="AQ8" i="13"/>
  <c r="R21" i="13"/>
  <c r="AQ9" i="13"/>
  <c r="R30" i="13"/>
  <c r="AN12" i="13"/>
  <c r="S41" i="13"/>
  <c r="AV14" i="13"/>
  <c r="S6" i="13"/>
  <c r="AS6" i="13"/>
  <c r="R8" i="13"/>
  <c r="AP6" i="13"/>
  <c r="AU6" i="13"/>
  <c r="S8" i="13"/>
  <c r="V8" i="13" s="1"/>
  <c r="Z73" i="13" s="1"/>
  <c r="R6" i="13"/>
  <c r="AN6" i="13"/>
  <c r="AT9" i="13"/>
  <c r="S19" i="13"/>
  <c r="S37" i="13"/>
  <c r="AV13" i="13"/>
  <c r="R13" i="13"/>
  <c r="U13" i="13" s="1"/>
  <c r="W86" i="13" s="1"/>
  <c r="AQ7" i="13"/>
  <c r="S24" i="13"/>
  <c r="AU10" i="13"/>
  <c r="S14" i="13"/>
  <c r="AS8" i="13"/>
  <c r="AN9" i="13"/>
  <c r="R18" i="13"/>
  <c r="R25" i="13"/>
  <c r="AQ10" i="13"/>
  <c r="R34" i="13"/>
  <c r="AN13" i="13"/>
  <c r="R22" i="13"/>
  <c r="AN10" i="13"/>
  <c r="S36" i="13"/>
  <c r="AU13" i="13"/>
  <c r="R40" i="13"/>
  <c r="U40" i="13" s="1"/>
  <c r="V81" i="13" s="1"/>
  <c r="AP14" i="13"/>
  <c r="R31" i="13"/>
  <c r="AO12" i="13"/>
  <c r="R41" i="13"/>
  <c r="U41" i="13" s="1"/>
  <c r="W93" i="13" s="1"/>
  <c r="AQ14" i="13"/>
  <c r="AP12" i="13"/>
  <c r="R32" i="13"/>
  <c r="U32" i="13" s="1"/>
  <c r="V79" i="13" s="1"/>
  <c r="V45" i="13"/>
  <c r="AA94" i="13" s="1"/>
  <c r="V52" i="13"/>
  <c r="Z84" i="13" s="1"/>
  <c r="V47" i="13"/>
  <c r="Y71" i="13" s="1"/>
  <c r="U47" i="13"/>
  <c r="U71" i="13" s="1"/>
  <c r="U51" i="13"/>
  <c r="U72" i="13" s="1"/>
  <c r="S22" i="13"/>
  <c r="AS10" i="13"/>
  <c r="S18" i="13"/>
  <c r="AS9" i="13"/>
  <c r="R16" i="13"/>
  <c r="AP8" i="13"/>
  <c r="AV9" i="13"/>
  <c r="S21" i="13"/>
  <c r="S32" i="13"/>
  <c r="V32" i="13" s="1"/>
  <c r="Z79" i="13" s="1"/>
  <c r="AU12" i="13"/>
  <c r="R35" i="13"/>
  <c r="AO13" i="13"/>
  <c r="S7" i="13"/>
  <c r="V7" i="13" s="1"/>
  <c r="Y61" i="13" s="1"/>
  <c r="AT6" i="13"/>
  <c r="R9" i="13"/>
  <c r="AQ6" i="13"/>
  <c r="S9" i="13"/>
  <c r="V9" i="13" s="1"/>
  <c r="AA85" i="13" s="1"/>
  <c r="AV6" i="13"/>
  <c r="AO6" i="13"/>
  <c r="R7" i="13"/>
  <c r="S20" i="13"/>
  <c r="AU9" i="13"/>
  <c r="S38" i="13"/>
  <c r="AS14" i="13"/>
  <c r="R14" i="13"/>
  <c r="AN8" i="13"/>
  <c r="R27" i="13"/>
  <c r="AO11" i="13"/>
  <c r="AT8" i="13"/>
  <c r="S15" i="13"/>
  <c r="AO9" i="13"/>
  <c r="R19" i="13"/>
  <c r="R26" i="13"/>
  <c r="AN11" i="13"/>
  <c r="S39" i="13"/>
  <c r="V39" i="13" s="1"/>
  <c r="Y69" i="13" s="1"/>
  <c r="AT14" i="13"/>
  <c r="AO10" i="13"/>
  <c r="R23" i="13"/>
  <c r="R37" i="13"/>
  <c r="AQ13" i="13"/>
  <c r="S28" i="13"/>
  <c r="AU11" i="13"/>
  <c r="S33" i="13"/>
  <c r="AV12" i="13"/>
  <c r="S29" i="13"/>
  <c r="AV11" i="13"/>
  <c r="S35" i="13"/>
  <c r="V35" i="13" s="1"/>
  <c r="Y68" i="13" s="1"/>
  <c r="AT13" i="13"/>
  <c r="AO21" i="5"/>
  <c r="AO20" i="5"/>
  <c r="AO19" i="5"/>
  <c r="AV20" i="5"/>
  <c r="U44" i="5"/>
  <c r="V82" i="5" s="1"/>
  <c r="AU21" i="5"/>
  <c r="U17" i="5"/>
  <c r="W87" i="5" s="1"/>
  <c r="AS19" i="5"/>
  <c r="V43" i="5"/>
  <c r="Y70" i="5" s="1"/>
  <c r="U52" i="5"/>
  <c r="V84" i="5" s="1"/>
  <c r="U27" i="5"/>
  <c r="U66" i="5" s="1"/>
  <c r="V16" i="5"/>
  <c r="Z75" i="5" s="1"/>
  <c r="V15" i="5"/>
  <c r="Y63" i="5" s="1"/>
  <c r="AT20" i="5"/>
  <c r="AT19" i="5"/>
  <c r="AT21" i="5"/>
  <c r="V53" i="5"/>
  <c r="AA96" i="5" s="1"/>
  <c r="U37" i="5"/>
  <c r="W92" i="5" s="1"/>
  <c r="U33" i="5"/>
  <c r="W91" i="5" s="1"/>
  <c r="U32" i="5"/>
  <c r="V79" i="5" s="1"/>
  <c r="U8" i="5"/>
  <c r="V73" i="5" s="1"/>
  <c r="AN20" i="5"/>
  <c r="AN19" i="5"/>
  <c r="AN21" i="5"/>
  <c r="U15" i="5"/>
  <c r="U63" i="5" s="1"/>
  <c r="AQ20" i="5"/>
  <c r="AQ19" i="5"/>
  <c r="AQ21" i="5"/>
  <c r="U31" i="5"/>
  <c r="U67" i="5" s="1"/>
  <c r="V17" i="5"/>
  <c r="AA87" i="5" s="1"/>
  <c r="V39" i="5"/>
  <c r="Y69" i="5" s="1"/>
  <c r="U25" i="5"/>
  <c r="W89" i="5" s="1"/>
  <c r="U7" i="5"/>
  <c r="U61" i="5" s="1"/>
  <c r="V40" i="5"/>
  <c r="Z81" i="5" s="1"/>
  <c r="U29" i="5"/>
  <c r="W90" i="5" s="1"/>
  <c r="U9" i="5"/>
  <c r="W85" i="5" s="1"/>
  <c r="U53" i="5"/>
  <c r="W96" i="5" s="1"/>
  <c r="U51" i="5"/>
  <c r="U72" i="5" s="1"/>
  <c r="U28" i="5"/>
  <c r="V78" i="5" s="1"/>
  <c r="U39" i="5"/>
  <c r="U69" i="5" s="1"/>
  <c r="V41" i="5"/>
  <c r="AA93" i="5" s="1"/>
  <c r="V49" i="5"/>
  <c r="AA95" i="5" s="1"/>
  <c r="V51" i="5"/>
  <c r="Y72" i="5" s="1"/>
  <c r="U35" i="5"/>
  <c r="U68" i="5" s="1"/>
  <c r="U16" i="5"/>
  <c r="V75" i="5" s="1"/>
  <c r="V45" i="5"/>
  <c r="AA94" i="5" s="1"/>
  <c r="V20" i="5"/>
  <c r="Z76" i="5" s="1"/>
  <c r="AP21" i="5"/>
  <c r="AP20" i="5"/>
  <c r="AP19" i="5"/>
  <c r="U11" i="5"/>
  <c r="U62" i="5" s="1"/>
  <c r="V44" i="5"/>
  <c r="Z82" i="5" s="1"/>
  <c r="U19" i="5"/>
  <c r="U64" i="5" s="1"/>
  <c r="S48" i="12"/>
  <c r="AU16" i="12"/>
  <c r="S53" i="12"/>
  <c r="AV17" i="12"/>
  <c r="R48" i="12"/>
  <c r="AP16" i="12"/>
  <c r="AT8" i="12"/>
  <c r="S15" i="12"/>
  <c r="S34" i="12"/>
  <c r="AS13" i="12"/>
  <c r="R12" i="12"/>
  <c r="AP7" i="12"/>
  <c r="R8" i="12"/>
  <c r="AP6" i="12"/>
  <c r="R17" i="12"/>
  <c r="AQ8" i="12"/>
  <c r="R15" i="12"/>
  <c r="AO8" i="12"/>
  <c r="R28" i="12"/>
  <c r="AP11" i="12"/>
  <c r="S9" i="12"/>
  <c r="AV6" i="12"/>
  <c r="AQ7" i="12"/>
  <c r="R13" i="12"/>
  <c r="S28" i="12"/>
  <c r="AU11" i="12"/>
  <c r="R36" i="12"/>
  <c r="AP13" i="12"/>
  <c r="AN9" i="12"/>
  <c r="R18" i="12"/>
  <c r="AV11" i="12"/>
  <c r="S29" i="12"/>
  <c r="AV13" i="12"/>
  <c r="S37" i="12"/>
  <c r="AS9" i="12"/>
  <c r="S18" i="12"/>
  <c r="AN10" i="12"/>
  <c r="R22" i="12"/>
  <c r="AU13" i="12"/>
  <c r="S36" i="12"/>
  <c r="S40" i="12"/>
  <c r="AU14" i="12"/>
  <c r="S45" i="12"/>
  <c r="V45" i="12" s="1"/>
  <c r="AA94" i="12" s="1"/>
  <c r="AV15" i="12"/>
  <c r="AN16" i="12"/>
  <c r="R46" i="12"/>
  <c r="U49" i="12" s="1"/>
  <c r="W95" i="12" s="1"/>
  <c r="AS16" i="12"/>
  <c r="S46" i="12"/>
  <c r="V49" i="12" s="1"/>
  <c r="AA95" i="12" s="1"/>
  <c r="AO9" i="12"/>
  <c r="R19" i="12"/>
  <c r="R35" i="12"/>
  <c r="AO13" i="12"/>
  <c r="R14" i="12"/>
  <c r="AN8" i="12"/>
  <c r="R9" i="12"/>
  <c r="AQ6" i="12"/>
  <c r="S26" i="12"/>
  <c r="AS11" i="12"/>
  <c r="S21" i="12"/>
  <c r="AV9" i="12"/>
  <c r="R31" i="12"/>
  <c r="AO12" i="12"/>
  <c r="S10" i="12"/>
  <c r="AS7" i="12"/>
  <c r="R16" i="12"/>
  <c r="U16" i="12" s="1"/>
  <c r="V75" i="12" s="1"/>
  <c r="AP8" i="12"/>
  <c r="R29" i="12"/>
  <c r="AQ11" i="12"/>
  <c r="S41" i="12"/>
  <c r="AV14" i="12"/>
  <c r="AS10" i="12"/>
  <c r="S22" i="12"/>
  <c r="AS12" i="12"/>
  <c r="S30" i="12"/>
  <c r="AS14" i="12"/>
  <c r="S38" i="12"/>
  <c r="AT9" i="12"/>
  <c r="S19" i="12"/>
  <c r="AO10" i="12"/>
  <c r="R23" i="12"/>
  <c r="R37" i="12"/>
  <c r="AQ13" i="12"/>
  <c r="R41" i="12"/>
  <c r="AQ14" i="12"/>
  <c r="S44" i="12"/>
  <c r="V44" i="12" s="1"/>
  <c r="Z82" i="12" s="1"/>
  <c r="AU15" i="12"/>
  <c r="R50" i="12"/>
  <c r="U53" i="12" s="1"/>
  <c r="W96" i="12" s="1"/>
  <c r="AN17" i="12"/>
  <c r="S50" i="12"/>
  <c r="V52" i="12" s="1"/>
  <c r="Z84" i="12" s="1"/>
  <c r="AS17" i="12"/>
  <c r="S51" i="12"/>
  <c r="AT17" i="12"/>
  <c r="R51" i="12"/>
  <c r="AO17" i="12"/>
  <c r="AN6" i="12"/>
  <c r="R6" i="12"/>
  <c r="S25" i="12"/>
  <c r="AV10" i="12"/>
  <c r="S6" i="12"/>
  <c r="AS6" i="12"/>
  <c r="R26" i="12"/>
  <c r="AN11" i="12"/>
  <c r="R10" i="12"/>
  <c r="AN7" i="12"/>
  <c r="R32" i="12"/>
  <c r="AP12" i="12"/>
  <c r="R25" i="12"/>
  <c r="AQ10" i="12"/>
  <c r="S33" i="12"/>
  <c r="AV12" i="12"/>
  <c r="AT7" i="12"/>
  <c r="S11" i="12"/>
  <c r="R20" i="12"/>
  <c r="U20" i="12" s="1"/>
  <c r="V76" i="12" s="1"/>
  <c r="AP9" i="12"/>
  <c r="R30" i="12"/>
  <c r="AN12" i="12"/>
  <c r="S13" i="12"/>
  <c r="AV7" i="12"/>
  <c r="AT10" i="12"/>
  <c r="S23" i="12"/>
  <c r="V23" i="12" s="1"/>
  <c r="Y65" i="12" s="1"/>
  <c r="AQ12" i="12"/>
  <c r="R33" i="12"/>
  <c r="AO14" i="12"/>
  <c r="R39" i="12"/>
  <c r="S20" i="12"/>
  <c r="AU9" i="12"/>
  <c r="AP10" i="12"/>
  <c r="R24" i="12"/>
  <c r="AN14" i="12"/>
  <c r="R38" i="12"/>
  <c r="R42" i="12"/>
  <c r="U44" i="12" s="1"/>
  <c r="V82" i="12" s="1"/>
  <c r="AN15" i="12"/>
  <c r="AT16" i="12"/>
  <c r="S47" i="12"/>
  <c r="AT15" i="12"/>
  <c r="S43" i="12"/>
  <c r="V43" i="12" s="1"/>
  <c r="Y70" i="12" s="1"/>
  <c r="AQ15" i="12"/>
  <c r="R45" i="12"/>
  <c r="S7" i="12"/>
  <c r="V7" i="12" s="1"/>
  <c r="Y61" i="12" s="1"/>
  <c r="AT6" i="12"/>
  <c r="AT12" i="12"/>
  <c r="S31" i="12"/>
  <c r="R11" i="12"/>
  <c r="U11" i="12" s="1"/>
  <c r="U62" i="12" s="1"/>
  <c r="AO7" i="12"/>
  <c r="R40" i="12"/>
  <c r="AP14" i="12"/>
  <c r="S14" i="12"/>
  <c r="AS8" i="12"/>
  <c r="AO6" i="12"/>
  <c r="R7" i="12"/>
  <c r="R27" i="12"/>
  <c r="AO11" i="12"/>
  <c r="AU6" i="12"/>
  <c r="S8" i="12"/>
  <c r="AU7" i="12"/>
  <c r="S12" i="12"/>
  <c r="S27" i="12"/>
  <c r="V27" i="12" s="1"/>
  <c r="Y66" i="12" s="1"/>
  <c r="AT11" i="12"/>
  <c r="AT13" i="12"/>
  <c r="S35" i="12"/>
  <c r="AU8" i="12"/>
  <c r="S16" i="12"/>
  <c r="S24" i="12"/>
  <c r="AU10" i="12"/>
  <c r="AN13" i="12"/>
  <c r="R34" i="12"/>
  <c r="S17" i="12"/>
  <c r="AV8" i="12"/>
  <c r="R21" i="12"/>
  <c r="U21" i="12" s="1"/>
  <c r="W88" i="12" s="1"/>
  <c r="AQ9" i="12"/>
  <c r="S32" i="12"/>
  <c r="AU12" i="12"/>
  <c r="S39" i="12"/>
  <c r="AT14" i="12"/>
  <c r="M19" i="11"/>
  <c r="O19" i="11" s="1"/>
  <c r="M32" i="11"/>
  <c r="O32" i="11" s="1"/>
  <c r="L16" i="11"/>
  <c r="N16" i="11" s="1"/>
  <c r="L20" i="11"/>
  <c r="N20" i="11" s="1"/>
  <c r="L37" i="11"/>
  <c r="N37" i="11" s="1"/>
  <c r="M10" i="11"/>
  <c r="O10" i="11" s="1"/>
  <c r="L17" i="11"/>
  <c r="N17" i="11" s="1"/>
  <c r="L35" i="11"/>
  <c r="N35" i="11" s="1"/>
  <c r="M30" i="11"/>
  <c r="O30" i="11" s="1"/>
  <c r="L36" i="11"/>
  <c r="N36" i="11" s="1"/>
  <c r="M23" i="11"/>
  <c r="O23" i="11" s="1"/>
  <c r="L27" i="11"/>
  <c r="N27" i="11" s="1"/>
  <c r="M37" i="11"/>
  <c r="O37" i="11" s="1"/>
  <c r="M41" i="11"/>
  <c r="O41" i="11" s="1"/>
  <c r="L53" i="11"/>
  <c r="N53" i="11" s="1"/>
  <c r="M52" i="11"/>
  <c r="O52" i="11" s="1"/>
  <c r="M49" i="11"/>
  <c r="O49" i="11" s="1"/>
  <c r="L48" i="11"/>
  <c r="N48" i="11" s="1"/>
  <c r="L45" i="11"/>
  <c r="N45" i="11" s="1"/>
  <c r="M43" i="11"/>
  <c r="O43" i="11" s="1"/>
  <c r="M42" i="11"/>
  <c r="O42" i="11" s="1"/>
  <c r="M51" i="11"/>
  <c r="O51" i="11" s="1"/>
  <c r="M50" i="11"/>
  <c r="O50" i="11" s="1"/>
  <c r="L47" i="11"/>
  <c r="N47" i="11" s="1"/>
  <c r="L46" i="11"/>
  <c r="N46" i="11" s="1"/>
  <c r="M44" i="11"/>
  <c r="O44" i="11" s="1"/>
  <c r="L50" i="11"/>
  <c r="N50" i="11" s="1"/>
  <c r="L49" i="11"/>
  <c r="N49" i="11" s="1"/>
  <c r="L44" i="11"/>
  <c r="N44" i="11" s="1"/>
  <c r="L52" i="11"/>
  <c r="N52" i="11" s="1"/>
  <c r="L51" i="11"/>
  <c r="N51" i="11" s="1"/>
  <c r="L43" i="11"/>
  <c r="N43" i="11" s="1"/>
  <c r="M47" i="11"/>
  <c r="O47" i="11" s="1"/>
  <c r="M48" i="11"/>
  <c r="O48" i="11" s="1"/>
  <c r="M45" i="11"/>
  <c r="O45" i="11" s="1"/>
  <c r="M46" i="11"/>
  <c r="O46" i="11" s="1"/>
  <c r="M53" i="11"/>
  <c r="O53" i="11" s="1"/>
  <c r="L42" i="11"/>
  <c r="N42" i="11" s="1"/>
  <c r="M36" i="11"/>
  <c r="O36" i="11" s="1"/>
  <c r="M20" i="11"/>
  <c r="O20" i="11" s="1"/>
  <c r="L29" i="11"/>
  <c r="N29" i="11" s="1"/>
  <c r="L38" i="11"/>
  <c r="N38" i="11" s="1"/>
  <c r="M11" i="11"/>
  <c r="O11" i="11" s="1"/>
  <c r="L19" i="11"/>
  <c r="N19" i="11" s="1"/>
  <c r="L39" i="11"/>
  <c r="N39" i="11" s="1"/>
  <c r="M31" i="11"/>
  <c r="O31" i="11" s="1"/>
  <c r="L12" i="11"/>
  <c r="N12" i="11" s="1"/>
  <c r="M24" i="11"/>
  <c r="O24" i="11" s="1"/>
  <c r="L28" i="11"/>
  <c r="N28" i="11" s="1"/>
  <c r="M38" i="11"/>
  <c r="O38" i="11" s="1"/>
  <c r="M17" i="11"/>
  <c r="O17" i="11" s="1"/>
  <c r="M7" i="11"/>
  <c r="O7" i="11" s="1"/>
  <c r="M28" i="11"/>
  <c r="O28" i="11" s="1"/>
  <c r="M14" i="11"/>
  <c r="O14" i="11" s="1"/>
  <c r="L7" i="11"/>
  <c r="N7" i="11" s="1"/>
  <c r="M26" i="11"/>
  <c r="O26" i="11" s="1"/>
  <c r="L22" i="11"/>
  <c r="N22" i="11" s="1"/>
  <c r="L8" i="11"/>
  <c r="N8" i="11" s="1"/>
  <c r="M16" i="11"/>
  <c r="O16" i="11" s="1"/>
  <c r="L30" i="11"/>
  <c r="N30" i="11" s="1"/>
  <c r="M8" i="11"/>
  <c r="O8" i="11" s="1"/>
  <c r="L14" i="11"/>
  <c r="N14" i="11" s="1"/>
  <c r="L23" i="11"/>
  <c r="N23" i="11" s="1"/>
  <c r="L40" i="11"/>
  <c r="N40" i="11" s="1"/>
  <c r="L32" i="11"/>
  <c r="N32" i="11" s="1"/>
  <c r="M21" i="11"/>
  <c r="O21" i="11" s="1"/>
  <c r="L25" i="11"/>
  <c r="N25" i="11" s="1"/>
  <c r="L33" i="11"/>
  <c r="N33" i="11" s="1"/>
  <c r="U47" i="12" l="1"/>
  <c r="U71" i="12" s="1"/>
  <c r="U48" i="12"/>
  <c r="V83" i="12" s="1"/>
  <c r="AN21" i="14"/>
  <c r="V20" i="13"/>
  <c r="Z76" i="13" s="1"/>
  <c r="AV19" i="10"/>
  <c r="U45" i="10"/>
  <c r="W94" i="10" s="1"/>
  <c r="AT20" i="10"/>
  <c r="U19" i="12"/>
  <c r="U64" i="12" s="1"/>
  <c r="U19" i="13"/>
  <c r="U64" i="13" s="1"/>
  <c r="V23" i="16"/>
  <c r="Y65" i="16" s="1"/>
  <c r="AT21" i="14"/>
  <c r="V23" i="9"/>
  <c r="Y65" i="9" s="1"/>
  <c r="V27" i="9"/>
  <c r="Y66" i="9" s="1"/>
  <c r="V21" i="9"/>
  <c r="AA88" i="9" s="1"/>
  <c r="V24" i="12"/>
  <c r="Z77" i="12" s="1"/>
  <c r="V29" i="13"/>
  <c r="AA90" i="13" s="1"/>
  <c r="V28" i="13"/>
  <c r="Z78" i="13" s="1"/>
  <c r="V27" i="13"/>
  <c r="Y66" i="13" s="1"/>
  <c r="X85" i="15"/>
  <c r="U19" i="16"/>
  <c r="U64" i="16" s="1"/>
  <c r="AU21" i="10"/>
  <c r="U7" i="13"/>
  <c r="U61" i="13" s="1"/>
  <c r="U9" i="16"/>
  <c r="W85" i="16" s="1"/>
  <c r="V53" i="10"/>
  <c r="AA96" i="10" s="1"/>
  <c r="AV21" i="10"/>
  <c r="V51" i="10"/>
  <c r="Y72" i="10" s="1"/>
  <c r="V39" i="12"/>
  <c r="Y69" i="12" s="1"/>
  <c r="V25" i="12"/>
  <c r="AA89" i="12" s="1"/>
  <c r="U37" i="13"/>
  <c r="W92" i="13" s="1"/>
  <c r="U9" i="13"/>
  <c r="W85" i="13" s="1"/>
  <c r="U35" i="13"/>
  <c r="U68" i="13" s="1"/>
  <c r="V61" i="15"/>
  <c r="V19" i="16"/>
  <c r="Y64" i="16" s="1"/>
  <c r="U20" i="16"/>
  <c r="V76" i="16" s="1"/>
  <c r="AT21" i="10"/>
  <c r="AP20" i="10"/>
  <c r="AQ20" i="10"/>
  <c r="AU19" i="10"/>
  <c r="AS21" i="10"/>
  <c r="AO21" i="10"/>
  <c r="V48" i="10"/>
  <c r="Z83" i="10" s="1"/>
  <c r="AN21" i="10"/>
  <c r="U47" i="10"/>
  <c r="U71" i="10" s="1"/>
  <c r="AV20" i="10"/>
  <c r="AQ19" i="10"/>
  <c r="AQ21" i="10"/>
  <c r="AO20" i="10"/>
  <c r="U43" i="10"/>
  <c r="U70" i="10" s="1"/>
  <c r="AN20" i="10"/>
  <c r="U44" i="10"/>
  <c r="V82" i="10" s="1"/>
  <c r="V41" i="16"/>
  <c r="AA93" i="16" s="1"/>
  <c r="AS20" i="16"/>
  <c r="AS21" i="16"/>
  <c r="V37" i="9"/>
  <c r="AA92" i="9" s="1"/>
  <c r="U17" i="9"/>
  <c r="W87" i="9" s="1"/>
  <c r="U15" i="9"/>
  <c r="U63" i="9" s="1"/>
  <c r="AN20" i="14"/>
  <c r="Z61" i="5"/>
  <c r="V41" i="12"/>
  <c r="AA93" i="12" s="1"/>
  <c r="V40" i="12"/>
  <c r="Z81" i="12" s="1"/>
  <c r="V19" i="12"/>
  <c r="Y64" i="12" s="1"/>
  <c r="V17" i="12"/>
  <c r="AA87" i="12" s="1"/>
  <c r="V24" i="9"/>
  <c r="Z77" i="9" s="1"/>
  <c r="V28" i="9"/>
  <c r="Z78" i="9" s="1"/>
  <c r="V19" i="9"/>
  <c r="Y64" i="9" s="1"/>
  <c r="V20" i="9"/>
  <c r="Z76" i="9" s="1"/>
  <c r="V32" i="9"/>
  <c r="Z79" i="9" s="1"/>
  <c r="U7" i="9"/>
  <c r="U61" i="9" s="1"/>
  <c r="V16" i="9"/>
  <c r="Z75" i="9" s="1"/>
  <c r="V41" i="9"/>
  <c r="AA93" i="9" s="1"/>
  <c r="U37" i="9"/>
  <c r="W92" i="9" s="1"/>
  <c r="V40" i="9"/>
  <c r="Z81" i="9" s="1"/>
  <c r="V36" i="9"/>
  <c r="Z80" i="9" s="1"/>
  <c r="U36" i="9"/>
  <c r="V80" i="9" s="1"/>
  <c r="U25" i="9"/>
  <c r="W89" i="9" s="1"/>
  <c r="V35" i="9"/>
  <c r="Y68" i="9" s="1"/>
  <c r="U35" i="9"/>
  <c r="U68" i="9" s="1"/>
  <c r="U8" i="9"/>
  <c r="V73" i="9" s="1"/>
  <c r="U13" i="14"/>
  <c r="W86" i="14" s="1"/>
  <c r="X85" i="14" s="1"/>
  <c r="V33" i="13"/>
  <c r="AA91" i="13" s="1"/>
  <c r="U36" i="13"/>
  <c r="V80" i="13" s="1"/>
  <c r="V11" i="13"/>
  <c r="Y62" i="13" s="1"/>
  <c r="AB85" i="5"/>
  <c r="U52" i="12"/>
  <c r="V84" i="12" s="1"/>
  <c r="V9" i="12"/>
  <c r="AA85" i="12" s="1"/>
  <c r="U40" i="12"/>
  <c r="V81" i="12" s="1"/>
  <c r="V20" i="12"/>
  <c r="Z76" i="12" s="1"/>
  <c r="U32" i="12"/>
  <c r="V79" i="12" s="1"/>
  <c r="U51" i="12"/>
  <c r="U72" i="12" s="1"/>
  <c r="U37" i="12"/>
  <c r="W92" i="12" s="1"/>
  <c r="V35" i="12"/>
  <c r="Y68" i="12" s="1"/>
  <c r="V12" i="12"/>
  <c r="Z74" i="12" s="1"/>
  <c r="U39" i="12"/>
  <c r="U69" i="12" s="1"/>
  <c r="V11" i="12"/>
  <c r="Y62" i="12" s="1"/>
  <c r="V37" i="12"/>
  <c r="AA92" i="12" s="1"/>
  <c r="U43" i="12"/>
  <c r="U70" i="12" s="1"/>
  <c r="V13" i="12"/>
  <c r="AA86" i="12" s="1"/>
  <c r="V33" i="12"/>
  <c r="AA91" i="12" s="1"/>
  <c r="U31" i="12"/>
  <c r="U67" i="12" s="1"/>
  <c r="V48" i="12"/>
  <c r="Z83" i="12" s="1"/>
  <c r="AO19" i="10"/>
  <c r="U52" i="10"/>
  <c r="V84" i="10" s="1"/>
  <c r="AP19" i="10"/>
  <c r="AS20" i="10"/>
  <c r="AT19" i="10"/>
  <c r="AP21" i="10"/>
  <c r="U51" i="10"/>
  <c r="U72" i="10" s="1"/>
  <c r="AU20" i="10"/>
  <c r="AN19" i="10"/>
  <c r="U48" i="10"/>
  <c r="V83" i="10" s="1"/>
  <c r="V43" i="10"/>
  <c r="Y70" i="10" s="1"/>
  <c r="Z61" i="10" s="1"/>
  <c r="U53" i="10"/>
  <c r="W96" i="10" s="1"/>
  <c r="U49" i="10"/>
  <c r="W95" i="10" s="1"/>
  <c r="V45" i="10"/>
  <c r="AA94" i="10" s="1"/>
  <c r="V44" i="10"/>
  <c r="Z82" i="10" s="1"/>
  <c r="AQ21" i="16"/>
  <c r="AQ20" i="16"/>
  <c r="AQ19" i="16"/>
  <c r="U25" i="16"/>
  <c r="W89" i="16" s="1"/>
  <c r="AS19" i="16"/>
  <c r="U8" i="16"/>
  <c r="V73" i="16" s="1"/>
  <c r="U7" i="16"/>
  <c r="U61" i="16" s="1"/>
  <c r="V29" i="16"/>
  <c r="AA90" i="16" s="1"/>
  <c r="V28" i="16"/>
  <c r="Z78" i="16" s="1"/>
  <c r="AT20" i="16"/>
  <c r="AT19" i="16"/>
  <c r="AT21" i="16"/>
  <c r="U15" i="16"/>
  <c r="U63" i="16" s="1"/>
  <c r="U39" i="16"/>
  <c r="U69" i="16" s="1"/>
  <c r="U17" i="16"/>
  <c r="W87" i="16" s="1"/>
  <c r="AU21" i="16"/>
  <c r="AU19" i="16"/>
  <c r="AU20" i="16"/>
  <c r="AN20" i="16"/>
  <c r="AN19" i="16"/>
  <c r="AN21" i="16"/>
  <c r="U40" i="16"/>
  <c r="V81" i="16" s="1"/>
  <c r="V21" i="16"/>
  <c r="AA88" i="16" s="1"/>
  <c r="U21" i="16"/>
  <c r="W88" i="16" s="1"/>
  <c r="AP21" i="16"/>
  <c r="AP20" i="16"/>
  <c r="AP19" i="16"/>
  <c r="AO20" i="16"/>
  <c r="AO19" i="16"/>
  <c r="AO21" i="16"/>
  <c r="U23" i="16"/>
  <c r="U65" i="16" s="1"/>
  <c r="U28" i="16"/>
  <c r="V78" i="16" s="1"/>
  <c r="U27" i="16"/>
  <c r="U66" i="16" s="1"/>
  <c r="AV21" i="16"/>
  <c r="AV20" i="16"/>
  <c r="AV19" i="16"/>
  <c r="V27" i="16"/>
  <c r="Y66" i="16" s="1"/>
  <c r="AB85" i="15"/>
  <c r="Z61" i="15"/>
  <c r="U28" i="9"/>
  <c r="V78" i="9" s="1"/>
  <c r="U39" i="9"/>
  <c r="U69" i="9" s="1"/>
  <c r="AS21" i="9"/>
  <c r="AS19" i="9"/>
  <c r="AS20" i="9"/>
  <c r="AO20" i="9"/>
  <c r="AO19" i="9"/>
  <c r="AO21" i="9"/>
  <c r="U27" i="9"/>
  <c r="U66" i="9" s="1"/>
  <c r="V13" i="9"/>
  <c r="AA86" i="9" s="1"/>
  <c r="U12" i="9"/>
  <c r="V74" i="9" s="1"/>
  <c r="V17" i="9"/>
  <c r="AA87" i="9" s="1"/>
  <c r="U40" i="9"/>
  <c r="V81" i="9" s="1"/>
  <c r="U9" i="9"/>
  <c r="W85" i="9" s="1"/>
  <c r="V39" i="9"/>
  <c r="Y69" i="9" s="1"/>
  <c r="U16" i="9"/>
  <c r="V75" i="9" s="1"/>
  <c r="AP20" i="9"/>
  <c r="AP19" i="9"/>
  <c r="AP21" i="9"/>
  <c r="U31" i="9"/>
  <c r="U67" i="9" s="1"/>
  <c r="U29" i="9"/>
  <c r="W90" i="9" s="1"/>
  <c r="AQ20" i="9"/>
  <c r="AQ21" i="9"/>
  <c r="AQ19" i="9"/>
  <c r="U20" i="9"/>
  <c r="V76" i="9" s="1"/>
  <c r="U11" i="9"/>
  <c r="U62" i="9" s="1"/>
  <c r="AV20" i="9"/>
  <c r="AV19" i="9"/>
  <c r="AV21" i="9"/>
  <c r="AT20" i="9"/>
  <c r="AT19" i="9"/>
  <c r="AT21" i="9"/>
  <c r="AU19" i="9"/>
  <c r="AU21" i="9"/>
  <c r="AU20" i="9"/>
  <c r="U21" i="9"/>
  <c r="W88" i="9" s="1"/>
  <c r="V15" i="9"/>
  <c r="Y63" i="9" s="1"/>
  <c r="V11" i="9"/>
  <c r="Y62" i="9" s="1"/>
  <c r="AN21" i="9"/>
  <c r="AN19" i="9"/>
  <c r="AN20" i="9"/>
  <c r="V9" i="9"/>
  <c r="AA85" i="9" s="1"/>
  <c r="V7" i="9"/>
  <c r="Y61" i="9" s="1"/>
  <c r="U41" i="9"/>
  <c r="W93" i="9" s="1"/>
  <c r="U23" i="9"/>
  <c r="U65" i="9" s="1"/>
  <c r="U13" i="9"/>
  <c r="W86" i="9" s="1"/>
  <c r="V8" i="9"/>
  <c r="Z73" i="9" s="1"/>
  <c r="U33" i="9"/>
  <c r="W91" i="9" s="1"/>
  <c r="V25" i="9"/>
  <c r="AA89" i="9" s="1"/>
  <c r="U24" i="9"/>
  <c r="V77" i="9" s="1"/>
  <c r="U19" i="9"/>
  <c r="U64" i="9" s="1"/>
  <c r="V29" i="9"/>
  <c r="AA90" i="9" s="1"/>
  <c r="V12" i="9"/>
  <c r="Z74" i="9" s="1"/>
  <c r="Z61" i="14"/>
  <c r="AB85" i="14"/>
  <c r="U11" i="14"/>
  <c r="U62" i="14" s="1"/>
  <c r="V61" i="14" s="1"/>
  <c r="AO21" i="14"/>
  <c r="AO19" i="14"/>
  <c r="AQ21" i="14"/>
  <c r="AQ20" i="14"/>
  <c r="AQ19" i="14"/>
  <c r="AP20" i="14"/>
  <c r="AP19" i="14"/>
  <c r="AP21" i="14"/>
  <c r="U27" i="13"/>
  <c r="U66" i="13" s="1"/>
  <c r="AO20" i="13"/>
  <c r="AO21" i="13"/>
  <c r="AO19" i="13"/>
  <c r="AN21" i="13"/>
  <c r="AN20" i="13"/>
  <c r="AN19" i="13"/>
  <c r="AP21" i="13"/>
  <c r="AP20" i="13"/>
  <c r="AP19" i="13"/>
  <c r="U17" i="13"/>
  <c r="W87" i="13" s="1"/>
  <c r="V23" i="13"/>
  <c r="Y65" i="13" s="1"/>
  <c r="V40" i="13"/>
  <c r="Z81" i="13" s="1"/>
  <c r="U28" i="13"/>
  <c r="V78" i="13" s="1"/>
  <c r="V17" i="13"/>
  <c r="AA87" i="13" s="1"/>
  <c r="V31" i="13"/>
  <c r="Y67" i="13" s="1"/>
  <c r="U23" i="13"/>
  <c r="U65" i="13" s="1"/>
  <c r="V15" i="13"/>
  <c r="Y63" i="13" s="1"/>
  <c r="AV21" i="13"/>
  <c r="AV19" i="13"/>
  <c r="AV20" i="13"/>
  <c r="AT21" i="13"/>
  <c r="AT20" i="13"/>
  <c r="AT19" i="13"/>
  <c r="U31" i="13"/>
  <c r="U67" i="13" s="1"/>
  <c r="V36" i="13"/>
  <c r="Z80" i="13" s="1"/>
  <c r="V24" i="13"/>
  <c r="Z77" i="13" s="1"/>
  <c r="V37" i="13"/>
  <c r="AA92" i="13" s="1"/>
  <c r="U8" i="13"/>
  <c r="V73" i="13" s="1"/>
  <c r="V12" i="13"/>
  <c r="Z74" i="13" s="1"/>
  <c r="V16" i="13"/>
  <c r="Z75" i="13" s="1"/>
  <c r="U15" i="13"/>
  <c r="U63" i="13" s="1"/>
  <c r="U33" i="13"/>
  <c r="W91" i="13" s="1"/>
  <c r="U16" i="13"/>
  <c r="V75" i="13" s="1"/>
  <c r="V19" i="13"/>
  <c r="Y64" i="13" s="1"/>
  <c r="AS20" i="13"/>
  <c r="AS21" i="13"/>
  <c r="AS19" i="13"/>
  <c r="V41" i="13"/>
  <c r="AA93" i="13" s="1"/>
  <c r="U21" i="13"/>
  <c r="W88" i="13" s="1"/>
  <c r="U29" i="13"/>
  <c r="W90" i="13" s="1"/>
  <c r="U24" i="13"/>
  <c r="V77" i="13" s="1"/>
  <c r="V25" i="13"/>
  <c r="AA89" i="13" s="1"/>
  <c r="U11" i="13"/>
  <c r="U62" i="13" s="1"/>
  <c r="V13" i="13"/>
  <c r="AA86" i="13" s="1"/>
  <c r="AQ21" i="13"/>
  <c r="AQ20" i="13"/>
  <c r="AQ19" i="13"/>
  <c r="V21" i="13"/>
  <c r="AA88" i="13" s="1"/>
  <c r="U25" i="13"/>
  <c r="W89" i="13" s="1"/>
  <c r="AU19" i="13"/>
  <c r="AU21" i="13"/>
  <c r="AU20" i="13"/>
  <c r="U20" i="13"/>
  <c r="V76" i="13" s="1"/>
  <c r="U39" i="13"/>
  <c r="U69" i="13" s="1"/>
  <c r="U12" i="13"/>
  <c r="V74" i="13" s="1"/>
  <c r="X85" i="5"/>
  <c r="V61" i="5"/>
  <c r="AU21" i="12"/>
  <c r="AU20" i="12"/>
  <c r="AU19" i="12"/>
  <c r="AO21" i="12"/>
  <c r="AO20" i="12"/>
  <c r="AO19" i="12"/>
  <c r="AV21" i="12"/>
  <c r="AV19" i="12"/>
  <c r="AV20" i="12"/>
  <c r="AP19" i="12"/>
  <c r="AP21" i="12"/>
  <c r="AP20" i="12"/>
  <c r="AT21" i="12"/>
  <c r="AT20" i="12"/>
  <c r="AT19" i="12"/>
  <c r="U24" i="12"/>
  <c r="V77" i="12" s="1"/>
  <c r="AS20" i="12"/>
  <c r="AS19" i="12"/>
  <c r="AS21" i="12"/>
  <c r="V28" i="12"/>
  <c r="Z78" i="12" s="1"/>
  <c r="U15" i="12"/>
  <c r="U63" i="12" s="1"/>
  <c r="U8" i="12"/>
  <c r="V73" i="12" s="1"/>
  <c r="V32" i="12"/>
  <c r="Z79" i="12" s="1"/>
  <c r="U27" i="12"/>
  <c r="U66" i="12" s="1"/>
  <c r="U25" i="12"/>
  <c r="W89" i="12" s="1"/>
  <c r="AN20" i="12"/>
  <c r="AN19" i="12"/>
  <c r="AN21" i="12"/>
  <c r="U23" i="12"/>
  <c r="U65" i="12" s="1"/>
  <c r="AQ21" i="12"/>
  <c r="AQ19" i="12"/>
  <c r="AQ20" i="12"/>
  <c r="V36" i="12"/>
  <c r="Z80" i="12" s="1"/>
  <c r="V29" i="12"/>
  <c r="AA90" i="12" s="1"/>
  <c r="U13" i="12"/>
  <c r="W86" i="12" s="1"/>
  <c r="V15" i="12"/>
  <c r="Y63" i="12" s="1"/>
  <c r="V53" i="12"/>
  <c r="AA96" i="12" s="1"/>
  <c r="V16" i="12"/>
  <c r="Z75" i="12" s="1"/>
  <c r="V8" i="12"/>
  <c r="Z73" i="12" s="1"/>
  <c r="U7" i="12"/>
  <c r="U61" i="12" s="1"/>
  <c r="V31" i="12"/>
  <c r="Y67" i="12" s="1"/>
  <c r="U45" i="12"/>
  <c r="W94" i="12" s="1"/>
  <c r="V47" i="12"/>
  <c r="Y71" i="12" s="1"/>
  <c r="U33" i="12"/>
  <c r="W91" i="12" s="1"/>
  <c r="V51" i="12"/>
  <c r="Y72" i="12" s="1"/>
  <c r="U41" i="12"/>
  <c r="W93" i="12" s="1"/>
  <c r="U29" i="12"/>
  <c r="W90" i="12" s="1"/>
  <c r="V21" i="12"/>
  <c r="AA88" i="12" s="1"/>
  <c r="U9" i="12"/>
  <c r="W85" i="12" s="1"/>
  <c r="U35" i="12"/>
  <c r="U68" i="12" s="1"/>
  <c r="U36" i="12"/>
  <c r="V80" i="12" s="1"/>
  <c r="U28" i="12"/>
  <c r="V78" i="12" s="1"/>
  <c r="U17" i="12"/>
  <c r="W87" i="12" s="1"/>
  <c r="U12" i="12"/>
  <c r="V74" i="12" s="1"/>
  <c r="U19" i="8"/>
  <c r="U18" i="8"/>
  <c r="X85" i="16" l="1"/>
  <c r="AB85" i="10"/>
  <c r="X85" i="10"/>
  <c r="Z61" i="16"/>
  <c r="Z61" i="13"/>
  <c r="AB85" i="16"/>
  <c r="V61" i="10"/>
  <c r="Z61" i="12"/>
  <c r="AB85" i="12"/>
  <c r="AB85" i="9"/>
  <c r="V61" i="9"/>
  <c r="X85" i="13"/>
  <c r="AB85" i="13"/>
  <c r="V61" i="13"/>
  <c r="V61" i="16"/>
  <c r="X85" i="9"/>
  <c r="Z61" i="9"/>
  <c r="X85" i="12"/>
  <c r="V61" i="12"/>
  <c r="N19" i="3"/>
  <c r="N18" i="3"/>
  <c r="N17" i="3"/>
  <c r="J19" i="3"/>
  <c r="J18" i="3"/>
  <c r="J17" i="3"/>
  <c r="F19" i="3"/>
  <c r="F18" i="3"/>
  <c r="F17" i="3"/>
  <c r="B19" i="3"/>
  <c r="B18" i="3"/>
  <c r="B17" i="3"/>
  <c r="R3" i="8" l="1"/>
  <c r="R4" i="8"/>
  <c r="R5" i="8"/>
  <c r="R6" i="8"/>
  <c r="R7" i="8"/>
  <c r="R8" i="8"/>
  <c r="R9" i="8"/>
  <c r="R10" i="8"/>
  <c r="R11" i="8"/>
  <c r="R12" i="8"/>
  <c r="R13" i="8"/>
  <c r="R14" i="8"/>
  <c r="Q4" i="8"/>
  <c r="Q5" i="8"/>
  <c r="Q6" i="8"/>
  <c r="Q7" i="8"/>
  <c r="Q8" i="8"/>
  <c r="Q9" i="8"/>
  <c r="Q10" i="8"/>
  <c r="Q11" i="8"/>
  <c r="Q12" i="8"/>
  <c r="Q13" i="8"/>
  <c r="Q14" i="8"/>
  <c r="Q3" i="8"/>
  <c r="O4" i="8"/>
  <c r="O5" i="8"/>
  <c r="O6" i="8"/>
  <c r="O7" i="8"/>
  <c r="O8" i="8"/>
  <c r="O9" i="8"/>
  <c r="O10" i="8"/>
  <c r="O11" i="8"/>
  <c r="O12" i="8"/>
  <c r="O13" i="8"/>
  <c r="O14" i="8"/>
  <c r="O3" i="8"/>
  <c r="N4" i="8"/>
  <c r="O17" i="8" l="1"/>
  <c r="Q17" i="8"/>
  <c r="R17" i="8"/>
  <c r="R2" i="6" l="1"/>
  <c r="N2" i="6" s="1"/>
  <c r="R1" i="6"/>
  <c r="M1" i="6" s="1"/>
  <c r="N1" i="6" l="1"/>
  <c r="M2" i="6"/>
  <c r="AI82" i="6"/>
  <c r="AH72" i="6"/>
  <c r="AH71" i="6"/>
  <c r="AH70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6" i="6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6" i="6"/>
  <c r="AD51" i="6" l="1"/>
  <c r="AH51" i="6" s="1"/>
  <c r="X51" i="6"/>
  <c r="O51" i="6"/>
  <c r="AN17" i="6" s="1"/>
  <c r="X47" i="6"/>
  <c r="O47" i="6"/>
  <c r="AD47" i="6"/>
  <c r="AH47" i="6" s="1"/>
  <c r="O43" i="6"/>
  <c r="AN15" i="6" s="1"/>
  <c r="X43" i="6"/>
  <c r="AD43" i="6"/>
  <c r="AH43" i="6" s="1"/>
  <c r="AD39" i="6"/>
  <c r="AH39" i="6" s="1"/>
  <c r="X39" i="6"/>
  <c r="AA39" i="6" s="1"/>
  <c r="AD35" i="6"/>
  <c r="AH35" i="6" s="1"/>
  <c r="X35" i="6"/>
  <c r="AA35" i="6" s="1"/>
  <c r="AD31" i="6"/>
  <c r="AH31" i="6" s="1"/>
  <c r="X31" i="6"/>
  <c r="AA31" i="6" s="1"/>
  <c r="X27" i="6"/>
  <c r="AA27" i="6" s="1"/>
  <c r="AD27" i="6"/>
  <c r="AH27" i="6" s="1"/>
  <c r="X23" i="6"/>
  <c r="AA23" i="6" s="1"/>
  <c r="AD23" i="6"/>
  <c r="AH23" i="6" s="1"/>
  <c r="AD19" i="6"/>
  <c r="AH19" i="6" s="1"/>
  <c r="AK19" i="6" s="1"/>
  <c r="AH64" i="6" s="1"/>
  <c r="X19" i="6"/>
  <c r="AA19" i="6" s="1"/>
  <c r="X15" i="6"/>
  <c r="AA15" i="6" s="1"/>
  <c r="AD15" i="6"/>
  <c r="AH15" i="6" s="1"/>
  <c r="AD11" i="6"/>
  <c r="AH11" i="6" s="1"/>
  <c r="X11" i="6"/>
  <c r="AA11" i="6" s="1"/>
  <c r="AD7" i="6"/>
  <c r="AH7" i="6" s="1"/>
  <c r="X7" i="6"/>
  <c r="AA7" i="6" s="1"/>
  <c r="P51" i="6"/>
  <c r="AE51" i="6"/>
  <c r="AI51" i="6" s="1"/>
  <c r="Y51" i="6"/>
  <c r="AB51" i="6" s="1"/>
  <c r="P47" i="6"/>
  <c r="AE47" i="6"/>
  <c r="AI47" i="6" s="1"/>
  <c r="Y47" i="6"/>
  <c r="AB47" i="6" s="1"/>
  <c r="P43" i="6"/>
  <c r="AO15" i="6" s="1"/>
  <c r="AE43" i="6"/>
  <c r="AI43" i="6" s="1"/>
  <c r="Y43" i="6"/>
  <c r="AB43" i="6" s="1"/>
  <c r="Y39" i="6"/>
  <c r="AB39" i="6" s="1"/>
  <c r="AE39" i="6"/>
  <c r="AI39" i="6" s="1"/>
  <c r="AE35" i="6"/>
  <c r="AI35" i="6" s="1"/>
  <c r="Y35" i="6"/>
  <c r="AB35" i="6" s="1"/>
  <c r="AE31" i="6"/>
  <c r="AI31" i="6" s="1"/>
  <c r="Y31" i="6"/>
  <c r="AB31" i="6" s="1"/>
  <c r="AE27" i="6"/>
  <c r="AI27" i="6" s="1"/>
  <c r="Y27" i="6"/>
  <c r="AB27" i="6" s="1"/>
  <c r="Y23" i="6"/>
  <c r="AB23" i="6" s="1"/>
  <c r="AE23" i="6"/>
  <c r="AI23" i="6" s="1"/>
  <c r="Y19" i="6"/>
  <c r="AB19" i="6" s="1"/>
  <c r="AE19" i="6"/>
  <c r="AI19" i="6" s="1"/>
  <c r="AL19" i="6" s="1"/>
  <c r="AL64" i="6" s="1"/>
  <c r="Y15" i="6"/>
  <c r="AB15" i="6" s="1"/>
  <c r="AE15" i="6"/>
  <c r="AI15" i="6" s="1"/>
  <c r="AE11" i="6"/>
  <c r="AI11" i="6" s="1"/>
  <c r="Y11" i="6"/>
  <c r="AB11" i="6" s="1"/>
  <c r="Y7" i="6"/>
  <c r="AB7" i="6" s="1"/>
  <c r="AE7" i="6"/>
  <c r="AI7" i="6" s="1"/>
  <c r="AD50" i="6"/>
  <c r="AH50" i="6" s="1"/>
  <c r="X50" i="6"/>
  <c r="AA50" i="6" s="1"/>
  <c r="O50" i="6"/>
  <c r="AD46" i="6"/>
  <c r="AH46" i="6" s="1"/>
  <c r="O46" i="6"/>
  <c r="X46" i="6"/>
  <c r="AA46" i="6" s="1"/>
  <c r="O42" i="6"/>
  <c r="AD42" i="6"/>
  <c r="AH42" i="6" s="1"/>
  <c r="X42" i="6"/>
  <c r="AA42" i="6" s="1"/>
  <c r="AD38" i="6"/>
  <c r="AH38" i="6" s="1"/>
  <c r="X38" i="6"/>
  <c r="AA38" i="6" s="1"/>
  <c r="AD34" i="6"/>
  <c r="AH34" i="6" s="1"/>
  <c r="X34" i="6"/>
  <c r="AA34" i="6" s="1"/>
  <c r="AD30" i="6"/>
  <c r="AH30" i="6" s="1"/>
  <c r="X30" i="6"/>
  <c r="AA30" i="6" s="1"/>
  <c r="AD26" i="6"/>
  <c r="AH26" i="6" s="1"/>
  <c r="X26" i="6"/>
  <c r="AA26" i="6" s="1"/>
  <c r="AD22" i="6"/>
  <c r="AH22" i="6" s="1"/>
  <c r="X22" i="6"/>
  <c r="AA22" i="6" s="1"/>
  <c r="X18" i="6"/>
  <c r="AA18" i="6" s="1"/>
  <c r="AD18" i="6"/>
  <c r="AH18" i="6" s="1"/>
  <c r="AD14" i="6"/>
  <c r="AH14" i="6" s="1"/>
  <c r="AK15" i="6" s="1"/>
  <c r="AH63" i="6" s="1"/>
  <c r="X14" i="6"/>
  <c r="AA14" i="6" s="1"/>
  <c r="X10" i="6"/>
  <c r="AA10" i="6" s="1"/>
  <c r="AD10" i="6"/>
  <c r="AH10" i="6" s="1"/>
  <c r="P50" i="6"/>
  <c r="S50" i="6" s="1"/>
  <c r="Y50" i="6"/>
  <c r="AB50" i="6" s="1"/>
  <c r="AE50" i="6"/>
  <c r="AI50" i="6" s="1"/>
  <c r="Y46" i="6"/>
  <c r="AB46" i="6" s="1"/>
  <c r="AE46" i="6"/>
  <c r="AI46" i="6" s="1"/>
  <c r="P46" i="6"/>
  <c r="S46" i="6" s="1"/>
  <c r="P42" i="6"/>
  <c r="S42" i="6" s="1"/>
  <c r="AE42" i="6"/>
  <c r="AI42" i="6" s="1"/>
  <c r="Y42" i="6"/>
  <c r="AB42" i="6" s="1"/>
  <c r="AE38" i="6"/>
  <c r="AI38" i="6" s="1"/>
  <c r="Y38" i="6"/>
  <c r="AB38" i="6" s="1"/>
  <c r="AE34" i="6"/>
  <c r="AI34" i="6" s="1"/>
  <c r="Y34" i="6"/>
  <c r="AB34" i="6" s="1"/>
  <c r="AE30" i="6"/>
  <c r="AI30" i="6" s="1"/>
  <c r="Y30" i="6"/>
  <c r="AB30" i="6" s="1"/>
  <c r="Y26" i="6"/>
  <c r="AB26" i="6" s="1"/>
  <c r="AE26" i="6"/>
  <c r="AI26" i="6" s="1"/>
  <c r="Y22" i="6"/>
  <c r="AB22" i="6" s="1"/>
  <c r="AE22" i="6"/>
  <c r="AI22" i="6" s="1"/>
  <c r="AL23" i="6" s="1"/>
  <c r="AL65" i="6" s="1"/>
  <c r="AE18" i="6"/>
  <c r="AI18" i="6" s="1"/>
  <c r="Y18" i="6"/>
  <c r="AB18" i="6" s="1"/>
  <c r="Y14" i="6"/>
  <c r="AB14" i="6" s="1"/>
  <c r="AE14" i="6"/>
  <c r="AI14" i="6" s="1"/>
  <c r="Y10" i="6"/>
  <c r="AB10" i="6" s="1"/>
  <c r="AE10" i="6"/>
  <c r="AI10" i="6" s="1"/>
  <c r="X53" i="6"/>
  <c r="AA53" i="6" s="1"/>
  <c r="O53" i="6"/>
  <c r="R53" i="6" s="1"/>
  <c r="AD53" i="6"/>
  <c r="AH53" i="6" s="1"/>
  <c r="AK53" i="6" s="1"/>
  <c r="AJ96" i="6" s="1"/>
  <c r="AD49" i="6"/>
  <c r="AH49" i="6" s="1"/>
  <c r="O49" i="6"/>
  <c r="R49" i="6" s="1"/>
  <c r="X49" i="6"/>
  <c r="AA49" i="6" s="1"/>
  <c r="O45" i="6"/>
  <c r="R45" i="6" s="1"/>
  <c r="AD45" i="6"/>
  <c r="AH45" i="6" s="1"/>
  <c r="X45" i="6"/>
  <c r="AA45" i="6" s="1"/>
  <c r="AD41" i="6"/>
  <c r="AH41" i="6" s="1"/>
  <c r="X41" i="6"/>
  <c r="AA41" i="6" s="1"/>
  <c r="X37" i="6"/>
  <c r="AA37" i="6" s="1"/>
  <c r="AD37" i="6"/>
  <c r="AH37" i="6" s="1"/>
  <c r="X33" i="6"/>
  <c r="AA33" i="6" s="1"/>
  <c r="AD33" i="6"/>
  <c r="AH33" i="6" s="1"/>
  <c r="X29" i="6"/>
  <c r="AA29" i="6" s="1"/>
  <c r="AD29" i="6"/>
  <c r="AH29" i="6" s="1"/>
  <c r="AD25" i="6"/>
  <c r="AH25" i="6" s="1"/>
  <c r="X25" i="6"/>
  <c r="AA25" i="6" s="1"/>
  <c r="X21" i="6"/>
  <c r="AA21" i="6" s="1"/>
  <c r="AD21" i="6"/>
  <c r="AH21" i="6" s="1"/>
  <c r="X17" i="6"/>
  <c r="AA17" i="6" s="1"/>
  <c r="AD17" i="6"/>
  <c r="AH17" i="6" s="1"/>
  <c r="AD13" i="6"/>
  <c r="AH13" i="6" s="1"/>
  <c r="AK13" i="6" s="1"/>
  <c r="AJ86" i="6" s="1"/>
  <c r="X13" i="6"/>
  <c r="AA13" i="6" s="1"/>
  <c r="X9" i="6"/>
  <c r="AA9" i="6" s="1"/>
  <c r="AD9" i="6"/>
  <c r="AH9" i="6" s="1"/>
  <c r="Y53" i="6"/>
  <c r="AB53" i="6" s="1"/>
  <c r="AE53" i="6"/>
  <c r="AI53" i="6" s="1"/>
  <c r="P53" i="6"/>
  <c r="AE49" i="6"/>
  <c r="AI49" i="6" s="1"/>
  <c r="Y49" i="6"/>
  <c r="AB49" i="6" s="1"/>
  <c r="P49" i="6"/>
  <c r="S49" i="6" s="1"/>
  <c r="P45" i="6"/>
  <c r="S45" i="6" s="1"/>
  <c r="AE45" i="6"/>
  <c r="AI45" i="6" s="1"/>
  <c r="AL45" i="6" s="1"/>
  <c r="AN94" i="6" s="1"/>
  <c r="Y45" i="6"/>
  <c r="AB45" i="6" s="1"/>
  <c r="AE41" i="6"/>
  <c r="AI41" i="6" s="1"/>
  <c r="AL41" i="6" s="1"/>
  <c r="AN93" i="6" s="1"/>
  <c r="Y41" i="6"/>
  <c r="AB41" i="6" s="1"/>
  <c r="Y37" i="6"/>
  <c r="AB37" i="6" s="1"/>
  <c r="AE37" i="6"/>
  <c r="AI37" i="6" s="1"/>
  <c r="AL37" i="6" s="1"/>
  <c r="AN92" i="6" s="1"/>
  <c r="AE33" i="6"/>
  <c r="AI33" i="6" s="1"/>
  <c r="AL33" i="6" s="1"/>
  <c r="AN91" i="6" s="1"/>
  <c r="Y33" i="6"/>
  <c r="AB33" i="6" s="1"/>
  <c r="AE29" i="6"/>
  <c r="AI29" i="6" s="1"/>
  <c r="Y29" i="6"/>
  <c r="AB29" i="6" s="1"/>
  <c r="AE25" i="6"/>
  <c r="AI25" i="6" s="1"/>
  <c r="Y25" i="6"/>
  <c r="AB25" i="6" s="1"/>
  <c r="Y21" i="6"/>
  <c r="AB21" i="6" s="1"/>
  <c r="AE21" i="6"/>
  <c r="AI21" i="6" s="1"/>
  <c r="AL21" i="6" s="1"/>
  <c r="AN88" i="6" s="1"/>
  <c r="Y17" i="6"/>
  <c r="AB17" i="6" s="1"/>
  <c r="AE17" i="6"/>
  <c r="AI17" i="6" s="1"/>
  <c r="AL17" i="6" s="1"/>
  <c r="AN87" i="6" s="1"/>
  <c r="AE13" i="6"/>
  <c r="AI13" i="6" s="1"/>
  <c r="Y13" i="6"/>
  <c r="AB13" i="6" s="1"/>
  <c r="AE9" i="6"/>
  <c r="AI9" i="6" s="1"/>
  <c r="Y9" i="6"/>
  <c r="AB9" i="6" s="1"/>
  <c r="O52" i="6"/>
  <c r="X52" i="6"/>
  <c r="AA52" i="6" s="1"/>
  <c r="AD52" i="6"/>
  <c r="AH52" i="6" s="1"/>
  <c r="AD48" i="6"/>
  <c r="AH48" i="6" s="1"/>
  <c r="AK48" i="6" s="1"/>
  <c r="AI83" i="6" s="1"/>
  <c r="O48" i="6"/>
  <c r="X48" i="6"/>
  <c r="AA48" i="6" s="1"/>
  <c r="O44" i="6"/>
  <c r="AD44" i="6"/>
  <c r="AH44" i="6" s="1"/>
  <c r="X44" i="6"/>
  <c r="X40" i="6"/>
  <c r="AA40" i="6" s="1"/>
  <c r="AD40" i="6"/>
  <c r="AH40" i="6" s="1"/>
  <c r="X36" i="6"/>
  <c r="AA36" i="6" s="1"/>
  <c r="AD36" i="6"/>
  <c r="AH36" i="6" s="1"/>
  <c r="AD32" i="6"/>
  <c r="AH32" i="6" s="1"/>
  <c r="AK32" i="6" s="1"/>
  <c r="AI79" i="6" s="1"/>
  <c r="X32" i="6"/>
  <c r="AA32" i="6" s="1"/>
  <c r="AD28" i="6"/>
  <c r="AH28" i="6" s="1"/>
  <c r="AK28" i="6" s="1"/>
  <c r="AI78" i="6" s="1"/>
  <c r="X28" i="6"/>
  <c r="AA28" i="6" s="1"/>
  <c r="X24" i="6"/>
  <c r="AA24" i="6" s="1"/>
  <c r="AD24" i="6"/>
  <c r="AH24" i="6" s="1"/>
  <c r="AD20" i="6"/>
  <c r="AH20" i="6" s="1"/>
  <c r="X20" i="6"/>
  <c r="AA20" i="6" s="1"/>
  <c r="X16" i="6"/>
  <c r="AA16" i="6" s="1"/>
  <c r="AD16" i="6"/>
  <c r="AH16" i="6" s="1"/>
  <c r="AD12" i="6"/>
  <c r="AH12" i="6" s="1"/>
  <c r="X12" i="6"/>
  <c r="AA12" i="6" s="1"/>
  <c r="AD8" i="6"/>
  <c r="AH8" i="6" s="1"/>
  <c r="X8" i="6"/>
  <c r="AA8" i="6" s="1"/>
  <c r="Y52" i="6"/>
  <c r="AB52" i="6" s="1"/>
  <c r="P52" i="6"/>
  <c r="AE52" i="6"/>
  <c r="AI52" i="6" s="1"/>
  <c r="P48" i="6"/>
  <c r="S48" i="6" s="1"/>
  <c r="V48" i="6" s="1"/>
  <c r="AE48" i="6"/>
  <c r="AI48" i="6" s="1"/>
  <c r="Y48" i="6"/>
  <c r="AB48" i="6" s="1"/>
  <c r="AE44" i="6"/>
  <c r="AI44" i="6" s="1"/>
  <c r="AL44" i="6" s="1"/>
  <c r="AM82" i="6" s="1"/>
  <c r="Y44" i="6"/>
  <c r="AB44" i="6" s="1"/>
  <c r="P44" i="6"/>
  <c r="S44" i="6" s="1"/>
  <c r="V44" i="6" s="1"/>
  <c r="AE40" i="6"/>
  <c r="AI40" i="6" s="1"/>
  <c r="Y40" i="6"/>
  <c r="AB40" i="6" s="1"/>
  <c r="AE36" i="6"/>
  <c r="AI36" i="6" s="1"/>
  <c r="Y36" i="6"/>
  <c r="AB36" i="6" s="1"/>
  <c r="Y32" i="6"/>
  <c r="AB32" i="6" s="1"/>
  <c r="AE32" i="6"/>
  <c r="AI32" i="6" s="1"/>
  <c r="AE28" i="6"/>
  <c r="AI28" i="6" s="1"/>
  <c r="Y28" i="6"/>
  <c r="AB28" i="6" s="1"/>
  <c r="Y24" i="6"/>
  <c r="AB24" i="6" s="1"/>
  <c r="AE24" i="6"/>
  <c r="AI24" i="6" s="1"/>
  <c r="Y20" i="6"/>
  <c r="AB20" i="6" s="1"/>
  <c r="AE20" i="6"/>
  <c r="AI20" i="6" s="1"/>
  <c r="AE16" i="6"/>
  <c r="AI16" i="6" s="1"/>
  <c r="Y16" i="6"/>
  <c r="AB16" i="6" s="1"/>
  <c r="Y12" i="6"/>
  <c r="AB12" i="6" s="1"/>
  <c r="AE12" i="6"/>
  <c r="AI12" i="6" s="1"/>
  <c r="Y8" i="6"/>
  <c r="AB8" i="6" s="1"/>
  <c r="AE8" i="6"/>
  <c r="AI8" i="6" s="1"/>
  <c r="AD6" i="6"/>
  <c r="AH6" i="6" s="1"/>
  <c r="X6" i="6"/>
  <c r="AA6" i="6" s="1"/>
  <c r="Y6" i="6"/>
  <c r="AB6" i="6" s="1"/>
  <c r="AE6" i="6"/>
  <c r="AI6" i="6" s="1"/>
  <c r="P8" i="6"/>
  <c r="S8" i="6" s="1"/>
  <c r="S53" i="6"/>
  <c r="S52" i="6"/>
  <c r="R52" i="6"/>
  <c r="R50" i="6"/>
  <c r="R48" i="6"/>
  <c r="U48" i="6" s="1"/>
  <c r="R46" i="6"/>
  <c r="U49" i="6" s="1"/>
  <c r="R44" i="6"/>
  <c r="R43" i="6"/>
  <c r="R42" i="6"/>
  <c r="P41" i="6"/>
  <c r="S41" i="6" s="1"/>
  <c r="O41" i="6"/>
  <c r="R41" i="6" s="1"/>
  <c r="P40" i="6"/>
  <c r="S40" i="6" s="1"/>
  <c r="V40" i="6" s="1"/>
  <c r="O40" i="6"/>
  <c r="R40" i="6" s="1"/>
  <c r="P39" i="6"/>
  <c r="O39" i="6"/>
  <c r="P38" i="6"/>
  <c r="S38" i="6" s="1"/>
  <c r="V41" i="6" s="1"/>
  <c r="O38" i="6"/>
  <c r="R38" i="6" s="1"/>
  <c r="P37" i="6"/>
  <c r="S37" i="6" s="1"/>
  <c r="O37" i="6"/>
  <c r="R37" i="6" s="1"/>
  <c r="P36" i="6"/>
  <c r="S36" i="6" s="1"/>
  <c r="V36" i="6" s="1"/>
  <c r="O36" i="6"/>
  <c r="R36" i="6" s="1"/>
  <c r="P35" i="6"/>
  <c r="O35" i="6"/>
  <c r="P34" i="6"/>
  <c r="S34" i="6" s="1"/>
  <c r="V37" i="6" s="1"/>
  <c r="O34" i="6"/>
  <c r="R34" i="6" s="1"/>
  <c r="P33" i="6"/>
  <c r="S33" i="6" s="1"/>
  <c r="O33" i="6"/>
  <c r="R33" i="6" s="1"/>
  <c r="P32" i="6"/>
  <c r="S32" i="6" s="1"/>
  <c r="V32" i="6" s="1"/>
  <c r="O32" i="6"/>
  <c r="R32" i="6" s="1"/>
  <c r="P31" i="6"/>
  <c r="O31" i="6"/>
  <c r="P30" i="6"/>
  <c r="S30" i="6" s="1"/>
  <c r="V33" i="6" s="1"/>
  <c r="O30" i="6"/>
  <c r="R30" i="6" s="1"/>
  <c r="P29" i="6"/>
  <c r="S29" i="6" s="1"/>
  <c r="O29" i="6"/>
  <c r="R29" i="6" s="1"/>
  <c r="P28" i="6"/>
  <c r="S28" i="6" s="1"/>
  <c r="V28" i="6" s="1"/>
  <c r="O28" i="6"/>
  <c r="R28" i="6" s="1"/>
  <c r="P27" i="6"/>
  <c r="O27" i="6"/>
  <c r="P26" i="6"/>
  <c r="S26" i="6" s="1"/>
  <c r="V29" i="6" s="1"/>
  <c r="O26" i="6"/>
  <c r="R26" i="6" s="1"/>
  <c r="P25" i="6"/>
  <c r="S25" i="6" s="1"/>
  <c r="O25" i="6"/>
  <c r="R25" i="6" s="1"/>
  <c r="P24" i="6"/>
  <c r="S24" i="6" s="1"/>
  <c r="V24" i="6" s="1"/>
  <c r="O24" i="6"/>
  <c r="R24" i="6" s="1"/>
  <c r="P23" i="6"/>
  <c r="O23" i="6"/>
  <c r="P22" i="6"/>
  <c r="S22" i="6" s="1"/>
  <c r="V25" i="6" s="1"/>
  <c r="O22" i="6"/>
  <c r="R22" i="6" s="1"/>
  <c r="P21" i="6"/>
  <c r="S21" i="6" s="1"/>
  <c r="O21" i="6"/>
  <c r="R21" i="6" s="1"/>
  <c r="P20" i="6"/>
  <c r="S20" i="6" s="1"/>
  <c r="V20" i="6" s="1"/>
  <c r="O20" i="6"/>
  <c r="R20" i="6" s="1"/>
  <c r="P19" i="6"/>
  <c r="O19" i="6"/>
  <c r="P18" i="6"/>
  <c r="S18" i="6" s="1"/>
  <c r="V21" i="6" s="1"/>
  <c r="O18" i="6"/>
  <c r="R18" i="6" s="1"/>
  <c r="P17" i="6"/>
  <c r="S17" i="6" s="1"/>
  <c r="O17" i="6"/>
  <c r="R17" i="6" s="1"/>
  <c r="P16" i="6"/>
  <c r="S16" i="6" s="1"/>
  <c r="V16" i="6" s="1"/>
  <c r="O16" i="6"/>
  <c r="R16" i="6" s="1"/>
  <c r="P15" i="6"/>
  <c r="O15" i="6"/>
  <c r="P14" i="6"/>
  <c r="S14" i="6" s="1"/>
  <c r="V17" i="6" s="1"/>
  <c r="O14" i="6"/>
  <c r="R14" i="6" s="1"/>
  <c r="P13" i="6"/>
  <c r="S13" i="6" s="1"/>
  <c r="O13" i="6"/>
  <c r="R13" i="6" s="1"/>
  <c r="P12" i="6"/>
  <c r="S12" i="6" s="1"/>
  <c r="V12" i="6" s="1"/>
  <c r="O12" i="6"/>
  <c r="R12" i="6" s="1"/>
  <c r="P11" i="6"/>
  <c r="O11" i="6"/>
  <c r="P10" i="6"/>
  <c r="S10" i="6" s="1"/>
  <c r="V13" i="6" s="1"/>
  <c r="O10" i="6"/>
  <c r="R10" i="6" s="1"/>
  <c r="P9" i="6"/>
  <c r="S9" i="6" s="1"/>
  <c r="O9" i="6"/>
  <c r="R9" i="6" s="1"/>
  <c r="O8" i="6"/>
  <c r="R8" i="6" s="1"/>
  <c r="P7" i="6"/>
  <c r="O7" i="6"/>
  <c r="P6" i="6"/>
  <c r="S6" i="6" s="1"/>
  <c r="O6" i="6"/>
  <c r="R6" i="6" s="1"/>
  <c r="R51" i="6" l="1"/>
  <c r="U51" i="6" s="1"/>
  <c r="U72" i="6" s="1"/>
  <c r="AK52" i="6"/>
  <c r="AI84" i="6" s="1"/>
  <c r="AK21" i="6"/>
  <c r="AJ88" i="6" s="1"/>
  <c r="U9" i="6"/>
  <c r="W85" i="6" s="1"/>
  <c r="U44" i="6"/>
  <c r="U13" i="6"/>
  <c r="U12" i="6"/>
  <c r="V74" i="6" s="1"/>
  <c r="U17" i="6"/>
  <c r="W87" i="6" s="1"/>
  <c r="U16" i="6"/>
  <c r="V75" i="6" s="1"/>
  <c r="U21" i="6"/>
  <c r="U20" i="6"/>
  <c r="U25" i="6"/>
  <c r="W89" i="6" s="1"/>
  <c r="U24" i="6"/>
  <c r="V77" i="6" s="1"/>
  <c r="U29" i="6"/>
  <c r="U28" i="6"/>
  <c r="U33" i="6"/>
  <c r="W91" i="6" s="1"/>
  <c r="U32" i="6"/>
  <c r="V79" i="6" s="1"/>
  <c r="U37" i="6"/>
  <c r="U36" i="6"/>
  <c r="U41" i="6"/>
  <c r="U40" i="6"/>
  <c r="V81" i="6" s="1"/>
  <c r="U45" i="6"/>
  <c r="AK16" i="6"/>
  <c r="AI75" i="6" s="1"/>
  <c r="AK24" i="6"/>
  <c r="AI77" i="6" s="1"/>
  <c r="AK40" i="6"/>
  <c r="AI81" i="6" s="1"/>
  <c r="V45" i="6"/>
  <c r="R15" i="6"/>
  <c r="U15" i="6" s="1"/>
  <c r="U63" i="6" s="1"/>
  <c r="AN8" i="6"/>
  <c r="R19" i="6"/>
  <c r="U19" i="6" s="1"/>
  <c r="AN9" i="6"/>
  <c r="R23" i="6"/>
  <c r="U23" i="6" s="1"/>
  <c r="U65" i="6" s="1"/>
  <c r="AN10" i="6"/>
  <c r="R27" i="6"/>
  <c r="U27" i="6" s="1"/>
  <c r="AN11" i="6"/>
  <c r="R31" i="6"/>
  <c r="U31" i="6" s="1"/>
  <c r="U67" i="6" s="1"/>
  <c r="AN12" i="6"/>
  <c r="R35" i="6"/>
  <c r="U35" i="6" s="1"/>
  <c r="AN13" i="6"/>
  <c r="R39" i="6"/>
  <c r="U39" i="6" s="1"/>
  <c r="U69" i="6" s="1"/>
  <c r="AN14" i="6"/>
  <c r="U43" i="6"/>
  <c r="U53" i="6"/>
  <c r="AL24" i="6"/>
  <c r="AM77" i="6" s="1"/>
  <c r="AL52" i="6"/>
  <c r="AM84" i="6" s="1"/>
  <c r="AK45" i="6"/>
  <c r="AJ94" i="6" s="1"/>
  <c r="AK49" i="6"/>
  <c r="AJ95" i="6" s="1"/>
  <c r="S51" i="6"/>
  <c r="V51" i="6" s="1"/>
  <c r="Y72" i="6" s="1"/>
  <c r="AO17" i="6"/>
  <c r="AK35" i="6"/>
  <c r="AH68" i="6" s="1"/>
  <c r="S7" i="6"/>
  <c r="V7" i="6" s="1"/>
  <c r="Y61" i="6" s="1"/>
  <c r="AO6" i="6"/>
  <c r="R11" i="6"/>
  <c r="U11" i="6" s="1"/>
  <c r="U62" i="6" s="1"/>
  <c r="AN7" i="6"/>
  <c r="V52" i="6"/>
  <c r="R7" i="6"/>
  <c r="U7" i="6" s="1"/>
  <c r="U61" i="6" s="1"/>
  <c r="AN6" i="6"/>
  <c r="V9" i="6"/>
  <c r="S11" i="6"/>
  <c r="V11" i="6" s="1"/>
  <c r="Y62" i="6" s="1"/>
  <c r="AO7" i="6"/>
  <c r="S15" i="6"/>
  <c r="V15" i="6" s="1"/>
  <c r="Y63" i="6" s="1"/>
  <c r="AO8" i="6"/>
  <c r="S19" i="6"/>
  <c r="V19" i="6" s="1"/>
  <c r="Y64" i="6" s="1"/>
  <c r="AO9" i="6"/>
  <c r="S23" i="6"/>
  <c r="V23" i="6" s="1"/>
  <c r="Y65" i="6" s="1"/>
  <c r="AO10" i="6"/>
  <c r="S27" i="6"/>
  <c r="V27" i="6" s="1"/>
  <c r="Y66" i="6" s="1"/>
  <c r="AO11" i="6"/>
  <c r="S31" i="6"/>
  <c r="V31" i="6" s="1"/>
  <c r="Y67" i="6" s="1"/>
  <c r="AO12" i="6"/>
  <c r="S35" i="6"/>
  <c r="V35" i="6" s="1"/>
  <c r="AO13" i="6"/>
  <c r="S39" i="6"/>
  <c r="V39" i="6" s="1"/>
  <c r="Y69" i="6" s="1"/>
  <c r="AO14" i="6"/>
  <c r="S43" i="6"/>
  <c r="V43" i="6" s="1"/>
  <c r="Y70" i="6" s="1"/>
  <c r="V53" i="6"/>
  <c r="AL16" i="6"/>
  <c r="AM75" i="6" s="1"/>
  <c r="AK36" i="6"/>
  <c r="AI80" i="6" s="1"/>
  <c r="S47" i="6"/>
  <c r="V47" i="6" s="1"/>
  <c r="AO16" i="6"/>
  <c r="U8" i="6"/>
  <c r="V73" i="6" s="1"/>
  <c r="U52" i="6"/>
  <c r="V8" i="6"/>
  <c r="AL25" i="6"/>
  <c r="AN89" i="6" s="1"/>
  <c r="AL53" i="6"/>
  <c r="AN96" i="6" s="1"/>
  <c r="AL32" i="6"/>
  <c r="AM79" i="6" s="1"/>
  <c r="V49" i="6"/>
  <c r="AA95" i="6" s="1"/>
  <c r="AL51" i="6"/>
  <c r="AL72" i="6" s="1"/>
  <c r="AK27" i="6"/>
  <c r="AH66" i="6" s="1"/>
  <c r="R47" i="6"/>
  <c r="U47" i="6" s="1"/>
  <c r="AN16" i="6"/>
  <c r="AL31" i="6"/>
  <c r="AL67" i="6" s="1"/>
  <c r="AL28" i="6"/>
  <c r="AM78" i="6" s="1"/>
  <c r="AL47" i="6"/>
  <c r="AL71" i="6" s="1"/>
  <c r="AL40" i="6"/>
  <c r="AM81" i="6" s="1"/>
  <c r="AL13" i="6"/>
  <c r="AN86" i="6" s="1"/>
  <c r="AL29" i="6"/>
  <c r="AN90" i="6" s="1"/>
  <c r="AL49" i="6"/>
  <c r="AN95" i="6" s="1"/>
  <c r="AK17" i="6"/>
  <c r="AJ87" i="6" s="1"/>
  <c r="AK33" i="6"/>
  <c r="AJ91" i="6" s="1"/>
  <c r="AL36" i="6"/>
  <c r="AM80" i="6" s="1"/>
  <c r="AK11" i="6"/>
  <c r="AH62" i="6" s="1"/>
  <c r="AL11" i="6"/>
  <c r="AL62" i="6" s="1"/>
  <c r="AL27" i="6"/>
  <c r="AL66" i="6" s="1"/>
  <c r="AL35" i="6"/>
  <c r="AL68" i="6" s="1"/>
  <c r="AL43" i="6"/>
  <c r="AL70" i="6" s="1"/>
  <c r="AK23" i="6"/>
  <c r="AH65" i="6" s="1"/>
  <c r="AL12" i="6"/>
  <c r="AM74" i="6" s="1"/>
  <c r="AL20" i="6"/>
  <c r="AM76" i="6" s="1"/>
  <c r="AL48" i="6"/>
  <c r="AM83" i="6" s="1"/>
  <c r="AK12" i="6"/>
  <c r="AI74" i="6" s="1"/>
  <c r="AK20" i="6"/>
  <c r="AI76" i="6" s="1"/>
  <c r="AK25" i="6"/>
  <c r="AJ89" i="6" s="1"/>
  <c r="AK41" i="6"/>
  <c r="AJ93" i="6" s="1"/>
  <c r="AK29" i="6"/>
  <c r="AJ90" i="6" s="1"/>
  <c r="AK37" i="6"/>
  <c r="AJ92" i="6" s="1"/>
  <c r="AL15" i="6"/>
  <c r="AL63" i="6" s="1"/>
  <c r="AL39" i="6"/>
  <c r="AL69" i="6" s="1"/>
  <c r="AK31" i="6"/>
  <c r="AH67" i="6" s="1"/>
  <c r="AK39" i="6"/>
  <c r="AH69" i="6" s="1"/>
  <c r="AL9" i="6"/>
  <c r="AN85" i="6" s="1"/>
  <c r="AL7" i="6"/>
  <c r="AL61" i="6" s="1"/>
  <c r="AL8" i="6"/>
  <c r="AM73" i="6" s="1"/>
  <c r="AK7" i="6"/>
  <c r="AH61" i="6" s="1"/>
  <c r="AK9" i="6"/>
  <c r="AJ85" i="6" s="1"/>
  <c r="AK8" i="6"/>
  <c r="AI73" i="6" s="1"/>
  <c r="V84" i="6"/>
  <c r="AA96" i="6"/>
  <c r="Z84" i="6"/>
  <c r="U71" i="6"/>
  <c r="Z82" i="6"/>
  <c r="AA94" i="6"/>
  <c r="U70" i="6"/>
  <c r="V82" i="6"/>
  <c r="W94" i="6"/>
  <c r="AA93" i="6"/>
  <c r="Z81" i="6"/>
  <c r="V80" i="6"/>
  <c r="Y68" i="6"/>
  <c r="Z80" i="6"/>
  <c r="AA92" i="6"/>
  <c r="U68" i="6"/>
  <c r="AA91" i="6"/>
  <c r="Z78" i="6"/>
  <c r="AA90" i="6"/>
  <c r="W90" i="6"/>
  <c r="U66" i="6"/>
  <c r="V78" i="6"/>
  <c r="AA89" i="6"/>
  <c r="Z77" i="6"/>
  <c r="V76" i="6"/>
  <c r="AA88" i="6"/>
  <c r="Z76" i="6"/>
  <c r="U64" i="6"/>
  <c r="AA87" i="6"/>
  <c r="Z74" i="6"/>
  <c r="AA86" i="6"/>
  <c r="W86" i="6"/>
  <c r="Z73" i="6"/>
  <c r="AA85" i="6"/>
  <c r="Z75" i="6"/>
  <c r="Z83" i="6"/>
  <c r="Z79" i="6"/>
  <c r="W95" i="6"/>
  <c r="W92" i="6"/>
  <c r="V83" i="6"/>
  <c r="W88" i="6"/>
  <c r="Y71" i="6"/>
  <c r="W96" i="6"/>
  <c r="W93" i="6"/>
  <c r="AN20" i="6" l="1"/>
  <c r="AN19" i="6"/>
  <c r="AO20" i="6"/>
  <c r="AO19" i="6"/>
  <c r="C5" i="4"/>
  <c r="C6" i="4"/>
  <c r="C7" i="4"/>
  <c r="C8" i="4"/>
  <c r="C9" i="4"/>
  <c r="C10" i="4"/>
  <c r="C11" i="4"/>
  <c r="C4" i="4"/>
  <c r="N8" i="8" l="1"/>
  <c r="N13" i="8"/>
  <c r="N7" i="8"/>
  <c r="N10" i="8"/>
  <c r="N9" i="8"/>
  <c r="N12" i="8"/>
  <c r="N6" i="8"/>
  <c r="N11" i="8"/>
  <c r="N3" i="8"/>
  <c r="N5" i="8"/>
  <c r="N14" i="8"/>
  <c r="N17" i="8" l="1"/>
</calcChain>
</file>

<file path=xl/comments1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sharedStrings.xml><?xml version="1.0" encoding="utf-8"?>
<sst xmlns="http://schemas.openxmlformats.org/spreadsheetml/2006/main" count="2031" uniqueCount="102">
  <si>
    <t>(A) HYMOD: Tambo River</t>
  </si>
  <si>
    <t>(B) SIXPAR: Tambo River</t>
  </si>
  <si>
    <t>(C) SIMHYD: Tambo River</t>
  </si>
  <si>
    <t>(D) FUSE: Tambo River</t>
  </si>
  <si>
    <t>(E) HYMOD: Bass River</t>
  </si>
  <si>
    <t>(F) SIXPAR: Bass River</t>
  </si>
  <si>
    <t>(G) SIMHYD: Bass River</t>
  </si>
  <si>
    <t>(H) FUSE: Bass River</t>
  </si>
  <si>
    <t>(I) HYMOD: Coopers Creek</t>
  </si>
  <si>
    <t>(J) SIXPAR: Coopers Creek</t>
  </si>
  <si>
    <t>(K) SIMHYD: Coopers Creek</t>
  </si>
  <si>
    <t>(L) FUSE: Coopers Creek</t>
  </si>
  <si>
    <t>T-reliability</t>
  </si>
  <si>
    <t>G-reliability</t>
  </si>
  <si>
    <t>Cost</t>
  </si>
  <si>
    <t>GN</t>
  </si>
  <si>
    <t>GN+LSS</t>
  </si>
  <si>
    <t>GN+LSS+BSP</t>
  </si>
  <si>
    <t>RGN</t>
  </si>
  <si>
    <t>LM-PEST</t>
  </si>
  <si>
    <t>SCE</t>
  </si>
  <si>
    <t>DDS</t>
  </si>
  <si>
    <t>n</t>
  </si>
  <si>
    <t>Rn</t>
  </si>
  <si>
    <t>Model</t>
  </si>
  <si>
    <t>Catchment</t>
  </si>
  <si>
    <t>Method</t>
  </si>
  <si>
    <t>Tambo River</t>
  </si>
  <si>
    <t>Bass River</t>
  </si>
  <si>
    <t>Coopers Creek</t>
  </si>
  <si>
    <t>SIXPAR</t>
  </si>
  <si>
    <t>SIMHYD</t>
  </si>
  <si>
    <t>FUSE</t>
  </si>
  <si>
    <t>HYMOD</t>
  </si>
  <si>
    <t>alpha</t>
  </si>
  <si>
    <t>Cost (median OF calls)</t>
  </si>
  <si>
    <t>maxR</t>
  </si>
  <si>
    <t>minR</t>
  </si>
  <si>
    <t>N_RG</t>
  </si>
  <si>
    <t>N_RT</t>
  </si>
  <si>
    <t>Tcost_RG</t>
  </si>
  <si>
    <t>Tcost_RT</t>
  </si>
  <si>
    <t>facUP_RG</t>
  </si>
  <si>
    <t>facUP_RT</t>
  </si>
  <si>
    <t>-</t>
  </si>
  <si>
    <t>Cost (avg OF calls)</t>
  </si>
  <si>
    <t xml:space="preserve">T-reliab, % </t>
  </si>
  <si>
    <t>G-reliab, %</t>
  </si>
  <si>
    <t>Speed-up factor,</t>
  </si>
  <si>
    <t>&gt;1 : RGN better</t>
  </si>
  <si>
    <t>Reliab_G</t>
  </si>
  <si>
    <t>Reliab_T</t>
  </si>
  <si>
    <t>RGN / LM</t>
  </si>
  <si>
    <t>RGN / SCE</t>
  </si>
  <si>
    <t>RGN/DDS</t>
  </si>
  <si>
    <t>LSS</t>
  </si>
  <si>
    <t>BSP</t>
  </si>
  <si>
    <t>RGN / GN</t>
  </si>
  <si>
    <t>CV of cost</t>
  </si>
  <si>
    <t>Std Cost</t>
  </si>
  <si>
    <t>Nms</t>
  </si>
  <si>
    <t>Nms_FUSE</t>
  </si>
  <si>
    <t>sdev_RG</t>
  </si>
  <si>
    <t>sdev_RT</t>
  </si>
  <si>
    <t>CV_RG</t>
  </si>
  <si>
    <t>CV_RT</t>
  </si>
  <si>
    <t>nUsefulG</t>
  </si>
  <si>
    <t>nUsefulT</t>
  </si>
  <si>
    <t>costTotal</t>
  </si>
  <si>
    <t>effUp_RG</t>
  </si>
  <si>
    <t>effUp_RT</t>
  </si>
  <si>
    <t>nObj/Opt_G</t>
  </si>
  <si>
    <t>nObj/Opt_T</t>
  </si>
  <si>
    <t>RGN / + LSS</t>
  </si>
  <si>
    <t>RGN / +BSP</t>
  </si>
  <si>
    <t>LSS / GN</t>
  </si>
  <si>
    <t>BSP / LSS</t>
  </si>
  <si>
    <t>RGN/BSP</t>
  </si>
  <si>
    <t>GN/SCE</t>
  </si>
  <si>
    <t>LM/SCE</t>
  </si>
  <si>
    <t>R-G</t>
  </si>
  <si>
    <t>R-T</t>
  </si>
  <si>
    <t>safeguard</t>
  </si>
  <si>
    <t>N_RG_ceiling</t>
  </si>
  <si>
    <t>N_RT_ceiling</t>
  </si>
  <si>
    <t>Cx_RG</t>
  </si>
  <si>
    <t>Cx_RT</t>
  </si>
  <si>
    <t>Mx_RG</t>
  </si>
  <si>
    <t>Mx_RT</t>
  </si>
  <si>
    <t>Efficiency ratio factor (based on RGN),</t>
  </si>
  <si>
    <t>facUP_RG, LM/SCE</t>
  </si>
  <si>
    <t>facUP_RT, LM/SCE</t>
  </si>
  <si>
    <t>Excel sheet for calculating the Mx, Cx, and efficiency with pre-evaluated reliability</t>
  </si>
  <si>
    <t>%</t>
  </si>
  <si>
    <t>% Programmer: Youwei Qin, Dmitri Kavetski, George Kuczera</t>
  </si>
  <si>
    <t>% Created: 7 July 2018 at Suzhou, China</t>
  </si>
  <si>
    <t>% Last modified 7 July 2018</t>
  </si>
  <si>
    <t>% Reference</t>
  </si>
  <si>
    <t>% Purpose: Demonstrate computation of Mx, Cx and Eff</t>
  </si>
  <si>
    <t xml:space="preserve">%                 The fast and the robust: Trade-offs between optimization robustness and cost in the calibration of environmental models， </t>
  </si>
  <si>
    <t>%                Water Resources Research, in review</t>
  </si>
  <si>
    <t>% * Kavetski2018: Dmitri Kavetski, Youwei Qin, George Kuczera (2018),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</si>
</sst>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0000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0" fillId="2" borderId="0" xfId="0" applyFill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9" fontId="0" fillId="0" borderId="0" xfId="1" applyFont="1"/>
    <xf numFmtId="9" fontId="1" fillId="0" borderId="3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6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166" fontId="0" fillId="3" borderId="0" xfId="0" applyNumberFormat="1" applyFill="1"/>
    <xf numFmtId="0" fontId="6" fillId="0" borderId="0" xfId="0" applyFont="1"/>
    <xf numFmtId="167" fontId="6" fillId="0" borderId="0" xfId="0" applyNumberFormat="1" applyFont="1"/>
    <xf numFmtId="0" fontId="6" fillId="2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164" fontId="6" fillId="0" borderId="0" xfId="0" applyNumberFormat="1" applyFont="1"/>
    <xf numFmtId="166" fontId="6" fillId="3" borderId="0" xfId="0" applyNumberFormat="1" applyFont="1" applyFill="1"/>
    <xf numFmtId="166" fontId="6" fillId="2" borderId="0" xfId="0" applyNumberFormat="1" applyFont="1" applyFill="1"/>
    <xf numFmtId="166" fontId="6" fillId="0" borderId="0" xfId="0" applyNumberFormat="1" applyFont="1"/>
    <xf numFmtId="1" fontId="8" fillId="0" borderId="0" xfId="0" applyNumberFormat="1" applyFont="1"/>
    <xf numFmtId="9" fontId="6" fillId="0" borderId="0" xfId="1" applyFont="1"/>
    <xf numFmtId="1" fontId="6" fillId="0" borderId="0" xfId="0" applyNumberFormat="1" applyFont="1"/>
    <xf numFmtId="164" fontId="9" fillId="0" borderId="0" xfId="0" applyNumberFormat="1" applyFont="1"/>
    <xf numFmtId="0" fontId="7" fillId="0" borderId="4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7" fillId="0" borderId="4" xfId="1" applyFont="1" applyBorder="1" applyAlignment="1">
      <alignment horizontal="center" vertical="center" wrapText="1"/>
    </xf>
    <xf numFmtId="168" fontId="9" fillId="0" borderId="0" xfId="0" applyNumberFormat="1" applyFont="1"/>
    <xf numFmtId="0" fontId="6" fillId="0" borderId="0" xfId="0" applyFont="1" applyAlignment="1"/>
    <xf numFmtId="0" fontId="8" fillId="0" borderId="0" xfId="0" applyFont="1"/>
    <xf numFmtId="0" fontId="10" fillId="0" borderId="0" xfId="0" applyFont="1"/>
    <xf numFmtId="0" fontId="11" fillId="0" borderId="0" xfId="0" applyFont="1"/>
    <xf numFmtId="1" fontId="10" fillId="0" borderId="0" xfId="0" applyNumberFormat="1" applyFont="1"/>
    <xf numFmtId="2" fontId="10" fillId="0" borderId="0" xfId="0" applyNumberFormat="1" applyFont="1"/>
    <xf numFmtId="164" fontId="10" fillId="0" borderId="0" xfId="0" applyNumberFormat="1" applyFont="1"/>
    <xf numFmtId="0" fontId="12" fillId="0" borderId="3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" fontId="6" fillId="3" borderId="0" xfId="0" applyNumberFormat="1" applyFont="1" applyFill="1"/>
    <xf numFmtId="1" fontId="6" fillId="2" borderId="0" xfId="0" applyNumberFormat="1" applyFont="1" applyFill="1"/>
    <xf numFmtId="2" fontId="6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Reliability curve for RGN, FUSE Tambo</a:t>
            </a:r>
          </a:p>
        </c:rich>
      </c:tx>
      <c:layout>
        <c:manualLayout>
          <c:xMode val="edge"/>
          <c:yMode val="edge"/>
          <c:x val="0.21706933508311457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6.9861111111111124E-2"/>
          <c:w val="0.79332174103237096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'gak1'!$B$3:$B$11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'gak1'!$C$3:$C$11</c:f>
              <c:numCache>
                <c:formatCode>0.0000</c:formatCode>
                <c:ptCount val="9"/>
                <c:pt idx="0" formatCode="0.000">
                  <c:v>0.82</c:v>
                </c:pt>
                <c:pt idx="1">
                  <c:v>0.96760000000000002</c:v>
                </c:pt>
                <c:pt idx="2">
                  <c:v>0.99416799999999994</c:v>
                </c:pt>
                <c:pt idx="3">
                  <c:v>0.99895023999999999</c:v>
                </c:pt>
                <c:pt idx="4">
                  <c:v>0.99981104320000003</c:v>
                </c:pt>
                <c:pt idx="5">
                  <c:v>0.99999996429532778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D0-497C-92FE-EE07254C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7128"/>
        <c:axId val="407007520"/>
      </c:scatterChart>
      <c:valAx>
        <c:axId val="407007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multistarts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7520"/>
        <c:crosses val="autoZero"/>
        <c:crossBetween val="midCat"/>
      </c:valAx>
      <c:valAx>
        <c:axId val="4070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'speedUp_bench_95%_toOne'!$U$61:$U$72</c:f>
              <c:numCache>
                <c:formatCode>0.0</c:formatCode>
                <c:ptCount val="12"/>
                <c:pt idx="0">
                  <c:v>3.8394197697725048</c:v>
                </c:pt>
                <c:pt idx="1">
                  <c:v>1.0505796729172041</c:v>
                </c:pt>
                <c:pt idx="2">
                  <c:v>3.0871524525072029</c:v>
                </c:pt>
                <c:pt idx="3">
                  <c:v>103.69920187086697</c:v>
                </c:pt>
                <c:pt idx="4">
                  <c:v>984.08777301270925</c:v>
                </c:pt>
                <c:pt idx="5">
                  <c:v>15.821988938827253</c:v>
                </c:pt>
                <c:pt idx="6">
                  <c:v>0.33415036928140757</c:v>
                </c:pt>
                <c:pt idx="7">
                  <c:v>2.5805205724161593</c:v>
                </c:pt>
                <c:pt idx="8">
                  <c:v>2.252954166285476</c:v>
                </c:pt>
                <c:pt idx="9">
                  <c:v>8.6563998785978296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9-4FF1-A5CE-D35981A7B4AB}"/>
            </c:ext>
          </c:extLst>
        </c:ser>
        <c:ser>
          <c:idx val="1"/>
          <c:order val="1"/>
          <c:tx>
            <c:strRef>
              <c:f>'speedUp_bench_95%_toOne'!$V$60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6.5347974767699846</c:v>
                </c:pt>
                <c:pt idx="4">
                  <c:v>3.206256715402203</c:v>
                </c:pt>
                <c:pt idx="5">
                  <c:v>8.4309926490281786</c:v>
                </c:pt>
                <c:pt idx="6">
                  <c:v>2.2900486294622153</c:v>
                </c:pt>
                <c:pt idx="7">
                  <c:v>7.7290634897805282</c:v>
                </c:pt>
                <c:pt idx="8">
                  <c:v>23.67296786389414</c:v>
                </c:pt>
                <c:pt idx="9">
                  <c:v>1482.6984502918481</c:v>
                </c:pt>
                <c:pt idx="10">
                  <c:v>1487.796880557614</c:v>
                </c:pt>
                <c:pt idx="11">
                  <c:v>22.703669199594891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9-4FF1-A5CE-D35981A7B4AB}"/>
            </c:ext>
          </c:extLst>
        </c:ser>
        <c:ser>
          <c:idx val="2"/>
          <c:order val="2"/>
          <c:tx>
            <c:strRef>
              <c:f>'speedUp_bench_95%_toOne'!$W$60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25.554217470685401</c:v>
                </c:pt>
                <c:pt idx="2">
                  <c:v>33.848998578265977</c:v>
                </c:pt>
                <c:pt idx="3">
                  <c:v>174.28437289221341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12.536658583924199</c:v>
                </c:pt>
                <c:pt idx="8">
                  <c:v>10.151330720621214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D9-4FF1-A5CE-D35981A7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2152"/>
        <c:axId val="407966072"/>
      </c:scatterChart>
      <c:valAx>
        <c:axId val="407962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6072"/>
        <c:crosses val="autoZero"/>
        <c:crossBetween val="midCat"/>
        <c:majorUnit val="1"/>
      </c:valAx>
      <c:valAx>
        <c:axId val="407966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6-43D7-983C-A1FCDAB01129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B6-43D7-983C-A1FCDAB01129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B6-43D7-983C-A1FCDAB0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8368"/>
        <c:axId val="468018760"/>
      </c:scatterChart>
      <c:valAx>
        <c:axId val="468018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8760"/>
        <c:crosses val="autoZero"/>
        <c:crossBetween val="midCat"/>
        <c:majorUnit val="1"/>
      </c:valAx>
      <c:valAx>
        <c:axId val="468018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B-46B8-849C-CEB43C7E25FB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9B-46B8-849C-CEB43C7E25FB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9B-46B8-849C-CEB43C7E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9544"/>
        <c:axId val="468019936"/>
      </c:scatterChart>
      <c:valAx>
        <c:axId val="468019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9936"/>
        <c:crosses val="autoZero"/>
        <c:crossBetween val="midCat"/>
        <c:majorUnit val="1"/>
      </c:valAx>
      <c:valAx>
        <c:axId val="468019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E-46D6-8E53-13294F676BAA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6E-46D6-8E53-13294F676BAA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6E-46D6-8E53-13294F67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0720"/>
        <c:axId val="468021112"/>
      </c:scatterChart>
      <c:valAx>
        <c:axId val="468020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1112"/>
        <c:crosses val="autoZero"/>
        <c:crossBetween val="midCat"/>
        <c:majorUnit val="1"/>
      </c:valAx>
      <c:valAx>
        <c:axId val="468021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D4-49F4-AED5-7FC7122C794A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D4-49F4-AED5-7FC7122C794A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D4-49F4-AED5-7FC7122C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1896"/>
        <c:axId val="468022288"/>
      </c:scatterChart>
      <c:valAx>
        <c:axId val="468021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2288"/>
        <c:crosses val="autoZero"/>
        <c:crossBetween val="midCat"/>
        <c:majorUnit val="1"/>
      </c:valAx>
      <c:valAx>
        <c:axId val="46802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'speedUp_bench_90%_toNearest'!$U$61:$U$63</c:f>
              <c:numCache>
                <c:formatCode>0.0</c:formatCode>
                <c:ptCount val="3"/>
                <c:pt idx="0">
                  <c:v>3.9528432732316228</c:v>
                </c:pt>
                <c:pt idx="1">
                  <c:v>0.56441717791411039</c:v>
                </c:pt>
                <c:pt idx="2">
                  <c:v>2.2053571428571428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4-4612-BF2A-D3E3033DFE8C}"/>
            </c:ext>
          </c:extLst>
        </c:ser>
        <c:ser>
          <c:idx val="1"/>
          <c:order val="1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919.36111111111109</c:v>
                </c:pt>
                <c:pt idx="2">
                  <c:v>20.669983416252073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A4-4612-BF2A-D3E3033DFE8C}"/>
            </c:ext>
          </c:extLst>
        </c:ser>
        <c:ser>
          <c:idx val="2"/>
          <c:order val="2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'speedUp_bench_90%_toNearest'!$U$67:$U$69</c:f>
              <c:numCache>
                <c:formatCode>0.0</c:formatCode>
                <c:ptCount val="3"/>
                <c:pt idx="0">
                  <c:v>0.3428398058252427</c:v>
                </c:pt>
                <c:pt idx="1">
                  <c:v>2.2840136054421767</c:v>
                </c:pt>
                <c:pt idx="2">
                  <c:v>1.6559546313799622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A4-4612-BF2A-D3E3033DFE8C}"/>
            </c:ext>
          </c:extLst>
        </c:ser>
        <c:ser>
          <c:idx val="3"/>
          <c:order val="3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'speedUp_bench_90%_toNearest'!$U$70:$U$72</c:f>
              <c:numCache>
                <c:formatCode>0.0</c:formatCode>
                <c:ptCount val="3"/>
                <c:pt idx="0">
                  <c:v>8.6113360323886639</c:v>
                </c:pt>
                <c:pt idx="1">
                  <c:v>13.262013038638893</c:v>
                </c:pt>
                <c:pt idx="2">
                  <c:v>21.035714285714285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A4-4612-BF2A-D3E3033DFE8C}"/>
            </c:ext>
          </c:extLst>
        </c:ser>
        <c:ser>
          <c:idx val="4"/>
          <c:order val="4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A4-4612-BF2A-D3E3033DFE8C}"/>
            </c:ext>
          </c:extLst>
        </c:ser>
        <c:ser>
          <c:idx val="5"/>
          <c:order val="5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'speedUp_bench_90%_toNearest'!$V$76:$V$78</c:f>
              <c:numCache>
                <c:formatCode>0.0</c:formatCode>
                <c:ptCount val="3"/>
                <c:pt idx="0">
                  <c:v>7.4757525083612038</c:v>
                </c:pt>
                <c:pt idx="1">
                  <c:v>3.8969907407407409</c:v>
                </c:pt>
                <c:pt idx="2">
                  <c:v>14.253731343283581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A4-4612-BF2A-D3E3033DFE8C}"/>
            </c:ext>
          </c:extLst>
        </c:ser>
        <c:ser>
          <c:idx val="6"/>
          <c:order val="6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'speedUp_bench_90%_toNearest'!$V$79:$V$81</c:f>
              <c:numCache>
                <c:formatCode>0.0</c:formatCode>
                <c:ptCount val="3"/>
                <c:pt idx="0">
                  <c:v>2.847997572815534</c:v>
                </c:pt>
                <c:pt idx="1">
                  <c:v>4.9808673469387754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0A4-4612-BF2A-D3E3033DFE8C}"/>
            </c:ext>
          </c:extLst>
        </c:ser>
        <c:ser>
          <c:idx val="7"/>
          <c:order val="7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'speedUp_bench_90%_toNearest'!$V$82:$V$84</c:f>
              <c:numCache>
                <c:formatCode>0.0</c:formatCode>
                <c:ptCount val="3"/>
                <c:pt idx="0">
                  <c:v>1474.9797570850203</c:v>
                </c:pt>
                <c:pt idx="1">
                  <c:v>1480.0516457306408</c:v>
                </c:pt>
                <c:pt idx="2">
                  <c:v>22.459309895833332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0A4-4612-BF2A-D3E3033DFE8C}"/>
            </c:ext>
          </c:extLst>
        </c:ser>
        <c:ser>
          <c:idx val="8"/>
          <c:order val="8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'speedUp_bench_90%_toNearest'!$W$85:$W$87</c:f>
              <c:numCache>
                <c:formatCode>0.0</c:formatCode>
                <c:ptCount val="3"/>
                <c:pt idx="0">
                  <c:v>8.8765603328710121</c:v>
                </c:pt>
                <c:pt idx="1">
                  <c:v>19.631901840490798</c:v>
                </c:pt>
                <c:pt idx="2">
                  <c:v>26.19047619047619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0A4-4612-BF2A-D3E3033DFE8C}"/>
            </c:ext>
          </c:extLst>
        </c:ser>
        <c:ser>
          <c:idx val="9"/>
          <c:order val="9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35.185185185185183</c:v>
                </c:pt>
                <c:pt idx="2">
                  <c:v>15.920398009950249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0A4-4612-BF2A-D3E3033DFE8C}"/>
            </c:ext>
          </c:extLst>
        </c:ser>
        <c:ser>
          <c:idx val="10"/>
          <c:order val="10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'speedUp_bench_90%_toNearest'!$W$91:$W$93</c:f>
              <c:numCache>
                <c:formatCode>0.0</c:formatCode>
                <c:ptCount val="3"/>
                <c:pt idx="0">
                  <c:v>1.941747572815534</c:v>
                </c:pt>
                <c:pt idx="1">
                  <c:v>10.884353741496598</c:v>
                </c:pt>
                <c:pt idx="2">
                  <c:v>7.5614366729678641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0A4-4612-BF2A-D3E3033DFE8C}"/>
            </c:ext>
          </c:extLst>
        </c:ser>
        <c:ser>
          <c:idx val="11"/>
          <c:order val="11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'speedUp_bench_90%_toNearest'!$W$94:$W$96</c:f>
              <c:numCache>
                <c:formatCode>0.0</c:formatCode>
                <c:ptCount val="3"/>
                <c:pt idx="0">
                  <c:v>30.364372469635626</c:v>
                </c:pt>
                <c:pt idx="1">
                  <c:v>45.794243917951981</c:v>
                </c:pt>
                <c:pt idx="2">
                  <c:v>89.285714285714292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0A4-4612-BF2A-D3E3033D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3072"/>
        <c:axId val="468023464"/>
      </c:scatterChart>
      <c:valAx>
        <c:axId val="4680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3464"/>
        <c:crosses val="autoZero"/>
        <c:crossBetween val="midCat"/>
        <c:majorUnit val="1"/>
      </c:valAx>
      <c:valAx>
        <c:axId val="468023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'speedUp_bench_90%_toNearest'!$Y$61:$Y$63</c:f>
              <c:numCache>
                <c:formatCode>0.0</c:formatCode>
                <c:ptCount val="3"/>
                <c:pt idx="0">
                  <c:v>0.41608876560332869</c:v>
                </c:pt>
                <c:pt idx="1">
                  <c:v>0.56441717791411039</c:v>
                </c:pt>
                <c:pt idx="2">
                  <c:v>2.2053571428571428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8F-48B6-8EC9-8413FFAD2010}"/>
            </c:ext>
          </c:extLst>
        </c:ser>
        <c:ser>
          <c:idx val="1"/>
          <c:order val="1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'speedUp_bench_90%_toNearest'!$Y$64:$Y$66</c:f>
              <c:numCache>
                <c:formatCode>0.0</c:formatCode>
                <c:ptCount val="3"/>
                <c:pt idx="0">
                  <c:v>25.471571906354516</c:v>
                </c:pt>
                <c:pt idx="1">
                  <c:v>262.26388888888891</c:v>
                </c:pt>
                <c:pt idx="2">
                  <c:v>15.230514096185738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8F-48B6-8EC9-8413FFAD2010}"/>
            </c:ext>
          </c:extLst>
        </c:ser>
        <c:ser>
          <c:idx val="2"/>
          <c:order val="2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'speedUp_bench_90%_toNearest'!$Y$67:$Y$69</c:f>
              <c:numCache>
                <c:formatCode>0.0</c:formatCode>
                <c:ptCount val="3"/>
                <c:pt idx="0">
                  <c:v>0.54854368932038833</c:v>
                </c:pt>
                <c:pt idx="1">
                  <c:v>0.80612244897959184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8F-48B6-8EC9-8413FFAD2010}"/>
            </c:ext>
          </c:extLst>
        </c:ser>
        <c:ser>
          <c:idx val="3"/>
          <c:order val="3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'speedUp_bench_90%_toNearest'!$Y$70:$Y$72</c:f>
              <c:numCache>
                <c:formatCode>0.0</c:formatCode>
                <c:ptCount val="3"/>
                <c:pt idx="0">
                  <c:v>2.8405448717948718</c:v>
                </c:pt>
                <c:pt idx="1">
                  <c:v>24.935347432024169</c:v>
                </c:pt>
                <c:pt idx="2">
                  <c:v>8.1805555555555554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8F-48B6-8EC9-8413FFAD20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8F-48B6-8EC9-8413FFAD20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15.587962962962964</c:v>
                </c:pt>
                <c:pt idx="2">
                  <c:v>14.253731343283581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8F-48B6-8EC9-8413FFAD20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F8F-48B6-8EC9-8413FFAD20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'speedUp_bench_90%_toNearest'!$Z$82:$Z$84</c:f>
              <c:numCache>
                <c:formatCode>0.0</c:formatCode>
                <c:ptCount val="3"/>
                <c:pt idx="0">
                  <c:v>48.653846153846153</c:v>
                </c:pt>
                <c:pt idx="1">
                  <c:v>24.410574018126887</c:v>
                </c:pt>
                <c:pt idx="2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F8F-48B6-8EC9-8413FFAD201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'speedUp_bench_90%_toNearest'!$AA$85:$AA$87</c:f>
              <c:numCache>
                <c:formatCode>0.0</c:formatCode>
                <c:ptCount val="3"/>
                <c:pt idx="0">
                  <c:v>2.219140083217753</c:v>
                </c:pt>
                <c:pt idx="1">
                  <c:v>9.8159509202453989</c:v>
                </c:pt>
                <c:pt idx="2">
                  <c:v>11.904761904761905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F8F-48B6-8EC9-8413FFAD201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'speedUp_bench_90%_toNearest'!$AA$88:$AA$90</c:f>
              <c:numCache>
                <c:formatCode>0.0</c:formatCode>
                <c:ptCount val="3"/>
                <c:pt idx="0">
                  <c:v>60.200668896321069</c:v>
                </c:pt>
                <c:pt idx="1">
                  <c:v>22.222222222222221</c:v>
                </c:pt>
                <c:pt idx="2">
                  <c:v>5.3067993366500827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F8F-48B6-8EC9-8413FFAD201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'speedUp_bench_90%_toNearest'!$AA$91:$AA$93</c:f>
              <c:numCache>
                <c:formatCode>0.0</c:formatCode>
                <c:ptCount val="3"/>
                <c:pt idx="0">
                  <c:v>1.941747572815534</c:v>
                </c:pt>
                <c:pt idx="1">
                  <c:v>2.0408163265306123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F8F-48B6-8EC9-8413FFAD201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'speedUp_bench_90%_toNearest'!$AA$94:$AA$96</c:f>
              <c:numCache>
                <c:formatCode>0.0</c:formatCode>
                <c:ptCount val="3"/>
                <c:pt idx="0">
                  <c:v>28.044871794871796</c:v>
                </c:pt>
                <c:pt idx="1">
                  <c:v>433.53474320241691</c:v>
                </c:pt>
                <c:pt idx="2">
                  <c:v>14.880952380952381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F8F-48B6-8EC9-8413FFAD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4248"/>
        <c:axId val="468024640"/>
      </c:scatterChart>
      <c:valAx>
        <c:axId val="468024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4640"/>
        <c:crosses val="autoZero"/>
        <c:crossBetween val="midCat"/>
        <c:majorUnit val="1"/>
      </c:valAx>
      <c:valAx>
        <c:axId val="46802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'speedUp_bench_90%_toNearest'!$U$61:$U$72</c:f>
              <c:numCache>
                <c:formatCode>0.0</c:formatCode>
                <c:ptCount val="12"/>
                <c:pt idx="0">
                  <c:v>3.9528432732316228</c:v>
                </c:pt>
                <c:pt idx="1">
                  <c:v>0.56441717791411039</c:v>
                </c:pt>
                <c:pt idx="2">
                  <c:v>2.2053571428571428</c:v>
                </c:pt>
                <c:pt idx="3">
                  <c:v>91.140468227424748</c:v>
                </c:pt>
                <c:pt idx="4">
                  <c:v>919.36111111111109</c:v>
                </c:pt>
                <c:pt idx="5">
                  <c:v>20.669983416252073</c:v>
                </c:pt>
                <c:pt idx="6">
                  <c:v>0.3428398058252427</c:v>
                </c:pt>
                <c:pt idx="7">
                  <c:v>2.2840136054421767</c:v>
                </c:pt>
                <c:pt idx="8">
                  <c:v>1.6559546313799622</c:v>
                </c:pt>
                <c:pt idx="9">
                  <c:v>8.6113360323886639</c:v>
                </c:pt>
                <c:pt idx="10">
                  <c:v>13.262013038638893</c:v>
                </c:pt>
                <c:pt idx="11">
                  <c:v>21.035714285714285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63-480A-9721-AAB40D208F72}"/>
            </c:ext>
          </c:extLst>
        </c:ser>
        <c:ser>
          <c:idx val="1"/>
          <c:order val="1"/>
          <c:tx>
            <c:strRef>
              <c:f>'speedUp_bench_90%_toNearest'!$V$60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7.4757525083612038</c:v>
                </c:pt>
                <c:pt idx="4">
                  <c:v>3.8969907407407409</c:v>
                </c:pt>
                <c:pt idx="5">
                  <c:v>14.253731343283581</c:v>
                </c:pt>
                <c:pt idx="6">
                  <c:v>2.847997572815534</c:v>
                </c:pt>
                <c:pt idx="7">
                  <c:v>4.9808673469387754</c:v>
                </c:pt>
                <c:pt idx="8">
                  <c:v>23.67296786389414</c:v>
                </c:pt>
                <c:pt idx="9">
                  <c:v>1474.9797570850203</c:v>
                </c:pt>
                <c:pt idx="10">
                  <c:v>1480.0516457306408</c:v>
                </c:pt>
                <c:pt idx="11">
                  <c:v>22.459309895833332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63-480A-9721-AAB40D208F72}"/>
            </c:ext>
          </c:extLst>
        </c:ser>
        <c:ser>
          <c:idx val="2"/>
          <c:order val="2"/>
          <c:tx>
            <c:strRef>
              <c:f>'speedUp_bench_90%_toNearest'!$W$60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'speedUp_bench_90%_toNearest'!$W$85:$W$96</c:f>
              <c:numCache>
                <c:formatCode>0.0</c:formatCode>
                <c:ptCount val="12"/>
                <c:pt idx="0">
                  <c:v>8.8765603328710121</c:v>
                </c:pt>
                <c:pt idx="1">
                  <c:v>19.631901840490798</c:v>
                </c:pt>
                <c:pt idx="2">
                  <c:v>26.19047619047619</c:v>
                </c:pt>
                <c:pt idx="3">
                  <c:v>153.1772575250836</c:v>
                </c:pt>
                <c:pt idx="4">
                  <c:v>35.185185185185183</c:v>
                </c:pt>
                <c:pt idx="5">
                  <c:v>15.920398009950249</c:v>
                </c:pt>
                <c:pt idx="6">
                  <c:v>1.941747572815534</c:v>
                </c:pt>
                <c:pt idx="7">
                  <c:v>10.884353741496598</c:v>
                </c:pt>
                <c:pt idx="8">
                  <c:v>7.5614366729678641</c:v>
                </c:pt>
                <c:pt idx="9">
                  <c:v>30.364372469635626</c:v>
                </c:pt>
                <c:pt idx="10">
                  <c:v>45.794243917951981</c:v>
                </c:pt>
                <c:pt idx="11">
                  <c:v>89.285714285714292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63-480A-9721-AAB40D20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5424"/>
        <c:axId val="468025816"/>
      </c:scatterChart>
      <c:valAx>
        <c:axId val="468025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5816"/>
        <c:crosses val="autoZero"/>
        <c:crossBetween val="midCat"/>
        <c:majorUnit val="1"/>
      </c:valAx>
      <c:valAx>
        <c:axId val="46802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'speedUp_bench_90%_toNearest'!$Y$61:$Y$72</c:f>
              <c:numCache>
                <c:formatCode>0.0</c:formatCode>
                <c:ptCount val="12"/>
                <c:pt idx="0">
                  <c:v>0.41608876560332869</c:v>
                </c:pt>
                <c:pt idx="1">
                  <c:v>0.56441717791411039</c:v>
                </c:pt>
                <c:pt idx="2">
                  <c:v>2.2053571428571428</c:v>
                </c:pt>
                <c:pt idx="3">
                  <c:v>25.471571906354516</c:v>
                </c:pt>
                <c:pt idx="4">
                  <c:v>262.26388888888891</c:v>
                </c:pt>
                <c:pt idx="5">
                  <c:v>15.230514096185738</c:v>
                </c:pt>
                <c:pt idx="6">
                  <c:v>0.54854368932038833</c:v>
                </c:pt>
                <c:pt idx="7">
                  <c:v>0.80612244897959184</c:v>
                </c:pt>
                <c:pt idx="8">
                  <c:v>0.55198487712665412</c:v>
                </c:pt>
                <c:pt idx="9">
                  <c:v>2.8405448717948718</c:v>
                </c:pt>
                <c:pt idx="10">
                  <c:v>24.935347432024169</c:v>
                </c:pt>
                <c:pt idx="11">
                  <c:v>8.1805555555555554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7-426C-8F75-030268268C49}"/>
            </c:ext>
          </c:extLst>
        </c:ser>
        <c:ser>
          <c:idx val="1"/>
          <c:order val="1"/>
          <c:tx>
            <c:strRef>
              <c:f>'speedUp_bench_90%_toNearest'!$Z$60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15.587962962962964</c:v>
                </c:pt>
                <c:pt idx="5">
                  <c:v>14.253731343283581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48.653846153846153</c:v>
                </c:pt>
                <c:pt idx="10">
                  <c:v>24.410574018126887</c:v>
                </c:pt>
                <c:pt idx="11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7-426C-8F75-030268268C49}"/>
            </c:ext>
          </c:extLst>
        </c:ser>
        <c:ser>
          <c:idx val="2"/>
          <c:order val="2"/>
          <c:tx>
            <c:strRef>
              <c:f>'speedUp_bench_90%_toNearest'!$AA$60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'speedUp_bench_90%_toNearest'!$AA$85:$AA$96</c:f>
              <c:numCache>
                <c:formatCode>0.0</c:formatCode>
                <c:ptCount val="12"/>
                <c:pt idx="0">
                  <c:v>2.219140083217753</c:v>
                </c:pt>
                <c:pt idx="1">
                  <c:v>9.8159509202453989</c:v>
                </c:pt>
                <c:pt idx="2">
                  <c:v>11.904761904761905</c:v>
                </c:pt>
                <c:pt idx="3">
                  <c:v>60.200668896321069</c:v>
                </c:pt>
                <c:pt idx="4">
                  <c:v>22.222222222222221</c:v>
                </c:pt>
                <c:pt idx="5">
                  <c:v>5.3067993366500827</c:v>
                </c:pt>
                <c:pt idx="6">
                  <c:v>1.941747572815534</c:v>
                </c:pt>
                <c:pt idx="7">
                  <c:v>2.0408163265306123</c:v>
                </c:pt>
                <c:pt idx="8">
                  <c:v>1.5122873345935728</c:v>
                </c:pt>
                <c:pt idx="9">
                  <c:v>28.044871794871796</c:v>
                </c:pt>
                <c:pt idx="10">
                  <c:v>433.53474320241691</c:v>
                </c:pt>
                <c:pt idx="11">
                  <c:v>14.880952380952381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7-426C-8F75-0302682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6600"/>
        <c:axId val="468026992"/>
      </c:scatterChart>
      <c:valAx>
        <c:axId val="468026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6992"/>
        <c:crosses val="autoZero"/>
        <c:crossBetween val="midCat"/>
        <c:majorUnit val="1"/>
      </c:valAx>
      <c:valAx>
        <c:axId val="468026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A-4312-8EE7-3A395F68109E}"/>
            </c:ext>
          </c:extLst>
        </c:ser>
        <c:ser>
          <c:idx val="1"/>
          <c:order val="1"/>
          <c:tx>
            <c:strRef>
              <c:f>'speedUp_bench_90%_toNearest'!$AI$60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A-4312-8EE7-3A395F68109E}"/>
            </c:ext>
          </c:extLst>
        </c:ser>
        <c:ser>
          <c:idx val="2"/>
          <c:order val="2"/>
          <c:tx>
            <c:strRef>
              <c:f>'speedUp_bench_90%_toNearest'!$AJ$60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BA-4312-8EE7-3A395F68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7776"/>
        <c:axId val="468028168"/>
      </c:scatterChart>
      <c:valAx>
        <c:axId val="468027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8168"/>
        <c:crosses val="autoZero"/>
        <c:crossBetween val="midCat"/>
        <c:majorUnit val="1"/>
      </c:valAx>
      <c:valAx>
        <c:axId val="468028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C7-404A-942B-3EFC5A75112B}"/>
            </c:ext>
          </c:extLst>
        </c:ser>
        <c:ser>
          <c:idx val="1"/>
          <c:order val="1"/>
          <c:tx>
            <c:strRef>
              <c:f>'speedUp_bench_90%_toNearest'!$AM$60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C7-404A-942B-3EFC5A75112B}"/>
            </c:ext>
          </c:extLst>
        </c:ser>
        <c:ser>
          <c:idx val="2"/>
          <c:order val="2"/>
          <c:tx>
            <c:strRef>
              <c:f>'speedUp_bench_90%_toNearest'!$AN$60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C7-404A-942B-3EFC5A75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7752"/>
        <c:axId val="469348144"/>
      </c:scatterChart>
      <c:valAx>
        <c:axId val="469347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8144"/>
        <c:crosses val="autoZero"/>
        <c:crossBetween val="midCat"/>
        <c:majorUnit val="1"/>
      </c:valAx>
      <c:valAx>
        <c:axId val="46934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'speedUp_bench_95%_toOne'!$Y$61:$Y$72</c:f>
              <c:numCache>
                <c:formatCode>0.0</c:formatCode>
                <c:ptCount val="12"/>
                <c:pt idx="0">
                  <c:v>0.48960100317911248</c:v>
                </c:pt>
                <c:pt idx="1">
                  <c:v>0.56441717791411039</c:v>
                </c:pt>
                <c:pt idx="2">
                  <c:v>2.9167602422945511</c:v>
                </c:pt>
                <c:pt idx="3">
                  <c:v>32.858482121565203</c:v>
                </c:pt>
                <c:pt idx="4">
                  <c:v>223.99433173135793</c:v>
                </c:pt>
                <c:pt idx="5">
                  <c:v>13.592817711814662</c:v>
                </c:pt>
                <c:pt idx="6">
                  <c:v>0.7750404633645418</c:v>
                </c:pt>
                <c:pt idx="7">
                  <c:v>0.87100081504107529</c:v>
                </c:pt>
                <c:pt idx="8">
                  <c:v>0.55198487712665412</c:v>
                </c:pt>
                <c:pt idx="9">
                  <c:v>2.1828826566534296</c:v>
                </c:pt>
                <c:pt idx="10">
                  <c:v>22.732474732200252</c:v>
                </c:pt>
                <c:pt idx="11">
                  <c:v>8.8499575094400331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80-42EB-939C-248679E98B1C}"/>
            </c:ext>
          </c:extLst>
        </c:ser>
        <c:ser>
          <c:idx val="1"/>
          <c:order val="1"/>
          <c:tx>
            <c:strRef>
              <c:f>'speedUp_bench_95%_toOne'!$Z$60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10.230451718499568</c:v>
                </c:pt>
                <c:pt idx="5">
                  <c:v>9.7073960271786763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27.850131883201538</c:v>
                </c:pt>
                <c:pt idx="10">
                  <c:v>17.108845741772416</c:v>
                </c:pt>
                <c:pt idx="11">
                  <c:v>40.39604230223064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80-42EB-939C-248679E98B1C}"/>
            </c:ext>
          </c:extLst>
        </c:ser>
        <c:ser>
          <c:idx val="2"/>
          <c:order val="2"/>
          <c:tx>
            <c:strRef>
              <c:f>'speedUp_bench_95%_toOne'!$AA$60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'speedUp_bench_95%_toOne'!$AA$85:$AA$96</c:f>
              <c:numCache>
                <c:formatCode>0.0</c:formatCode>
                <c:ptCount val="12"/>
                <c:pt idx="0">
                  <c:v>2.6112053502885999</c:v>
                </c:pt>
                <c:pt idx="1">
                  <c:v>13.078176173110482</c:v>
                </c:pt>
                <c:pt idx="2">
                  <c:v>13.963073811429927</c:v>
                </c:pt>
                <c:pt idx="3">
                  <c:v>78.132407778354107</c:v>
                </c:pt>
                <c:pt idx="4">
                  <c:v>18.987998157388937</c:v>
                </c:pt>
                <c:pt idx="5">
                  <c:v>4.1392431256002657</c:v>
                </c:pt>
                <c:pt idx="6">
                  <c:v>3.2827864275953176</c:v>
                </c:pt>
                <c:pt idx="7">
                  <c:v>2.9920872453064136</c:v>
                </c:pt>
                <c:pt idx="8">
                  <c:v>1.5122873345935728</c:v>
                </c:pt>
                <c:pt idx="9">
                  <c:v>20.5986250967091</c:v>
                </c:pt>
                <c:pt idx="10">
                  <c:v>395.6650595469066</c:v>
                </c:pt>
                <c:pt idx="11">
                  <c:v>16.809483518379682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80-42EB-939C-248679E9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6856"/>
        <c:axId val="407967248"/>
      </c:scatterChart>
      <c:valAx>
        <c:axId val="407966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7248"/>
        <c:crosses val="autoZero"/>
        <c:crossBetween val="midCat"/>
        <c:majorUnit val="1"/>
      </c:valAx>
      <c:valAx>
        <c:axId val="40796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4-47DF-ACF8-5095CEA6A7F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F4-47DF-ACF8-5095CEA6A7F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F4-47DF-ACF8-5095CEA6A7F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F4-47DF-ACF8-5095CEA6A7FA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F4-47DF-ACF8-5095CEA6A7FA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F4-47DF-ACF8-5095CEA6A7FA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8F4-47DF-ACF8-5095CEA6A7FA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8F4-47DF-ACF8-5095CEA6A7FA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8F4-47DF-ACF8-5095CEA6A7FA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8F4-47DF-ACF8-5095CEA6A7FA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8F4-47DF-ACF8-5095CEA6A7FA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8F4-47DF-ACF8-5095CEA6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8928"/>
        <c:axId val="469349320"/>
      </c:scatterChart>
      <c:valAx>
        <c:axId val="469348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9320"/>
        <c:crosses val="autoZero"/>
        <c:crossBetween val="midCat"/>
        <c:majorUnit val="1"/>
      </c:valAx>
      <c:valAx>
        <c:axId val="469349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EA-4A64-ADC9-299E5BABAE1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EA-4A64-ADC9-299E5BABAE1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EA-4A64-ADC9-299E5BABAE1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EA-4A64-ADC9-299E5BABAE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EA-4A64-ADC9-299E5BABAE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EA-4A64-ADC9-299E5BABAE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3EA-4A64-ADC9-299E5BABAE1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3EA-4A64-ADC9-299E5BABAE1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3EA-4A64-ADC9-299E5BABAE1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3EA-4A64-ADC9-299E5BABAE1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3EA-4A64-ADC9-299E5BABAE1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3EA-4A64-ADC9-299E5BAB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0104"/>
        <c:axId val="469350496"/>
      </c:scatterChart>
      <c:valAx>
        <c:axId val="469350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0496"/>
        <c:crosses val="autoZero"/>
        <c:crossBetween val="midCat"/>
        <c:majorUnit val="1"/>
      </c:valAx>
      <c:valAx>
        <c:axId val="46935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73-45D3-BD89-281CAA592361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73-45D3-BD89-281CAA592361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73-45D3-BD89-281CAA59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1280"/>
        <c:axId val="469351672"/>
      </c:scatterChart>
      <c:valAx>
        <c:axId val="469351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1672"/>
        <c:crosses val="autoZero"/>
        <c:crossBetween val="midCat"/>
        <c:majorUnit val="1"/>
      </c:valAx>
      <c:valAx>
        <c:axId val="469351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B-47CB-8337-8AC2F36994AB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B-47CB-8337-8AC2F36994AB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EB-47CB-8337-8AC2F36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2456"/>
        <c:axId val="469352848"/>
      </c:scatterChart>
      <c:valAx>
        <c:axId val="469352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2848"/>
        <c:crosses val="autoZero"/>
        <c:crossBetween val="midCat"/>
        <c:majorUnit val="1"/>
      </c:valAx>
      <c:valAx>
        <c:axId val="46935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FE-4813-A03E-BBFF0E8661AF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FE-4813-A03E-BBFF0E8661AF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FE-4813-A03E-BBFF0E86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3632"/>
        <c:axId val="469354024"/>
      </c:scatterChart>
      <c:valAx>
        <c:axId val="4693536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4024"/>
        <c:crosses val="autoZero"/>
        <c:crossBetween val="midCat"/>
        <c:majorUnit val="1"/>
      </c:valAx>
      <c:valAx>
        <c:axId val="469354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2-4A47-AD26-DC21759ACF2C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2-4A47-AD26-DC21759ACF2C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2-4A47-AD26-DC21759A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4808"/>
        <c:axId val="469355200"/>
      </c:scatterChart>
      <c:valAx>
        <c:axId val="469354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5200"/>
        <c:crosses val="autoZero"/>
        <c:crossBetween val="midCat"/>
        <c:majorUnit val="1"/>
      </c:valAx>
      <c:valAx>
        <c:axId val="469355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EC-4665-9BAA-BFC3294EB813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EC-4665-9BAA-BFC3294EB813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EC-4665-9BAA-BFC3294EB813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EC-4665-9BAA-BFC3294EB813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EC-4665-9BAA-BFC3294EB813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2EC-4665-9BAA-BFC3294EB813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2EC-4665-9BAA-BFC3294EB813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2EC-4665-9BAA-BFC3294EB813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2EC-4665-9BAA-BFC3294EB813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2EC-4665-9BAA-BFC3294EB813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2EC-4665-9BAA-BFC3294EB813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2EC-4665-9BAA-BFC3294E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5984"/>
        <c:axId val="469356376"/>
      </c:scatterChart>
      <c:valAx>
        <c:axId val="4693559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6376"/>
        <c:crosses val="autoZero"/>
        <c:crossBetween val="midCat"/>
        <c:majorUnit val="1"/>
      </c:valAx>
      <c:valAx>
        <c:axId val="469356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2-48A4-A1CF-90FEF59B47D0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2-48A4-A1CF-90FEF59B47D0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2-48A4-A1CF-90FEF59B47D0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92-48A4-A1CF-90FEF59B47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92-48A4-A1CF-90FEF59B47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E92-48A4-A1CF-90FEF59B47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E92-48A4-A1CF-90FEF59B47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E92-48A4-A1CF-90FEF59B47D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E92-48A4-A1CF-90FEF59B47D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E92-48A4-A1CF-90FEF59B47D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E92-48A4-A1CF-90FEF59B47D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E92-48A4-A1CF-90FEF59B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7160"/>
        <c:axId val="469357552"/>
      </c:scatterChart>
      <c:valAx>
        <c:axId val="46935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7552"/>
        <c:crosses val="autoZero"/>
        <c:crossBetween val="midCat"/>
        <c:majorUnit val="1"/>
      </c:valAx>
      <c:valAx>
        <c:axId val="46935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29-4E5E-914C-A523756D65E7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29-4E5E-914C-A523756D65E7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29-4E5E-914C-A523756D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8728"/>
        <c:axId val="469359120"/>
      </c:scatterChart>
      <c:valAx>
        <c:axId val="469358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9120"/>
        <c:crosses val="autoZero"/>
        <c:crossBetween val="midCat"/>
        <c:majorUnit val="1"/>
      </c:valAx>
      <c:valAx>
        <c:axId val="4693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6D-454E-A7A6-FD4F2B86B29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6D-454E-A7A6-FD4F2B86B29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6D-454E-A7A6-FD4F2B86B29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9512"/>
        <c:axId val="469359904"/>
      </c:scatterChart>
      <c:valAx>
        <c:axId val="469359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9904"/>
        <c:crosses val="autoZero"/>
        <c:crossBetween val="midCat"/>
        <c:majorUnit val="1"/>
      </c:valAx>
      <c:valAx>
        <c:axId val="46935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1-4120-B94C-4B90786CA593}"/>
            </c:ext>
          </c:extLst>
        </c:ser>
        <c:ser>
          <c:idx val="1"/>
          <c:order val="1"/>
          <c:tx>
            <c:strRef>
              <c:f>'speedUp_bench_95%_toOne'!$AI$60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1-4120-B94C-4B90786CA593}"/>
            </c:ext>
          </c:extLst>
        </c:ser>
        <c:ser>
          <c:idx val="2"/>
          <c:order val="2"/>
          <c:tx>
            <c:strRef>
              <c:f>'speedUp_bench_95%_toOne'!$AJ$60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61-4120-B94C-4B90786C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8032"/>
        <c:axId val="407968424"/>
      </c:scatterChart>
      <c:valAx>
        <c:axId val="407968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8424"/>
        <c:crosses val="autoZero"/>
        <c:crossBetween val="midCat"/>
        <c:majorUnit val="1"/>
      </c:valAx>
      <c:valAx>
        <c:axId val="40796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8A-496F-B98A-A22EFBB7989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8A-496F-B98A-A22EFBB7989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8A-496F-B98A-A22EFBB7989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61080"/>
        <c:axId val="469361472"/>
      </c:scatterChart>
      <c:valAx>
        <c:axId val="469361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1472"/>
        <c:crosses val="autoZero"/>
        <c:crossBetween val="midCat"/>
        <c:majorUnit val="1"/>
      </c:valAx>
      <c:valAx>
        <c:axId val="469361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10-42CD-AAE7-688AAF90458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10-42CD-AAE7-688AAF90458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10-42CD-AAE7-688AAF90458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62256"/>
        <c:axId val="469362648"/>
      </c:scatterChart>
      <c:valAx>
        <c:axId val="469362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2648"/>
        <c:crosses val="autoZero"/>
        <c:crossBetween val="midCat"/>
        <c:majorUnit val="1"/>
      </c:valAx>
      <c:valAx>
        <c:axId val="469362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9-482F-AC41-5F98A1F29D2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9-482F-AC41-5F98A1F29D2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9-482F-AC41-5F98A1F29D2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39-482F-AC41-5F98A1F29D2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39-482F-AC41-5F98A1F29D2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39-482F-AC41-5F98A1F29D2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A39-482F-AC41-5F98A1F29D2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A39-482F-AC41-5F98A1F29D2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A39-482F-AC41-5F98A1F29D2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39-482F-AC41-5F98A1F29D2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A39-482F-AC41-5F98A1F29D2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A39-482F-AC41-5F98A1F2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9296"/>
        <c:axId val="111369688"/>
      </c:scatterChart>
      <c:valAx>
        <c:axId val="111369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9688"/>
        <c:crosses val="autoZero"/>
        <c:crossBetween val="midCat"/>
        <c:majorUnit val="1"/>
      </c:valAx>
      <c:valAx>
        <c:axId val="111369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D-4FB2-8BF2-F8D826B096A7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9D-4FB2-8BF2-F8D826B096A7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9D-4FB2-8BF2-F8D826B096A7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9D-4FB2-8BF2-F8D826B096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9D-4FB2-8BF2-F8D826B096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9D-4FB2-8BF2-F8D826B096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99D-4FB2-8BF2-F8D826B096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99D-4FB2-8BF2-F8D826B096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99D-4FB2-8BF2-F8D826B096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99D-4FB2-8BF2-F8D826B096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99D-4FB2-8BF2-F8D826B096A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99D-4FB2-8BF2-F8D826B0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0472"/>
        <c:axId val="111370864"/>
      </c:scatterChart>
      <c:valAx>
        <c:axId val="111370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0864"/>
        <c:crosses val="autoZero"/>
        <c:crossBetween val="midCat"/>
        <c:majorUnit val="1"/>
      </c:valAx>
      <c:valAx>
        <c:axId val="111370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5-41A8-82DA-92FFF4116394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5-41A8-82DA-92FFF4116394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5-41A8-82DA-92FFF411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1648"/>
        <c:axId val="111372040"/>
      </c:scatterChart>
      <c:valAx>
        <c:axId val="111371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2040"/>
        <c:crosses val="autoZero"/>
        <c:crossBetween val="midCat"/>
        <c:majorUnit val="1"/>
      </c:valAx>
      <c:valAx>
        <c:axId val="111372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D7-4612-9BC1-D7BB364FEB60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D7-4612-9BC1-D7BB364FEB60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D7-4612-9BC1-D7BB364F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2824"/>
        <c:axId val="111373216"/>
      </c:scatterChart>
      <c:valAx>
        <c:axId val="111372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3216"/>
        <c:crosses val="autoZero"/>
        <c:crossBetween val="midCat"/>
        <c:majorUnit val="1"/>
      </c:valAx>
      <c:valAx>
        <c:axId val="11137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B1-490E-B33D-8BB8646BF4E5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B1-490E-B33D-8BB8646BF4E5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B1-490E-B33D-8BB8646B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4000"/>
        <c:axId val="111374392"/>
      </c:scatterChart>
      <c:valAx>
        <c:axId val="1113740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92"/>
        <c:crosses val="autoZero"/>
        <c:crossBetween val="midCat"/>
        <c:majorUnit val="1"/>
      </c:valAx>
      <c:valAx>
        <c:axId val="111374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F4-4637-9FDA-C6F518895712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F4-4637-9FDA-C6F518895712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F4-4637-9FDA-C6F51889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5176"/>
        <c:axId val="111375568"/>
      </c:scatterChart>
      <c:valAx>
        <c:axId val="111375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5568"/>
        <c:crosses val="autoZero"/>
        <c:crossBetween val="midCat"/>
        <c:majorUnit val="1"/>
      </c:valAx>
      <c:valAx>
        <c:axId val="111375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35-4C9C-A8D1-95250E4B3F79}"/>
            </c:ext>
          </c:extLst>
        </c:ser>
        <c:ser>
          <c:idx val="1"/>
          <c:order val="1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'speedUp_bench_99%_raw'!$U$64:$U$66</c:f>
              <c:numCache>
                <c:formatCode>0.0</c:formatCode>
                <c:ptCount val="3"/>
                <c:pt idx="0">
                  <c:v>103.69920187086696</c:v>
                </c:pt>
                <c:pt idx="1">
                  <c:v>984.08777301270925</c:v>
                </c:pt>
                <c:pt idx="2">
                  <c:v>15.821988938827255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35-4C9C-A8D1-95250E4B3F79}"/>
            </c:ext>
          </c:extLst>
        </c:ser>
        <c:ser>
          <c:idx val="2"/>
          <c:order val="2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2.5805205724161593</c:v>
                </c:pt>
                <c:pt idx="2">
                  <c:v>6.9267538295355351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35-4C9C-A8D1-95250E4B3F79}"/>
            </c:ext>
          </c:extLst>
        </c:ser>
        <c:ser>
          <c:idx val="3"/>
          <c:order val="3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13.331414269034424</c:v>
                </c:pt>
                <c:pt idx="2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35-4C9C-A8D1-95250E4B3F79}"/>
            </c:ext>
          </c:extLst>
        </c:ser>
        <c:ser>
          <c:idx val="4"/>
          <c:order val="4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26.171602995648456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35-4C9C-A8D1-95250E4B3F79}"/>
            </c:ext>
          </c:extLst>
        </c:ser>
        <c:ser>
          <c:idx val="5"/>
          <c:order val="5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'speedUp_bench_99%_raw'!$V$76:$V$78</c:f>
              <c:numCache>
                <c:formatCode>0.0</c:formatCode>
                <c:ptCount val="3"/>
                <c:pt idx="0">
                  <c:v>2.1254688073862096</c:v>
                </c:pt>
                <c:pt idx="1">
                  <c:v>1.1277291126036246</c:v>
                </c:pt>
                <c:pt idx="2">
                  <c:v>2.742213810682502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35-4C9C-A8D1-95250E4B3F79}"/>
            </c:ext>
          </c:extLst>
        </c:ser>
        <c:ser>
          <c:idx val="6"/>
          <c:order val="6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'speedUp_bench_99%_raw'!$V$79:$V$81</c:f>
              <c:numCache>
                <c:formatCode>0.0</c:formatCode>
                <c:ptCount val="3"/>
                <c:pt idx="0">
                  <c:v>0.74484740294129903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135-4C9C-A8D1-95250E4B3F79}"/>
            </c:ext>
          </c:extLst>
        </c:ser>
        <c:ser>
          <c:idx val="7"/>
          <c:order val="7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'speedUp_bench_99%_raw'!$V$82:$V$84</c:f>
              <c:numCache>
                <c:formatCode>0.0</c:formatCode>
                <c:ptCount val="3"/>
                <c:pt idx="0">
                  <c:v>1482.6984502918478</c:v>
                </c:pt>
                <c:pt idx="1">
                  <c:v>1487.796880557614</c:v>
                </c:pt>
                <c:pt idx="2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135-4C9C-A8D1-95250E4B3F79}"/>
            </c:ext>
          </c:extLst>
        </c:ser>
        <c:ser>
          <c:idx val="8"/>
          <c:order val="8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78.566966152575048</c:v>
                </c:pt>
                <c:pt idx="2">
                  <c:v>104.06944093075589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135-4C9C-A8D1-95250E4B3F79}"/>
            </c:ext>
          </c:extLst>
        </c:ser>
        <c:ser>
          <c:idx val="9"/>
          <c:order val="9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37.654538917098755</c:v>
                </c:pt>
                <c:pt idx="2">
                  <c:v>11.846025337303052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135-4C9C-A8D1-95250E4B3F79}"/>
            </c:ext>
          </c:extLst>
        </c:ser>
        <c:ser>
          <c:idx val="10"/>
          <c:order val="10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'speedUp_bench_99%_raw'!$W$91:$W$93</c:f>
              <c:numCache>
                <c:formatCode>0.0</c:formatCode>
                <c:ptCount val="3"/>
                <c:pt idx="0">
                  <c:v>2.1304358078468679</c:v>
                </c:pt>
                <c:pt idx="1">
                  <c:v>12.536658583924201</c:v>
                </c:pt>
                <c:pt idx="2">
                  <c:v>31.21047467196227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135-4C9C-A8D1-95250E4B3F79}"/>
            </c:ext>
          </c:extLst>
        </c:ser>
        <c:ser>
          <c:idx val="11"/>
          <c:order val="11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135-4C9C-A8D1-95250E4B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6352"/>
        <c:axId val="111376744"/>
      </c:scatterChart>
      <c:valAx>
        <c:axId val="111376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6744"/>
        <c:crosses val="autoZero"/>
        <c:crossBetween val="midCat"/>
        <c:majorUnit val="1"/>
      </c:valAx>
      <c:valAx>
        <c:axId val="11137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'speedUp_bench_99%_raw'!$Y$61:$Y$63</c:f>
              <c:numCache>
                <c:formatCode>0.0</c:formatCode>
                <c:ptCount val="3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F-41CF-BC92-8BEF7A2DEC75}"/>
            </c:ext>
          </c:extLst>
        </c:ser>
        <c:ser>
          <c:idx val="1"/>
          <c:order val="1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223.99433173135787</c:v>
                </c:pt>
                <c:pt idx="2">
                  <c:v>13.592817711814666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F-41CF-BC92-8BEF7A2DEC75}"/>
            </c:ext>
          </c:extLst>
        </c:ser>
        <c:ser>
          <c:idx val="2"/>
          <c:order val="2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'speedUp_bench_99%_raw'!$Y$67:$Y$69</c:f>
              <c:numCache>
                <c:formatCode>0.0</c:formatCode>
                <c:ptCount val="3"/>
                <c:pt idx="0">
                  <c:v>2.3828778134916933</c:v>
                </c:pt>
                <c:pt idx="1">
                  <c:v>2.6779098844525104</c:v>
                </c:pt>
                <c:pt idx="2">
                  <c:v>1.10398173985333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DF-41CF-BC92-8BEF7A2DEC75}"/>
            </c:ext>
          </c:extLst>
        </c:ser>
        <c:ser>
          <c:idx val="3"/>
          <c:order val="3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'speedUp_bench_99%_raw'!$Y$70:$Y$72</c:f>
              <c:numCache>
                <c:formatCode>0.0</c:formatCode>
                <c:ptCount val="3"/>
                <c:pt idx="0">
                  <c:v>2.1828826566534287</c:v>
                </c:pt>
                <c:pt idx="1">
                  <c:v>22.732474732200252</c:v>
                </c:pt>
                <c:pt idx="2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DF-41CF-BC92-8BEF7A2DEC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DF-41CF-BC92-8BEF7A2DEC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'speedUp_bench_99%_raw'!$Z$76:$Z$78</c:f>
              <c:numCache>
                <c:formatCode>0.0</c:formatCode>
                <c:ptCount val="3"/>
                <c:pt idx="0">
                  <c:v>5.2252700333722215</c:v>
                </c:pt>
                <c:pt idx="1">
                  <c:v>3.3274950127282796</c:v>
                </c:pt>
                <c:pt idx="2">
                  <c:v>3.1573690738020308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DF-41CF-BC92-8BEF7A2DEC7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DF-41CF-BC92-8BEF7A2DEC7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'speedUp_bench_99%_raw'!$Z$82:$Z$84</c:f>
              <c:numCache>
                <c:formatCode>0.0</c:formatCode>
                <c:ptCount val="3"/>
                <c:pt idx="0">
                  <c:v>12.077952321080803</c:v>
                </c:pt>
                <c:pt idx="1">
                  <c:v>7.4197071670778421</c:v>
                </c:pt>
                <c:pt idx="2">
                  <c:v>17.516286438616181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BDF-41CF-BC92-8BEF7A2DEC7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'speedUp_bench_99%_raw'!$AA$85:$AA$87</c:f>
              <c:numCache>
                <c:formatCode>0.0</c:formatCode>
                <c:ptCount val="3"/>
                <c:pt idx="0">
                  <c:v>8.0282044484003841</c:v>
                </c:pt>
                <c:pt idx="1">
                  <c:v>40.20912109356896</c:v>
                </c:pt>
                <c:pt idx="2">
                  <c:v>42.929757046444138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BDF-41CF-BC92-8BEF7A2DEC7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'speedUp_bench_99%_raw'!$AA$88:$AA$90</c:f>
              <c:numCache>
                <c:formatCode>0.0</c:formatCode>
                <c:ptCount val="3"/>
                <c:pt idx="0">
                  <c:v>83.952267950207244</c:v>
                </c:pt>
                <c:pt idx="1">
                  <c:v>18.987998157388933</c:v>
                </c:pt>
                <c:pt idx="2">
                  <c:v>4.1392431256002666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BDF-41CF-BC92-8BEF7A2DEC7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'speedUp_bench_99%_raw'!$AA$91:$AA$93</c:f>
              <c:numCache>
                <c:formatCode>0.0</c:formatCode>
                <c:ptCount val="3"/>
                <c:pt idx="0">
                  <c:v>10.092994255796963</c:v>
                </c:pt>
                <c:pt idx="1">
                  <c:v>9.1992336528094576</c:v>
                </c:pt>
                <c:pt idx="2">
                  <c:v>3.560519018850528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BDF-41CF-BC92-8BEF7A2DEC7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BDF-41CF-BC92-8BEF7A2D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4312"/>
        <c:axId val="472084704"/>
      </c:scatterChart>
      <c:valAx>
        <c:axId val="4720843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4704"/>
        <c:crosses val="autoZero"/>
        <c:crossBetween val="midCat"/>
        <c:majorUnit val="1"/>
      </c:valAx>
      <c:valAx>
        <c:axId val="47208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6B-47B8-B55B-2FA1EEDF880B}"/>
            </c:ext>
          </c:extLst>
        </c:ser>
        <c:ser>
          <c:idx val="1"/>
          <c:order val="1"/>
          <c:tx>
            <c:strRef>
              <c:f>'speedUp_bench_95%_toOne'!$AM$60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6B-47B8-B55B-2FA1EEDF880B}"/>
            </c:ext>
          </c:extLst>
        </c:ser>
        <c:ser>
          <c:idx val="2"/>
          <c:order val="2"/>
          <c:tx>
            <c:strRef>
              <c:f>'speedUp_bench_95%_toOne'!$AN$60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6B-47B8-B55B-2FA1EEDF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9208"/>
        <c:axId val="407011832"/>
      </c:scatterChart>
      <c:valAx>
        <c:axId val="407969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832"/>
        <c:crosses val="autoZero"/>
        <c:crossBetween val="midCat"/>
        <c:majorUnit val="1"/>
      </c:valAx>
      <c:valAx>
        <c:axId val="4070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  <c:pt idx="3">
                  <c:v>103.69920187086696</c:v>
                </c:pt>
                <c:pt idx="4">
                  <c:v>984.08777301270925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2.5805205724161593</c:v>
                </c:pt>
                <c:pt idx="8">
                  <c:v>6.9267538295355351</c:v>
                </c:pt>
                <c:pt idx="9">
                  <c:v>8.6563998785978278</c:v>
                </c:pt>
                <c:pt idx="10">
                  <c:v>13.331414269034424</c:v>
                </c:pt>
                <c:pt idx="11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2-4C9C-B56D-C7496535E64F}"/>
            </c:ext>
          </c:extLst>
        </c:ser>
        <c:ser>
          <c:idx val="1"/>
          <c:order val="1"/>
          <c:tx>
            <c:strRef>
              <c:f>'speedUp_bench_99%_raw'!$V$60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26.171602995648456</c:v>
                </c:pt>
                <c:pt idx="3">
                  <c:v>2.1254688073862096</c:v>
                </c:pt>
                <c:pt idx="4">
                  <c:v>1.1277291126036246</c:v>
                </c:pt>
                <c:pt idx="5">
                  <c:v>2.742213810682502</c:v>
                </c:pt>
                <c:pt idx="6">
                  <c:v>0.74484740294129903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1482.6984502918478</c:v>
                </c:pt>
                <c:pt idx="10">
                  <c:v>1487.796880557614</c:v>
                </c:pt>
                <c:pt idx="11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2-4C9C-B56D-C7496535E64F}"/>
            </c:ext>
          </c:extLst>
        </c:ser>
        <c:ser>
          <c:idx val="2"/>
          <c:order val="2"/>
          <c:tx>
            <c:strRef>
              <c:f>'speedUp_bench_99%_raw'!$W$60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78.566966152575048</c:v>
                </c:pt>
                <c:pt idx="2">
                  <c:v>104.06944093075589</c:v>
                </c:pt>
                <c:pt idx="3">
                  <c:v>174.28437289221338</c:v>
                </c:pt>
                <c:pt idx="4">
                  <c:v>37.654538917098755</c:v>
                </c:pt>
                <c:pt idx="5">
                  <c:v>11.846025337303052</c:v>
                </c:pt>
                <c:pt idx="6">
                  <c:v>2.1304358078468679</c:v>
                </c:pt>
                <c:pt idx="7">
                  <c:v>12.536658583924201</c:v>
                </c:pt>
                <c:pt idx="8">
                  <c:v>31.21047467196227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2-4C9C-B56D-C7496535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5488"/>
        <c:axId val="472085880"/>
      </c:scatterChart>
      <c:valAx>
        <c:axId val="472085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5880"/>
        <c:crosses val="autoZero"/>
        <c:crossBetween val="midCat"/>
        <c:majorUnit val="1"/>
      </c:valAx>
      <c:valAx>
        <c:axId val="472085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'speedUp_bench_99%_raw'!$Y$61:$Y$72</c:f>
              <c:numCache>
                <c:formatCode>0.0</c:formatCode>
                <c:ptCount val="12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  <c:pt idx="3">
                  <c:v>35.306016721411815</c:v>
                </c:pt>
                <c:pt idx="4">
                  <c:v>223.99433173135787</c:v>
                </c:pt>
                <c:pt idx="5">
                  <c:v>13.592817711814666</c:v>
                </c:pt>
                <c:pt idx="6">
                  <c:v>2.3828778134916933</c:v>
                </c:pt>
                <c:pt idx="7">
                  <c:v>2.6779098844525104</c:v>
                </c:pt>
                <c:pt idx="8">
                  <c:v>1.10398173985333</c:v>
                </c:pt>
                <c:pt idx="9">
                  <c:v>2.1828826566534287</c:v>
                </c:pt>
                <c:pt idx="10">
                  <c:v>22.732474732200252</c:v>
                </c:pt>
                <c:pt idx="11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8D-4A1C-B8ED-B2BCB9E79BC3}"/>
            </c:ext>
          </c:extLst>
        </c:ser>
        <c:ser>
          <c:idx val="1"/>
          <c:order val="1"/>
          <c:tx>
            <c:strRef>
              <c:f>'speedUp_bench_99%_raw'!$Z$60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5.2252700333722215</c:v>
                </c:pt>
                <c:pt idx="4">
                  <c:v>3.3274950127282796</c:v>
                </c:pt>
                <c:pt idx="5">
                  <c:v>3.1573690738020308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12.077952321080803</c:v>
                </c:pt>
                <c:pt idx="10">
                  <c:v>7.4197071670778421</c:v>
                </c:pt>
                <c:pt idx="11">
                  <c:v>17.516286438616181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8D-4A1C-B8ED-B2BCB9E79BC3}"/>
            </c:ext>
          </c:extLst>
        </c:ser>
        <c:ser>
          <c:idx val="2"/>
          <c:order val="2"/>
          <c:tx>
            <c:strRef>
              <c:f>'speedUp_bench_99%_raw'!$AA$60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'speedUp_bench_99%_raw'!$AA$85:$AA$96</c:f>
              <c:numCache>
                <c:formatCode>0.0</c:formatCode>
                <c:ptCount val="12"/>
                <c:pt idx="0">
                  <c:v>8.0282044484003841</c:v>
                </c:pt>
                <c:pt idx="1">
                  <c:v>40.20912109356896</c:v>
                </c:pt>
                <c:pt idx="2">
                  <c:v>42.929757046444138</c:v>
                </c:pt>
                <c:pt idx="3">
                  <c:v>83.952267950207244</c:v>
                </c:pt>
                <c:pt idx="4">
                  <c:v>18.987998157388933</c:v>
                </c:pt>
                <c:pt idx="5">
                  <c:v>4.1392431256002666</c:v>
                </c:pt>
                <c:pt idx="6">
                  <c:v>10.092994255796963</c:v>
                </c:pt>
                <c:pt idx="7">
                  <c:v>9.1992336528094576</c:v>
                </c:pt>
                <c:pt idx="8">
                  <c:v>3.560519018850528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8D-4A1C-B8ED-B2BCB9E7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6664"/>
        <c:axId val="472087056"/>
      </c:scatterChart>
      <c:valAx>
        <c:axId val="472086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7056"/>
        <c:crosses val="autoZero"/>
        <c:crossBetween val="midCat"/>
        <c:majorUnit val="1"/>
      </c:valAx>
      <c:valAx>
        <c:axId val="47208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33-4C7A-B438-E2B65ABBB923}"/>
            </c:ext>
          </c:extLst>
        </c:ser>
        <c:ser>
          <c:idx val="1"/>
          <c:order val="1"/>
          <c:tx>
            <c:strRef>
              <c:f>'speedUp_bench_99%_raw'!$AI$60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33-4C7A-B438-E2B65ABBB923}"/>
            </c:ext>
          </c:extLst>
        </c:ser>
        <c:ser>
          <c:idx val="2"/>
          <c:order val="2"/>
          <c:tx>
            <c:strRef>
              <c:f>'speedUp_bench_99%_raw'!$AJ$60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33-4C7A-B438-E2B65AB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7840"/>
        <c:axId val="472088232"/>
      </c:scatterChart>
      <c:valAx>
        <c:axId val="472087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8232"/>
        <c:crosses val="autoZero"/>
        <c:crossBetween val="midCat"/>
        <c:majorUnit val="1"/>
      </c:valAx>
      <c:valAx>
        <c:axId val="472088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2B-48A7-991E-74FA4BDD0F6F}"/>
            </c:ext>
          </c:extLst>
        </c:ser>
        <c:ser>
          <c:idx val="1"/>
          <c:order val="1"/>
          <c:tx>
            <c:strRef>
              <c:f>'speedUp_bench_99%_raw'!$AM$60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2B-48A7-991E-74FA4BDD0F6F}"/>
            </c:ext>
          </c:extLst>
        </c:ser>
        <c:ser>
          <c:idx val="2"/>
          <c:order val="2"/>
          <c:tx>
            <c:strRef>
              <c:f>'speedUp_bench_99%_raw'!$AN$60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2B-48A7-991E-74FA4BDD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9016"/>
        <c:axId val="472089408"/>
      </c:scatterChart>
      <c:valAx>
        <c:axId val="4720890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9408"/>
        <c:crosses val="autoZero"/>
        <c:crossBetween val="midCat"/>
        <c:majorUnit val="1"/>
      </c:valAx>
      <c:valAx>
        <c:axId val="47208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B-4869-8FB2-CBABCD6B6D8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4B-4869-8FB2-CBABCD6B6D8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4B-4869-8FB2-CBABCD6B6D8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4B-4869-8FB2-CBABCD6B6D8B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4B-4869-8FB2-CBABCD6B6D8B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D4B-4869-8FB2-CBABCD6B6D8B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D4B-4869-8FB2-CBABCD6B6D8B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D4B-4869-8FB2-CBABCD6B6D8B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D4B-4869-8FB2-CBABCD6B6D8B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D4B-4869-8FB2-CBABCD6B6D8B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D4B-4869-8FB2-CBABCD6B6D8B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D4B-4869-8FB2-CBABCD6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0192"/>
        <c:axId val="472090584"/>
      </c:scatterChart>
      <c:valAx>
        <c:axId val="472090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0584"/>
        <c:crosses val="autoZero"/>
        <c:crossBetween val="midCat"/>
        <c:majorUnit val="1"/>
      </c:valAx>
      <c:valAx>
        <c:axId val="472090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5-4B68-A076-D4755B4CB5F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F5-4B68-A076-D4755B4CB5F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F5-4B68-A076-D4755B4CB5F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F5-4B68-A076-D4755B4CB5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F5-4B68-A076-D4755B4CB5F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F5-4B68-A076-D4755B4CB5F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AF5-4B68-A076-D4755B4CB5F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AF5-4B68-A076-D4755B4CB5F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AF5-4B68-A076-D4755B4CB5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AF5-4B68-A076-D4755B4CB5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AF5-4B68-A076-D4755B4CB5F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AF5-4B68-A076-D4755B4C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1368"/>
        <c:axId val="472616760"/>
      </c:scatterChart>
      <c:valAx>
        <c:axId val="472091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6760"/>
        <c:crosses val="autoZero"/>
        <c:crossBetween val="midCat"/>
        <c:majorUnit val="1"/>
      </c:valAx>
      <c:valAx>
        <c:axId val="47261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0D-450F-BE3A-14133DA355C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0D-450F-BE3A-14133DA355C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0D-450F-BE3A-14133DA3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7544"/>
        <c:axId val="472617936"/>
      </c:scatterChart>
      <c:valAx>
        <c:axId val="472617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7936"/>
        <c:crosses val="autoZero"/>
        <c:crossBetween val="midCat"/>
        <c:majorUnit val="1"/>
      </c:valAx>
      <c:valAx>
        <c:axId val="47261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8-48FE-B82C-0A0938870FC2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88-48FE-B82C-0A0938870FC2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88-48FE-B82C-0A093887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8720"/>
        <c:axId val="472619112"/>
      </c:scatterChart>
      <c:valAx>
        <c:axId val="472618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9112"/>
        <c:crosses val="autoZero"/>
        <c:crossBetween val="midCat"/>
        <c:majorUnit val="1"/>
      </c:valAx>
      <c:valAx>
        <c:axId val="472619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84-44F7-AE0E-B0D3F655120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84-44F7-AE0E-B0D3F655120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84-44F7-AE0E-B0D3F65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9896"/>
        <c:axId val="472620288"/>
      </c:scatterChart>
      <c:valAx>
        <c:axId val="472619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0288"/>
        <c:crosses val="autoZero"/>
        <c:crossBetween val="midCat"/>
        <c:majorUnit val="1"/>
      </c:valAx>
      <c:valAx>
        <c:axId val="47262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42-4BB7-BCA0-A86B4B5BF282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42-4BB7-BCA0-A86B4B5BF282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42-4BB7-BCA0-A86B4B5B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1072"/>
        <c:axId val="472621464"/>
      </c:scatterChart>
      <c:valAx>
        <c:axId val="472621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1464"/>
        <c:crosses val="autoZero"/>
        <c:crossBetween val="midCat"/>
        <c:majorUnit val="1"/>
      </c:valAx>
      <c:valAx>
        <c:axId val="472621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6-4765-A34E-26D39F37E936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F6-4765-A34E-26D39F37E936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F6-4765-A34E-26D39F37E936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F6-4765-A34E-26D39F37E936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F6-4765-A34E-26D39F37E936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F6-4765-A34E-26D39F37E936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FF6-4765-A34E-26D39F37E936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FF6-4765-A34E-26D39F37E936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FF6-4765-A34E-26D39F37E936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FF6-4765-A34E-26D39F37E936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FF6-4765-A34E-26D39F37E936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FF6-4765-A34E-26D39F37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0616"/>
        <c:axId val="459441008"/>
      </c:scatterChart>
      <c:valAx>
        <c:axId val="459440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1008"/>
        <c:crosses val="autoZero"/>
        <c:crossBetween val="midCat"/>
        <c:majorUnit val="1"/>
      </c:valAx>
      <c:valAx>
        <c:axId val="45944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16-4230-8F51-79D1029EB258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16-4230-8F51-79D1029EB258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16-4230-8F51-79D1029EB258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16-4230-8F51-79D1029EB258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16-4230-8F51-79D1029EB258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16-4230-8F51-79D1029EB258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016-4230-8F51-79D1029EB258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016-4230-8F51-79D1029EB258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016-4230-8F51-79D1029EB258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016-4230-8F51-79D1029EB258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016-4230-8F51-79D1029EB258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016-4230-8F51-79D1029E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2248"/>
        <c:axId val="472622640"/>
      </c:scatterChart>
      <c:valAx>
        <c:axId val="472622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2640"/>
        <c:crosses val="autoZero"/>
        <c:crossBetween val="midCat"/>
        <c:majorUnit val="1"/>
      </c:valAx>
      <c:valAx>
        <c:axId val="47262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D1-4C0F-A64E-3A9ED199C3C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D1-4C0F-A64E-3A9ED199C3C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D1-4C0F-A64E-3A9ED199C3C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D1-4C0F-A64E-3A9ED199C3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D1-4C0F-A64E-3A9ED199C3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D1-4C0F-A64E-3A9ED199C3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D1-4C0F-A64E-3A9ED199C3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D1-4C0F-A64E-3A9ED199C3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D1-4C0F-A64E-3A9ED199C3C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D1-4C0F-A64E-3A9ED199C3C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D1-4C0F-A64E-3A9ED199C3C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D1-4C0F-A64E-3A9ED199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3424"/>
        <c:axId val="472623816"/>
      </c:scatterChart>
      <c:valAx>
        <c:axId val="47262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3816"/>
        <c:crosses val="autoZero"/>
        <c:crossBetween val="midCat"/>
        <c:majorUnit val="1"/>
      </c:valAx>
      <c:valAx>
        <c:axId val="47262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AD-4265-90C5-EDBDD2DDCA76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AD-4265-90C5-EDBDD2DDCA76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AD-4265-90C5-EDBDD2DD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1288"/>
        <c:axId val="473321680"/>
      </c:scatterChart>
      <c:valAx>
        <c:axId val="473321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1680"/>
        <c:crosses val="autoZero"/>
        <c:crossBetween val="midCat"/>
        <c:majorUnit val="1"/>
      </c:valAx>
      <c:valAx>
        <c:axId val="47332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45-4E1F-A5D3-6BA4AFA2E42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45-4E1F-A5D3-6BA4AFA2E42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45-4E1F-A5D3-6BA4AFA2E42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2464"/>
        <c:axId val="473322856"/>
      </c:scatterChart>
      <c:valAx>
        <c:axId val="473322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2856"/>
        <c:crosses val="autoZero"/>
        <c:crossBetween val="midCat"/>
        <c:majorUnit val="1"/>
      </c:valAx>
      <c:valAx>
        <c:axId val="473322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C-4B87-A65C-C43914C8734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C-4B87-A65C-C43914C8734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7C-4B87-A65C-C43914C8734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3640"/>
        <c:axId val="473324032"/>
      </c:scatterChart>
      <c:valAx>
        <c:axId val="473323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4032"/>
        <c:crosses val="autoZero"/>
        <c:crossBetween val="midCat"/>
        <c:majorUnit val="1"/>
      </c:valAx>
      <c:valAx>
        <c:axId val="473324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02-4AF5-AF99-764AE2A25B2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02-4AF5-AF99-764AE2A25B2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02-4AF5-AF99-764AE2A25B2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4816"/>
        <c:axId val="473325208"/>
      </c:scatterChart>
      <c:valAx>
        <c:axId val="473324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5208"/>
        <c:crosses val="autoZero"/>
        <c:crossBetween val="midCat"/>
        <c:majorUnit val="1"/>
      </c:valAx>
      <c:valAx>
        <c:axId val="47332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EC-492A-9BC4-D9B7E1A50F85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92A-9BC4-D9B7E1A50F85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EC-492A-9BC4-D9B7E1A50F85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EC-492A-9BC4-D9B7E1A50F85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EC-492A-9BC4-D9B7E1A50F85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AEC-492A-9BC4-D9B7E1A50F85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EC-492A-9BC4-D9B7E1A50F85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AEC-492A-9BC4-D9B7E1A50F85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AEC-492A-9BC4-D9B7E1A50F85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AEC-492A-9BC4-D9B7E1A50F85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AEC-492A-9BC4-D9B7E1A50F85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AEC-492A-9BC4-D9B7E1A5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5992"/>
        <c:axId val="473326384"/>
      </c:scatterChart>
      <c:valAx>
        <c:axId val="473325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6384"/>
        <c:crosses val="autoZero"/>
        <c:crossBetween val="midCat"/>
        <c:majorUnit val="1"/>
      </c:valAx>
      <c:valAx>
        <c:axId val="47332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AB-4F5F-A1DE-AEF0BA08AEE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AB-4F5F-A1DE-AEF0BA08AEE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AB-4F5F-A1DE-AEF0BA08AEE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AB-4F5F-A1DE-AEF0BA08AE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AB-4F5F-A1DE-AEF0BA08AE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AB-4F5F-A1DE-AEF0BA08AEE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AB-4F5F-A1DE-AEF0BA08AEE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AB-4F5F-A1DE-AEF0BA08AEE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6AB-4F5F-A1DE-AEF0BA08AEE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6AB-4F5F-A1DE-AEF0BA08AEE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6AB-4F5F-A1DE-AEF0BA08AEE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6AB-4F5F-A1DE-AEF0BA08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7168"/>
        <c:axId val="473327560"/>
      </c:scatterChart>
      <c:valAx>
        <c:axId val="473327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7560"/>
        <c:crosses val="autoZero"/>
        <c:crossBetween val="midCat"/>
        <c:majorUnit val="1"/>
      </c:valAx>
      <c:valAx>
        <c:axId val="47332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AB-4241-996A-4CC93B86120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AB-4241-996A-4CC93B86120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AB-4241-996A-4CC93B86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8344"/>
        <c:axId val="473328736"/>
      </c:scatterChart>
      <c:valAx>
        <c:axId val="473328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8736"/>
        <c:crosses val="autoZero"/>
        <c:crossBetween val="midCat"/>
        <c:majorUnit val="1"/>
      </c:valAx>
      <c:valAx>
        <c:axId val="473328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4-4B50-9411-C813854B13C2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4-4B50-9411-C813854B13C2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4-4B50-9411-C813854B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9520"/>
        <c:axId val="473329912"/>
      </c:scatterChart>
      <c:valAx>
        <c:axId val="473329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912"/>
        <c:crosses val="autoZero"/>
        <c:crossBetween val="midCat"/>
        <c:majorUnit val="1"/>
      </c:valAx>
      <c:valAx>
        <c:axId val="473329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9E-434D-A813-FFCC43F65C96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9E-434D-A813-FFCC43F65C96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9E-434D-A813-FFCC43F65C96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9E-434D-A813-FFCC43F65C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9E-434D-A813-FFCC43F65C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9E-434D-A813-FFCC43F65C9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B9E-434D-A813-FFCC43F65C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B9E-434D-A813-FFCC43F65C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B9E-434D-A813-FFCC43F65C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B9E-434D-A813-FFCC43F65C9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B9E-434D-A813-FFCC43F65C9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B9E-434D-A813-FFCC43F6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1792"/>
        <c:axId val="459442184"/>
      </c:scatterChart>
      <c:valAx>
        <c:axId val="459441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2184"/>
        <c:crosses val="autoZero"/>
        <c:crossBetween val="midCat"/>
        <c:majorUnit val="1"/>
      </c:valAx>
      <c:valAx>
        <c:axId val="45944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E5-4D43-964E-016CFE1F995D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E5-4D43-964E-016CFE1F995D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E5-4D43-964E-016CFE1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0696"/>
        <c:axId val="473331088"/>
      </c:scatterChart>
      <c:valAx>
        <c:axId val="473330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1088"/>
        <c:crosses val="autoZero"/>
        <c:crossBetween val="midCat"/>
        <c:majorUnit val="1"/>
      </c:valAx>
      <c:valAx>
        <c:axId val="47333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74-4606-B464-9C4D915A5B49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74-4606-B464-9C4D915A5B49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74-4606-B464-9C4D915A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1872"/>
        <c:axId val="473332264"/>
      </c:scatterChart>
      <c:valAx>
        <c:axId val="473331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2264"/>
        <c:crosses val="autoZero"/>
        <c:crossBetween val="midCat"/>
        <c:majorUnit val="1"/>
      </c:valAx>
      <c:valAx>
        <c:axId val="473332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1.6149968508313144</c:v>
                </c:pt>
                <c:pt idx="2">
                  <c:v>4.7457052685886358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6-4E56-903B-7F83B890621F}"/>
            </c:ext>
          </c:extLst>
        </c:ser>
        <c:ser>
          <c:idx val="1"/>
          <c:order val="1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'speedUp_bench_99%_toOne'!$U$64:$U$66</c:f>
              <c:numCache>
                <c:formatCode>0.0</c:formatCode>
                <c:ptCount val="3"/>
                <c:pt idx="0">
                  <c:v>103.69920187086696</c:v>
                </c:pt>
                <c:pt idx="1">
                  <c:v>984.08777301270925</c:v>
                </c:pt>
                <c:pt idx="2">
                  <c:v>15.821988938827255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46-4E56-903B-7F83B890621F}"/>
            </c:ext>
          </c:extLst>
        </c:ser>
        <c:ser>
          <c:idx val="2"/>
          <c:order val="2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2.5805205724161593</c:v>
                </c:pt>
                <c:pt idx="2">
                  <c:v>3.4633393139190152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46-4E56-903B-7F83B890621F}"/>
            </c:ext>
          </c:extLst>
        </c:ser>
        <c:ser>
          <c:idx val="3"/>
          <c:order val="3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13.331414269034424</c:v>
                </c:pt>
                <c:pt idx="2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46-4E56-903B-7F83B890621F}"/>
            </c:ext>
          </c:extLst>
        </c:ser>
        <c:ser>
          <c:idx val="4"/>
          <c:order val="4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46-4E56-903B-7F83B890621F}"/>
            </c:ext>
          </c:extLst>
        </c:ser>
        <c:ser>
          <c:idx val="5"/>
          <c:order val="5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'speedUp_bench_99%_toOne'!$V$76:$V$78</c:f>
              <c:numCache>
                <c:formatCode>0.0</c:formatCode>
                <c:ptCount val="3"/>
                <c:pt idx="0">
                  <c:v>4.2509837664335244</c:v>
                </c:pt>
                <c:pt idx="1">
                  <c:v>2.0857180802686694</c:v>
                </c:pt>
                <c:pt idx="2">
                  <c:v>5.4844871648040927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46-4E56-903B-7F83B890621F}"/>
            </c:ext>
          </c:extLst>
        </c:ser>
        <c:ser>
          <c:idx val="6"/>
          <c:order val="6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'speedUp_bench_99%_toOne'!$V$79:$V$81</c:f>
              <c:numCache>
                <c:formatCode>0.0</c:formatCode>
                <c:ptCount val="3"/>
                <c:pt idx="0">
                  <c:v>1.4897109792297656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46-4E56-903B-7F83B890621F}"/>
            </c:ext>
          </c:extLst>
        </c:ser>
        <c:ser>
          <c:idx val="7"/>
          <c:order val="7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'speedUp_bench_99%_toOne'!$V$82:$V$84</c:f>
              <c:numCache>
                <c:formatCode>0.0</c:formatCode>
                <c:ptCount val="3"/>
                <c:pt idx="0">
                  <c:v>1482.6984502918478</c:v>
                </c:pt>
                <c:pt idx="1">
                  <c:v>1487.796880557614</c:v>
                </c:pt>
                <c:pt idx="2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546-4E56-903B-7F83B890621F}"/>
            </c:ext>
          </c:extLst>
        </c:ser>
        <c:ser>
          <c:idx val="8"/>
          <c:order val="8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39.283056587244616</c:v>
                </c:pt>
                <c:pt idx="2">
                  <c:v>52.034155539959137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546-4E56-903B-7F83B890621F}"/>
            </c:ext>
          </c:extLst>
        </c:ser>
        <c:ser>
          <c:idx val="9"/>
          <c:order val="9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37.654538917098755</c:v>
                </c:pt>
                <c:pt idx="2">
                  <c:v>11.846025337303052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546-4E56-903B-7F83B890621F}"/>
            </c:ext>
          </c:extLst>
        </c:ser>
        <c:ser>
          <c:idx val="10"/>
          <c:order val="10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'speedUp_bench_99%_toOne'!$W$91:$W$93</c:f>
              <c:numCache>
                <c:formatCode>0.0</c:formatCode>
                <c:ptCount val="3"/>
                <c:pt idx="0">
                  <c:v>2.1304358078468679</c:v>
                </c:pt>
                <c:pt idx="1">
                  <c:v>12.536658583924201</c:v>
                </c:pt>
                <c:pt idx="2">
                  <c:v>15.605067914580216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546-4E56-903B-7F83B890621F}"/>
            </c:ext>
          </c:extLst>
        </c:ser>
        <c:ser>
          <c:idx val="11"/>
          <c:order val="11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546-4E56-903B-7F83B890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3440"/>
        <c:axId val="473333832"/>
      </c:scatterChart>
      <c:valAx>
        <c:axId val="47333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3832"/>
        <c:crosses val="autoZero"/>
        <c:crossBetween val="midCat"/>
        <c:majorUnit val="1"/>
      </c:valAx>
      <c:valAx>
        <c:axId val="47333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'speedUp_bench_99%_toOne'!$Y$61:$Y$63</c:f>
              <c:numCache>
                <c:formatCode>0.0</c:formatCode>
                <c:ptCount val="3"/>
                <c:pt idx="0">
                  <c:v>0.75263599580460772</c:v>
                </c:pt>
                <c:pt idx="1">
                  <c:v>0.56441717791411039</c:v>
                </c:pt>
                <c:pt idx="2">
                  <c:v>4.4837709384340236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83-433E-80A9-4042314422D6}"/>
            </c:ext>
          </c:extLst>
        </c:ser>
        <c:ser>
          <c:idx val="1"/>
          <c:order val="1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223.99433173135787</c:v>
                </c:pt>
                <c:pt idx="2">
                  <c:v>13.592817711814666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83-433E-80A9-4042314422D6}"/>
            </c:ext>
          </c:extLst>
        </c:ser>
        <c:ser>
          <c:idx val="2"/>
          <c:order val="2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'speedUp_bench_99%_toOne'!$Y$67:$Y$69</c:f>
              <c:numCache>
                <c:formatCode>0.0</c:formatCode>
                <c:ptCount val="3"/>
                <c:pt idx="0">
                  <c:v>1.1914259716494846</c:v>
                </c:pt>
                <c:pt idx="1">
                  <c:v>1.3389404055923551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83-433E-80A9-4042314422D6}"/>
            </c:ext>
          </c:extLst>
        </c:ser>
        <c:ser>
          <c:idx val="3"/>
          <c:order val="3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'speedUp_bench_99%_toOne'!$Y$70:$Y$72</c:f>
              <c:numCache>
                <c:formatCode>0.0</c:formatCode>
                <c:ptCount val="3"/>
                <c:pt idx="0">
                  <c:v>2.1828826566534287</c:v>
                </c:pt>
                <c:pt idx="1">
                  <c:v>22.732474732200252</c:v>
                </c:pt>
                <c:pt idx="2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83-433E-80A9-4042314422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83-433E-80A9-4042314422D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'speedUp_bench_99%_toOne'!$Z$76:$Z$78</c:f>
              <c:numCache>
                <c:formatCode>0.0</c:formatCode>
                <c:ptCount val="3"/>
                <c:pt idx="0">
                  <c:v>10.450653526368468</c:v>
                </c:pt>
                <c:pt idx="1">
                  <c:v>6.6550622774800292</c:v>
                </c:pt>
                <c:pt idx="2">
                  <c:v>6.3148067055744113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83-433E-80A9-4042314422D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83-433E-80A9-4042314422D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'speedUp_bench_99%_toOne'!$Z$82:$Z$84</c:f>
              <c:numCache>
                <c:formatCode>0.0</c:formatCode>
                <c:ptCount val="3"/>
                <c:pt idx="0">
                  <c:v>18.116928481621496</c:v>
                </c:pt>
                <c:pt idx="1">
                  <c:v>11.129560750616944</c:v>
                </c:pt>
                <c:pt idx="2">
                  <c:v>26.278231370656556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683-433E-80A9-4042314422D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'speedUp_bench_99%_toOne'!$AA$85:$AA$87</c:f>
              <c:numCache>
                <c:formatCode>0.0</c:formatCode>
                <c:ptCount val="3"/>
                <c:pt idx="0">
                  <c:v>4.014058644291242</c:v>
                </c:pt>
                <c:pt idx="1">
                  <c:v>20.104342277575281</c:v>
                </c:pt>
                <c:pt idx="2">
                  <c:v>21.464645485446887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683-433E-80A9-4042314422D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'speedUp_bench_99%_toOne'!$AA$88:$AA$90</c:f>
              <c:numCache>
                <c:formatCode>0.0</c:formatCode>
                <c:ptCount val="3"/>
                <c:pt idx="0">
                  <c:v>83.952267950207244</c:v>
                </c:pt>
                <c:pt idx="1">
                  <c:v>18.987998157388933</c:v>
                </c:pt>
                <c:pt idx="2">
                  <c:v>4.1392431256002666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683-433E-80A9-4042314422D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'speedUp_bench_99%_toOne'!$AA$91:$AA$93</c:f>
              <c:numCache>
                <c:formatCode>0.0</c:formatCode>
                <c:ptCount val="3"/>
                <c:pt idx="0">
                  <c:v>5.0464423395864078</c:v>
                </c:pt>
                <c:pt idx="1">
                  <c:v>4.5995668897386182</c:v>
                </c:pt>
                <c:pt idx="2">
                  <c:v>1.7802401816794826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683-433E-80A9-4042314422D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683-433E-80A9-40423144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4616"/>
        <c:axId val="473335008"/>
      </c:scatterChart>
      <c:valAx>
        <c:axId val="473334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5008"/>
        <c:crosses val="autoZero"/>
        <c:crossBetween val="midCat"/>
        <c:majorUnit val="1"/>
      </c:valAx>
      <c:valAx>
        <c:axId val="47333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1.6149968508313144</c:v>
                </c:pt>
                <c:pt idx="2">
                  <c:v>4.7457052685886358</c:v>
                </c:pt>
                <c:pt idx="3">
                  <c:v>103.69920187086696</c:v>
                </c:pt>
                <c:pt idx="4">
                  <c:v>984.08777301270925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2.5805205724161593</c:v>
                </c:pt>
                <c:pt idx="8">
                  <c:v>3.4633393139190152</c:v>
                </c:pt>
                <c:pt idx="9">
                  <c:v>8.6563998785978278</c:v>
                </c:pt>
                <c:pt idx="10">
                  <c:v>13.331414269034424</c:v>
                </c:pt>
                <c:pt idx="11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2F-400B-AE51-7ECA1F023026}"/>
            </c:ext>
          </c:extLst>
        </c:ser>
        <c:ser>
          <c:idx val="1"/>
          <c:order val="1"/>
          <c:tx>
            <c:strRef>
              <c:f>'speedUp_bench_99%_toOne'!$V$60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4.2509837664335244</c:v>
                </c:pt>
                <c:pt idx="4">
                  <c:v>2.0857180802686694</c:v>
                </c:pt>
                <c:pt idx="5">
                  <c:v>5.4844871648040927</c:v>
                </c:pt>
                <c:pt idx="6">
                  <c:v>1.4897109792297656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1482.6984502918478</c:v>
                </c:pt>
                <c:pt idx="10">
                  <c:v>1487.796880557614</c:v>
                </c:pt>
                <c:pt idx="11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2F-400B-AE51-7ECA1F023026}"/>
            </c:ext>
          </c:extLst>
        </c:ser>
        <c:ser>
          <c:idx val="2"/>
          <c:order val="2"/>
          <c:tx>
            <c:strRef>
              <c:f>'speedUp_bench_99%_toOne'!$W$60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39.283056587244616</c:v>
                </c:pt>
                <c:pt idx="2">
                  <c:v>52.034155539959137</c:v>
                </c:pt>
                <c:pt idx="3">
                  <c:v>174.28437289221338</c:v>
                </c:pt>
                <c:pt idx="4">
                  <c:v>37.654538917098755</c:v>
                </c:pt>
                <c:pt idx="5">
                  <c:v>11.846025337303052</c:v>
                </c:pt>
                <c:pt idx="6">
                  <c:v>2.1304358078468679</c:v>
                </c:pt>
                <c:pt idx="7">
                  <c:v>12.536658583924201</c:v>
                </c:pt>
                <c:pt idx="8">
                  <c:v>15.605067914580216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2F-400B-AE51-7ECA1F02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5792"/>
        <c:axId val="473336184"/>
      </c:scatterChart>
      <c:valAx>
        <c:axId val="473335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6184"/>
        <c:crosses val="autoZero"/>
        <c:crossBetween val="midCat"/>
        <c:majorUnit val="1"/>
      </c:valAx>
      <c:valAx>
        <c:axId val="473336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'speedUp_bench_99%_toOne'!$Y$61:$Y$72</c:f>
              <c:numCache>
                <c:formatCode>0.0</c:formatCode>
                <c:ptCount val="12"/>
                <c:pt idx="0">
                  <c:v>0.75263599580460772</c:v>
                </c:pt>
                <c:pt idx="1">
                  <c:v>0.56441717791411039</c:v>
                </c:pt>
                <c:pt idx="2">
                  <c:v>4.4837709384340236</c:v>
                </c:pt>
                <c:pt idx="3">
                  <c:v>35.306016721411815</c:v>
                </c:pt>
                <c:pt idx="4">
                  <c:v>223.99433173135787</c:v>
                </c:pt>
                <c:pt idx="5">
                  <c:v>13.592817711814666</c:v>
                </c:pt>
                <c:pt idx="6">
                  <c:v>1.1914259716494846</c:v>
                </c:pt>
                <c:pt idx="7">
                  <c:v>1.3389404055923551</c:v>
                </c:pt>
                <c:pt idx="8">
                  <c:v>0.55198487712665412</c:v>
                </c:pt>
                <c:pt idx="9">
                  <c:v>2.1828826566534287</c:v>
                </c:pt>
                <c:pt idx="10">
                  <c:v>22.732474732200252</c:v>
                </c:pt>
                <c:pt idx="11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1F-45CD-B0C1-829D0A1C46BE}"/>
            </c:ext>
          </c:extLst>
        </c:ser>
        <c:ser>
          <c:idx val="1"/>
          <c:order val="1"/>
          <c:tx>
            <c:strRef>
              <c:f>'speedUp_bench_99%_toOne'!$Z$60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10.450653526368468</c:v>
                </c:pt>
                <c:pt idx="4">
                  <c:v>6.6550622774800292</c:v>
                </c:pt>
                <c:pt idx="5">
                  <c:v>6.3148067055744113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18.116928481621496</c:v>
                </c:pt>
                <c:pt idx="10">
                  <c:v>11.129560750616944</c:v>
                </c:pt>
                <c:pt idx="11">
                  <c:v>26.278231370656556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1F-45CD-B0C1-829D0A1C46BE}"/>
            </c:ext>
          </c:extLst>
        </c:ser>
        <c:ser>
          <c:idx val="2"/>
          <c:order val="2"/>
          <c:tx>
            <c:strRef>
              <c:f>'speedUp_bench_99%_toOne'!$AA$60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'speedUp_bench_99%_toOne'!$AA$85:$AA$96</c:f>
              <c:numCache>
                <c:formatCode>0.0</c:formatCode>
                <c:ptCount val="12"/>
                <c:pt idx="0">
                  <c:v>4.014058644291242</c:v>
                </c:pt>
                <c:pt idx="1">
                  <c:v>20.104342277575281</c:v>
                </c:pt>
                <c:pt idx="2">
                  <c:v>21.464645485446887</c:v>
                </c:pt>
                <c:pt idx="3">
                  <c:v>83.952267950207244</c:v>
                </c:pt>
                <c:pt idx="4">
                  <c:v>18.987998157388933</c:v>
                </c:pt>
                <c:pt idx="5">
                  <c:v>4.1392431256002666</c:v>
                </c:pt>
                <c:pt idx="6">
                  <c:v>5.0464423395864078</c:v>
                </c:pt>
                <c:pt idx="7">
                  <c:v>4.5995668897386182</c:v>
                </c:pt>
                <c:pt idx="8">
                  <c:v>1.7802401816794826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1F-45CD-B0C1-829D0A1C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6968"/>
        <c:axId val="474456432"/>
      </c:scatterChart>
      <c:valAx>
        <c:axId val="473336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6432"/>
        <c:crosses val="autoZero"/>
        <c:crossBetween val="midCat"/>
        <c:majorUnit val="1"/>
      </c:valAx>
      <c:valAx>
        <c:axId val="47445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59-4894-97AD-5E35C99040E3}"/>
            </c:ext>
          </c:extLst>
        </c:ser>
        <c:ser>
          <c:idx val="1"/>
          <c:order val="1"/>
          <c:tx>
            <c:strRef>
              <c:f>'speedUp_bench_99%_toOne'!$AI$60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59-4894-97AD-5E35C99040E3}"/>
            </c:ext>
          </c:extLst>
        </c:ser>
        <c:ser>
          <c:idx val="2"/>
          <c:order val="2"/>
          <c:tx>
            <c:strRef>
              <c:f>'speedUp_bench_99%_toOne'!$AJ$60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59-4894-97AD-5E35C990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7216"/>
        <c:axId val="474457608"/>
      </c:scatterChart>
      <c:valAx>
        <c:axId val="474457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7608"/>
        <c:crosses val="autoZero"/>
        <c:crossBetween val="midCat"/>
        <c:majorUnit val="1"/>
      </c:valAx>
      <c:valAx>
        <c:axId val="474457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C82-8E09-8100F7F55403}"/>
            </c:ext>
          </c:extLst>
        </c:ser>
        <c:ser>
          <c:idx val="1"/>
          <c:order val="1"/>
          <c:tx>
            <c:strRef>
              <c:f>'speedUp_bench_99%_toOne'!$AM$60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C82-8E09-8100F7F55403}"/>
            </c:ext>
          </c:extLst>
        </c:ser>
        <c:ser>
          <c:idx val="2"/>
          <c:order val="2"/>
          <c:tx>
            <c:strRef>
              <c:f>'speedUp_bench_99%_toOne'!$AN$60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C82-8E09-8100F7F5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8392"/>
        <c:axId val="474458784"/>
      </c:scatterChart>
      <c:valAx>
        <c:axId val="474458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8784"/>
        <c:crosses val="autoZero"/>
        <c:crossBetween val="midCat"/>
        <c:majorUnit val="1"/>
      </c:valAx>
      <c:valAx>
        <c:axId val="474458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DC-4A1D-BA9A-A988CE7F80E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DC-4A1D-BA9A-A988CE7F80E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DC-4A1D-BA9A-A988CE7F80E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DC-4A1D-BA9A-A988CE7F80E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DC-4A1D-BA9A-A988CE7F80E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DC-4A1D-BA9A-A988CE7F80E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DC-4A1D-BA9A-A988CE7F80E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DC-4A1D-BA9A-A988CE7F80E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9DC-4A1D-BA9A-A988CE7F80E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9DC-4A1D-BA9A-A988CE7F80E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9DC-4A1D-BA9A-A988CE7F80E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9DC-4A1D-BA9A-A988CE7F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9568"/>
        <c:axId val="474459960"/>
      </c:scatterChart>
      <c:valAx>
        <c:axId val="474459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9960"/>
        <c:crosses val="autoZero"/>
        <c:crossBetween val="midCat"/>
        <c:majorUnit val="1"/>
      </c:valAx>
      <c:valAx>
        <c:axId val="474459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A9-497E-A411-E940F9F2934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A9-497E-A411-E940F9F2934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A9-497E-A411-E940F9F2934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A9-497E-A411-E940F9F293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A9-497E-A411-E940F9F2934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EA9-497E-A411-E940F9F2934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EA9-497E-A411-E940F9F2934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EA9-497E-A411-E940F9F2934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EA9-497E-A411-E940F9F2934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EA9-497E-A411-E940F9F2934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EA9-497E-A411-E940F9F2934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EA9-497E-A411-E940F9F2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0744"/>
        <c:axId val="474461136"/>
      </c:scatterChart>
      <c:valAx>
        <c:axId val="474460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1136"/>
        <c:crosses val="autoZero"/>
        <c:crossBetween val="midCat"/>
        <c:majorUnit val="1"/>
      </c:valAx>
      <c:valAx>
        <c:axId val="47446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11-4A3E-B23F-83298AF263A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11-4A3E-B23F-83298AF263A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11-4A3E-B23F-83298AF2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2968"/>
        <c:axId val="459443360"/>
      </c:scatterChart>
      <c:valAx>
        <c:axId val="459442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3360"/>
        <c:crosses val="autoZero"/>
        <c:crossBetween val="midCat"/>
        <c:majorUnit val="1"/>
      </c:valAx>
      <c:valAx>
        <c:axId val="45944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86-4151-9348-B4341415F32E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86-4151-9348-B4341415F32E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86-4151-9348-B4341415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1920"/>
        <c:axId val="474462312"/>
      </c:scatterChart>
      <c:valAx>
        <c:axId val="474461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2312"/>
        <c:crosses val="autoZero"/>
        <c:crossBetween val="midCat"/>
        <c:majorUnit val="1"/>
      </c:valAx>
      <c:valAx>
        <c:axId val="474462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79-4973-8307-F09036A23C0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79-4973-8307-F09036A23C0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79-4973-8307-F09036A2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3096"/>
        <c:axId val="474463488"/>
      </c:scatterChart>
      <c:valAx>
        <c:axId val="474463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3488"/>
        <c:crosses val="autoZero"/>
        <c:crossBetween val="midCat"/>
        <c:majorUnit val="1"/>
      </c:valAx>
      <c:valAx>
        <c:axId val="47446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46-4FBA-8D28-54DA2581E309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46-4FBA-8D28-54DA2581E309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46-4FBA-8D28-54DA2581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4272"/>
        <c:axId val="474464664"/>
      </c:scatterChart>
      <c:valAx>
        <c:axId val="474464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4664"/>
        <c:crosses val="autoZero"/>
        <c:crossBetween val="midCat"/>
        <c:majorUnit val="1"/>
      </c:valAx>
      <c:valAx>
        <c:axId val="47446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CF-476A-9237-41365D347C8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CF-476A-9237-41365D347C8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CF-476A-9237-41365D34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5448"/>
        <c:axId val="474465840"/>
      </c:scatterChart>
      <c:valAx>
        <c:axId val="474465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5840"/>
        <c:crosses val="autoZero"/>
        <c:crossBetween val="midCat"/>
        <c:majorUnit val="1"/>
      </c:valAx>
      <c:valAx>
        <c:axId val="47446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6D-4A14-857F-403B3211AEDF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6D-4A14-857F-403B3211AEDF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6D-4A14-857F-403B3211AEDF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6D-4A14-857F-403B3211AEDF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D6D-4A14-857F-403B3211AEDF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D6D-4A14-857F-403B3211AEDF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D6D-4A14-857F-403B3211AEDF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D6D-4A14-857F-403B3211AEDF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D6D-4A14-857F-403B3211AEDF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D6D-4A14-857F-403B3211AEDF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D6D-4A14-857F-403B3211AEDF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D6D-4A14-857F-403B3211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6624"/>
        <c:axId val="474467016"/>
      </c:scatterChart>
      <c:valAx>
        <c:axId val="474466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7016"/>
        <c:crosses val="autoZero"/>
        <c:crossBetween val="midCat"/>
        <c:majorUnit val="1"/>
      </c:valAx>
      <c:valAx>
        <c:axId val="47446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DE-4C9B-821F-6D96E4B493B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DE-4C9B-821F-6D96E4B493B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DE-4C9B-821F-6D96E4B493B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DE-4C9B-821F-6D96E4B493B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DE-4C9B-821F-6D96E4B493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DE-4C9B-821F-6D96E4B493B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5DE-4C9B-821F-6D96E4B493B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5DE-4C9B-821F-6D96E4B493B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5DE-4C9B-821F-6D96E4B493B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5DE-4C9B-821F-6D96E4B493B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5DE-4C9B-821F-6D96E4B493B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5DE-4C9B-821F-6D96E4B4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7800"/>
        <c:axId val="474468192"/>
      </c:scatterChart>
      <c:valAx>
        <c:axId val="474467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8192"/>
        <c:crosses val="autoZero"/>
        <c:crossBetween val="midCat"/>
        <c:majorUnit val="1"/>
      </c:valAx>
      <c:valAx>
        <c:axId val="47446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A4-4AC3-B8F1-780F1D253453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A4-4AC3-B8F1-780F1D253453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A4-4AC3-B8F1-780F1D25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8976"/>
        <c:axId val="474469368"/>
      </c:scatterChart>
      <c:valAx>
        <c:axId val="47446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9368"/>
        <c:crosses val="autoZero"/>
        <c:crossBetween val="midCat"/>
        <c:majorUnit val="1"/>
      </c:valAx>
      <c:valAx>
        <c:axId val="474469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33-44DD-B911-8C28E9312BF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33-44DD-B911-8C28E9312BF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33-44DD-B911-8C28E9312BF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0152"/>
        <c:axId val="474470544"/>
      </c:scatterChart>
      <c:valAx>
        <c:axId val="474470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0544"/>
        <c:crosses val="autoZero"/>
        <c:crossBetween val="midCat"/>
        <c:majorUnit val="1"/>
      </c:valAx>
      <c:valAx>
        <c:axId val="4744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66-400E-8DB2-FC612D0E82E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66-400E-8DB2-FC612D0E82E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66-400E-8DB2-FC612D0E82E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1328"/>
        <c:axId val="474471720"/>
      </c:scatterChart>
      <c:valAx>
        <c:axId val="474471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1720"/>
        <c:crosses val="autoZero"/>
        <c:crossBetween val="midCat"/>
        <c:majorUnit val="1"/>
      </c:valAx>
      <c:valAx>
        <c:axId val="474471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7D-4978-9021-56C1F29CBE6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7D-4978-9021-56C1F29CBE6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7D-4978-9021-56C1F29CBE6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2504"/>
        <c:axId val="474472896"/>
      </c:scatterChart>
      <c:valAx>
        <c:axId val="474472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2896"/>
        <c:crosses val="autoZero"/>
        <c:crossBetween val="midCat"/>
        <c:majorUnit val="1"/>
      </c:valAx>
      <c:valAx>
        <c:axId val="47447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6-4C47-9FF2-2183BE39D2C1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E6-4C47-9FF2-2183BE39D2C1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E6-4C47-9FF2-2183BE39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4144"/>
        <c:axId val="459444536"/>
      </c:scatterChart>
      <c:valAx>
        <c:axId val="459444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4536"/>
        <c:crosses val="autoZero"/>
        <c:crossBetween val="midCat"/>
        <c:majorUnit val="1"/>
      </c:valAx>
      <c:valAx>
        <c:axId val="459444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DF-462C-829F-E9E3335F2E9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DF-462C-829F-E9E3335F2E9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DF-462C-829F-E9E3335F2E9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DF-462C-829F-E9E3335F2E92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DF-462C-829F-E9E3335F2E92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ADF-462C-829F-E9E3335F2E92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DF-462C-829F-E9E3335F2E92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ADF-462C-829F-E9E3335F2E92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ADF-462C-829F-E9E3335F2E92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ADF-462C-829F-E9E3335F2E92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ADF-462C-829F-E9E3335F2E92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ADF-462C-829F-E9E3335F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3680"/>
        <c:axId val="474474072"/>
      </c:scatterChart>
      <c:valAx>
        <c:axId val="474473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4072"/>
        <c:crosses val="autoZero"/>
        <c:crossBetween val="midCat"/>
        <c:majorUnit val="1"/>
      </c:valAx>
      <c:valAx>
        <c:axId val="474474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B-4D19-B77D-DFBDA3ED068F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B-4D19-B77D-DFBDA3ED068F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FB-4D19-B77D-DFBDA3ED068F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B-4D19-B77D-DFBDA3ED06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FB-4D19-B77D-DFBDA3ED06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FB-4D19-B77D-DFBDA3ED06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FB-4D19-B77D-DFBDA3ED06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FB-4D19-B77D-DFBDA3ED06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4FB-4D19-B77D-DFBDA3ED06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4FB-4D19-B77D-DFBDA3ED06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4FB-4D19-B77D-DFBDA3ED068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4FB-4D19-B77D-DFBDA3ED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4856"/>
        <c:axId val="474475248"/>
      </c:scatterChart>
      <c:valAx>
        <c:axId val="474474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5248"/>
        <c:crosses val="autoZero"/>
        <c:crossBetween val="midCat"/>
        <c:majorUnit val="1"/>
      </c:valAx>
      <c:valAx>
        <c:axId val="47447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91-43D2-857E-93DC10A5B79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91-43D2-857E-93DC10A5B79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91-43D2-857E-93DC10A5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6032"/>
        <c:axId val="474476424"/>
      </c:scatterChart>
      <c:valAx>
        <c:axId val="474476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6424"/>
        <c:crosses val="autoZero"/>
        <c:crossBetween val="midCat"/>
        <c:majorUnit val="1"/>
      </c:valAx>
      <c:valAx>
        <c:axId val="474476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4-4CD7-B3F2-4D067814ADDF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F4-4CD7-B3F2-4D067814ADDF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F4-4CD7-B3F2-4D067814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7208"/>
        <c:axId val="474477600"/>
      </c:scatterChart>
      <c:valAx>
        <c:axId val="474477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7600"/>
        <c:crosses val="autoZero"/>
        <c:crossBetween val="midCat"/>
        <c:majorUnit val="1"/>
      </c:valAx>
      <c:valAx>
        <c:axId val="47447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56-48DF-A50D-CE1FA9B5893D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56-48DF-A50D-CE1FA9B5893D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56-48DF-A50D-CE1FA9B5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8384"/>
        <c:axId val="474478776"/>
      </c:scatterChart>
      <c:valAx>
        <c:axId val="474478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8776"/>
        <c:crosses val="autoZero"/>
        <c:crossBetween val="midCat"/>
        <c:majorUnit val="1"/>
      </c:valAx>
      <c:valAx>
        <c:axId val="474478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D-446D-A093-AC1124FFB427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D-446D-A093-AC1124FFB427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1D-446D-A093-AC1124FF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9560"/>
        <c:axId val="474479952"/>
      </c:scatterChart>
      <c:valAx>
        <c:axId val="4744795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9952"/>
        <c:crosses val="autoZero"/>
        <c:crossBetween val="midCat"/>
        <c:majorUnit val="1"/>
      </c:valAx>
      <c:valAx>
        <c:axId val="47447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38-4D5A-83B6-F0B372882D2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38-4D5A-83B6-F0B372882D2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38-4D5A-83B6-F0B372882D2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38-4D5A-83B6-F0B372882D2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38-4D5A-83B6-F0B372882D2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238-4D5A-83B6-F0B372882D2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238-4D5A-83B6-F0B372882D2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238-4D5A-83B6-F0B372882D2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238-4D5A-83B6-F0B372882D2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238-4D5A-83B6-F0B372882D2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238-4D5A-83B6-F0B372882D2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238-4D5A-83B6-F0B37288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0736"/>
        <c:axId val="474481128"/>
      </c:scatterChart>
      <c:valAx>
        <c:axId val="474480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1128"/>
        <c:crosses val="autoZero"/>
        <c:crossBetween val="midCat"/>
        <c:majorUnit val="1"/>
      </c:valAx>
      <c:valAx>
        <c:axId val="474481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F-47E0-BE08-A98045FB866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1F-47E0-BE08-A98045FB866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1F-47E0-BE08-A98045FB866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1F-47E0-BE08-A98045FB86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1F-47E0-BE08-A98045FB86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1F-47E0-BE08-A98045FB866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11F-47E0-BE08-A98045FB866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11F-47E0-BE08-A98045FB866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11F-47E0-BE08-A98045FB866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11F-47E0-BE08-A98045FB866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11F-47E0-BE08-A98045FB866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11F-47E0-BE08-A98045FB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1912"/>
        <c:axId val="474482304"/>
      </c:scatterChart>
      <c:valAx>
        <c:axId val="474481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2304"/>
        <c:crosses val="autoZero"/>
        <c:crossBetween val="midCat"/>
        <c:majorUnit val="1"/>
      </c:valAx>
      <c:valAx>
        <c:axId val="47448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1-4F8E-AD06-C2CD90F5834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1-4F8E-AD06-C2CD90F5834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E1-4F8E-AD06-C2CD90F5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3088"/>
        <c:axId val="474483480"/>
      </c:scatterChart>
      <c:valAx>
        <c:axId val="4744830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3480"/>
        <c:crosses val="autoZero"/>
        <c:crossBetween val="midCat"/>
        <c:majorUnit val="1"/>
      </c:valAx>
      <c:valAx>
        <c:axId val="474483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33-424C-9004-9C1F507E104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33-424C-9004-9C1F507E104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33-424C-9004-9C1F507E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4264"/>
        <c:axId val="474484656"/>
      </c:scatterChart>
      <c:valAx>
        <c:axId val="474484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4656"/>
        <c:crosses val="autoZero"/>
        <c:crossBetween val="midCat"/>
        <c:majorUnit val="1"/>
      </c:valAx>
      <c:valAx>
        <c:axId val="47448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A1-4BD0-9DAB-A123E0F4A3BF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A1-4BD0-9DAB-A123E0F4A3BF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A1-4BD0-9DAB-A123E0F4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5320"/>
        <c:axId val="459445712"/>
      </c:scatterChart>
      <c:valAx>
        <c:axId val="459445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5712"/>
        <c:crosses val="autoZero"/>
        <c:crossBetween val="midCat"/>
        <c:majorUnit val="1"/>
      </c:valAx>
      <c:valAx>
        <c:axId val="45944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A9-4667-9139-6789708CE8B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A9-4667-9139-6789708CE8B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A9-4667-9139-6789708C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5440"/>
        <c:axId val="474485832"/>
      </c:scatterChart>
      <c:valAx>
        <c:axId val="474485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5832"/>
        <c:crosses val="autoZero"/>
        <c:crossBetween val="midCat"/>
        <c:majorUnit val="1"/>
      </c:valAx>
      <c:valAx>
        <c:axId val="474485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F1-4F35-95BA-13F14637072B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F1-4F35-95BA-13F14637072B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F1-4F35-95BA-13F14637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6616"/>
        <c:axId val="474487008"/>
      </c:scatterChart>
      <c:valAx>
        <c:axId val="474486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7008"/>
        <c:crosses val="autoZero"/>
        <c:crossBetween val="midCat"/>
        <c:majorUnit val="1"/>
      </c:valAx>
      <c:valAx>
        <c:axId val="47448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80-49EE-A002-C7A7FBBB4FC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80-49EE-A002-C7A7FBBB4FC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80-49EE-A002-C7A7FBBB4FC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80-49EE-A002-C7A7FBBB4FC4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80-49EE-A002-C7A7FBBB4FC4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80-49EE-A002-C7A7FBBB4FC4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80-49EE-A002-C7A7FBBB4FC4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180-49EE-A002-C7A7FBBB4FC4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180-49EE-A002-C7A7FBBB4FC4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180-49EE-A002-C7A7FBBB4FC4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180-49EE-A002-C7A7FBBB4FC4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180-49EE-A002-C7A7FBBB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7792"/>
        <c:axId val="474488184"/>
      </c:scatterChart>
      <c:valAx>
        <c:axId val="474487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8184"/>
        <c:crosses val="autoZero"/>
        <c:crossBetween val="midCat"/>
        <c:majorUnit val="1"/>
      </c:valAx>
      <c:valAx>
        <c:axId val="474488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A-4B1E-B81A-9D76D636BFD7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1A-4B1E-B81A-9D76D636BFD7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1A-4B1E-B81A-9D76D636BFD7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1A-4B1E-B81A-9D76D636BF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1A-4B1E-B81A-9D76D636BFD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1A-4B1E-B81A-9D76D636BFD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1A-4B1E-B81A-9D76D636BFD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B1A-4B1E-B81A-9D76D636BFD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B1A-4B1E-B81A-9D76D636BFD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B1A-4B1E-B81A-9D76D636BFD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B1A-4B1E-B81A-9D76D636BFD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B1A-4B1E-B81A-9D76D636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0704"/>
        <c:axId val="477031096"/>
      </c:scatterChart>
      <c:valAx>
        <c:axId val="47703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1096"/>
        <c:crosses val="autoZero"/>
        <c:crossBetween val="midCat"/>
        <c:majorUnit val="1"/>
      </c:valAx>
      <c:valAx>
        <c:axId val="477031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63-420E-9AEC-39D01805241E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63-420E-9AEC-39D01805241E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63-420E-9AEC-39D01805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1880"/>
        <c:axId val="477032272"/>
      </c:scatterChart>
      <c:valAx>
        <c:axId val="4770318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2272"/>
        <c:crosses val="autoZero"/>
        <c:crossBetween val="midCat"/>
        <c:majorUnit val="1"/>
      </c:valAx>
      <c:valAx>
        <c:axId val="47703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2-4DEB-9AF6-859BA1226F7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2-4DEB-9AF6-859BA1226F7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2-4DEB-9AF6-859BA1226F7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3056"/>
        <c:axId val="477033448"/>
      </c:scatterChart>
      <c:valAx>
        <c:axId val="477033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3448"/>
        <c:crosses val="autoZero"/>
        <c:crossBetween val="midCat"/>
        <c:majorUnit val="1"/>
      </c:valAx>
      <c:valAx>
        <c:axId val="47703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CD-42D7-93DF-630534A7CA6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CD-42D7-93DF-630534A7CA6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CD-42D7-93DF-630534A7CA6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4232"/>
        <c:axId val="477034624"/>
      </c:scatterChart>
      <c:valAx>
        <c:axId val="477034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4624"/>
        <c:crosses val="autoZero"/>
        <c:crossBetween val="midCat"/>
        <c:majorUnit val="1"/>
      </c:valAx>
      <c:valAx>
        <c:axId val="47703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D-4A61-B71A-7263D618786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D-4A61-B71A-7263D618786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6D-4A61-B71A-7263D618786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5408"/>
        <c:axId val="477035800"/>
      </c:scatterChart>
      <c:valAx>
        <c:axId val="47703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5800"/>
        <c:crosses val="autoZero"/>
        <c:crossBetween val="midCat"/>
        <c:majorUnit val="1"/>
      </c:valAx>
      <c:valAx>
        <c:axId val="477035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3C-48B5-8C8A-0E8A6E56A57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3C-48B5-8C8A-0E8A6E56A57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3C-48B5-8C8A-0E8A6E56A57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3C-48B5-8C8A-0E8A6E56A57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3C-48B5-8C8A-0E8A6E56A57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3C-48B5-8C8A-0E8A6E56A57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33C-48B5-8C8A-0E8A6E56A57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33C-48B5-8C8A-0E8A6E56A57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33C-48B5-8C8A-0E8A6E56A57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33C-48B5-8C8A-0E8A6E56A57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33C-48B5-8C8A-0E8A6E56A57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33C-48B5-8C8A-0E8A6E56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6584"/>
        <c:axId val="477036976"/>
      </c:scatterChart>
      <c:valAx>
        <c:axId val="477036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6976"/>
        <c:crosses val="autoZero"/>
        <c:crossBetween val="midCat"/>
        <c:majorUnit val="1"/>
      </c:valAx>
      <c:valAx>
        <c:axId val="47703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5-4127-80F2-4E8587AA267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5-4127-80F2-4E8587AA267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A5-4127-80F2-4E8587AA267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A5-4127-80F2-4E8587AA267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A5-4127-80F2-4E8587AA267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A5-4127-80F2-4E8587AA267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1A5-4127-80F2-4E8587AA267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1A5-4127-80F2-4E8587AA267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1A5-4127-80F2-4E8587AA267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1A5-4127-80F2-4E8587AA267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1A5-4127-80F2-4E8587AA267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1A5-4127-80F2-4E8587AA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7760"/>
        <c:axId val="477038152"/>
      </c:scatterChart>
      <c:valAx>
        <c:axId val="47703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8152"/>
        <c:crosses val="autoZero"/>
        <c:crossBetween val="midCat"/>
        <c:majorUnit val="1"/>
      </c:valAx>
      <c:valAx>
        <c:axId val="477038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E-4764-BE63-2DBC907FE4AE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BE-4764-BE63-2DBC907FE4AE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BE-4764-BE63-2DBC907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6496"/>
        <c:axId val="459446888"/>
      </c:scatterChart>
      <c:valAx>
        <c:axId val="4594464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6888"/>
        <c:crosses val="autoZero"/>
        <c:crossBetween val="midCat"/>
        <c:majorUnit val="1"/>
      </c:valAx>
      <c:valAx>
        <c:axId val="459446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1-4328-8222-3E638FA7ED7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1-4328-8222-3E638FA7ED7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1-4328-8222-3E638FA7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8936"/>
        <c:axId val="477039328"/>
      </c:scatterChart>
      <c:valAx>
        <c:axId val="477038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9328"/>
        <c:crosses val="autoZero"/>
        <c:crossBetween val="midCat"/>
        <c:majorUnit val="1"/>
      </c:valAx>
      <c:valAx>
        <c:axId val="47703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92-4CCC-BD62-1DDEA42E5844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92-4CCC-BD62-1DDEA42E5844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92-4CCC-BD62-1DDEA42E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0112"/>
        <c:axId val="477040504"/>
      </c:scatterChart>
      <c:valAx>
        <c:axId val="477040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0504"/>
        <c:crosses val="autoZero"/>
        <c:crossBetween val="midCat"/>
        <c:majorUnit val="1"/>
      </c:valAx>
      <c:valAx>
        <c:axId val="477040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32-454B-995D-111E26F8E2D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32-454B-995D-111E26F8E2D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32-454B-995D-111E26F8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1288"/>
        <c:axId val="477041680"/>
      </c:scatterChart>
      <c:valAx>
        <c:axId val="477041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1680"/>
        <c:crosses val="autoZero"/>
        <c:crossBetween val="midCat"/>
        <c:majorUnit val="1"/>
      </c:valAx>
      <c:valAx>
        <c:axId val="47704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F6-429C-80FF-24D72CEDD59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F6-429C-80FF-24D72CEDD59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F6-429C-80FF-24D72CED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2464"/>
        <c:axId val="477042856"/>
      </c:scatterChart>
      <c:valAx>
        <c:axId val="477042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2856"/>
        <c:crosses val="autoZero"/>
        <c:crossBetween val="midCat"/>
        <c:majorUnit val="1"/>
      </c:valAx>
      <c:valAx>
        <c:axId val="477042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speedUp_heur!$T$61:$T$63</c:f>
            </c:numRef>
          </c:xVal>
          <c:yVal>
            <c:numRef>
              <c:f>speedUp_heur!$U$61:$U$63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F-4AC4-A15B-D5245250589E}"/>
            </c:ext>
          </c:extLst>
        </c:ser>
        <c:ser>
          <c:idx val="1"/>
          <c:order val="1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speedUp_heur!$T$64:$T$66</c:f>
            </c:numRef>
          </c:xVal>
          <c:yVal>
            <c:numRef>
              <c:f>speedUp_heur!$U$64:$U$66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F-4AC4-A15B-D5245250589E}"/>
            </c:ext>
          </c:extLst>
        </c:ser>
        <c:ser>
          <c:idx val="2"/>
          <c:order val="2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speedUp_heur!$T$67:$T$69</c:f>
            </c:numRef>
          </c:xVal>
          <c:yVal>
            <c:numRef>
              <c:f>speedUp_heur!$U$67:$U$69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DF-4AC4-A15B-D5245250589E}"/>
            </c:ext>
          </c:extLst>
        </c:ser>
        <c:ser>
          <c:idx val="3"/>
          <c:order val="3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speedUp_heur!$T$70:$T$72</c:f>
            </c:numRef>
          </c:xVal>
          <c:yVal>
            <c:numRef>
              <c:f>speedUp_heur!$U$70:$U$72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F-4AC4-A15B-D5245250589E}"/>
            </c:ext>
          </c:extLst>
        </c:ser>
        <c:ser>
          <c:idx val="4"/>
          <c:order val="4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speedUp_heur!$T$73:$T$75</c:f>
            </c:numRef>
          </c:xVal>
          <c:yVal>
            <c:numRef>
              <c:f>speedUp_heur!$V$73:$V$75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F-4AC4-A15B-D5245250589E}"/>
            </c:ext>
          </c:extLst>
        </c:ser>
        <c:ser>
          <c:idx val="5"/>
          <c:order val="5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speedUp_heur!$T$76:$T$78</c:f>
            </c:numRef>
          </c:xVal>
          <c:yVal>
            <c:numRef>
              <c:f>speedUp_heur!$V$76:$V$78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DF-4AC4-A15B-D5245250589E}"/>
            </c:ext>
          </c:extLst>
        </c:ser>
        <c:ser>
          <c:idx val="6"/>
          <c:order val="6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speedUp_heur!$T$79:$T$81</c:f>
            </c:numRef>
          </c:xVal>
          <c:yVal>
            <c:numRef>
              <c:f>speedUp_heur!$V$79:$V$81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DF-4AC4-A15B-D5245250589E}"/>
            </c:ext>
          </c:extLst>
        </c:ser>
        <c:ser>
          <c:idx val="7"/>
          <c:order val="7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speedUp_heur!$T$82:$T$84</c:f>
            </c:numRef>
          </c:xVal>
          <c:yVal>
            <c:numRef>
              <c:f>speedUp_heur!$V$82:$V$84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DF-4AC4-A15B-D5245250589E}"/>
            </c:ext>
          </c:extLst>
        </c:ser>
        <c:ser>
          <c:idx val="8"/>
          <c:order val="8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speedUp_heur!$T$85:$T$87</c:f>
            </c:numRef>
          </c:xVal>
          <c:yVal>
            <c:numRef>
              <c:f>speedUp_heur!$W$85:$W$87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DF-4AC4-A15B-D5245250589E}"/>
            </c:ext>
          </c:extLst>
        </c:ser>
        <c:ser>
          <c:idx val="9"/>
          <c:order val="9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speedUp_heur!$T$88:$T$90</c:f>
            </c:numRef>
          </c:xVal>
          <c:yVal>
            <c:numRef>
              <c:f>speedUp_heur!$W$88:$W$90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9DF-4AC4-A15B-D5245250589E}"/>
            </c:ext>
          </c:extLst>
        </c:ser>
        <c:ser>
          <c:idx val="10"/>
          <c:order val="10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speedUp_heur!$T$91:$T$93</c:f>
            </c:numRef>
          </c:xVal>
          <c:yVal>
            <c:numRef>
              <c:f>speedUp_heur!$W$91:$W$93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DF-4AC4-A15B-D5245250589E}"/>
            </c:ext>
          </c:extLst>
        </c:ser>
        <c:ser>
          <c:idx val="11"/>
          <c:order val="11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speedUp_heur!$T$94:$T$96</c:f>
            </c:numRef>
          </c:xVal>
          <c:yVal>
            <c:numRef>
              <c:f>speedUp_heur!$W$94:$W$96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9DF-4AC4-A15B-D5245250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8304"/>
        <c:axId val="407008696"/>
      </c:scatterChart>
      <c:valAx>
        <c:axId val="407008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8696"/>
        <c:crosses val="autoZero"/>
        <c:crossBetween val="midCat"/>
        <c:majorUnit val="1"/>
      </c:valAx>
      <c:valAx>
        <c:axId val="40700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F-4A36-A2BA-0F324D186F9F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F-4A36-A2BA-0F324D186F9F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2F-4A36-A2BA-0F324D186F9F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2F-4A36-A2BA-0F324D186F9F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2F-4A36-A2BA-0F324D186F9F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72F-4A36-A2BA-0F324D186F9F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72F-4A36-A2BA-0F324D186F9F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72F-4A36-A2BA-0F324D186F9F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72F-4A36-A2BA-0F324D186F9F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72F-4A36-A2BA-0F324D186F9F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72F-4A36-A2BA-0F324D186F9F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72F-4A36-A2BA-0F324D18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7672"/>
        <c:axId val="459955152"/>
      </c:scatterChart>
      <c:valAx>
        <c:axId val="4594476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5152"/>
        <c:crosses val="autoZero"/>
        <c:crossBetween val="midCat"/>
        <c:majorUnit val="1"/>
      </c:valAx>
      <c:valAx>
        <c:axId val="45995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61-49AF-B4C1-438951EE1AC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61-49AF-B4C1-438951EE1AC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61-49AF-B4C1-438951EE1AC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61-49AF-B4C1-438951EE1A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61-49AF-B4C1-438951EE1A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61-49AF-B4C1-438951EE1A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A61-49AF-B4C1-438951EE1A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A61-49AF-B4C1-438951EE1A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A61-49AF-B4C1-438951EE1AC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A61-49AF-B4C1-438951EE1AC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A61-49AF-B4C1-438951EE1AC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A61-49AF-B4C1-438951EE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5936"/>
        <c:axId val="459956328"/>
      </c:scatterChart>
      <c:valAx>
        <c:axId val="459955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6328"/>
        <c:crosses val="autoZero"/>
        <c:crossBetween val="midCat"/>
        <c:majorUnit val="1"/>
      </c:valAx>
      <c:valAx>
        <c:axId val="459956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B-4B41-A8BE-62A60F3B58C6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AB-4B41-A8BE-62A60F3B58C6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AB-4B41-A8BE-62A60F3B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7112"/>
        <c:axId val="459957504"/>
      </c:scatterChart>
      <c:valAx>
        <c:axId val="459957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7504"/>
        <c:crosses val="autoZero"/>
        <c:crossBetween val="midCat"/>
        <c:majorUnit val="1"/>
      </c:valAx>
      <c:valAx>
        <c:axId val="459957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E1-46DF-AB9B-B24815F01E4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1-46DF-AB9B-B24815F01E4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E1-46DF-AB9B-B24815F01E4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8288"/>
        <c:axId val="459958680"/>
      </c:scatterChart>
      <c:valAx>
        <c:axId val="459958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8680"/>
        <c:crosses val="autoZero"/>
        <c:crossBetween val="midCat"/>
        <c:majorUnit val="1"/>
      </c:valAx>
      <c:valAx>
        <c:axId val="459958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5-4D31-BE8A-4EF9CBADD3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F5-4D31-BE8A-4EF9CBADD3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F5-4D31-BE8A-4EF9CBADD3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9464"/>
        <c:axId val="459959856"/>
      </c:scatterChart>
      <c:valAx>
        <c:axId val="459959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9856"/>
        <c:crosses val="autoZero"/>
        <c:crossBetween val="midCat"/>
        <c:majorUnit val="1"/>
      </c:valAx>
      <c:valAx>
        <c:axId val="459959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6-476D-BF45-F7D11335F7B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6-476D-BF45-F7D11335F7B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A6-476D-BF45-F7D11335F7B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0640"/>
        <c:axId val="459961032"/>
      </c:scatterChart>
      <c:valAx>
        <c:axId val="459960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1032"/>
        <c:crosses val="autoZero"/>
        <c:crossBetween val="midCat"/>
        <c:majorUnit val="1"/>
      </c:valAx>
      <c:valAx>
        <c:axId val="459961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F-4591-A152-3C7A0DED3EF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8F-4591-A152-3C7A0DED3EF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8F-4591-A152-3C7A0DED3EF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8F-4591-A152-3C7A0DED3EF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8F-4591-A152-3C7A0DED3EF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8F-4591-A152-3C7A0DED3EF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8F-4591-A152-3C7A0DED3EF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E8F-4591-A152-3C7A0DED3EF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E8F-4591-A152-3C7A0DED3EF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E8F-4591-A152-3C7A0DED3EF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E8F-4591-A152-3C7A0DED3EF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E8F-4591-A152-3C7A0DED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1816"/>
        <c:axId val="459962208"/>
      </c:scatterChart>
      <c:valAx>
        <c:axId val="459961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2208"/>
        <c:crosses val="autoZero"/>
        <c:crossBetween val="midCat"/>
        <c:majorUnit val="1"/>
      </c:valAx>
      <c:valAx>
        <c:axId val="45996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C-4336-9C68-A33EFA0F5945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DC-4336-9C68-A33EFA0F5945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DC-4336-9C68-A33EFA0F5945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DC-4336-9C68-A33EFA0F59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DC-4336-9C68-A33EFA0F594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DC-4336-9C68-A33EFA0F594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2DC-4336-9C68-A33EFA0F594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DC-4336-9C68-A33EFA0F594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2DC-4336-9C68-A33EFA0F594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2DC-4336-9C68-A33EFA0F594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2DC-4336-9C68-A33EFA0F594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2DC-4336-9C68-A33EFA0F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3480"/>
        <c:axId val="460693872"/>
      </c:scatterChart>
      <c:valAx>
        <c:axId val="460693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3872"/>
        <c:crosses val="autoZero"/>
        <c:crossBetween val="midCat"/>
        <c:majorUnit val="1"/>
      </c:valAx>
      <c:valAx>
        <c:axId val="46069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26-4CF0-9EFC-C1637CB0A14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26-4CF0-9EFC-C1637CB0A14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26-4CF0-9EFC-C1637CB0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4656"/>
        <c:axId val="460695048"/>
      </c:scatterChart>
      <c:valAx>
        <c:axId val="460694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5048"/>
        <c:crosses val="autoZero"/>
        <c:crossBetween val="midCat"/>
        <c:majorUnit val="1"/>
      </c:valAx>
      <c:valAx>
        <c:axId val="460695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8-4C9E-B340-7E87B2A4B2CA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8-4C9E-B340-7E87B2A4B2CA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8-4C9E-B340-7E87B2A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5832"/>
        <c:axId val="460696224"/>
      </c:scatterChart>
      <c:valAx>
        <c:axId val="46069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6224"/>
        <c:crosses val="autoZero"/>
        <c:crossBetween val="midCat"/>
        <c:majorUnit val="1"/>
      </c:valAx>
      <c:valAx>
        <c:axId val="46069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speedUp_heur!$T$61:$T$63</c:f>
            </c:numRef>
          </c:xVal>
          <c:yVal>
            <c:numRef>
              <c:f>speedUp_heur!$Y$61:$Y$63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A3-4194-AFE1-FB898C080060}"/>
            </c:ext>
          </c:extLst>
        </c:ser>
        <c:ser>
          <c:idx val="1"/>
          <c:order val="1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speedUp_heur!$T$64:$T$66</c:f>
            </c:numRef>
          </c:xVal>
          <c:yVal>
            <c:numRef>
              <c:f>speedUp_heur!$Y$64:$Y$66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A3-4194-AFE1-FB898C080060}"/>
            </c:ext>
          </c:extLst>
        </c:ser>
        <c:ser>
          <c:idx val="2"/>
          <c:order val="2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speedUp_heur!$T$67:$T$69</c:f>
            </c:numRef>
          </c:xVal>
          <c:yVal>
            <c:numRef>
              <c:f>speedUp_heur!$Y$67:$Y$69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A3-4194-AFE1-FB898C080060}"/>
            </c:ext>
          </c:extLst>
        </c:ser>
        <c:ser>
          <c:idx val="3"/>
          <c:order val="3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speedUp_heur!$T$70:$T$72</c:f>
            </c:numRef>
          </c:xVal>
          <c:yVal>
            <c:numRef>
              <c:f>speedUp_heur!$Y$70:$Y$72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A3-4194-AFE1-FB898C0800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speedUp_heur!$T$73:$T$75</c:f>
            </c:numRef>
          </c:xVal>
          <c:yVal>
            <c:numRef>
              <c:f>speedUp_heur!$Z$73:$Z$75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A3-4194-AFE1-FB898C0800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speedUp_heur!$T$76:$T$78</c:f>
            </c:numRef>
          </c:xVal>
          <c:yVal>
            <c:numRef>
              <c:f>speedUp_heur!$Z$76:$Z$78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A3-4194-AFE1-FB898C0800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speedUp_heur!$T$79:$T$81</c:f>
            </c:numRef>
          </c:xVal>
          <c:yVal>
            <c:numRef>
              <c:f>speedUp_heur!$Z$79:$Z$81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A3-4194-AFE1-FB898C0800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speedUp_heur!$T$82:$T$84</c:f>
            </c:numRef>
          </c:xVal>
          <c:yVal>
            <c:numRef>
              <c:f>speedUp_heur!$Z$82:$Z$84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A3-4194-AFE1-FB898C08006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speedUp_heur!$T$85:$T$87</c:f>
            </c:numRef>
          </c:xVal>
          <c:yVal>
            <c:numRef>
              <c:f>speedUp_heur!$AA$85:$AA$87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9A3-4194-AFE1-FB898C08006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speedUp_heur!$T$88:$T$90</c:f>
            </c:numRef>
          </c:xVal>
          <c:yVal>
            <c:numRef>
              <c:f>speedUp_heur!$AA$88:$AA$90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9A3-4194-AFE1-FB898C08006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speedUp_heur!$T$91:$T$93</c:f>
            </c:numRef>
          </c:xVal>
          <c:yVal>
            <c:numRef>
              <c:f>speedUp_heur!$AA$91:$AA$93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9A3-4194-AFE1-FB898C08006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speedUp_heur!$T$94:$T$96</c:f>
            </c:numRef>
          </c:xVal>
          <c:yVal>
            <c:numRef>
              <c:f>speedUp_heur!$AA$94:$AA$96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9A3-4194-AFE1-FB898C08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9480"/>
        <c:axId val="407009872"/>
      </c:scatterChart>
      <c:valAx>
        <c:axId val="407009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9872"/>
        <c:crosses val="autoZero"/>
        <c:crossBetween val="midCat"/>
        <c:majorUnit val="1"/>
      </c:valAx>
      <c:valAx>
        <c:axId val="40700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B-4DA5-B959-02E45A7E002B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2B-4DA5-B959-02E45A7E002B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2B-4DA5-B959-02E45A7E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7008"/>
        <c:axId val="460697400"/>
      </c:scatterChart>
      <c:valAx>
        <c:axId val="460697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7400"/>
        <c:crosses val="autoZero"/>
        <c:crossBetween val="midCat"/>
        <c:majorUnit val="1"/>
      </c:valAx>
      <c:valAx>
        <c:axId val="460697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8-4B96-89B4-964138A73B9D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8-4B96-89B4-964138A73B9D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58-4B96-89B4-964138A7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8184"/>
        <c:axId val="460698576"/>
      </c:scatterChart>
      <c:valAx>
        <c:axId val="460698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8576"/>
        <c:crosses val="autoZero"/>
        <c:crossBetween val="midCat"/>
        <c:majorUnit val="1"/>
      </c:valAx>
      <c:valAx>
        <c:axId val="4606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'speedUp_bench_95%_toNearest'!$U$61:$U$63</c:f>
              <c:numCache>
                <c:formatCode>0.0</c:formatCode>
                <c:ptCount val="3"/>
                <c:pt idx="0">
                  <c:v>4.0776699029126213</c:v>
                </c:pt>
                <c:pt idx="1">
                  <c:v>1.1288343558282208</c:v>
                </c:pt>
                <c:pt idx="2">
                  <c:v>2.9404761904761907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55-42BD-9780-E2F4E659E094}"/>
            </c:ext>
          </c:extLst>
        </c:ser>
        <c:ser>
          <c:idx val="1"/>
          <c:order val="1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'speedUp_bench_95%_toNearest'!$U$64:$U$66</c:f>
              <c:numCache>
                <c:formatCode>0.0</c:formatCode>
                <c:ptCount val="3"/>
                <c:pt idx="0">
                  <c:v>118.60200668896321</c:v>
                </c:pt>
                <c:pt idx="1">
                  <c:v>956.86388888888894</c:v>
                </c:pt>
                <c:pt idx="2">
                  <c:v>13.32669983416252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55-42BD-9780-E2F4E659E094}"/>
            </c:ext>
          </c:extLst>
        </c:ser>
        <c:ser>
          <c:idx val="2"/>
          <c:order val="2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2.9557823129251699</c:v>
                </c:pt>
                <c:pt idx="2">
                  <c:v>2.2079395085066165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5-42BD-9780-E2F4E659E094}"/>
            </c:ext>
          </c:extLst>
        </c:ser>
        <c:ser>
          <c:idx val="3"/>
          <c:order val="3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'speedUp_bench_95%_toNearest'!$U$70:$U$72</c:f>
              <c:numCache>
                <c:formatCode>0.0</c:formatCode>
                <c:ptCount val="3"/>
                <c:pt idx="0">
                  <c:v>8.6868499803767669</c:v>
                </c:pt>
                <c:pt idx="1">
                  <c:v>13.378309390221345</c:v>
                </c:pt>
                <c:pt idx="2">
                  <c:v>21.356380662020907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355-42BD-9780-E2F4E659E094}"/>
            </c:ext>
          </c:extLst>
        </c:ser>
        <c:ser>
          <c:idx val="4"/>
          <c:order val="4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'speedUp_bench_95%_toNearest'!$V$73:$V$75</c:f>
              <c:numCache>
                <c:formatCode>0.0</c:formatCode>
                <c:ptCount val="3"/>
                <c:pt idx="0">
                  <c:v>8258.0582524271849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355-42BD-9780-E2F4E659E094}"/>
            </c:ext>
          </c:extLst>
        </c:ser>
        <c:ser>
          <c:idx val="5"/>
          <c:order val="5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'speedUp_bench_95%_toNearest'!$V$76:$V$78</c:f>
              <c:numCache>
                <c:formatCode>0.0</c:formatCode>
                <c:ptCount val="3"/>
                <c:pt idx="0">
                  <c:v>7.4757525083612038</c:v>
                </c:pt>
                <c:pt idx="1">
                  <c:v>3.1175925925925925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355-42BD-9780-E2F4E659E094}"/>
            </c:ext>
          </c:extLst>
        </c:ser>
        <c:ser>
          <c:idx val="6"/>
          <c:order val="6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'speedUp_bench_95%_toNearest'!$V$79:$V$81</c:f>
              <c:numCache>
                <c:formatCode>0.0</c:formatCode>
                <c:ptCount val="3"/>
                <c:pt idx="0">
                  <c:v>2.278398058252427</c:v>
                </c:pt>
                <c:pt idx="1">
                  <c:v>9.9617346938775508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355-42BD-9780-E2F4E659E094}"/>
            </c:ext>
          </c:extLst>
        </c:ser>
        <c:ser>
          <c:idx val="7"/>
          <c:order val="7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'speedUp_bench_95%_toNearest'!$V$82:$V$84</c:f>
              <c:numCache>
                <c:formatCode>0.0</c:formatCode>
                <c:ptCount val="3"/>
                <c:pt idx="0">
                  <c:v>1487.9140502354787</c:v>
                </c:pt>
                <c:pt idx="1">
                  <c:v>1493.0304149454344</c:v>
                </c:pt>
                <c:pt idx="2">
                  <c:v>23.372289972899729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355-42BD-9780-E2F4E659E094}"/>
            </c:ext>
          </c:extLst>
        </c:ser>
        <c:ser>
          <c:idx val="8"/>
          <c:order val="8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'speedUp_bench_95%_toNearest'!$W$85:$W$87</c:f>
              <c:numCache>
                <c:formatCode>0.0</c:formatCode>
                <c:ptCount val="3"/>
                <c:pt idx="0">
                  <c:v>9.0984743411927873</c:v>
                </c:pt>
                <c:pt idx="1">
                  <c:v>24.539877300613497</c:v>
                </c:pt>
                <c:pt idx="2">
                  <c:v>33.333333333333336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355-42BD-9780-E2F4E659E094}"/>
            </c:ext>
          </c:extLst>
        </c:ser>
        <c:ser>
          <c:idx val="9"/>
          <c:order val="9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'speedUp_bench_95%_toNearest'!$W$88:$W$90</c:f>
              <c:numCache>
                <c:formatCode>0.0</c:formatCode>
                <c:ptCount val="3"/>
                <c:pt idx="0">
                  <c:v>199.33110367892976</c:v>
                </c:pt>
                <c:pt idx="1">
                  <c:v>36.543209876543209</c:v>
                </c:pt>
                <c:pt idx="2">
                  <c:v>9.9502487562189046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355-42BD-9780-E2F4E659E094}"/>
            </c:ext>
          </c:extLst>
        </c:ser>
        <c:ser>
          <c:idx val="10"/>
          <c:order val="10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'speedUp_bench_95%_toNearest'!$W$91:$W$93</c:f>
              <c:numCache>
                <c:formatCode>0.0</c:formatCode>
                <c:ptCount val="3"/>
                <c:pt idx="0">
                  <c:v>2.1359223300970873</c:v>
                </c:pt>
                <c:pt idx="1">
                  <c:v>13.945578231292517</c:v>
                </c:pt>
                <c:pt idx="2">
                  <c:v>10.586011342155009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355-42BD-9780-E2F4E659E094}"/>
            </c:ext>
          </c:extLst>
        </c:ser>
        <c:ser>
          <c:idx val="11"/>
          <c:order val="11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'speedUp_bench_95%_toNearest'!$W$94:$W$96</c:f>
              <c:numCache>
                <c:formatCode>0.0</c:formatCode>
                <c:ptCount val="3"/>
                <c:pt idx="0">
                  <c:v>30.630641679748823</c:v>
                </c:pt>
                <c:pt idx="1">
                  <c:v>46.195819717615144</c:v>
                </c:pt>
                <c:pt idx="2">
                  <c:v>90.646777003484317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355-42BD-9780-E2F4E659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9360"/>
        <c:axId val="460699752"/>
      </c:scatterChart>
      <c:valAx>
        <c:axId val="46069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9752"/>
        <c:crosses val="autoZero"/>
        <c:crossBetween val="midCat"/>
        <c:majorUnit val="1"/>
      </c:valAx>
      <c:valAx>
        <c:axId val="46069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'speedUp_bench_95%_toNearest'!$Y$61:$Y$63</c:f>
              <c:numCache>
                <c:formatCode>0.0</c:formatCode>
                <c:ptCount val="3"/>
                <c:pt idx="0">
                  <c:v>0.41608876560332869</c:v>
                </c:pt>
                <c:pt idx="1">
                  <c:v>0.56441717791411039</c:v>
                </c:pt>
                <c:pt idx="2">
                  <c:v>2.9404761904761907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10-4409-933E-FC59CB481BF5}"/>
            </c:ext>
          </c:extLst>
        </c:ser>
        <c:ser>
          <c:idx val="1"/>
          <c:order val="1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'speedUp_bench_95%_toNearest'!$Y$64:$Y$66</c:f>
              <c:numCache>
                <c:formatCode>0.0</c:formatCode>
                <c:ptCount val="3"/>
                <c:pt idx="0">
                  <c:v>32.635451505016725</c:v>
                </c:pt>
                <c:pt idx="1">
                  <c:v>170.58333333333334</c:v>
                </c:pt>
                <c:pt idx="2">
                  <c:v>19.854063018242122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10-4409-933E-FC59CB481BF5}"/>
            </c:ext>
          </c:extLst>
        </c:ser>
        <c:ser>
          <c:idx val="2"/>
          <c:order val="2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'speedUp_bench_95%_toNearest'!$Y$67:$Y$69</c:f>
              <c:numCache>
                <c:formatCode>0.0</c:formatCode>
                <c:ptCount val="3"/>
                <c:pt idx="0">
                  <c:v>0.54854368932038833</c:v>
                </c:pt>
                <c:pt idx="1">
                  <c:v>0.80612244897959184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C10-4409-933E-FC59CB481BF5}"/>
            </c:ext>
          </c:extLst>
        </c:ser>
        <c:ser>
          <c:idx val="3"/>
          <c:order val="3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'speedUp_bench_95%_toNearest'!$Y$70:$Y$72</c:f>
              <c:numCache>
                <c:formatCode>0.0</c:formatCode>
                <c:ptCount val="3"/>
                <c:pt idx="0">
                  <c:v>1.8463541666666667</c:v>
                </c:pt>
                <c:pt idx="1">
                  <c:v>21.581470292044312</c:v>
                </c:pt>
                <c:pt idx="2">
                  <c:v>10.517857142857142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C10-4409-933E-FC59CB481B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C10-4409-933E-FC59CB481BF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14.253731343283581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C10-4409-933E-FC59CB481BF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C10-4409-933E-FC59CB481BF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'speedUp_bench_95%_toNearest'!$Z$82:$Z$84</c:f>
              <c:numCache>
                <c:formatCode>0.0</c:formatCode>
                <c:ptCount val="3"/>
                <c:pt idx="0">
                  <c:v>24.326923076923077</c:v>
                </c:pt>
                <c:pt idx="1">
                  <c:v>16.273716012084591</c:v>
                </c:pt>
                <c:pt idx="2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C10-4409-933E-FC59CB481BF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'speedUp_bench_95%_toNearest'!$AA$85:$AA$87</c:f>
              <c:numCache>
                <c:formatCode>0.0</c:formatCode>
                <c:ptCount val="3"/>
                <c:pt idx="0">
                  <c:v>2.219140083217753</c:v>
                </c:pt>
                <c:pt idx="1">
                  <c:v>12.269938650306749</c:v>
                </c:pt>
                <c:pt idx="2">
                  <c:v>14.285714285714286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C10-4409-933E-FC59CB481BF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'speedUp_bench_95%_toNearest'!$AA$88:$AA$90</c:f>
              <c:numCache>
                <c:formatCode>0.0</c:formatCode>
                <c:ptCount val="3"/>
                <c:pt idx="0">
                  <c:v>77.591973244147155</c:v>
                </c:pt>
                <c:pt idx="1">
                  <c:v>14.197530864197532</c:v>
                </c:pt>
                <c:pt idx="2">
                  <c:v>6.6334991708126037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C10-4409-933E-FC59CB481BF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'speedUp_bench_95%_toNearest'!$AA$91:$AA$93</c:f>
              <c:numCache>
                <c:formatCode>0.0</c:formatCode>
                <c:ptCount val="3"/>
                <c:pt idx="0">
                  <c:v>3.883495145631068</c:v>
                </c:pt>
                <c:pt idx="1">
                  <c:v>3.0612244897959182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C10-4409-933E-FC59CB481BF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'speedUp_bench_95%_toNearest'!$AA$94:$AA$96</c:f>
              <c:numCache>
                <c:formatCode>0.0</c:formatCode>
                <c:ptCount val="3"/>
                <c:pt idx="0">
                  <c:v>18.028846153846153</c:v>
                </c:pt>
                <c:pt idx="1">
                  <c:v>376.13293051359517</c:v>
                </c:pt>
                <c:pt idx="2">
                  <c:v>19.841269841269842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C10-4409-933E-FC59CB48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00536"/>
        <c:axId val="460700928"/>
      </c:scatterChart>
      <c:valAx>
        <c:axId val="460700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0928"/>
        <c:crosses val="autoZero"/>
        <c:crossBetween val="midCat"/>
        <c:majorUnit val="1"/>
      </c:valAx>
      <c:valAx>
        <c:axId val="46070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'speedUp_bench_95%_toNearest'!$U$61:$U$72</c:f>
              <c:numCache>
                <c:formatCode>0.0</c:formatCode>
                <c:ptCount val="12"/>
                <c:pt idx="0">
                  <c:v>4.0776699029126213</c:v>
                </c:pt>
                <c:pt idx="1">
                  <c:v>1.1288343558282208</c:v>
                </c:pt>
                <c:pt idx="2">
                  <c:v>2.9404761904761907</c:v>
                </c:pt>
                <c:pt idx="3">
                  <c:v>118.60200668896321</c:v>
                </c:pt>
                <c:pt idx="4">
                  <c:v>956.86388888888894</c:v>
                </c:pt>
                <c:pt idx="5">
                  <c:v>13.32669983416252</c:v>
                </c:pt>
                <c:pt idx="6">
                  <c:v>0.32912621359223299</c:v>
                </c:pt>
                <c:pt idx="7">
                  <c:v>2.9557823129251699</c:v>
                </c:pt>
                <c:pt idx="8">
                  <c:v>2.2079395085066165</c:v>
                </c:pt>
                <c:pt idx="9">
                  <c:v>8.6868499803767669</c:v>
                </c:pt>
                <c:pt idx="10">
                  <c:v>13.378309390221345</c:v>
                </c:pt>
                <c:pt idx="11">
                  <c:v>21.356380662020907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874-4023-88F3-53E93C5F32EC}"/>
            </c:ext>
          </c:extLst>
        </c:ser>
        <c:ser>
          <c:idx val="1"/>
          <c:order val="1"/>
          <c:tx>
            <c:strRef>
              <c:f>'speedUp_bench_95%_toNearest'!$V$60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'speedUp_bench_95%_toNearest'!$V$73:$V$84</c:f>
              <c:numCache>
                <c:formatCode>0.0</c:formatCode>
                <c:ptCount val="12"/>
                <c:pt idx="0">
                  <c:v>8258.0582524271849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7.4757525083612038</c:v>
                </c:pt>
                <c:pt idx="4">
                  <c:v>3.1175925925925925</c:v>
                </c:pt>
                <c:pt idx="5">
                  <c:v>7.1268656716417906</c:v>
                </c:pt>
                <c:pt idx="6">
                  <c:v>2.278398058252427</c:v>
                </c:pt>
                <c:pt idx="7">
                  <c:v>9.9617346938775508</c:v>
                </c:pt>
                <c:pt idx="8">
                  <c:v>23.67296786389414</c:v>
                </c:pt>
                <c:pt idx="9">
                  <c:v>1487.9140502354787</c:v>
                </c:pt>
                <c:pt idx="10">
                  <c:v>1493.0304149454344</c:v>
                </c:pt>
                <c:pt idx="11">
                  <c:v>23.372289972899729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874-4023-88F3-53E93C5F32EC}"/>
            </c:ext>
          </c:extLst>
        </c:ser>
        <c:ser>
          <c:idx val="2"/>
          <c:order val="2"/>
          <c:tx>
            <c:strRef>
              <c:f>'speedUp_bench_95%_toNearest'!$W$60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'speedUp_bench_95%_toNearest'!$W$85:$W$96</c:f>
              <c:numCache>
                <c:formatCode>0.0</c:formatCode>
                <c:ptCount val="12"/>
                <c:pt idx="0">
                  <c:v>9.0984743411927873</c:v>
                </c:pt>
                <c:pt idx="1">
                  <c:v>24.539877300613497</c:v>
                </c:pt>
                <c:pt idx="2">
                  <c:v>33.333333333333336</c:v>
                </c:pt>
                <c:pt idx="3">
                  <c:v>199.33110367892976</c:v>
                </c:pt>
                <c:pt idx="4">
                  <c:v>36.543209876543209</c:v>
                </c:pt>
                <c:pt idx="5">
                  <c:v>9.9502487562189046</c:v>
                </c:pt>
                <c:pt idx="6">
                  <c:v>2.1359223300970873</c:v>
                </c:pt>
                <c:pt idx="7">
                  <c:v>13.945578231292517</c:v>
                </c:pt>
                <c:pt idx="8">
                  <c:v>10.586011342155009</c:v>
                </c:pt>
                <c:pt idx="9">
                  <c:v>30.630641679748823</c:v>
                </c:pt>
                <c:pt idx="10">
                  <c:v>46.195819717615144</c:v>
                </c:pt>
                <c:pt idx="11">
                  <c:v>90.646777003484317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874-4023-88F3-53E93C5F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4688"/>
        <c:axId val="461505080"/>
      </c:scatterChart>
      <c:valAx>
        <c:axId val="461504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5080"/>
        <c:crosses val="autoZero"/>
        <c:crossBetween val="midCat"/>
        <c:majorUnit val="1"/>
      </c:valAx>
      <c:valAx>
        <c:axId val="461505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'speedUp_bench_95%_toNearest'!$Y$61:$Y$72</c:f>
              <c:numCache>
                <c:formatCode>0.0</c:formatCode>
                <c:ptCount val="12"/>
                <c:pt idx="0">
                  <c:v>0.41608876560332869</c:v>
                </c:pt>
                <c:pt idx="1">
                  <c:v>0.56441717791411039</c:v>
                </c:pt>
                <c:pt idx="2">
                  <c:v>2.9404761904761907</c:v>
                </c:pt>
                <c:pt idx="3">
                  <c:v>32.635451505016725</c:v>
                </c:pt>
                <c:pt idx="4">
                  <c:v>170.58333333333334</c:v>
                </c:pt>
                <c:pt idx="5">
                  <c:v>19.854063018242122</c:v>
                </c:pt>
                <c:pt idx="6">
                  <c:v>0.54854368932038833</c:v>
                </c:pt>
                <c:pt idx="7">
                  <c:v>0.80612244897959184</c:v>
                </c:pt>
                <c:pt idx="8">
                  <c:v>0.55198487712665412</c:v>
                </c:pt>
                <c:pt idx="9">
                  <c:v>1.8463541666666667</c:v>
                </c:pt>
                <c:pt idx="10">
                  <c:v>21.581470292044312</c:v>
                </c:pt>
                <c:pt idx="11">
                  <c:v>10.517857142857142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14.253731343283581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24.326923076923077</c:v>
                </c:pt>
                <c:pt idx="10">
                  <c:v>16.273716012084591</c:v>
                </c:pt>
                <c:pt idx="11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'speedUp_bench_95%_toNearest'!$AA$85:$AA$96</c:f>
              <c:numCache>
                <c:formatCode>0.0</c:formatCode>
                <c:ptCount val="12"/>
                <c:pt idx="0">
                  <c:v>2.219140083217753</c:v>
                </c:pt>
                <c:pt idx="1">
                  <c:v>12.269938650306749</c:v>
                </c:pt>
                <c:pt idx="2">
                  <c:v>14.285714285714286</c:v>
                </c:pt>
                <c:pt idx="3">
                  <c:v>77.591973244147155</c:v>
                </c:pt>
                <c:pt idx="4">
                  <c:v>14.197530864197532</c:v>
                </c:pt>
                <c:pt idx="5">
                  <c:v>6.6334991708126037</c:v>
                </c:pt>
                <c:pt idx="6">
                  <c:v>3.883495145631068</c:v>
                </c:pt>
                <c:pt idx="7">
                  <c:v>3.0612244897959182</c:v>
                </c:pt>
                <c:pt idx="8">
                  <c:v>1.5122873345935728</c:v>
                </c:pt>
                <c:pt idx="9">
                  <c:v>18.028846153846153</c:v>
                </c:pt>
                <c:pt idx="10">
                  <c:v>376.13293051359517</c:v>
                </c:pt>
                <c:pt idx="11">
                  <c:v>19.841269841269842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5864"/>
        <c:axId val="461506256"/>
      </c:scatterChart>
      <c:valAx>
        <c:axId val="461505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6256"/>
        <c:crosses val="autoZero"/>
        <c:crossBetween val="midCat"/>
        <c:majorUnit val="1"/>
      </c:valAx>
      <c:valAx>
        <c:axId val="46150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7040"/>
        <c:axId val="461507432"/>
      </c:scatterChart>
      <c:valAx>
        <c:axId val="461507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7432"/>
        <c:crosses val="autoZero"/>
        <c:crossBetween val="midCat"/>
        <c:majorUnit val="1"/>
      </c:valAx>
      <c:valAx>
        <c:axId val="461507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8216"/>
        <c:axId val="461508608"/>
      </c:scatterChart>
      <c:valAx>
        <c:axId val="461508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8608"/>
        <c:crosses val="autoZero"/>
        <c:crossBetween val="midCat"/>
        <c:majorUnit val="1"/>
      </c:valAx>
      <c:valAx>
        <c:axId val="46150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8-4B16-8C3A-60AF32DDDAD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8-4B16-8C3A-60AF32DDDAD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8-4B16-8C3A-60AF32DDDAD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F8-4B16-8C3A-60AF32DDDADA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F8-4B16-8C3A-60AF32DDDADA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F8-4B16-8C3A-60AF32DDDADA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4F8-4B16-8C3A-60AF32DDDADA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4F8-4B16-8C3A-60AF32DDDADA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4F8-4B16-8C3A-60AF32DDDADA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4F8-4B16-8C3A-60AF32DDDADA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4F8-4B16-8C3A-60AF32DDDADA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4F8-4B16-8C3A-60AF32DD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9392"/>
        <c:axId val="461509784"/>
      </c:scatterChart>
      <c:valAx>
        <c:axId val="461509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9784"/>
        <c:crosses val="autoZero"/>
        <c:crossBetween val="midCat"/>
        <c:majorUnit val="1"/>
      </c:valAx>
      <c:valAx>
        <c:axId val="461509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19-4148-AA83-0B0507786669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19-4148-AA83-0B0507786669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19-4148-AA83-0B0507786669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19-4148-AA83-0B050778666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19-4148-AA83-0B050778666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19-4148-AA83-0B050778666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C19-4148-AA83-0B050778666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C19-4148-AA83-0B050778666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C19-4148-AA83-0B050778666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C19-4148-AA83-0B050778666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C19-4148-AA83-0B050778666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C19-4148-AA83-0B050778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0568"/>
        <c:axId val="461510960"/>
      </c:scatterChart>
      <c:valAx>
        <c:axId val="461510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10960"/>
        <c:crosses val="autoZero"/>
        <c:crossBetween val="midCat"/>
        <c:majorUnit val="1"/>
      </c:valAx>
      <c:valAx>
        <c:axId val="46151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1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speedUp_heur!$U$60</c:f>
              <c:strCache>
                <c:ptCount val="1"/>
                <c:pt idx="0">
                  <c:v>LSS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speedUp_heur!$T$61:$T$72</c:f>
            </c:numRef>
          </c:xVal>
          <c:yVal>
            <c:numRef>
              <c:f>speedUp_heur!$U$61:$U$72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38-4B09-95A8-AFA2F22DCA46}"/>
            </c:ext>
          </c:extLst>
        </c:ser>
        <c:ser>
          <c:idx val="1"/>
          <c:order val="1"/>
          <c:tx>
            <c:strRef>
              <c:f>speedUp_heur!$V$60</c:f>
              <c:strCache>
                <c:ptCount val="1"/>
                <c:pt idx="0">
                  <c:v>BSP /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speedUp_heur!$T$73:$T$84</c:f>
            </c:numRef>
          </c:xVal>
          <c:yVal>
            <c:numRef>
              <c:f>speedUp_heur!$V$73:$V$84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38-4B09-95A8-AFA2F22DCA46}"/>
            </c:ext>
          </c:extLst>
        </c:ser>
        <c:ser>
          <c:idx val="2"/>
          <c:order val="2"/>
          <c:tx>
            <c:strRef>
              <c:f>speedUp_heur!$W$60</c:f>
              <c:strCache>
                <c:ptCount val="1"/>
                <c:pt idx="0">
                  <c:v>RGN/BSP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speedUp_heur!$T$85:$T$96</c:f>
            </c:numRef>
          </c:xVal>
          <c:yVal>
            <c:numRef>
              <c:f>speedUp_heur!$W$85:$W$96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38-4B09-95A8-AFA2F22D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0656"/>
        <c:axId val="407011048"/>
      </c:scatterChart>
      <c:valAx>
        <c:axId val="407010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048"/>
        <c:crosses val="autoZero"/>
        <c:crossBetween val="midCat"/>
        <c:majorUnit val="1"/>
      </c:valAx>
      <c:valAx>
        <c:axId val="407011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9-427C-B43B-D3E61F7F9CF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99-427C-B43B-D3E61F7F9CF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99-427C-B43B-D3E61F7F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1744"/>
        <c:axId val="462087992"/>
      </c:scatterChart>
      <c:valAx>
        <c:axId val="461511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7992"/>
        <c:crosses val="autoZero"/>
        <c:crossBetween val="midCat"/>
        <c:majorUnit val="1"/>
      </c:valAx>
      <c:valAx>
        <c:axId val="462087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93-4D00-BA00-ADCE0026EB9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93-4D00-BA00-ADCE0026EB9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93-4D00-BA00-ADCE0026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8776"/>
        <c:axId val="462089168"/>
      </c:scatterChart>
      <c:valAx>
        <c:axId val="462088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9168"/>
        <c:crosses val="autoZero"/>
        <c:crossBetween val="midCat"/>
        <c:majorUnit val="1"/>
      </c:valAx>
      <c:valAx>
        <c:axId val="462089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25-449B-BB98-576243181614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25-449B-BB98-576243181614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25-449B-BB98-57624318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9952"/>
        <c:axId val="462090344"/>
      </c:scatterChart>
      <c:valAx>
        <c:axId val="4620899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0344"/>
        <c:crosses val="autoZero"/>
        <c:crossBetween val="midCat"/>
        <c:majorUnit val="1"/>
      </c:valAx>
      <c:valAx>
        <c:axId val="462090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B-4832-8F4B-F5AE611C9F5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B-4832-8F4B-F5AE611C9F5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B-4832-8F4B-F5AE611C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1128"/>
        <c:axId val="462091520"/>
      </c:scatterChart>
      <c:valAx>
        <c:axId val="462091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1520"/>
        <c:crosses val="autoZero"/>
        <c:crossBetween val="midCat"/>
        <c:majorUnit val="1"/>
      </c:valAx>
      <c:valAx>
        <c:axId val="4620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E7-4F89-B74B-844B572CD77D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7-4F89-B74B-844B572CD77D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E7-4F89-B74B-844B572CD77D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E7-4F89-B74B-844B572CD77D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E7-4F89-B74B-844B572CD77D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E7-4F89-B74B-844B572CD77D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E7-4F89-B74B-844B572CD77D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1E7-4F89-B74B-844B572CD77D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1E7-4F89-B74B-844B572CD77D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1E7-4F89-B74B-844B572CD77D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1E7-4F89-B74B-844B572CD77D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1E7-4F89-B74B-844B572C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2304"/>
        <c:axId val="462092696"/>
      </c:scatterChart>
      <c:valAx>
        <c:axId val="462092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2696"/>
        <c:crosses val="autoZero"/>
        <c:crossBetween val="midCat"/>
        <c:majorUnit val="1"/>
      </c:valAx>
      <c:valAx>
        <c:axId val="46209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9B-4F94-B316-0BEE5F838B46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9B-4F94-B316-0BEE5F838B46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9B-4F94-B316-0BEE5F838B46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9B-4F94-B316-0BEE5F838B4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9B-4F94-B316-0BEE5F838B4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9B-4F94-B316-0BEE5F838B4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9B-4F94-B316-0BEE5F838B4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9B-4F94-B316-0BEE5F838B4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49B-4F94-B316-0BEE5F838B4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49B-4F94-B316-0BEE5F838B4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49B-4F94-B316-0BEE5F838B4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9B-4F94-B316-0BEE5F83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3480"/>
        <c:axId val="462093872"/>
      </c:scatterChart>
      <c:valAx>
        <c:axId val="462093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3872"/>
        <c:crosses val="autoZero"/>
        <c:crossBetween val="midCat"/>
        <c:majorUnit val="1"/>
      </c:valAx>
      <c:valAx>
        <c:axId val="46209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6A-4EA1-BC1A-56AAC783B920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6A-4EA1-BC1A-56AAC783B920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6A-4EA1-BC1A-56AAC783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4656"/>
        <c:axId val="462095048"/>
      </c:scatterChart>
      <c:valAx>
        <c:axId val="462094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5048"/>
        <c:crosses val="autoZero"/>
        <c:crossBetween val="midCat"/>
        <c:majorUnit val="1"/>
      </c:valAx>
      <c:valAx>
        <c:axId val="462095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8B-4BA1-89F0-786C50B7C4F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8B-4BA1-89F0-786C50B7C4F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8B-4BA1-89F0-786C50B7C4F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5832"/>
        <c:axId val="462096224"/>
      </c:scatterChart>
      <c:valAx>
        <c:axId val="46209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6224"/>
        <c:crosses val="autoZero"/>
        <c:crossBetween val="midCat"/>
        <c:majorUnit val="1"/>
      </c:valAx>
      <c:valAx>
        <c:axId val="46209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60-4D53-93F8-5C9D3071DCC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60-4D53-93F8-5C9D3071DCC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60-4D53-93F8-5C9D3071DCC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7008"/>
        <c:axId val="462097400"/>
      </c:scatterChart>
      <c:valAx>
        <c:axId val="462097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7400"/>
        <c:crosses val="autoZero"/>
        <c:crossBetween val="midCat"/>
        <c:majorUnit val="1"/>
      </c:valAx>
      <c:valAx>
        <c:axId val="462097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4-48C9-8799-547B638E87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C4-48C9-8799-547B638E87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4-48C9-8799-547B638E87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8184"/>
        <c:axId val="462098576"/>
      </c:scatterChart>
      <c:valAx>
        <c:axId val="462098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8576"/>
        <c:crosses val="autoZero"/>
        <c:crossBetween val="midCat"/>
        <c:majorUnit val="1"/>
      </c:valAx>
      <c:valAx>
        <c:axId val="4620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speedUp_heur!$Y$60</c:f>
              <c:strCache>
                <c:ptCount val="1"/>
                <c:pt idx="0">
                  <c:v>LSS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speedUp_heur!$T$61:$T$72</c:f>
            </c:numRef>
          </c:xVal>
          <c:yVal>
            <c:numRef>
              <c:f>speedUp_heur!$Y$61:$Y$72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CE-4C70-9B10-AADEBFD08083}"/>
            </c:ext>
          </c:extLst>
        </c:ser>
        <c:ser>
          <c:idx val="1"/>
          <c:order val="1"/>
          <c:tx>
            <c:strRef>
              <c:f>speedUp_heur!$Z$60</c:f>
              <c:strCache>
                <c:ptCount val="1"/>
                <c:pt idx="0">
                  <c:v>BSP /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speedUp_heur!$T$73:$T$84</c:f>
            </c:numRef>
          </c:xVal>
          <c:yVal>
            <c:numRef>
              <c:f>speedUp_heur!$Z$73:$Z$84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CE-4C70-9B10-AADEBFD08083}"/>
            </c:ext>
          </c:extLst>
        </c:ser>
        <c:ser>
          <c:idx val="2"/>
          <c:order val="2"/>
          <c:tx>
            <c:strRef>
              <c:f>speedUp_heur!$AA$60</c:f>
              <c:strCache>
                <c:ptCount val="1"/>
                <c:pt idx="0">
                  <c:v>RGN/BSP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speedUp_heur!$T$85:$T$96</c:f>
            </c:numRef>
          </c:xVal>
          <c:yVal>
            <c:numRef>
              <c:f>speedUp_heur!$AA$85:$AA$96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CE-4C70-9B10-AADEBFD0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400"/>
        <c:axId val="407013792"/>
      </c:scatterChart>
      <c:valAx>
        <c:axId val="4070134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3792"/>
        <c:crosses val="autoZero"/>
        <c:crossBetween val="midCat"/>
        <c:majorUnit val="1"/>
      </c:valAx>
      <c:valAx>
        <c:axId val="40701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8A-4692-9A6D-BED730BEC80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8A-4692-9A6D-BED730BEC80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8A-4692-9A6D-BED730BEC80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8A-4692-9A6D-BED730BEC80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8A-4692-9A6D-BED730BEC80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C8A-4692-9A6D-BED730BEC80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C8A-4692-9A6D-BED730BEC80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8A-4692-9A6D-BED730BEC80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C8A-4692-9A6D-BED730BEC80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C8A-4692-9A6D-BED730BEC80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C8A-4692-9A6D-BED730BEC80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C8A-4692-9A6D-BED730BE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9360"/>
        <c:axId val="462099752"/>
      </c:scatterChart>
      <c:valAx>
        <c:axId val="46209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9752"/>
        <c:crosses val="autoZero"/>
        <c:crossBetween val="midCat"/>
        <c:majorUnit val="1"/>
      </c:valAx>
      <c:valAx>
        <c:axId val="46209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1-49D0-A03C-FF2555B8A94E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1-49D0-A03C-FF2555B8A94E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A1-49D0-A03C-FF2555B8A94E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A1-49D0-A03C-FF2555B8A9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9A1-49D0-A03C-FF2555B8A94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A1-49D0-A03C-FF2555B8A94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9A1-49D0-A03C-FF2555B8A94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9A1-49D0-A03C-FF2555B8A94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9A1-49D0-A03C-FF2555B8A94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9A1-49D0-A03C-FF2555B8A94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9A1-49D0-A03C-FF2555B8A94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9A1-49D0-A03C-FF2555B8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0928"/>
        <c:axId val="462101320"/>
      </c:scatterChart>
      <c:valAx>
        <c:axId val="462100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1320"/>
        <c:crosses val="autoZero"/>
        <c:crossBetween val="midCat"/>
        <c:majorUnit val="1"/>
      </c:valAx>
      <c:valAx>
        <c:axId val="462101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4-4F47-AD17-08790D15A570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4-4F47-AD17-08790D15A570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4-4F47-AD17-08790D15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1712"/>
        <c:axId val="462102104"/>
      </c:scatterChart>
      <c:valAx>
        <c:axId val="462101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2104"/>
        <c:crosses val="autoZero"/>
        <c:crossBetween val="midCat"/>
        <c:majorUnit val="1"/>
      </c:valAx>
      <c:valAx>
        <c:axId val="462102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6-47A4-93C2-A0534A9C148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6-47A4-93C2-A0534A9C148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C6-47A4-93C2-A0534A9C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2888"/>
        <c:axId val="462103280"/>
      </c:scatterChart>
      <c:valAx>
        <c:axId val="462102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3280"/>
        <c:crosses val="autoZero"/>
        <c:crossBetween val="midCat"/>
        <c:majorUnit val="1"/>
      </c:valAx>
      <c:valAx>
        <c:axId val="46210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D0-41C5-83E7-EC69D9379560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D0-41C5-83E7-EC69D9379560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D0-41C5-83E7-EC69D937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59848"/>
        <c:axId val="463360240"/>
      </c:scatterChart>
      <c:valAx>
        <c:axId val="463359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0240"/>
        <c:crosses val="autoZero"/>
        <c:crossBetween val="midCat"/>
        <c:majorUnit val="1"/>
      </c:valAx>
      <c:valAx>
        <c:axId val="46336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58-4776-85B4-52B1B0A1CEB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58-4776-85B4-52B1B0A1CEB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58-4776-85B4-52B1B0A1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1024"/>
        <c:axId val="463361416"/>
      </c:scatterChart>
      <c:valAx>
        <c:axId val="4633610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1416"/>
        <c:crosses val="autoZero"/>
        <c:crossBetween val="midCat"/>
        <c:majorUnit val="1"/>
      </c:valAx>
      <c:valAx>
        <c:axId val="463361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58-4144-963B-D320BA37F928}"/>
            </c:ext>
          </c:extLst>
        </c:ser>
        <c:ser>
          <c:idx val="1"/>
          <c:order val="1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984.08777301270902</c:v>
                </c:pt>
                <c:pt idx="2">
                  <c:v>15.821988938827255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58-4144-963B-D320BA37F928}"/>
            </c:ext>
          </c:extLst>
        </c:ser>
        <c:ser>
          <c:idx val="2"/>
          <c:order val="2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2.5805205724161597</c:v>
                </c:pt>
                <c:pt idx="2">
                  <c:v>6.9267538295355351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58-4144-963B-D320BA37F928}"/>
            </c:ext>
          </c:extLst>
        </c:ser>
        <c:ser>
          <c:idx val="3"/>
          <c:order val="3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58-4144-963B-D320BA37F928}"/>
            </c:ext>
          </c:extLst>
        </c:ser>
        <c:ser>
          <c:idx val="4"/>
          <c:order val="4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'speedUp_bench_90%_raw'!$V$73:$V$75</c:f>
              <c:numCache>
                <c:formatCode>0.0</c:formatCode>
                <c:ptCount val="3"/>
                <c:pt idx="0">
                  <c:v>7747.6630575598238</c:v>
                </c:pt>
                <c:pt idx="1">
                  <c:v>18.533742331288344</c:v>
                </c:pt>
                <c:pt idx="2">
                  <c:v>26.171602995648456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B58-4144-963B-D320BA37F928}"/>
            </c:ext>
          </c:extLst>
        </c:ser>
        <c:ser>
          <c:idx val="5"/>
          <c:order val="5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'speedUp_bench_90%_raw'!$V$76:$V$78</c:f>
              <c:numCache>
                <c:formatCode>0.0</c:formatCode>
                <c:ptCount val="3"/>
                <c:pt idx="0">
                  <c:v>2.1254688073862096</c:v>
                </c:pt>
                <c:pt idx="1">
                  <c:v>1.1277291126036244</c:v>
                </c:pt>
                <c:pt idx="2">
                  <c:v>2.7422138106825025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B58-4144-963B-D320BA37F928}"/>
            </c:ext>
          </c:extLst>
        </c:ser>
        <c:ser>
          <c:idx val="6"/>
          <c:order val="6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'speedUp_bench_90%_raw'!$V$79:$V$81</c:f>
              <c:numCache>
                <c:formatCode>0.0</c:formatCode>
                <c:ptCount val="3"/>
                <c:pt idx="0">
                  <c:v>0.74484740294129903</c:v>
                </c:pt>
                <c:pt idx="1">
                  <c:v>7.729063489780529</c:v>
                </c:pt>
                <c:pt idx="2">
                  <c:v>23.672967863894144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B58-4144-963B-D320BA37F928}"/>
            </c:ext>
          </c:extLst>
        </c:ser>
        <c:ser>
          <c:idx val="7"/>
          <c:order val="7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1487.7968805576138</c:v>
                </c:pt>
                <c:pt idx="2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B58-4144-963B-D320BA37F928}"/>
            </c:ext>
          </c:extLst>
        </c:ser>
        <c:ser>
          <c:idx val="8"/>
          <c:order val="8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78.566966152575063</c:v>
                </c:pt>
                <c:pt idx="2">
                  <c:v>104.06944093075589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B58-4144-963B-D320BA37F928}"/>
            </c:ext>
          </c:extLst>
        </c:ser>
        <c:ser>
          <c:idx val="9"/>
          <c:order val="9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B58-4144-963B-D320BA37F928}"/>
            </c:ext>
          </c:extLst>
        </c:ser>
        <c:ser>
          <c:idx val="10"/>
          <c:order val="10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12.536658583924202</c:v>
                </c:pt>
                <c:pt idx="2">
                  <c:v>31.210474671962277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B58-4144-963B-D320BA37F928}"/>
            </c:ext>
          </c:extLst>
        </c:ser>
        <c:ser>
          <c:idx val="11"/>
          <c:order val="11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B58-4144-963B-D320BA37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2200"/>
        <c:axId val="463362592"/>
      </c:scatterChart>
      <c:valAx>
        <c:axId val="463362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2592"/>
        <c:crosses val="autoZero"/>
        <c:crossBetween val="midCat"/>
        <c:majorUnit val="1"/>
      </c:valAx>
      <c:valAx>
        <c:axId val="46336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'speedUp_bench_90%_raw'!$Y$61:$Y$63</c:f>
              <c:numCache>
                <c:formatCode>0.0</c:formatCode>
                <c:ptCount val="3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9-412F-B9C8-ED5FF3249EDE}"/>
            </c:ext>
          </c:extLst>
        </c:ser>
        <c:ser>
          <c:idx val="1"/>
          <c:order val="1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223.99433173135793</c:v>
                </c:pt>
                <c:pt idx="2">
                  <c:v>13.592817711814664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9-412F-B9C8-ED5FF3249EDE}"/>
            </c:ext>
          </c:extLst>
        </c:ser>
        <c:ser>
          <c:idx val="2"/>
          <c:order val="2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'speedUp_bench_90%_raw'!$Y$67:$Y$69</c:f>
              <c:numCache>
                <c:formatCode>0.0</c:formatCode>
                <c:ptCount val="3"/>
                <c:pt idx="0">
                  <c:v>2.3828778134916928</c:v>
                </c:pt>
                <c:pt idx="1">
                  <c:v>2.67790988445251</c:v>
                </c:pt>
                <c:pt idx="2">
                  <c:v>1.10398173985333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9-412F-B9C8-ED5FF3249EDE}"/>
            </c:ext>
          </c:extLst>
        </c:ser>
        <c:ser>
          <c:idx val="3"/>
          <c:order val="3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'speedUp_bench_90%_raw'!$Y$70:$Y$72</c:f>
              <c:numCache>
                <c:formatCode>0.0</c:formatCode>
                <c:ptCount val="3"/>
                <c:pt idx="0">
                  <c:v>2.1828826566534292</c:v>
                </c:pt>
                <c:pt idx="1">
                  <c:v>22.732474732200256</c:v>
                </c:pt>
                <c:pt idx="2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9-412F-B9C8-ED5FF3249E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29-412F-B9C8-ED5FF3249ED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'speedUp_bench_90%_raw'!$Z$76:$Z$78</c:f>
              <c:numCache>
                <c:formatCode>0.0</c:formatCode>
                <c:ptCount val="3"/>
                <c:pt idx="0">
                  <c:v>5.2252700333722215</c:v>
                </c:pt>
                <c:pt idx="1">
                  <c:v>3.3274950127282801</c:v>
                </c:pt>
                <c:pt idx="2">
                  <c:v>3.1573690738020295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29-412F-B9C8-ED5FF3249ED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'speedUp_bench_90%_raw'!$Z$79:$Z$81</c:f>
              <c:numCache>
                <c:formatCode>0.0</c:formatCode>
                <c:ptCount val="3"/>
                <c:pt idx="0">
                  <c:v>22.783980582524268</c:v>
                </c:pt>
                <c:pt idx="1">
                  <c:v>14.942602040816325</c:v>
                </c:pt>
                <c:pt idx="2">
                  <c:v>23.672967863894144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29-412F-B9C8-ED5FF3249ED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'speedUp_bench_90%_raw'!$Z$82:$Z$84</c:f>
              <c:numCache>
                <c:formatCode>0.0</c:formatCode>
                <c:ptCount val="3"/>
                <c:pt idx="0">
                  <c:v>12.077952321080803</c:v>
                </c:pt>
                <c:pt idx="1">
                  <c:v>7.4197071670778421</c:v>
                </c:pt>
                <c:pt idx="2">
                  <c:v>17.516286438616181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29-412F-B9C8-ED5FF3249ED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'speedUp_bench_90%_raw'!$AA$85:$AA$87</c:f>
              <c:numCache>
                <c:formatCode>0.0</c:formatCode>
                <c:ptCount val="3"/>
                <c:pt idx="0">
                  <c:v>8.0282044484003841</c:v>
                </c:pt>
                <c:pt idx="1">
                  <c:v>40.209121093568967</c:v>
                </c:pt>
                <c:pt idx="2">
                  <c:v>42.929757046444138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929-412F-B9C8-ED5FF3249ED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'speedUp_bench_90%_raw'!$AA$88:$AA$90</c:f>
              <c:numCache>
                <c:formatCode>0.0</c:formatCode>
                <c:ptCount val="3"/>
                <c:pt idx="0">
                  <c:v>83.952267950207272</c:v>
                </c:pt>
                <c:pt idx="1">
                  <c:v>18.987998157388933</c:v>
                </c:pt>
                <c:pt idx="2">
                  <c:v>4.1392431256002657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929-412F-B9C8-ED5FF3249ED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'speedUp_bench_90%_raw'!$AA$91:$AA$93</c:f>
              <c:numCache>
                <c:formatCode>0.0</c:formatCode>
                <c:ptCount val="3"/>
                <c:pt idx="0">
                  <c:v>10.092994255796963</c:v>
                </c:pt>
                <c:pt idx="1">
                  <c:v>9.1992336528094576</c:v>
                </c:pt>
                <c:pt idx="2">
                  <c:v>3.5605190188505276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929-412F-B9C8-ED5FF3249ED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929-412F-B9C8-ED5FF324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3376"/>
        <c:axId val="463363768"/>
      </c:scatterChart>
      <c:valAx>
        <c:axId val="463363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3768"/>
        <c:crosses val="autoZero"/>
        <c:crossBetween val="midCat"/>
        <c:majorUnit val="1"/>
      </c:valAx>
      <c:valAx>
        <c:axId val="46336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  <c:pt idx="3">
                  <c:v>103.69920187086697</c:v>
                </c:pt>
                <c:pt idx="4">
                  <c:v>984.08777301270902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2.5805205724161597</c:v>
                </c:pt>
                <c:pt idx="8">
                  <c:v>6.9267538295355351</c:v>
                </c:pt>
                <c:pt idx="9">
                  <c:v>8.6563998785978278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CB-4801-A873-C935DDD79E98}"/>
            </c:ext>
          </c:extLst>
        </c:ser>
        <c:ser>
          <c:idx val="1"/>
          <c:order val="1"/>
          <c:tx>
            <c:strRef>
              <c:f>'speedUp_bench_90%_raw'!$V$60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'speedUp_bench_90%_raw'!$V$73:$V$84</c:f>
              <c:numCache>
                <c:formatCode>0.0</c:formatCode>
                <c:ptCount val="12"/>
                <c:pt idx="0">
                  <c:v>7747.6630575598238</c:v>
                </c:pt>
                <c:pt idx="1">
                  <c:v>18.533742331288344</c:v>
                </c:pt>
                <c:pt idx="2">
                  <c:v>26.171602995648456</c:v>
                </c:pt>
                <c:pt idx="3">
                  <c:v>2.1254688073862096</c:v>
                </c:pt>
                <c:pt idx="4">
                  <c:v>1.1277291126036244</c:v>
                </c:pt>
                <c:pt idx="5">
                  <c:v>2.7422138106825025</c:v>
                </c:pt>
                <c:pt idx="6">
                  <c:v>0.74484740294129903</c:v>
                </c:pt>
                <c:pt idx="7">
                  <c:v>7.729063489780529</c:v>
                </c:pt>
                <c:pt idx="8">
                  <c:v>23.672967863894144</c:v>
                </c:pt>
                <c:pt idx="9">
                  <c:v>1482.6984502918481</c:v>
                </c:pt>
                <c:pt idx="10">
                  <c:v>1487.7968805576138</c:v>
                </c:pt>
                <c:pt idx="11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CB-4801-A873-C935DDD79E98}"/>
            </c:ext>
          </c:extLst>
        </c:ser>
        <c:ser>
          <c:idx val="2"/>
          <c:order val="2"/>
          <c:tx>
            <c:strRef>
              <c:f>'speedUp_bench_90%_raw'!$W$60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78.566966152575063</c:v>
                </c:pt>
                <c:pt idx="2">
                  <c:v>104.06944093075589</c:v>
                </c:pt>
                <c:pt idx="3">
                  <c:v>174.28437289221338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12.536658583924202</c:v>
                </c:pt>
                <c:pt idx="8">
                  <c:v>31.210474671962277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CB-4801-A873-C935DDD7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4552"/>
        <c:axId val="463364944"/>
      </c:scatterChart>
      <c:valAx>
        <c:axId val="463364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4944"/>
        <c:crosses val="autoZero"/>
        <c:crossBetween val="midCat"/>
        <c:majorUnit val="1"/>
      </c:valAx>
      <c:valAx>
        <c:axId val="46336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'speedUp_bench_90%_raw'!$Y$61:$Y$72</c:f>
              <c:numCache>
                <c:formatCode>0.0</c:formatCode>
                <c:ptCount val="12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  <c:pt idx="3">
                  <c:v>35.306016721411815</c:v>
                </c:pt>
                <c:pt idx="4">
                  <c:v>223.99433173135793</c:v>
                </c:pt>
                <c:pt idx="5">
                  <c:v>13.592817711814664</c:v>
                </c:pt>
                <c:pt idx="6">
                  <c:v>2.3828778134916928</c:v>
                </c:pt>
                <c:pt idx="7">
                  <c:v>2.67790988445251</c:v>
                </c:pt>
                <c:pt idx="8">
                  <c:v>1.10398173985333</c:v>
                </c:pt>
                <c:pt idx="9">
                  <c:v>2.1828826566534292</c:v>
                </c:pt>
                <c:pt idx="10">
                  <c:v>22.732474732200256</c:v>
                </c:pt>
                <c:pt idx="11">
                  <c:v>8.8499575094400313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FE-48A4-BCA1-67E561B19538}"/>
            </c:ext>
          </c:extLst>
        </c:ser>
        <c:ser>
          <c:idx val="1"/>
          <c:order val="1"/>
          <c:tx>
            <c:strRef>
              <c:f>'speedUp_bench_90%_raw'!$Z$60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5.2252700333722215</c:v>
                </c:pt>
                <c:pt idx="4">
                  <c:v>3.3274950127282801</c:v>
                </c:pt>
                <c:pt idx="5">
                  <c:v>3.1573690738020295</c:v>
                </c:pt>
                <c:pt idx="6">
                  <c:v>22.783980582524268</c:v>
                </c:pt>
                <c:pt idx="7">
                  <c:v>14.942602040816325</c:v>
                </c:pt>
                <c:pt idx="8">
                  <c:v>23.672967863894144</c:v>
                </c:pt>
                <c:pt idx="9">
                  <c:v>12.077952321080803</c:v>
                </c:pt>
                <c:pt idx="10">
                  <c:v>7.4197071670778421</c:v>
                </c:pt>
                <c:pt idx="11">
                  <c:v>17.516286438616181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E-48A4-BCA1-67E561B19538}"/>
            </c:ext>
          </c:extLst>
        </c:ser>
        <c:ser>
          <c:idx val="2"/>
          <c:order val="2"/>
          <c:tx>
            <c:strRef>
              <c:f>'speedUp_bench_90%_raw'!$AA$60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'speedUp_bench_90%_raw'!$AA$85:$AA$96</c:f>
              <c:numCache>
                <c:formatCode>0.0</c:formatCode>
                <c:ptCount val="12"/>
                <c:pt idx="0">
                  <c:v>8.0282044484003841</c:v>
                </c:pt>
                <c:pt idx="1">
                  <c:v>40.209121093568967</c:v>
                </c:pt>
                <c:pt idx="2">
                  <c:v>42.929757046444138</c:v>
                </c:pt>
                <c:pt idx="3">
                  <c:v>83.952267950207272</c:v>
                </c:pt>
                <c:pt idx="4">
                  <c:v>18.987998157388933</c:v>
                </c:pt>
                <c:pt idx="5">
                  <c:v>4.1392431256002657</c:v>
                </c:pt>
                <c:pt idx="6">
                  <c:v>10.092994255796963</c:v>
                </c:pt>
                <c:pt idx="7">
                  <c:v>9.1992336528094576</c:v>
                </c:pt>
                <c:pt idx="8">
                  <c:v>3.5605190188505276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FE-48A4-BCA1-67E561B1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5728"/>
        <c:axId val="463366120"/>
      </c:scatterChart>
      <c:valAx>
        <c:axId val="463365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6120"/>
        <c:crosses val="autoZero"/>
        <c:crossBetween val="midCat"/>
        <c:majorUnit val="1"/>
      </c:valAx>
      <c:valAx>
        <c:axId val="463366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speedUp_heur!$AH$60</c:f>
              <c:strCache>
                <c:ptCount val="1"/>
                <c:pt idx="0">
                  <c:v>RGN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speedUp_heur!$AG$61:$AG$72</c:f>
            </c:numRef>
          </c:xVal>
          <c:yVal>
            <c:numRef>
              <c:f>speedUp_heur!$AH$61:$AH$72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0B-4D84-8480-BACB2EB4AB01}"/>
            </c:ext>
          </c:extLst>
        </c:ser>
        <c:ser>
          <c:idx val="1"/>
          <c:order val="1"/>
          <c:tx>
            <c:strRef>
              <c:f>speedUp_heur!$AI$60</c:f>
              <c:strCache>
                <c:ptCount val="1"/>
                <c:pt idx="0">
                  <c:v>RGN / +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speedUp_heur!$AG$73:$AG$84</c:f>
            </c:numRef>
          </c:xVal>
          <c:yVal>
            <c:numRef>
              <c:f>speedUp_heur!$AI$73:$AI$84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60B-4D84-8480-BACB2EB4AB01}"/>
            </c:ext>
          </c:extLst>
        </c:ser>
        <c:ser>
          <c:idx val="2"/>
          <c:order val="2"/>
          <c:tx>
            <c:strRef>
              <c:f>speedUp_heur!$AJ$60</c:f>
              <c:strCache>
                <c:ptCount val="1"/>
                <c:pt idx="0">
                  <c:v>RGN / +BSP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speedUp_heur!$AG$85:$AG$96</c:f>
            </c:numRef>
          </c:xVal>
          <c:yVal>
            <c:numRef>
              <c:f>speedUp_heur!$AJ$85:$AJ$96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60B-4D84-8480-BACB2EB4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2544"/>
        <c:axId val="407962936"/>
      </c:scatterChart>
      <c:valAx>
        <c:axId val="407962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2936"/>
        <c:crosses val="autoZero"/>
        <c:crossBetween val="midCat"/>
        <c:majorUnit val="1"/>
      </c:valAx>
      <c:valAx>
        <c:axId val="407962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8070649730099"/>
          <c:y val="0.84948866181601002"/>
          <c:w val="0.4177027646557930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D-4ABF-924A-3B7DD30A8CDB}"/>
            </c:ext>
          </c:extLst>
        </c:ser>
        <c:ser>
          <c:idx val="1"/>
          <c:order val="1"/>
          <c:tx>
            <c:strRef>
              <c:f>'speedUp_bench_90%_raw'!$AI$60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6D-4ABF-924A-3B7DD30A8CDB}"/>
            </c:ext>
          </c:extLst>
        </c:ser>
        <c:ser>
          <c:idx val="2"/>
          <c:order val="2"/>
          <c:tx>
            <c:strRef>
              <c:f>'speedUp_bench_90%_raw'!$AJ$60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6D-4ABF-924A-3B7DD30A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6904"/>
        <c:axId val="463367296"/>
      </c:scatterChart>
      <c:valAx>
        <c:axId val="463366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7296"/>
        <c:crosses val="autoZero"/>
        <c:crossBetween val="midCat"/>
        <c:majorUnit val="1"/>
      </c:valAx>
      <c:valAx>
        <c:axId val="46336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A-46F3-B0CA-1872AC85E2A8}"/>
            </c:ext>
          </c:extLst>
        </c:ser>
        <c:ser>
          <c:idx val="1"/>
          <c:order val="1"/>
          <c:tx>
            <c:strRef>
              <c:f>'speedUp_bench_90%_raw'!$AM$60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AA-46F3-B0CA-1872AC85E2A8}"/>
            </c:ext>
          </c:extLst>
        </c:ser>
        <c:ser>
          <c:idx val="2"/>
          <c:order val="2"/>
          <c:tx>
            <c:strRef>
              <c:f>'speedUp_bench_90%_raw'!$AN$60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AA-46F3-B0CA-1872AC85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8080"/>
        <c:axId val="463368472"/>
      </c:scatterChart>
      <c:valAx>
        <c:axId val="463368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8472"/>
        <c:crosses val="autoZero"/>
        <c:crossBetween val="midCat"/>
        <c:majorUnit val="1"/>
      </c:valAx>
      <c:valAx>
        <c:axId val="463368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8-4F42-8F21-7D0513A030B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B8-4F42-8F21-7D0513A030B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B8-4F42-8F21-7D0513A030B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B8-4F42-8F21-7D0513A030B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B8-4F42-8F21-7D0513A030B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CB8-4F42-8F21-7D0513A030B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CB8-4F42-8F21-7D0513A030B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B8-4F42-8F21-7D0513A030B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CB8-4F42-8F21-7D0513A030B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CB8-4F42-8F21-7D0513A030B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CB8-4F42-8F21-7D0513A030B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CB8-4F42-8F21-7D0513A0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9256"/>
        <c:axId val="463369648"/>
      </c:scatterChart>
      <c:valAx>
        <c:axId val="463369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648"/>
        <c:crosses val="autoZero"/>
        <c:crossBetween val="midCat"/>
        <c:majorUnit val="1"/>
      </c:valAx>
      <c:valAx>
        <c:axId val="463369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FD-4EA2-8CAC-F6EA75079FD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FD-4EA2-8CAC-F6EA75079FD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FD-4EA2-8CAC-F6EA75079FD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FD-4EA2-8CAC-F6EA75079F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FD-4EA2-8CAC-F6EA75079F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FD-4EA2-8CAC-F6EA75079F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FD-4EA2-8CAC-F6EA75079FD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7FD-4EA2-8CAC-F6EA75079FD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7FD-4EA2-8CAC-F6EA75079FD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7FD-4EA2-8CAC-F6EA75079FD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7FD-4EA2-8CAC-F6EA75079FD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7FD-4EA2-8CAC-F6EA7507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0432"/>
        <c:axId val="463370824"/>
      </c:scatterChart>
      <c:valAx>
        <c:axId val="4633704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0824"/>
        <c:crosses val="autoZero"/>
        <c:crossBetween val="midCat"/>
        <c:majorUnit val="1"/>
      </c:valAx>
      <c:valAx>
        <c:axId val="463370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12-44E2-B0AD-E906C64BF101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12-44E2-B0AD-E906C64BF101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12-44E2-B0AD-E906C64B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1608"/>
        <c:axId val="463372000"/>
      </c:scatterChart>
      <c:valAx>
        <c:axId val="463371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2000"/>
        <c:crosses val="autoZero"/>
        <c:crossBetween val="midCat"/>
        <c:majorUnit val="1"/>
      </c:valAx>
      <c:valAx>
        <c:axId val="46337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CA-4510-9EA9-C123496852A8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CA-4510-9EA9-C123496852A8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CA-4510-9EA9-C1234968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2784"/>
        <c:axId val="463373176"/>
      </c:scatterChart>
      <c:valAx>
        <c:axId val="463372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3176"/>
        <c:crosses val="autoZero"/>
        <c:crossBetween val="midCat"/>
        <c:majorUnit val="1"/>
      </c:valAx>
      <c:valAx>
        <c:axId val="463373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6B-4146-80D2-2B51691FC3E1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6B-4146-80D2-2B51691FC3E1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6B-4146-80D2-2B51691F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3960"/>
        <c:axId val="463374352"/>
      </c:scatterChart>
      <c:valAx>
        <c:axId val="463373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4352"/>
        <c:crosses val="autoZero"/>
        <c:crossBetween val="midCat"/>
        <c:majorUnit val="1"/>
      </c:valAx>
      <c:valAx>
        <c:axId val="46337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F-4B2F-9C3E-53D0121FE14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AF-4B2F-9C3E-53D0121FE14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AF-4B2F-9C3E-53D0121F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5136"/>
        <c:axId val="463375528"/>
      </c:scatterChart>
      <c:valAx>
        <c:axId val="463375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5528"/>
        <c:crosses val="autoZero"/>
        <c:crossBetween val="midCat"/>
        <c:majorUnit val="1"/>
      </c:valAx>
      <c:valAx>
        <c:axId val="463375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F-43BD-B957-9FF4034556D8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F-43BD-B957-9FF4034556D8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7F-43BD-B957-9FF4034556D8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7F-43BD-B957-9FF4034556D8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7F-43BD-B957-9FF4034556D8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7F-43BD-B957-9FF4034556D8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7F-43BD-B957-9FF4034556D8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7F-43BD-B957-9FF4034556D8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7F-43BD-B957-9FF4034556D8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A7F-43BD-B957-9FF4034556D8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A7F-43BD-B957-9FF4034556D8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A7F-43BD-B957-9FF40345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0744"/>
        <c:axId val="464961136"/>
      </c:scatterChart>
      <c:valAx>
        <c:axId val="464960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1136"/>
        <c:crosses val="autoZero"/>
        <c:crossBetween val="midCat"/>
        <c:majorUnit val="1"/>
      </c:valAx>
      <c:valAx>
        <c:axId val="46496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84-46A2-9D8C-190200A849A6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84-46A2-9D8C-190200A849A6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84-46A2-9D8C-190200A849A6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84-46A2-9D8C-190200A849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84-46A2-9D8C-190200A849A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84-46A2-9D8C-190200A849A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C84-46A2-9D8C-190200A849A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C84-46A2-9D8C-190200A849A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C84-46A2-9D8C-190200A849A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C84-46A2-9D8C-190200A849A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C84-46A2-9D8C-190200A849A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C84-46A2-9D8C-190200A8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1920"/>
        <c:axId val="464962312"/>
      </c:scatterChart>
      <c:valAx>
        <c:axId val="464961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2312"/>
        <c:crosses val="autoZero"/>
        <c:crossBetween val="midCat"/>
        <c:majorUnit val="1"/>
      </c:valAx>
      <c:valAx>
        <c:axId val="464962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speedUp_heur!$AL$60</c:f>
              <c:strCache>
                <c:ptCount val="1"/>
                <c:pt idx="0">
                  <c:v>RGN / 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speedUp_heur!$AG$61:$AG$72</c:f>
            </c:numRef>
          </c:xVal>
          <c:yVal>
            <c:numRef>
              <c:f>speedUp_heur!$AL$61:$AL$72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F3-40D6-85A5-0FC116E14441}"/>
            </c:ext>
          </c:extLst>
        </c:ser>
        <c:ser>
          <c:idx val="1"/>
          <c:order val="1"/>
          <c:tx>
            <c:strRef>
              <c:f>speedUp_heur!$AM$60</c:f>
              <c:strCache>
                <c:ptCount val="1"/>
                <c:pt idx="0">
                  <c:v>RGN / + LSS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speedUp_heur!$AG$73:$AG$84</c:f>
            </c:numRef>
          </c:xVal>
          <c:yVal>
            <c:numRef>
              <c:f>speedUp_heur!$AM$73:$AM$84</c:f>
              <c:numCache>
                <c:formatCode>0.0</c:formatCode>
                <c:ptCount val="12"/>
                <c:pt idx="0">
                  <c:v>0.39667128987517336</c:v>
                </c:pt>
                <c:pt idx="1">
                  <c:v>0.96012269938650308</c:v>
                </c:pt>
                <c:pt idx="2">
                  <c:v>1.828231292517007</c:v>
                </c:pt>
                <c:pt idx="3">
                  <c:v>8.2474916387959869</c:v>
                </c:pt>
                <c:pt idx="4">
                  <c:v>1.3907536008230454</c:v>
                </c:pt>
                <c:pt idx="5">
                  <c:v>0.76623638563937058</c:v>
                </c:pt>
                <c:pt idx="6">
                  <c:v>1.0097087378640777</c:v>
                </c:pt>
                <c:pt idx="7">
                  <c:v>0.90469177361666309</c:v>
                </c:pt>
                <c:pt idx="8">
                  <c:v>0.61814744801512289</c:v>
                </c:pt>
                <c:pt idx="9">
                  <c:v>1.1434294871794872</c:v>
                </c:pt>
                <c:pt idx="10">
                  <c:v>2.0030211480362539</c:v>
                </c:pt>
                <c:pt idx="11">
                  <c:v>0.74017615176151763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4F3-40D6-85A5-0FC116E14441}"/>
            </c:ext>
          </c:extLst>
        </c:ser>
        <c:ser>
          <c:idx val="2"/>
          <c:order val="2"/>
          <c:tx>
            <c:strRef>
              <c:f>speedUp_heur!$AN$60</c:f>
              <c:strCache>
                <c:ptCount val="1"/>
                <c:pt idx="0">
                  <c:v>RGN / +BSP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speedUp_heur!$AG$85:$AG$96</c:f>
            </c:numRef>
          </c:xVal>
          <c:yVal>
            <c:numRef>
              <c:f>speedUp_heur!$AN$85:$AN$96</c:f>
              <c:numCache>
                <c:formatCode>0.0</c:formatCode>
                <c:ptCount val="12"/>
                <c:pt idx="0">
                  <c:v>1.0319001386962552</c:v>
                </c:pt>
                <c:pt idx="1">
                  <c:v>1</c:v>
                </c:pt>
                <c:pt idx="2">
                  <c:v>1</c:v>
                </c:pt>
                <c:pt idx="3">
                  <c:v>1.3403715195229078</c:v>
                </c:pt>
                <c:pt idx="4">
                  <c:v>1.3254142300194933</c:v>
                </c:pt>
                <c:pt idx="5">
                  <c:v>0.85896100890894367</c:v>
                </c:pt>
                <c:pt idx="6">
                  <c:v>1.0024271844660195</c:v>
                </c:pt>
                <c:pt idx="7">
                  <c:v>1.0012755102040816</c:v>
                </c:pt>
                <c:pt idx="8">
                  <c:v>1.0132325141776937</c:v>
                </c:pt>
                <c:pt idx="9">
                  <c:v>1.0792511261261259</c:v>
                </c:pt>
                <c:pt idx="10">
                  <c:v>1.5536429424576688</c:v>
                </c:pt>
                <c:pt idx="11">
                  <c:v>1.1016865079365079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4F3-40D6-85A5-0FC116E1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3720"/>
        <c:axId val="407964112"/>
      </c:scatterChart>
      <c:valAx>
        <c:axId val="407963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4112"/>
        <c:crosses val="autoZero"/>
        <c:crossBetween val="midCat"/>
        <c:majorUnit val="1"/>
      </c:valAx>
      <c:valAx>
        <c:axId val="40796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40875387779888001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E4-4F6E-94BD-941E8ABAC105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E4-4F6E-94BD-941E8ABAC105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E4-4F6E-94BD-941E8ABA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3096"/>
        <c:axId val="464963488"/>
      </c:scatterChart>
      <c:valAx>
        <c:axId val="464963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3488"/>
        <c:crosses val="autoZero"/>
        <c:crossBetween val="midCat"/>
        <c:majorUnit val="1"/>
      </c:valAx>
      <c:valAx>
        <c:axId val="46496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27-4492-9BB6-50218A6F62C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27-4492-9BB6-50218A6F62C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27-4492-9BB6-50218A6F62C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4272"/>
        <c:axId val="464964664"/>
      </c:scatterChart>
      <c:valAx>
        <c:axId val="464964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4664"/>
        <c:crosses val="autoZero"/>
        <c:crossBetween val="midCat"/>
        <c:majorUnit val="1"/>
      </c:valAx>
      <c:valAx>
        <c:axId val="46496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F-44AC-8F5A-673192BACED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4F-44AC-8F5A-673192BACED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4F-44AC-8F5A-673192BACED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5448"/>
        <c:axId val="464965840"/>
      </c:scatterChart>
      <c:valAx>
        <c:axId val="464965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5840"/>
        <c:crosses val="autoZero"/>
        <c:crossBetween val="midCat"/>
        <c:majorUnit val="1"/>
      </c:valAx>
      <c:valAx>
        <c:axId val="46496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2D-4866-BB41-41604A608F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2D-4866-BB41-41604A608F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2D-4866-BB41-41604A608FE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6624"/>
        <c:axId val="464967016"/>
      </c:scatterChart>
      <c:valAx>
        <c:axId val="464966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016"/>
        <c:crosses val="autoZero"/>
        <c:crossBetween val="midCat"/>
        <c:majorUnit val="1"/>
      </c:valAx>
      <c:valAx>
        <c:axId val="46496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66-4482-8596-2B2D6F2A5EA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66-4482-8596-2B2D6F2A5EA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66-4482-8596-2B2D6F2A5EA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66-4482-8596-2B2D6F2A5EA2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66-4482-8596-2B2D6F2A5EA2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366-4482-8596-2B2D6F2A5EA2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366-4482-8596-2B2D6F2A5EA2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366-4482-8596-2B2D6F2A5EA2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366-4482-8596-2B2D6F2A5EA2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366-4482-8596-2B2D6F2A5EA2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366-4482-8596-2B2D6F2A5EA2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366-4482-8596-2B2D6F2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7800"/>
        <c:axId val="464968192"/>
      </c:scatterChart>
      <c:valAx>
        <c:axId val="464967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8192"/>
        <c:crosses val="autoZero"/>
        <c:crossBetween val="midCat"/>
        <c:majorUnit val="1"/>
      </c:valAx>
      <c:valAx>
        <c:axId val="46496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BA-4109-BAB3-A9F822018EB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BA-4109-BAB3-A9F822018EB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BA-4109-BAB3-A9F822018EB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BA-4109-BAB3-A9F822018EB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BA-4109-BAB3-A9F822018EB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BA-4109-BAB3-A9F822018EB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8BA-4109-BAB3-A9F822018EB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8BA-4109-BAB3-A9F822018EB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8BA-4109-BAB3-A9F822018EB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8BA-4109-BAB3-A9F822018EB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8BA-4109-BAB3-A9F822018EB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8BA-4109-BAB3-A9F82201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8976"/>
        <c:axId val="464969368"/>
      </c:scatterChart>
      <c:valAx>
        <c:axId val="46496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9368"/>
        <c:crosses val="autoZero"/>
        <c:crossBetween val="midCat"/>
        <c:majorUnit val="1"/>
      </c:valAx>
      <c:valAx>
        <c:axId val="464969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19-4C4B-ACA9-DA5E15260CDC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19-4C4B-ACA9-DA5E15260CDC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19-4C4B-ACA9-DA5E1526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0152"/>
        <c:axId val="464970544"/>
      </c:scatterChart>
      <c:valAx>
        <c:axId val="464970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0544"/>
        <c:crosses val="autoZero"/>
        <c:crossBetween val="midCat"/>
        <c:majorUnit val="1"/>
      </c:valAx>
      <c:valAx>
        <c:axId val="4649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3D-45F1-916F-76A5D435D2C6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3D-45F1-916F-76A5D435D2C6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3D-45F1-916F-76A5D435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1328"/>
        <c:axId val="464971720"/>
      </c:scatterChart>
      <c:valAx>
        <c:axId val="464971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1720"/>
        <c:crosses val="autoZero"/>
        <c:crossBetween val="midCat"/>
        <c:majorUnit val="1"/>
      </c:valAx>
      <c:valAx>
        <c:axId val="464971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3-423F-952A-829A174F1AD6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73-423F-952A-829A174F1AD6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73-423F-952A-829A174F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2504"/>
        <c:axId val="464972896"/>
      </c:scatterChart>
      <c:valAx>
        <c:axId val="464972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2896"/>
        <c:crosses val="autoZero"/>
        <c:crossBetween val="midCat"/>
        <c:majorUnit val="1"/>
      </c:valAx>
      <c:valAx>
        <c:axId val="46497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A5-4E56-BAD9-F8AA46605D67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A5-4E56-BAD9-F8AA46605D67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A5-4E56-BAD9-F8AA4660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3680"/>
        <c:axId val="464974072"/>
      </c:scatterChart>
      <c:valAx>
        <c:axId val="464973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4072"/>
        <c:crosses val="autoZero"/>
        <c:crossBetween val="midCat"/>
        <c:majorUnit val="1"/>
      </c:valAx>
      <c:valAx>
        <c:axId val="464974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'speedUp_bench_95%_toOne'!$U$61:$U$63</c:f>
              <c:numCache>
                <c:formatCode>0.0</c:formatCode>
                <c:ptCount val="3"/>
                <c:pt idx="0">
                  <c:v>3.8394197697725048</c:v>
                </c:pt>
                <c:pt idx="1">
                  <c:v>1.0505796729172041</c:v>
                </c:pt>
                <c:pt idx="2">
                  <c:v>3.0871524525072029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35-41BE-AB93-205AB0C3BA45}"/>
            </c:ext>
          </c:extLst>
        </c:ser>
        <c:ser>
          <c:idx val="1"/>
          <c:order val="1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984.08777301270925</c:v>
                </c:pt>
                <c:pt idx="2">
                  <c:v>15.821988938827253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35-41BE-AB93-205AB0C3BA45}"/>
            </c:ext>
          </c:extLst>
        </c:ser>
        <c:ser>
          <c:idx val="2"/>
          <c:order val="2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'speedUp_bench_95%_toOne'!$U$67:$U$69</c:f>
              <c:numCache>
                <c:formatCode>0.0</c:formatCode>
                <c:ptCount val="3"/>
                <c:pt idx="0">
                  <c:v>0.33415036928140757</c:v>
                </c:pt>
                <c:pt idx="1">
                  <c:v>2.5805205724161593</c:v>
                </c:pt>
                <c:pt idx="2">
                  <c:v>2.252954166285476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35-41BE-AB93-205AB0C3BA45}"/>
            </c:ext>
          </c:extLst>
        </c:ser>
        <c:ser>
          <c:idx val="3"/>
          <c:order val="3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'speedUp_bench_95%_toOne'!$U$70:$U$72</c:f>
              <c:numCache>
                <c:formatCode>0.0</c:formatCode>
                <c:ptCount val="3"/>
                <c:pt idx="0">
                  <c:v>8.6563998785978296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35-41BE-AB93-205AB0C3BA45}"/>
            </c:ext>
          </c:extLst>
        </c:ser>
        <c:ser>
          <c:idx val="4"/>
          <c:order val="4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35-41BE-AB93-205AB0C3BA45}"/>
            </c:ext>
          </c:extLst>
        </c:ser>
        <c:ser>
          <c:idx val="5"/>
          <c:order val="5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'speedUp_bench_95%_toOne'!$V$76:$V$78</c:f>
              <c:numCache>
                <c:formatCode>0.0</c:formatCode>
                <c:ptCount val="3"/>
                <c:pt idx="0">
                  <c:v>6.5347974767699846</c:v>
                </c:pt>
                <c:pt idx="1">
                  <c:v>3.206256715402203</c:v>
                </c:pt>
                <c:pt idx="2">
                  <c:v>8.4309926490281786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35-41BE-AB93-205AB0C3BA45}"/>
            </c:ext>
          </c:extLst>
        </c:ser>
        <c:ser>
          <c:idx val="6"/>
          <c:order val="6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'speedUp_bench_95%_toOne'!$V$79:$V$81</c:f>
              <c:numCache>
                <c:formatCode>0.0</c:formatCode>
                <c:ptCount val="3"/>
                <c:pt idx="0">
                  <c:v>2.2900486294622153</c:v>
                </c:pt>
                <c:pt idx="1">
                  <c:v>7.7290634897805282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35-41BE-AB93-205AB0C3BA45}"/>
            </c:ext>
          </c:extLst>
        </c:ser>
        <c:ser>
          <c:idx val="7"/>
          <c:order val="7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1487.796880557614</c:v>
                </c:pt>
                <c:pt idx="2">
                  <c:v>22.703669199594891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35-41BE-AB93-205AB0C3BA45}"/>
            </c:ext>
          </c:extLst>
        </c:ser>
        <c:ser>
          <c:idx val="8"/>
          <c:order val="8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25.554217470685401</c:v>
                </c:pt>
                <c:pt idx="2">
                  <c:v>33.848998578265977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35-41BE-AB93-205AB0C3BA45}"/>
            </c:ext>
          </c:extLst>
        </c:ser>
        <c:ser>
          <c:idx val="9"/>
          <c:order val="9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'speedUp_bench_95%_toOne'!$W$88:$W$90</c:f>
              <c:numCache>
                <c:formatCode>0.0</c:formatCode>
                <c:ptCount val="3"/>
                <c:pt idx="0">
                  <c:v>174.28437289221341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35-41BE-AB93-205AB0C3BA45}"/>
            </c:ext>
          </c:extLst>
        </c:ser>
        <c:ser>
          <c:idx val="10"/>
          <c:order val="10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12.536658583924199</c:v>
                </c:pt>
                <c:pt idx="2">
                  <c:v>10.151330720621214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535-41BE-AB93-205AB0C3BA45}"/>
            </c:ext>
          </c:extLst>
        </c:ser>
        <c:ser>
          <c:idx val="11"/>
          <c:order val="11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535-41BE-AB93-205AB0C3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4896"/>
        <c:axId val="407965288"/>
      </c:scatterChart>
      <c:valAx>
        <c:axId val="407964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5288"/>
        <c:crosses val="autoZero"/>
        <c:crossBetween val="midCat"/>
        <c:majorUnit val="1"/>
      </c:valAx>
      <c:valAx>
        <c:axId val="40796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0.80749842541565731</c:v>
                </c:pt>
                <c:pt idx="2">
                  <c:v>2.3728526342943188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49-4510-ACA2-748B0B4A77DC}"/>
            </c:ext>
          </c:extLst>
        </c:ser>
        <c:ser>
          <c:idx val="1"/>
          <c:order val="1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984.08777301270902</c:v>
                </c:pt>
                <c:pt idx="2">
                  <c:v>15.821988938827255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49-4510-ACA2-748B0B4A77DC}"/>
            </c:ext>
          </c:extLst>
        </c:ser>
        <c:ser>
          <c:idx val="2"/>
          <c:order val="2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2.5805205724161597</c:v>
                </c:pt>
                <c:pt idx="2">
                  <c:v>1.731669656959508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49-4510-ACA2-748B0B4A77DC}"/>
            </c:ext>
          </c:extLst>
        </c:ser>
        <c:ser>
          <c:idx val="3"/>
          <c:order val="3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49-4510-ACA2-748B0B4A77DC}"/>
            </c:ext>
          </c:extLst>
        </c:ser>
        <c:ser>
          <c:idx val="4"/>
          <c:order val="4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'speedUp_bench_90%_toOne'!$V$73:$V$75</c:f>
              <c:numCache>
                <c:formatCode>0.0</c:formatCode>
                <c:ptCount val="3"/>
                <c:pt idx="0">
                  <c:v>7747.6630575598238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49-4510-ACA2-748B0B4A77DC}"/>
            </c:ext>
          </c:extLst>
        </c:ser>
        <c:ser>
          <c:idx val="5"/>
          <c:order val="5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'speedUp_bench_90%_toOne'!$V$76:$V$78</c:f>
              <c:numCache>
                <c:formatCode>0.0</c:formatCode>
                <c:ptCount val="3"/>
                <c:pt idx="0">
                  <c:v>8.501967532867047</c:v>
                </c:pt>
                <c:pt idx="1">
                  <c:v>4.1714361605373371</c:v>
                </c:pt>
                <c:pt idx="2">
                  <c:v>10.968974329608185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49-4510-ACA2-748B0B4A77DC}"/>
            </c:ext>
          </c:extLst>
        </c:ser>
        <c:ser>
          <c:idx val="6"/>
          <c:order val="6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'speedUp_bench_90%_toOne'!$V$79:$V$81</c:f>
              <c:numCache>
                <c:formatCode>0.0</c:formatCode>
                <c:ptCount val="3"/>
                <c:pt idx="0">
                  <c:v>2.9794219584595307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49-4510-ACA2-748B0B4A77DC}"/>
            </c:ext>
          </c:extLst>
        </c:ser>
        <c:ser>
          <c:idx val="7"/>
          <c:order val="7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1487.7968805576138</c:v>
                </c:pt>
                <c:pt idx="2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49-4510-ACA2-748B0B4A77DC}"/>
            </c:ext>
          </c:extLst>
        </c:ser>
        <c:ser>
          <c:idx val="8"/>
          <c:order val="8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19.641528293622315</c:v>
                </c:pt>
                <c:pt idx="2">
                  <c:v>26.017077769979572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849-4510-ACA2-748B0B4A77DC}"/>
            </c:ext>
          </c:extLst>
        </c:ser>
        <c:ser>
          <c:idx val="9"/>
          <c:order val="9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849-4510-ACA2-748B0B4A77DC}"/>
            </c:ext>
          </c:extLst>
        </c:ser>
        <c:ser>
          <c:idx val="10"/>
          <c:order val="10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12.536658583924202</c:v>
                </c:pt>
                <c:pt idx="2">
                  <c:v>7.8025339572901116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849-4510-ACA2-748B0B4A77DC}"/>
            </c:ext>
          </c:extLst>
        </c:ser>
        <c:ser>
          <c:idx val="11"/>
          <c:order val="11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849-4510-ACA2-748B0B4A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4856"/>
        <c:axId val="464975248"/>
      </c:scatterChart>
      <c:valAx>
        <c:axId val="464974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5248"/>
        <c:crosses val="autoZero"/>
        <c:crossBetween val="midCat"/>
        <c:majorUnit val="1"/>
      </c:valAx>
      <c:valAx>
        <c:axId val="46497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'speedUp_bench_90%_toOne'!$Y$61:$Y$63</c:f>
              <c:numCache>
                <c:formatCode>0.0</c:formatCode>
                <c:ptCount val="3"/>
                <c:pt idx="0">
                  <c:v>0.37631799790230397</c:v>
                </c:pt>
                <c:pt idx="1">
                  <c:v>0.56441717791411039</c:v>
                </c:pt>
                <c:pt idx="2">
                  <c:v>2.2418854692170123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50-482E-82B2-AAB88F0396D7}"/>
            </c:ext>
          </c:extLst>
        </c:ser>
        <c:ser>
          <c:idx val="1"/>
          <c:order val="1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'speedUp_bench_90%_toOne'!$Y$64:$Y$66</c:f>
              <c:numCache>
                <c:formatCode>0.0</c:formatCode>
                <c:ptCount val="3"/>
                <c:pt idx="0">
                  <c:v>25.255745241135564</c:v>
                </c:pt>
                <c:pt idx="1">
                  <c:v>223.99433173135793</c:v>
                </c:pt>
                <c:pt idx="2">
                  <c:v>13.592817711814664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50-482E-82B2-AAB88F0396D7}"/>
            </c:ext>
          </c:extLst>
        </c:ser>
        <c:ser>
          <c:idx val="2"/>
          <c:order val="2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'speedUp_bench_90%_toOne'!$Y$67:$Y$69</c:f>
              <c:numCache>
                <c:formatCode>0.0</c:formatCode>
                <c:ptCount val="3"/>
                <c:pt idx="0">
                  <c:v>0.59571298582474252</c:v>
                </c:pt>
                <c:pt idx="1">
                  <c:v>0.66947020279617764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50-482E-82B2-AAB88F0396D7}"/>
            </c:ext>
          </c:extLst>
        </c:ser>
        <c:ser>
          <c:idx val="3"/>
          <c:order val="3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'speedUp_bench_90%_toOne'!$Y$70:$Y$72</c:f>
              <c:numCache>
                <c:formatCode>0.0</c:formatCode>
                <c:ptCount val="3"/>
                <c:pt idx="0">
                  <c:v>2.1828826566534292</c:v>
                </c:pt>
                <c:pt idx="1">
                  <c:v>22.732474732200256</c:v>
                </c:pt>
                <c:pt idx="2">
                  <c:v>8.0680797918607645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50-482E-82B2-AAB88F0396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50-482E-82B2-AAB88F0396D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13.310124554960057</c:v>
                </c:pt>
                <c:pt idx="2">
                  <c:v>12.629613411148817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50-482E-82B2-AAB88F0396D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50-482E-82B2-AAB88F0396D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'speedUp_bench_90%_toOne'!$Z$82:$Z$84</c:f>
              <c:numCache>
                <c:formatCode>0.0</c:formatCode>
                <c:ptCount val="3"/>
                <c:pt idx="0">
                  <c:v>36.233856963242985</c:v>
                </c:pt>
                <c:pt idx="1">
                  <c:v>22.259121501233885</c:v>
                </c:pt>
                <c:pt idx="2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50-482E-82B2-AAB88F0396D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'speedUp_bench_90%_toOne'!$AA$85:$AA$87</c:f>
              <c:numCache>
                <c:formatCode>0.0</c:formatCode>
                <c:ptCount val="3"/>
                <c:pt idx="0">
                  <c:v>2.007029322145621</c:v>
                </c:pt>
                <c:pt idx="1">
                  <c:v>10.052171138787644</c:v>
                </c:pt>
                <c:pt idx="2">
                  <c:v>10.732322742723445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150-482E-82B2-AAB88F0396D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'speedUp_bench_90%_toOne'!$AA$88:$AA$90</c:f>
              <c:numCache>
                <c:formatCode>0.0</c:formatCode>
                <c:ptCount val="3"/>
                <c:pt idx="0">
                  <c:v>60.054270876728893</c:v>
                </c:pt>
                <c:pt idx="1">
                  <c:v>18.987998157388933</c:v>
                </c:pt>
                <c:pt idx="2">
                  <c:v>4.1392431256002657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150-482E-82B2-AAB88F0396D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'speedUp_bench_90%_toOne'!$AA$91:$AA$93</c:f>
              <c:numCache>
                <c:formatCode>0.0</c:formatCode>
                <c:ptCount val="3"/>
                <c:pt idx="0">
                  <c:v>2.5232211697932048</c:v>
                </c:pt>
                <c:pt idx="1">
                  <c:v>2.29978344486931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150-482E-82B2-AAB88F0396D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15.324396093607557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150-482E-82B2-AAB88F03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6032"/>
        <c:axId val="466487688"/>
      </c:scatterChart>
      <c:valAx>
        <c:axId val="464976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7688"/>
        <c:crosses val="autoZero"/>
        <c:crossBetween val="midCat"/>
        <c:majorUnit val="1"/>
      </c:valAx>
      <c:valAx>
        <c:axId val="46648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0.80749842541565731</c:v>
                </c:pt>
                <c:pt idx="2">
                  <c:v>2.3728526342943188</c:v>
                </c:pt>
                <c:pt idx="3">
                  <c:v>103.69920187086697</c:v>
                </c:pt>
                <c:pt idx="4">
                  <c:v>984.08777301270902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2.5805205724161597</c:v>
                </c:pt>
                <c:pt idx="8">
                  <c:v>1.731669656959508</c:v>
                </c:pt>
                <c:pt idx="9">
                  <c:v>8.6563998785978278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5-4D9D-B014-766618DD6FFF}"/>
            </c:ext>
          </c:extLst>
        </c:ser>
        <c:ser>
          <c:idx val="1"/>
          <c:order val="1"/>
          <c:tx>
            <c:strRef>
              <c:f>'speedUp_bench_90%_toOne'!$V$60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'speedUp_bench_90%_toOne'!$V$73:$V$84</c:f>
              <c:numCache>
                <c:formatCode>0.0</c:formatCode>
                <c:ptCount val="12"/>
                <c:pt idx="0">
                  <c:v>7747.6630575598238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8.501967532867047</c:v>
                </c:pt>
                <c:pt idx="4">
                  <c:v>4.1714361605373371</c:v>
                </c:pt>
                <c:pt idx="5">
                  <c:v>10.968974329608185</c:v>
                </c:pt>
                <c:pt idx="6">
                  <c:v>2.9794219584595307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1482.6984502918481</c:v>
                </c:pt>
                <c:pt idx="10">
                  <c:v>1487.7968805576138</c:v>
                </c:pt>
                <c:pt idx="11">
                  <c:v>22.703669199594888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5-4D9D-B014-766618DD6FFF}"/>
            </c:ext>
          </c:extLst>
        </c:ser>
        <c:ser>
          <c:idx val="2"/>
          <c:order val="2"/>
          <c:tx>
            <c:strRef>
              <c:f>'speedUp_bench_90%_toOne'!$W$60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19.641528293622315</c:v>
                </c:pt>
                <c:pt idx="2">
                  <c:v>26.017077769979572</c:v>
                </c:pt>
                <c:pt idx="3">
                  <c:v>174.28437289221338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12.536658583924202</c:v>
                </c:pt>
                <c:pt idx="8">
                  <c:v>7.8025339572901116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85-4D9D-B014-766618DD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8472"/>
        <c:axId val="466488864"/>
      </c:scatterChart>
      <c:valAx>
        <c:axId val="466488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8864"/>
        <c:crosses val="autoZero"/>
        <c:crossBetween val="midCat"/>
        <c:majorUnit val="1"/>
      </c:valAx>
      <c:valAx>
        <c:axId val="46648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'speedUp_bench_90%_toOne'!$Y$61:$Y$72</c:f>
              <c:numCache>
                <c:formatCode>0.0</c:formatCode>
                <c:ptCount val="12"/>
                <c:pt idx="0">
                  <c:v>0.37631799790230397</c:v>
                </c:pt>
                <c:pt idx="1">
                  <c:v>0.56441717791411039</c:v>
                </c:pt>
                <c:pt idx="2">
                  <c:v>2.2418854692170123</c:v>
                </c:pt>
                <c:pt idx="3">
                  <c:v>25.255745241135564</c:v>
                </c:pt>
                <c:pt idx="4">
                  <c:v>223.99433173135793</c:v>
                </c:pt>
                <c:pt idx="5">
                  <c:v>13.592817711814664</c:v>
                </c:pt>
                <c:pt idx="6">
                  <c:v>0.59571298582474252</c:v>
                </c:pt>
                <c:pt idx="7">
                  <c:v>0.66947020279617764</c:v>
                </c:pt>
                <c:pt idx="8">
                  <c:v>0.55198487712665412</c:v>
                </c:pt>
                <c:pt idx="9">
                  <c:v>2.1828826566534292</c:v>
                </c:pt>
                <c:pt idx="10">
                  <c:v>22.732474732200256</c:v>
                </c:pt>
                <c:pt idx="11">
                  <c:v>8.0680797918607645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42-4F2C-8450-1201331AD9F6}"/>
            </c:ext>
          </c:extLst>
        </c:ser>
        <c:ser>
          <c:idx val="1"/>
          <c:order val="1"/>
          <c:tx>
            <c:strRef>
              <c:f>'speedUp_bench_90%_toOne'!$Z$60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13.310124554960057</c:v>
                </c:pt>
                <c:pt idx="5">
                  <c:v>12.629613411148817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36.233856963242985</c:v>
                </c:pt>
                <c:pt idx="10">
                  <c:v>22.259121501233885</c:v>
                </c:pt>
                <c:pt idx="11">
                  <c:v>47.913194444444443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42-4F2C-8450-1201331AD9F6}"/>
            </c:ext>
          </c:extLst>
        </c:ser>
        <c:ser>
          <c:idx val="2"/>
          <c:order val="2"/>
          <c:tx>
            <c:strRef>
              <c:f>'speedUp_bench_90%_toOne'!$AA$60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'speedUp_bench_90%_toOne'!$AA$85:$AA$96</c:f>
              <c:numCache>
                <c:formatCode>0.0</c:formatCode>
                <c:ptCount val="12"/>
                <c:pt idx="0">
                  <c:v>2.007029322145621</c:v>
                </c:pt>
                <c:pt idx="1">
                  <c:v>10.052171138787644</c:v>
                </c:pt>
                <c:pt idx="2">
                  <c:v>10.732322742723445</c:v>
                </c:pt>
                <c:pt idx="3">
                  <c:v>60.054270876728893</c:v>
                </c:pt>
                <c:pt idx="4">
                  <c:v>18.987998157388933</c:v>
                </c:pt>
                <c:pt idx="5">
                  <c:v>4.1392431256002657</c:v>
                </c:pt>
                <c:pt idx="6">
                  <c:v>2.5232211697932048</c:v>
                </c:pt>
                <c:pt idx="7">
                  <c:v>2.29978344486931</c:v>
                </c:pt>
                <c:pt idx="8">
                  <c:v>1.5122873345935728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15.324396093607557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42-4F2C-8450-1201331A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9648"/>
        <c:axId val="466490040"/>
      </c:scatterChart>
      <c:valAx>
        <c:axId val="466489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0040"/>
        <c:crosses val="autoZero"/>
        <c:crossBetween val="midCat"/>
        <c:majorUnit val="1"/>
      </c:valAx>
      <c:valAx>
        <c:axId val="466490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8EC-881D-889CA32C0419}"/>
            </c:ext>
          </c:extLst>
        </c:ser>
        <c:ser>
          <c:idx val="1"/>
          <c:order val="1"/>
          <c:tx>
            <c:strRef>
              <c:f>'speedUp_bench_90%_toOne'!$AI$60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23-48EC-881D-889CA32C0419}"/>
            </c:ext>
          </c:extLst>
        </c:ser>
        <c:ser>
          <c:idx val="2"/>
          <c:order val="2"/>
          <c:tx>
            <c:strRef>
              <c:f>'speedUp_bench_90%_toOne'!$AJ$60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23-48EC-881D-889CA32C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0824"/>
        <c:axId val="466491216"/>
      </c:scatterChart>
      <c:valAx>
        <c:axId val="466490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1216"/>
        <c:crosses val="autoZero"/>
        <c:crossBetween val="midCat"/>
        <c:majorUnit val="1"/>
      </c:valAx>
      <c:valAx>
        <c:axId val="466491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C1-40D2-AC28-6654378A8006}"/>
            </c:ext>
          </c:extLst>
        </c:ser>
        <c:ser>
          <c:idx val="1"/>
          <c:order val="1"/>
          <c:tx>
            <c:strRef>
              <c:f>'speedUp_bench_90%_toOne'!$AM$60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C1-40D2-AC28-6654378A8006}"/>
            </c:ext>
          </c:extLst>
        </c:ser>
        <c:ser>
          <c:idx val="2"/>
          <c:order val="2"/>
          <c:tx>
            <c:strRef>
              <c:f>'speedUp_bench_90%_toOne'!$AN$60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1-40D2-AC28-6654378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2000"/>
        <c:axId val="466492392"/>
      </c:scatterChart>
      <c:valAx>
        <c:axId val="4664920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2392"/>
        <c:crosses val="autoZero"/>
        <c:crossBetween val="midCat"/>
        <c:majorUnit val="1"/>
      </c:valAx>
      <c:valAx>
        <c:axId val="466492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AD-498F-B916-A2C6EE71194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AD-498F-B916-A2C6EE71194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AD-498F-B916-A2C6EE71194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AD-498F-B916-A2C6EE71194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AD-498F-B916-A2C6EE71194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AD-498F-B916-A2C6EE71194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7AD-498F-B916-A2C6EE71194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7AD-498F-B916-A2C6EE71194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7AD-498F-B916-A2C6EE71194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7AD-498F-B916-A2C6EE71194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7AD-498F-B916-A2C6EE71194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7AD-498F-B916-A2C6EE71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3176"/>
        <c:axId val="466493568"/>
      </c:scatterChart>
      <c:valAx>
        <c:axId val="466493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3568"/>
        <c:crosses val="autoZero"/>
        <c:crossBetween val="midCat"/>
        <c:majorUnit val="1"/>
      </c:valAx>
      <c:valAx>
        <c:axId val="46649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9-416E-85F4-763BAC924454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E9-416E-85F4-763BAC924454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E9-416E-85F4-763BAC924454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E9-416E-85F4-763BAC92445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E9-416E-85F4-763BAC92445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BE9-416E-85F4-763BAC92445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BE9-416E-85F4-763BAC92445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E9-416E-85F4-763BAC92445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BE9-416E-85F4-763BAC92445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BE9-416E-85F4-763BAC92445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BE9-416E-85F4-763BAC92445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BE9-416E-85F4-763BAC92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4352"/>
        <c:axId val="466494744"/>
      </c:scatterChart>
      <c:valAx>
        <c:axId val="466494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4744"/>
        <c:crosses val="autoZero"/>
        <c:crossBetween val="midCat"/>
        <c:majorUnit val="1"/>
      </c:valAx>
      <c:valAx>
        <c:axId val="466494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7D-4787-AFDB-E3343E64DAB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7D-4787-AFDB-E3343E64DAB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7D-4787-AFDB-E3343E64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5528"/>
        <c:axId val="466495920"/>
      </c:scatterChart>
      <c:valAx>
        <c:axId val="466495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5920"/>
        <c:crosses val="autoZero"/>
        <c:crossBetween val="midCat"/>
        <c:majorUnit val="1"/>
      </c:valAx>
      <c:valAx>
        <c:axId val="466495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48-4FC9-A27C-49957427782F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48-4FC9-A27C-49957427782F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48-4FC9-A27C-49957427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6704"/>
        <c:axId val="466497096"/>
      </c:scatterChart>
      <c:valAx>
        <c:axId val="466496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7096"/>
        <c:crosses val="autoZero"/>
        <c:crossBetween val="midCat"/>
        <c:majorUnit val="1"/>
      </c:valAx>
      <c:valAx>
        <c:axId val="466497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'speedUp_bench_95%_toOne'!$Y$61:$Y$63</c:f>
              <c:numCache>
                <c:formatCode>0.0</c:formatCode>
                <c:ptCount val="3"/>
                <c:pt idx="0">
                  <c:v>0.48960100317911248</c:v>
                </c:pt>
                <c:pt idx="1">
                  <c:v>0.56441717791411039</c:v>
                </c:pt>
                <c:pt idx="2">
                  <c:v>2.9167602422945511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D7-420E-929C-5BA529FA50EF}"/>
            </c:ext>
          </c:extLst>
        </c:ser>
        <c:ser>
          <c:idx val="1"/>
          <c:order val="1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'speedUp_bench_95%_toOne'!$Y$64:$Y$66</c:f>
              <c:numCache>
                <c:formatCode>0.0</c:formatCode>
                <c:ptCount val="3"/>
                <c:pt idx="0">
                  <c:v>32.858482121565203</c:v>
                </c:pt>
                <c:pt idx="1">
                  <c:v>223.99433173135793</c:v>
                </c:pt>
                <c:pt idx="2">
                  <c:v>13.592817711814662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D7-420E-929C-5BA529FA50EF}"/>
            </c:ext>
          </c:extLst>
        </c:ser>
        <c:ser>
          <c:idx val="2"/>
          <c:order val="2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'speedUp_bench_95%_toOne'!$Y$67:$Y$69</c:f>
              <c:numCache>
                <c:formatCode>0.0</c:formatCode>
                <c:ptCount val="3"/>
                <c:pt idx="0">
                  <c:v>0.7750404633645418</c:v>
                </c:pt>
                <c:pt idx="1">
                  <c:v>0.87100081504107529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D7-420E-929C-5BA529FA50EF}"/>
            </c:ext>
          </c:extLst>
        </c:ser>
        <c:ser>
          <c:idx val="3"/>
          <c:order val="3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'speedUp_bench_95%_toOne'!$Y$70:$Y$72</c:f>
              <c:numCache>
                <c:formatCode>0.0</c:formatCode>
                <c:ptCount val="3"/>
                <c:pt idx="0">
                  <c:v>2.1828826566534296</c:v>
                </c:pt>
                <c:pt idx="1">
                  <c:v>22.732474732200252</c:v>
                </c:pt>
                <c:pt idx="2">
                  <c:v>8.8499575094400331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D7-420E-929C-5BA529FA50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D7-420E-929C-5BA529FA50E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10.230451718499568</c:v>
                </c:pt>
                <c:pt idx="2">
                  <c:v>9.7073960271786763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8D7-420E-929C-5BA529FA50E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D7-420E-929C-5BA529FA50E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'speedUp_bench_95%_toOne'!$Z$82:$Z$84</c:f>
              <c:numCache>
                <c:formatCode>0.0</c:formatCode>
                <c:ptCount val="3"/>
                <c:pt idx="0">
                  <c:v>27.850131883201538</c:v>
                </c:pt>
                <c:pt idx="1">
                  <c:v>17.108845741772416</c:v>
                </c:pt>
                <c:pt idx="2">
                  <c:v>40.39604230223064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D7-420E-929C-5BA529FA50E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'speedUp_bench_95%_toOne'!$AA$85:$AA$87</c:f>
              <c:numCache>
                <c:formatCode>0.0</c:formatCode>
                <c:ptCount val="3"/>
                <c:pt idx="0">
                  <c:v>2.6112053502885999</c:v>
                </c:pt>
                <c:pt idx="1">
                  <c:v>13.078176173110482</c:v>
                </c:pt>
                <c:pt idx="2">
                  <c:v>13.963073811429927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8D7-420E-929C-5BA529FA50E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'speedUp_bench_95%_toOne'!$AA$88:$AA$90</c:f>
              <c:numCache>
                <c:formatCode>0.0</c:formatCode>
                <c:ptCount val="3"/>
                <c:pt idx="0">
                  <c:v>78.132407778354107</c:v>
                </c:pt>
                <c:pt idx="1">
                  <c:v>18.987998157388937</c:v>
                </c:pt>
                <c:pt idx="2">
                  <c:v>4.1392431256002657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8D7-420E-929C-5BA529FA50E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'speedUp_bench_95%_toOne'!$AA$91:$AA$93</c:f>
              <c:numCache>
                <c:formatCode>0.0</c:formatCode>
                <c:ptCount val="3"/>
                <c:pt idx="0">
                  <c:v>3.2827864275953176</c:v>
                </c:pt>
                <c:pt idx="1">
                  <c:v>2.9920872453064136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8D7-420E-929C-5BA529FA50E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'speedUp_bench_95%_toOne'!$AA$94:$AA$96</c:f>
              <c:numCache>
                <c:formatCode>0.0</c:formatCode>
                <c:ptCount val="3"/>
                <c:pt idx="0">
                  <c:v>20.5986250967091</c:v>
                </c:pt>
                <c:pt idx="1">
                  <c:v>395.6650595469066</c:v>
                </c:pt>
                <c:pt idx="2">
                  <c:v>16.809483518379682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8D7-420E-929C-5BA529FA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008"/>
        <c:axId val="407012616"/>
      </c:scatterChart>
      <c:valAx>
        <c:axId val="407013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2616"/>
        <c:crosses val="autoZero"/>
        <c:crossBetween val="midCat"/>
        <c:majorUnit val="1"/>
      </c:valAx>
      <c:valAx>
        <c:axId val="407012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2-4CC7-A088-459220EFBFD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02-4CC7-A088-459220EFBFD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02-4CC7-A088-459220EF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7880"/>
        <c:axId val="466498272"/>
      </c:scatterChart>
      <c:valAx>
        <c:axId val="4664978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272"/>
        <c:crosses val="autoZero"/>
        <c:crossBetween val="midCat"/>
        <c:majorUnit val="1"/>
      </c:valAx>
      <c:valAx>
        <c:axId val="46649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D-465D-BF6C-F9E01A3C4C0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D-465D-BF6C-F9E01A3C4C0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2D-465D-BF6C-F9E01A3C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9056"/>
        <c:axId val="466499448"/>
      </c:scatterChart>
      <c:valAx>
        <c:axId val="466499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448"/>
        <c:crosses val="autoZero"/>
        <c:crossBetween val="midCat"/>
        <c:majorUnit val="1"/>
      </c:valAx>
      <c:valAx>
        <c:axId val="46649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BA-4779-88C2-990655958CD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BA-4779-88C2-990655958CD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BA-4779-88C2-990655958CD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BA-4779-88C2-990655958CD4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1BA-4779-88C2-990655958CD4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1BA-4779-88C2-990655958CD4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1BA-4779-88C2-990655958CD4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1BA-4779-88C2-990655958CD4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1BA-4779-88C2-990655958CD4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1BA-4779-88C2-990655958CD4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1BA-4779-88C2-990655958CD4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1BA-4779-88C2-99065595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0232"/>
        <c:axId val="466500624"/>
      </c:scatterChart>
      <c:valAx>
        <c:axId val="466500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0624"/>
        <c:crosses val="autoZero"/>
        <c:crossBetween val="midCat"/>
        <c:majorUnit val="1"/>
      </c:valAx>
      <c:valAx>
        <c:axId val="46650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F-477A-AE75-38FEEAA6129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2F-477A-AE75-38FEEAA6129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2F-477A-AE75-38FEEAA6129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2F-477A-AE75-38FEEAA6129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2F-477A-AE75-38FEEAA6129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2F-477A-AE75-38FEEAA6129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2F-477A-AE75-38FEEAA6129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2F-477A-AE75-38FEEAA6129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42F-477A-AE75-38FEEAA6129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42F-477A-AE75-38FEEAA6129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42F-477A-AE75-38FEEAA6129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42F-477A-AE75-38FEEAA6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1408"/>
        <c:axId val="466501800"/>
      </c:scatterChart>
      <c:valAx>
        <c:axId val="466501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1800"/>
        <c:crosses val="autoZero"/>
        <c:crossBetween val="midCat"/>
        <c:majorUnit val="1"/>
      </c:valAx>
      <c:valAx>
        <c:axId val="466501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80-44FA-9F9D-1C1437CCA2F1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80-44FA-9F9D-1C1437CCA2F1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80-44FA-9F9D-1C1437CC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2584"/>
        <c:axId val="466502976"/>
      </c:scatterChart>
      <c:valAx>
        <c:axId val="466502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2976"/>
        <c:crosses val="autoZero"/>
        <c:crossBetween val="midCat"/>
        <c:majorUnit val="1"/>
      </c:valAx>
      <c:valAx>
        <c:axId val="466502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D7-48F2-8B0C-3E9123486A0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D7-48F2-8B0C-3E9123486A0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D7-48F2-8B0C-3E9123486A0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2488"/>
        <c:axId val="468012880"/>
      </c:scatterChart>
      <c:valAx>
        <c:axId val="468012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2880"/>
        <c:crosses val="autoZero"/>
        <c:crossBetween val="midCat"/>
        <c:majorUnit val="1"/>
      </c:valAx>
      <c:valAx>
        <c:axId val="4680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AA-425B-B28C-800A1CFDBC7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AA-425B-B28C-800A1CFDBC7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AA-425B-B28C-800A1CFDBC7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3664"/>
        <c:axId val="468014056"/>
      </c:scatterChart>
      <c:valAx>
        <c:axId val="468013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4056"/>
        <c:crosses val="autoZero"/>
        <c:crossBetween val="midCat"/>
        <c:majorUnit val="1"/>
      </c:valAx>
      <c:valAx>
        <c:axId val="46801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39-4456-99B6-0926A50729A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39-4456-99B6-0926A50729A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39-4456-99B6-0926A50729A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4840"/>
        <c:axId val="468015232"/>
      </c:scatterChart>
      <c:valAx>
        <c:axId val="468014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5232"/>
        <c:crosses val="autoZero"/>
        <c:crossBetween val="midCat"/>
        <c:majorUnit val="1"/>
      </c:valAx>
      <c:valAx>
        <c:axId val="46801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41-488F-B045-9F7774A62D1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41-488F-B045-9F7774A62D1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41-488F-B045-9F7774A62D1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41-488F-B045-9F7774A62D1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41-488F-B045-9F7774A62D1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B41-488F-B045-9F7774A62D1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B41-488F-B045-9F7774A62D1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B41-488F-B045-9F7774A62D1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B41-488F-B045-9F7774A62D1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B41-488F-B045-9F7774A62D1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B41-488F-B045-9F7774A62D1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B41-488F-B045-9F7774A6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6016"/>
        <c:axId val="468016408"/>
      </c:scatterChart>
      <c:valAx>
        <c:axId val="4680160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6408"/>
        <c:crosses val="autoZero"/>
        <c:crossBetween val="midCat"/>
        <c:majorUnit val="1"/>
      </c:valAx>
      <c:valAx>
        <c:axId val="46801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A-480E-ABD4-FCAB1BD590C0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A-480E-ABD4-FCAB1BD590C0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A-480E-ABD4-FCAB1BD590C0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A-480E-ABD4-FCAB1BD590C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1A-480E-ABD4-FCAB1BD590C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1A-480E-ABD4-FCAB1BD590C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21A-480E-ABD4-FCAB1BD590C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21A-480E-ABD4-FCAB1BD590C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21A-480E-ABD4-FCAB1BD590C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21A-480E-ABD4-FCAB1BD590C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21A-480E-ABD4-FCAB1BD590C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21A-480E-ABD4-FCAB1BD5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7192"/>
        <c:axId val="468017584"/>
      </c:scatterChart>
      <c:valAx>
        <c:axId val="468017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7584"/>
        <c:crosses val="autoZero"/>
        <c:crossBetween val="midCat"/>
        <c:majorUnit val="1"/>
      </c:valAx>
      <c:valAx>
        <c:axId val="46801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1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13" Type="http://schemas.openxmlformats.org/officeDocument/2006/relationships/chart" Target="../charts/chart188.xml"/><Relationship Id="rId18" Type="http://schemas.openxmlformats.org/officeDocument/2006/relationships/chart" Target="../charts/chart193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12" Type="http://schemas.openxmlformats.org/officeDocument/2006/relationships/chart" Target="../charts/chart187.xml"/><Relationship Id="rId17" Type="http://schemas.openxmlformats.org/officeDocument/2006/relationships/chart" Target="../charts/chart192.xml"/><Relationship Id="rId2" Type="http://schemas.openxmlformats.org/officeDocument/2006/relationships/chart" Target="../charts/chart177.xml"/><Relationship Id="rId16" Type="http://schemas.openxmlformats.org/officeDocument/2006/relationships/chart" Target="../charts/chart191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11" Type="http://schemas.openxmlformats.org/officeDocument/2006/relationships/chart" Target="../charts/chart186.xml"/><Relationship Id="rId5" Type="http://schemas.openxmlformats.org/officeDocument/2006/relationships/chart" Target="../charts/chart180.xml"/><Relationship Id="rId15" Type="http://schemas.openxmlformats.org/officeDocument/2006/relationships/chart" Target="../charts/chart19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Relationship Id="rId14" Type="http://schemas.openxmlformats.org/officeDocument/2006/relationships/chart" Target="../charts/chart18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3" Type="http://schemas.openxmlformats.org/officeDocument/2006/relationships/chart" Target="../charts/chart58.xml"/><Relationship Id="rId21" Type="http://schemas.openxmlformats.org/officeDocument/2006/relationships/chart" Target="../charts/chart76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24" Type="http://schemas.openxmlformats.org/officeDocument/2006/relationships/chart" Target="../charts/chart79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23" Type="http://schemas.openxmlformats.org/officeDocument/2006/relationships/chart" Target="../charts/chart78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Relationship Id="rId22" Type="http://schemas.openxmlformats.org/officeDocument/2006/relationships/chart" Target="../charts/chart7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13" Type="http://schemas.openxmlformats.org/officeDocument/2006/relationships/chart" Target="../charts/chart92.xml"/><Relationship Id="rId18" Type="http://schemas.openxmlformats.org/officeDocument/2006/relationships/chart" Target="../charts/chart97.xml"/><Relationship Id="rId3" Type="http://schemas.openxmlformats.org/officeDocument/2006/relationships/chart" Target="../charts/chart82.xml"/><Relationship Id="rId21" Type="http://schemas.openxmlformats.org/officeDocument/2006/relationships/chart" Target="../charts/chart100.xml"/><Relationship Id="rId7" Type="http://schemas.openxmlformats.org/officeDocument/2006/relationships/chart" Target="../charts/chart86.xml"/><Relationship Id="rId12" Type="http://schemas.openxmlformats.org/officeDocument/2006/relationships/chart" Target="../charts/chart91.xml"/><Relationship Id="rId17" Type="http://schemas.openxmlformats.org/officeDocument/2006/relationships/chart" Target="../charts/chart96.xml"/><Relationship Id="rId2" Type="http://schemas.openxmlformats.org/officeDocument/2006/relationships/chart" Target="../charts/chart81.xml"/><Relationship Id="rId16" Type="http://schemas.openxmlformats.org/officeDocument/2006/relationships/chart" Target="../charts/chart95.xml"/><Relationship Id="rId20" Type="http://schemas.openxmlformats.org/officeDocument/2006/relationships/chart" Target="../charts/chart99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11" Type="http://schemas.openxmlformats.org/officeDocument/2006/relationships/chart" Target="../charts/chart90.xml"/><Relationship Id="rId24" Type="http://schemas.openxmlformats.org/officeDocument/2006/relationships/chart" Target="../charts/chart103.xml"/><Relationship Id="rId5" Type="http://schemas.openxmlformats.org/officeDocument/2006/relationships/chart" Target="../charts/chart84.xml"/><Relationship Id="rId15" Type="http://schemas.openxmlformats.org/officeDocument/2006/relationships/chart" Target="../charts/chart94.xml"/><Relationship Id="rId23" Type="http://schemas.openxmlformats.org/officeDocument/2006/relationships/chart" Target="../charts/chart102.xml"/><Relationship Id="rId10" Type="http://schemas.openxmlformats.org/officeDocument/2006/relationships/chart" Target="../charts/chart89.xml"/><Relationship Id="rId19" Type="http://schemas.openxmlformats.org/officeDocument/2006/relationships/chart" Target="../charts/chart98.xml"/><Relationship Id="rId4" Type="http://schemas.openxmlformats.org/officeDocument/2006/relationships/chart" Target="../charts/chart83.xml"/><Relationship Id="rId9" Type="http://schemas.openxmlformats.org/officeDocument/2006/relationships/chart" Target="../charts/chart88.xml"/><Relationship Id="rId14" Type="http://schemas.openxmlformats.org/officeDocument/2006/relationships/chart" Target="../charts/chart93.xml"/><Relationship Id="rId22" Type="http://schemas.openxmlformats.org/officeDocument/2006/relationships/chart" Target="../charts/chart10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1.xml"/><Relationship Id="rId13" Type="http://schemas.openxmlformats.org/officeDocument/2006/relationships/chart" Target="../charts/chart116.xml"/><Relationship Id="rId18" Type="http://schemas.openxmlformats.org/officeDocument/2006/relationships/chart" Target="../charts/chart121.xml"/><Relationship Id="rId3" Type="http://schemas.openxmlformats.org/officeDocument/2006/relationships/chart" Target="../charts/chart106.xml"/><Relationship Id="rId21" Type="http://schemas.openxmlformats.org/officeDocument/2006/relationships/chart" Target="../charts/chart124.xml"/><Relationship Id="rId7" Type="http://schemas.openxmlformats.org/officeDocument/2006/relationships/chart" Target="../charts/chart110.xml"/><Relationship Id="rId12" Type="http://schemas.openxmlformats.org/officeDocument/2006/relationships/chart" Target="../charts/chart115.xml"/><Relationship Id="rId17" Type="http://schemas.openxmlformats.org/officeDocument/2006/relationships/chart" Target="../charts/chart120.xml"/><Relationship Id="rId2" Type="http://schemas.openxmlformats.org/officeDocument/2006/relationships/chart" Target="../charts/chart105.xml"/><Relationship Id="rId16" Type="http://schemas.openxmlformats.org/officeDocument/2006/relationships/chart" Target="../charts/chart119.xml"/><Relationship Id="rId20" Type="http://schemas.openxmlformats.org/officeDocument/2006/relationships/chart" Target="../charts/chart123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11" Type="http://schemas.openxmlformats.org/officeDocument/2006/relationships/chart" Target="../charts/chart114.xml"/><Relationship Id="rId24" Type="http://schemas.openxmlformats.org/officeDocument/2006/relationships/chart" Target="../charts/chart127.xml"/><Relationship Id="rId5" Type="http://schemas.openxmlformats.org/officeDocument/2006/relationships/chart" Target="../charts/chart108.xml"/><Relationship Id="rId15" Type="http://schemas.openxmlformats.org/officeDocument/2006/relationships/chart" Target="../charts/chart118.xml"/><Relationship Id="rId23" Type="http://schemas.openxmlformats.org/officeDocument/2006/relationships/chart" Target="../charts/chart126.xml"/><Relationship Id="rId10" Type="http://schemas.openxmlformats.org/officeDocument/2006/relationships/chart" Target="../charts/chart113.xml"/><Relationship Id="rId19" Type="http://schemas.openxmlformats.org/officeDocument/2006/relationships/chart" Target="../charts/chart122.xml"/><Relationship Id="rId4" Type="http://schemas.openxmlformats.org/officeDocument/2006/relationships/chart" Target="../charts/chart107.xml"/><Relationship Id="rId9" Type="http://schemas.openxmlformats.org/officeDocument/2006/relationships/chart" Target="../charts/chart112.xml"/><Relationship Id="rId14" Type="http://schemas.openxmlformats.org/officeDocument/2006/relationships/chart" Target="../charts/chart117.xml"/><Relationship Id="rId22" Type="http://schemas.openxmlformats.org/officeDocument/2006/relationships/chart" Target="../charts/chart1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18" Type="http://schemas.openxmlformats.org/officeDocument/2006/relationships/chart" Target="../charts/chart145.xml"/><Relationship Id="rId3" Type="http://schemas.openxmlformats.org/officeDocument/2006/relationships/chart" Target="../charts/chart130.xml"/><Relationship Id="rId21" Type="http://schemas.openxmlformats.org/officeDocument/2006/relationships/chart" Target="../charts/chart148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17" Type="http://schemas.openxmlformats.org/officeDocument/2006/relationships/chart" Target="../charts/chart144.xml"/><Relationship Id="rId2" Type="http://schemas.openxmlformats.org/officeDocument/2006/relationships/chart" Target="../charts/chart129.xml"/><Relationship Id="rId16" Type="http://schemas.openxmlformats.org/officeDocument/2006/relationships/chart" Target="../charts/chart143.xml"/><Relationship Id="rId20" Type="http://schemas.openxmlformats.org/officeDocument/2006/relationships/chart" Target="../charts/chart147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24" Type="http://schemas.openxmlformats.org/officeDocument/2006/relationships/chart" Target="../charts/chart151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23" Type="http://schemas.openxmlformats.org/officeDocument/2006/relationships/chart" Target="../charts/chart150.xml"/><Relationship Id="rId10" Type="http://schemas.openxmlformats.org/officeDocument/2006/relationships/chart" Target="../charts/chart137.xml"/><Relationship Id="rId19" Type="http://schemas.openxmlformats.org/officeDocument/2006/relationships/chart" Target="../charts/chart146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Relationship Id="rId22" Type="http://schemas.openxmlformats.org/officeDocument/2006/relationships/chart" Target="../charts/chart14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13" Type="http://schemas.openxmlformats.org/officeDocument/2006/relationships/chart" Target="../charts/chart164.xml"/><Relationship Id="rId18" Type="http://schemas.openxmlformats.org/officeDocument/2006/relationships/chart" Target="../charts/chart169.xml"/><Relationship Id="rId3" Type="http://schemas.openxmlformats.org/officeDocument/2006/relationships/chart" Target="../charts/chart154.xml"/><Relationship Id="rId21" Type="http://schemas.openxmlformats.org/officeDocument/2006/relationships/chart" Target="../charts/chart172.xml"/><Relationship Id="rId7" Type="http://schemas.openxmlformats.org/officeDocument/2006/relationships/chart" Target="../charts/chart158.xml"/><Relationship Id="rId12" Type="http://schemas.openxmlformats.org/officeDocument/2006/relationships/chart" Target="../charts/chart163.xml"/><Relationship Id="rId17" Type="http://schemas.openxmlformats.org/officeDocument/2006/relationships/chart" Target="../charts/chart168.xml"/><Relationship Id="rId2" Type="http://schemas.openxmlformats.org/officeDocument/2006/relationships/chart" Target="../charts/chart153.xml"/><Relationship Id="rId16" Type="http://schemas.openxmlformats.org/officeDocument/2006/relationships/chart" Target="../charts/chart167.xml"/><Relationship Id="rId20" Type="http://schemas.openxmlformats.org/officeDocument/2006/relationships/chart" Target="../charts/chart171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11" Type="http://schemas.openxmlformats.org/officeDocument/2006/relationships/chart" Target="../charts/chart162.xml"/><Relationship Id="rId24" Type="http://schemas.openxmlformats.org/officeDocument/2006/relationships/chart" Target="../charts/chart175.xml"/><Relationship Id="rId5" Type="http://schemas.openxmlformats.org/officeDocument/2006/relationships/chart" Target="../charts/chart156.xml"/><Relationship Id="rId15" Type="http://schemas.openxmlformats.org/officeDocument/2006/relationships/chart" Target="../charts/chart166.xml"/><Relationship Id="rId23" Type="http://schemas.openxmlformats.org/officeDocument/2006/relationships/chart" Target="../charts/chart174.xml"/><Relationship Id="rId10" Type="http://schemas.openxmlformats.org/officeDocument/2006/relationships/chart" Target="../charts/chart161.xml"/><Relationship Id="rId19" Type="http://schemas.openxmlformats.org/officeDocument/2006/relationships/chart" Target="../charts/chart170.xml"/><Relationship Id="rId4" Type="http://schemas.openxmlformats.org/officeDocument/2006/relationships/chart" Target="../charts/chart155.xml"/><Relationship Id="rId9" Type="http://schemas.openxmlformats.org/officeDocument/2006/relationships/chart" Target="../charts/chart160.xml"/><Relationship Id="rId14" Type="http://schemas.openxmlformats.org/officeDocument/2006/relationships/chart" Target="../charts/chart165.xml"/><Relationship Id="rId22" Type="http://schemas.openxmlformats.org/officeDocument/2006/relationships/chart" Target="../charts/chart1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1</xdr:row>
      <xdr:rowOff>50800</xdr:rowOff>
    </xdr:from>
    <xdr:to>
      <xdr:col>11</xdr:col>
      <xdr:colOff>3175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F83744-FDC4-4E22-99C1-4E450C30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F021D15-AA90-4820-8308-F130B25E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0839987-1D48-4F92-B3A7-974BA98BC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466C050-E697-4781-863D-D4FA9C575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4F7A372-0D16-4007-AADF-176E3072F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A2192D-CE3F-4FC9-8D37-4AFF2230B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DE3A645B-82E8-4838-ACEB-5CC4F489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488D1B7-589F-4CC1-AD10-13F11EF55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73D9070-8D40-4EB3-BB92-388FD600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B18040AE-3EE5-42B9-92B9-CCFA7D1C2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D7D68FBA-8F05-4D9B-89B5-725CD4C5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DDA983EC-CAA7-4024-92B4-1CC613CA9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34CFBADF-71BA-4630-883E-2F57135E5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C4EEB1D-0E5D-4D5D-A180-FB3A3689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646251D-5130-49E5-949C-11B29E7D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5DB8A809-245F-4303-9BBB-D07A7C5F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68E16A27-1627-4CAD-B776-46D919B6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787F92E6-786B-4340-BE6F-82AC9094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65099</xdr:colOff>
      <xdr:row>82</xdr:row>
      <xdr:rowOff>65421</xdr:rowOff>
    </xdr:from>
    <xdr:to>
      <xdr:col>9</xdr:col>
      <xdr:colOff>421820</xdr:colOff>
      <xdr:row>107</xdr:row>
      <xdr:rowOff>17609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238524</xdr:colOff>
      <xdr:row>81</xdr:row>
      <xdr:rowOff>183562</xdr:rowOff>
    </xdr:from>
    <xdr:to>
      <xdr:col>20</xdr:col>
      <xdr:colOff>95250</xdr:colOff>
      <xdr:row>106</xdr:row>
      <xdr:rowOff>135750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156882</xdr:colOff>
      <xdr:row>79</xdr:row>
      <xdr:rowOff>78442</xdr:rowOff>
    </xdr:from>
    <xdr:to>
      <xdr:col>38</xdr:col>
      <xdr:colOff>316166</xdr:colOff>
      <xdr:row>104</xdr:row>
      <xdr:rowOff>30630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2182DA0-BEBB-417B-B644-5BA6A762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414616</xdr:colOff>
      <xdr:row>58</xdr:row>
      <xdr:rowOff>44824</xdr:rowOff>
    </xdr:from>
    <xdr:to>
      <xdr:col>37</xdr:col>
      <xdr:colOff>88312</xdr:colOff>
      <xdr:row>82</xdr:row>
      <xdr:rowOff>187512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3A5152D-E809-4B91-B7F1-267CA51F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A28FFC-C2A2-4300-9B1D-9D23C654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DFA3D3C-C72C-42EB-8AC4-1F13C955D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DE1E172-7B1C-4C05-A30E-8FB20B90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4296C48-D297-4781-BCF2-BF4DA210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525F548-A7E0-4458-ADA8-68C384F7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C4DCDC3-3D07-4AE5-A55F-2A41CE4E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161BD15-4405-447B-A044-E80650A0D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C1E336F-24CB-4F64-8AAB-FF36BE40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B402C2E-CEE3-4E2C-94E1-3BCD7E13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C93404BD-4CB3-4825-9F32-924D96CE4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F646CB9E-CD5B-451E-9F6E-0C0EC9841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FD0C2FDD-8476-494F-AF31-18131C9B4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274DEF9D-C435-4961-8674-14323031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36DD801-BD97-4E40-B3A9-7DED18B7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FA770360-F0B1-4675-95A7-7B1EDF3E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3AC129F3-DF0C-48B2-8040-C5ABD62E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2D3B8301-EE3E-4BD1-9712-B05AF4D2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ADCD05FB-0554-46CD-8728-CF7551993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E68F77D-88D7-4D58-991E-CF07D72B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AE64188-EE4A-427A-B4EB-5F85542A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2C861762-CD3F-41B8-8CF3-65626CFF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48E6A668-5359-4EA5-ADF2-D64C2559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EE62A04F-4527-4E2A-9DDE-6124D84C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D80A3720-3E5B-49A1-99DC-997F04BC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B3A2BCB-FDF3-47E3-BC15-616766651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92E15F8-FC42-41A2-A345-DFE20623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D3F2A4C-88B7-4475-A32C-C5DE989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62FB4F0-BCA6-414B-B877-F4865979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12F62396-1B10-4387-BE05-87DAD8DE1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EDFC603C-FD74-4660-9D4E-3D3A7252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6B34C5B-392B-4ECC-B66D-904F22CC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AAD6122D-903C-4091-8B91-1606C0DC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4015532E-88CE-4534-A09C-525222E8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3C561640-3EC0-49D1-A0D4-80D7E4318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BBF78AEF-0ED6-49AF-BC91-8E8AFD6F7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EF5CC120-8E63-42D7-9D59-49196E830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927DE994-21D5-42F4-9449-F43B18E6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660EF289-E3DF-42ED-BC2E-78D415CF9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A8D30877-4BF3-4561-A5BB-97CB5D25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40FAE42D-085E-4753-B042-F8EC001E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ACDB4974-154F-4F5F-90B4-7E5EBE7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D33715DC-2899-47D9-8CF3-BE748E50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1AAA05-EDAE-4D08-B865-1E2003280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E2B393F-8233-4D7B-99F5-5D3F7696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4D0DD8D-6B5F-46C1-B3AA-FD28EB6F1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060DFCC-028D-422C-9F12-C5190C391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F0D5944-E61D-472C-8144-4CEE4E0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37A464F-F882-4477-91F3-B18FB9EBF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7A578FF-512D-4A1E-8F49-BBF5E91F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11467B7-99BD-4A19-AA26-4F1CF8D87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E9A712B-E0D3-48F8-A8E2-1A4169F0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C366553-DF8E-41D4-936B-EAB77D2AA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60EB281-B809-44BC-AA54-70E56E2E7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61EE1CD6-9AFB-4D80-BBF9-0945B4CF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4ACB3F7-C6ED-422A-A512-9E916B4B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AD457DC-6430-4743-BA0D-45D50EFBC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B072C24C-B2FC-4835-A3B9-9145E157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7F42226C-223B-4AFA-8A50-427AD420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06E352B-EA5D-412D-AACD-61B9CC7D9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89A41AF6-0774-4862-B65D-85671A84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E16164D7-1E95-4627-A87F-ADEDAA3D5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C3D5E6A5-F2D9-4E1C-A8AC-FE90F62D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C892A5CD-E20D-44D7-82C3-A6DFE894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5A2E6AA5-CC38-4155-BCDB-C4597B359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E082FB7B-99AE-4F31-9130-037901AC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E3C75A8C-426F-4052-A14B-122B914D8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120750-B118-4458-94F5-10D140913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D8B8709-337D-4CA6-B03A-EBAC5A70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177CCDE-13DC-4572-803C-194B2E6D3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9BDBAD5-6FFD-4E3C-A9C2-4071FD37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6999469-CE48-4F11-8944-5E61BB15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B3EE07B-823D-493C-98FC-3C10C4E6E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15D8312-920C-483B-BD11-2CF5E0EB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E969083-7360-45D9-8320-2F9A74B8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D370C5-3816-404E-8C17-52C76E0D3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1CCDED0D-9891-4C86-84C2-320BEA3F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6196FC8-A06F-4FFD-B84B-97FC8E97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263F0709-6AE5-4B9B-9BE0-AE959E9D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A81E838F-D114-4BBB-88A5-789499DB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6C2DD727-A3F8-4E78-B97B-1FE19AD47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ABF6C0CB-763E-462A-B367-84CB0589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81405E6-1440-4F1C-9F54-7EDC23E5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8B98DC24-0BD2-4FA8-9F4C-92F63A4C1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FB3DC2BB-1227-4282-AEA7-0D7DE332D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DE83D20B-3509-4979-92CF-B2AC3F3F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7730C6D-2D88-4496-B5E2-F5A44CDE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B2F502C7-0D66-4EC5-B7E4-67D8FFCB3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88354B4A-8B2C-460F-821A-FDC827806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5AABC4B-D970-4170-809D-46A7C2CF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42FEBB9D-B691-489B-8EE0-D810F531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4078475-5E48-4016-A769-D4FFA89C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1A83A53-6D44-4269-8AB6-6C04DA24A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93D9B9F-760A-4D24-8D8C-755A4BB8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7180D5E-ADCE-4624-B73B-C8938679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046EE8E-8C14-4426-96CE-E629D87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A253634D-7BCC-4BBF-9F31-700B9B2C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3CB49CF-6578-4F98-92BD-61836B993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B106D5D4-F4DA-4458-B3C0-215B70A2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4D6CE23-3C7A-4AF7-81A7-5622DD773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CD8A9B5-38A9-440C-856C-4B8F9E1B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A16A1BE9-0301-45BE-B4F7-2DCAB88DB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E8177BD-AF9E-4F58-A884-9470E490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6ACD2A73-BD59-4813-A821-8084B8290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B35728D-EAE6-42DD-9092-3177D7EF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DC2C7F8F-C230-41B2-9D7A-1DA86C14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27D5490B-9798-43D5-86E1-02489E4AC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2AB2297-854A-4601-A9F8-993057F8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434BAF5A-238D-42CD-9EAC-DEDFC508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FB5A182-0E62-4A4B-8383-D8951731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DA3F26C7-2AB7-4FF0-B1EC-9F932D4C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248C877-F94D-4AA4-A46B-FF04F842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77E0591E-5299-4757-BBBA-88FD258BC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239F2ACD-81D4-42DA-B51F-21EC6BCA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AA1556D4-9892-49CD-9A57-55ECB759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95211D-403D-4946-AC02-D7C15BE7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62D13FF-71CA-4671-BC81-086AC163D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92A2BA3-26C7-4823-919C-B909AA5A1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A816238-DEDE-4BBC-A944-1754F251E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EA99EA2-E848-4FCF-9A9E-EF95029D9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AD4859FA-74AB-4F6D-B2B8-980C8813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4880932-CFD4-4E92-8DD6-FA1F6E9E5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DFCDB-3B20-41B7-8448-496C5158E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60CFF449-BDAF-4157-92EF-FA6C53EF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FBB9AA29-9FD3-4408-BB13-10A8BD0C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55B7D1D2-F59A-4AF8-8117-CA2744C2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2F48DE0-5E3B-4589-81CD-862F954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FA8516B-E34F-499D-85E7-56613093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B1D4418A-3A34-472B-A7E8-716AED51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9403138-F619-4857-91E0-4170CD98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AAB4571E-E6DC-4DB6-ADAF-FEF8C61D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A1BB8FDF-95EC-4B5E-9696-07D58EEC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B0357423-CB9F-4EEE-9979-67D27245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9B98EBF5-BB99-4EAE-AC63-F73DEA6F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837B2BD6-D452-4243-B9E2-4C42BC38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2E3F1DA9-D738-4757-A8A0-B39ECF7B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E0440A67-E232-407E-9F60-C05BE90C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2EF5F0E-71EE-40B3-AA97-8A22B283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C7D8591A-9888-4835-AC7B-D103295D6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0867D4-6206-4C2E-85E1-2A25DF86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3B16B7D-711F-4A89-895F-1878D3BF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E2D3B65-F7CA-49C3-9F7D-AC98281C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DAC061B-AD1B-411C-9F7D-247310AFE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6838BFC-C22D-4194-B57B-7FC52700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44C09FA-0C6A-449A-8188-25747C7D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472877F-3011-4936-9024-640827C7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892BCDA4-5630-4823-BCE6-8B80ACA3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ED415E2-5175-4F6C-9100-141A6F14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56010A7-BAD2-477B-96A8-0FA5348C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D9E45AE-19B2-4C04-9B68-5D40718D4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05665CD-E510-495D-B08C-246B6D37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C8292E9B-BC5E-4E3C-8A08-57C31BA53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9B4D17C6-82C2-4FD2-9EB0-72217EC1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6052A4D3-3C3D-46B4-AA61-08CF11A1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21B68583-D141-4CC7-999D-85182205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AFAF2333-55DA-4366-A83C-C9384785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14399634-A518-4B5B-8410-BB0E5E17E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9CE780D4-4E5E-4267-AB32-689BA674C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7740F1FB-6CB4-4CC1-9A48-6E5CBF7C5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A2EAF8B8-5679-46FB-9DBF-F0043E900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E04BC436-7BF5-409F-B04C-BA7E5A5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38FD0728-8686-4F2D-8E95-D3F22E004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5DCAFAA5-287B-44E4-B28B-3D03BDC6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"/>
  <sheetViews>
    <sheetView workbookViewId="0">
      <selection activeCell="G22" sqref="G22"/>
    </sheetView>
  </sheetViews>
  <sheetFormatPr defaultRowHeight="14.5" x14ac:dyDescent="0.35"/>
  <sheetData>
    <row r="1" spans="1:16" x14ac:dyDescent="0.35">
      <c r="B1" t="s">
        <v>0</v>
      </c>
      <c r="F1" t="s">
        <v>1</v>
      </c>
      <c r="J1" t="s">
        <v>2</v>
      </c>
      <c r="N1" t="s">
        <v>3</v>
      </c>
    </row>
    <row r="2" spans="1:16" x14ac:dyDescent="0.35">
      <c r="B2" t="s">
        <v>12</v>
      </c>
      <c r="C2" t="s">
        <v>13</v>
      </c>
      <c r="D2" t="s">
        <v>14</v>
      </c>
    </row>
    <row r="3" spans="1:16" x14ac:dyDescent="0.35">
      <c r="A3" t="s">
        <v>15</v>
      </c>
      <c r="B3">
        <v>0.93410000000000004</v>
      </c>
      <c r="C3">
        <v>4.65E-2</v>
      </c>
      <c r="D3">
        <v>151</v>
      </c>
      <c r="F3">
        <v>0.32929999999999998</v>
      </c>
      <c r="G3">
        <v>0.12740000000000001</v>
      </c>
      <c r="H3">
        <v>215</v>
      </c>
      <c r="J3">
        <v>0.8901</v>
      </c>
      <c r="K3">
        <v>0.18990000000000001</v>
      </c>
      <c r="L3">
        <v>235</v>
      </c>
      <c r="N3">
        <v>6.6000000000000003E-2</v>
      </c>
      <c r="O3">
        <v>0</v>
      </c>
      <c r="P3">
        <v>516</v>
      </c>
    </row>
    <row r="4" spans="1:16" x14ac:dyDescent="0.35">
      <c r="A4" t="s">
        <v>16</v>
      </c>
      <c r="B4">
        <v>0.995</v>
      </c>
      <c r="C4">
        <v>0.24410000000000001</v>
      </c>
      <c r="D4">
        <v>286</v>
      </c>
      <c r="F4">
        <v>8.0699999999999994E-2</v>
      </c>
      <c r="G4">
        <v>6.13E-2</v>
      </c>
      <c r="H4">
        <v>411</v>
      </c>
      <c r="J4">
        <v>0.99880000000000002</v>
      </c>
      <c r="K4">
        <v>5.7799999999999997E-2</v>
      </c>
      <c r="L4">
        <v>416</v>
      </c>
      <c r="N4">
        <v>0.40500000000000003</v>
      </c>
      <c r="O4">
        <v>0</v>
      </c>
      <c r="P4">
        <v>1427</v>
      </c>
    </row>
    <row r="5" spans="1:16" x14ac:dyDescent="0.35">
      <c r="A5" t="s">
        <v>17</v>
      </c>
      <c r="B5">
        <v>1</v>
      </c>
      <c r="C5">
        <v>0.41560000000000002</v>
      </c>
      <c r="D5">
        <v>744</v>
      </c>
      <c r="F5">
        <v>0.82550000000000001</v>
      </c>
      <c r="G5">
        <v>0.57010000000000005</v>
      </c>
      <c r="H5">
        <v>693</v>
      </c>
      <c r="J5">
        <v>0.99990000000000001</v>
      </c>
      <c r="K5">
        <v>0.2666</v>
      </c>
      <c r="L5">
        <v>413</v>
      </c>
      <c r="N5">
        <v>0.73899999999999999</v>
      </c>
      <c r="O5">
        <v>1E-3</v>
      </c>
      <c r="P5">
        <v>2431</v>
      </c>
    </row>
    <row r="6" spans="1:16" x14ac:dyDescent="0.35">
      <c r="A6" t="s">
        <v>18</v>
      </c>
      <c r="B6">
        <v>1</v>
      </c>
      <c r="C6">
        <v>0.43030000000000002</v>
      </c>
      <c r="D6">
        <v>721</v>
      </c>
      <c r="F6">
        <v>0.95920000000000005</v>
      </c>
      <c r="G6">
        <v>0.73429999999999995</v>
      </c>
      <c r="H6">
        <v>598</v>
      </c>
      <c r="J6">
        <v>0.99990000000000001</v>
      </c>
      <c r="K6">
        <v>0.26029999999999998</v>
      </c>
      <c r="L6">
        <v>412</v>
      </c>
      <c r="N6">
        <v>0.82099999999999995</v>
      </c>
      <c r="O6">
        <v>2.5000000000000001E-2</v>
      </c>
      <c r="P6">
        <v>2496</v>
      </c>
    </row>
    <row r="7" spans="1:16" x14ac:dyDescent="0.35">
      <c r="B7" t="s">
        <v>4</v>
      </c>
      <c r="F7" t="s">
        <v>5</v>
      </c>
      <c r="J7" t="s">
        <v>6</v>
      </c>
      <c r="N7" t="s">
        <v>7</v>
      </c>
    </row>
    <row r="8" spans="1:16" x14ac:dyDescent="0.35">
      <c r="A8" t="s">
        <v>15</v>
      </c>
      <c r="B8">
        <v>0.95479999999999998</v>
      </c>
      <c r="C8">
        <v>0.67090000000000005</v>
      </c>
      <c r="D8">
        <v>148</v>
      </c>
      <c r="F8">
        <v>5.6399999999999999E-2</v>
      </c>
      <c r="G8">
        <v>1.11E-2</v>
      </c>
      <c r="H8">
        <v>194</v>
      </c>
      <c r="J8">
        <v>0.40589999999999998</v>
      </c>
      <c r="K8">
        <v>7.6100000000000001E-2</v>
      </c>
      <c r="L8">
        <v>275</v>
      </c>
      <c r="N8">
        <v>2.8000000000000001E-2</v>
      </c>
      <c r="O8">
        <v>0</v>
      </c>
      <c r="P8">
        <v>544</v>
      </c>
    </row>
    <row r="9" spans="1:16" x14ac:dyDescent="0.35">
      <c r="A9" t="s">
        <v>16</v>
      </c>
      <c r="B9">
        <v>0.99990000000000001</v>
      </c>
      <c r="C9">
        <v>0.9899</v>
      </c>
      <c r="D9">
        <v>313</v>
      </c>
      <c r="F9">
        <v>0.48049999999999998</v>
      </c>
      <c r="G9">
        <v>0.29949999999999999</v>
      </c>
      <c r="H9">
        <v>503</v>
      </c>
      <c r="J9">
        <v>0.97260000000000002</v>
      </c>
      <c r="K9">
        <v>0.3634</v>
      </c>
      <c r="L9">
        <v>688</v>
      </c>
      <c r="N9">
        <v>0.28000000000000003</v>
      </c>
      <c r="O9">
        <v>8.9999999999999993E-3</v>
      </c>
      <c r="P9">
        <v>1428</v>
      </c>
    </row>
    <row r="10" spans="1:16" x14ac:dyDescent="0.35">
      <c r="A10" t="s">
        <v>17</v>
      </c>
      <c r="B10">
        <v>1</v>
      </c>
      <c r="C10">
        <v>0.99990000000000001</v>
      </c>
      <c r="D10">
        <v>326</v>
      </c>
      <c r="F10">
        <v>0.75839999999999996</v>
      </c>
      <c r="G10">
        <v>0.39029999999999998</v>
      </c>
      <c r="H10">
        <v>759</v>
      </c>
      <c r="J10">
        <v>1</v>
      </c>
      <c r="K10">
        <v>0.59260000000000002</v>
      </c>
      <c r="L10">
        <v>785</v>
      </c>
      <c r="N10">
        <v>0.432</v>
      </c>
      <c r="O10">
        <v>8.0000000000000002E-3</v>
      </c>
      <c r="P10">
        <v>1701</v>
      </c>
    </row>
    <row r="11" spans="1:16" x14ac:dyDescent="0.35">
      <c r="A11" t="s">
        <v>18</v>
      </c>
      <c r="B11">
        <v>1</v>
      </c>
      <c r="C11">
        <v>0.99990000000000001</v>
      </c>
      <c r="D11">
        <v>326</v>
      </c>
      <c r="F11">
        <v>0.85740000000000005</v>
      </c>
      <c r="G11">
        <v>0.4592</v>
      </c>
      <c r="H11">
        <v>648</v>
      </c>
      <c r="J11">
        <v>1</v>
      </c>
      <c r="K11">
        <v>0.5887</v>
      </c>
      <c r="L11">
        <v>784</v>
      </c>
      <c r="N11">
        <v>0.65100000000000002</v>
      </c>
      <c r="O11">
        <v>3.1E-2</v>
      </c>
      <c r="P11">
        <v>1655</v>
      </c>
    </row>
    <row r="12" spans="1:16" x14ac:dyDescent="0.35">
      <c r="B12" t="s">
        <v>8</v>
      </c>
      <c r="F12" t="s">
        <v>9</v>
      </c>
      <c r="J12" t="s">
        <v>10</v>
      </c>
      <c r="N12" t="s">
        <v>11</v>
      </c>
    </row>
    <row r="13" spans="1:16" x14ac:dyDescent="0.35">
      <c r="A13" t="s">
        <v>15</v>
      </c>
      <c r="B13">
        <v>0.83389999999999997</v>
      </c>
      <c r="C13">
        <v>0.8327</v>
      </c>
      <c r="D13">
        <v>275</v>
      </c>
      <c r="F13">
        <v>0.38550000000000001</v>
      </c>
      <c r="G13">
        <v>0.14899999999999999</v>
      </c>
      <c r="H13">
        <v>197</v>
      </c>
      <c r="J13">
        <v>0.98929999999999996</v>
      </c>
      <c r="K13">
        <v>0.46429999999999999</v>
      </c>
      <c r="L13">
        <v>212</v>
      </c>
      <c r="N13">
        <v>0.11700000000000001</v>
      </c>
      <c r="O13">
        <v>0</v>
      </c>
      <c r="P13">
        <v>560</v>
      </c>
    </row>
    <row r="14" spans="1:16" x14ac:dyDescent="0.35">
      <c r="A14" t="s">
        <v>16</v>
      </c>
      <c r="B14">
        <v>0.90739999999999998</v>
      </c>
      <c r="C14">
        <v>0.90039999999999998</v>
      </c>
      <c r="D14">
        <v>559</v>
      </c>
      <c r="F14">
        <v>0.73899999999999999</v>
      </c>
      <c r="G14">
        <v>0.42699999999999999</v>
      </c>
      <c r="H14">
        <v>393</v>
      </c>
      <c r="J14">
        <v>0.99990000000000001</v>
      </c>
      <c r="K14">
        <v>0.86050000000000004</v>
      </c>
      <c r="L14">
        <v>327</v>
      </c>
      <c r="N14">
        <v>0.81599999999999995</v>
      </c>
      <c r="O14">
        <v>2.5000000000000001E-2</v>
      </c>
      <c r="P14">
        <v>1330</v>
      </c>
    </row>
    <row r="15" spans="1:16" x14ac:dyDescent="0.35">
      <c r="A15" t="s">
        <v>17</v>
      </c>
      <c r="B15">
        <v>1</v>
      </c>
      <c r="C15">
        <v>1</v>
      </c>
      <c r="D15">
        <v>336</v>
      </c>
      <c r="F15">
        <v>0.8619</v>
      </c>
      <c r="G15">
        <v>0.71830000000000005</v>
      </c>
      <c r="H15">
        <v>512</v>
      </c>
      <c r="J15">
        <v>1</v>
      </c>
      <c r="K15">
        <v>0.99850000000000005</v>
      </c>
      <c r="L15">
        <v>536</v>
      </c>
      <c r="N15">
        <v>0.91600000000000004</v>
      </c>
      <c r="O15">
        <v>4.1000000000000002E-2</v>
      </c>
      <c r="P15">
        <v>2221</v>
      </c>
    </row>
    <row r="16" spans="1:16" x14ac:dyDescent="0.35">
      <c r="A16" t="s">
        <v>18</v>
      </c>
      <c r="B16">
        <v>1</v>
      </c>
      <c r="C16">
        <v>1</v>
      </c>
      <c r="D16">
        <v>336</v>
      </c>
      <c r="F16">
        <v>0.86619999999999997</v>
      </c>
      <c r="G16">
        <v>0.83430000000000004</v>
      </c>
      <c r="H16">
        <v>603</v>
      </c>
      <c r="J16">
        <v>1</v>
      </c>
      <c r="K16">
        <v>0.99850000000000005</v>
      </c>
      <c r="L16">
        <v>529</v>
      </c>
      <c r="N16">
        <v>0.92200000000000004</v>
      </c>
      <c r="O16">
        <v>6.8000000000000005E-2</v>
      </c>
      <c r="P16">
        <v>2016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X141"/>
  <sheetViews>
    <sheetView topLeftCell="E58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4.0962597390559647</v>
      </c>
      <c r="P6" s="31">
        <f t="shared" si="0"/>
        <v>0.2499972858246679</v>
      </c>
      <c r="Q6" s="32"/>
      <c r="R6" s="33">
        <f>O6*$G6</f>
        <v>2953.4032718593508</v>
      </c>
      <c r="S6" s="33">
        <f>P6*$G6</f>
        <v>180.24804307958556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4.0962597390559647</v>
      </c>
      <c r="AO6" s="32">
        <f>O7</f>
        <v>75.595699400583939</v>
      </c>
      <c r="AP6" s="32">
        <f>O8</f>
        <v>4604.0187974770633</v>
      </c>
      <c r="AQ6" s="32">
        <f>O9</f>
        <v>31.728856416384595</v>
      </c>
      <c r="AS6" s="32">
        <f>P6</f>
        <v>0.2499972858246679</v>
      </c>
      <c r="AT6" s="32">
        <f>P7</f>
        <v>1.8088351765837412</v>
      </c>
      <c r="AU6" s="32">
        <f>P8</f>
        <v>0.2499972858246679</v>
      </c>
      <c r="AV6" s="32">
        <f>P9</f>
        <v>1.8088351765837412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75.595699400583939</v>
      </c>
      <c r="P7" s="32">
        <f t="shared" si="0"/>
        <v>1.8088351765837412</v>
      </c>
      <c r="Q7" s="32"/>
      <c r="R7" s="35">
        <f t="shared" ref="R7:S7" si="4">O7*$G7</f>
        <v>11339.354910087592</v>
      </c>
      <c r="S7" s="35">
        <f t="shared" si="4"/>
        <v>271.32527648756115</v>
      </c>
      <c r="U7" s="32">
        <f>R7/R6</f>
        <v>3.8394197697725052</v>
      </c>
      <c r="V7" s="32">
        <f>S7/S6</f>
        <v>1.505288334075072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0.2499972858246679</v>
      </c>
      <c r="AO7" s="32">
        <f>O11</f>
        <v>1.4306765580733929</v>
      </c>
      <c r="AP7" s="32">
        <f>O12</f>
        <v>0.2499972858246679</v>
      </c>
      <c r="AQ7" s="32">
        <f>O13</f>
        <v>8.0039227796510932</v>
      </c>
      <c r="AS7" s="32">
        <f>P10</f>
        <v>0.2499972858246679</v>
      </c>
      <c r="AT7" s="32">
        <f>P11</f>
        <v>0.50000000000000011</v>
      </c>
      <c r="AU7" s="32">
        <f>P12</f>
        <v>0.2499972858246679</v>
      </c>
      <c r="AV7" s="32">
        <f>P13</f>
        <v>4.0962597390559647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4604.0187974770633</v>
      </c>
      <c r="P8" s="32">
        <f t="shared" si="0"/>
        <v>0.2499972858246679</v>
      </c>
      <c r="Q8" s="32"/>
      <c r="R8" s="35">
        <f>O8*$G8</f>
        <v>22881973.423461005</v>
      </c>
      <c r="S8" s="35">
        <f>P8*$G8</f>
        <v>1242.4865105485994</v>
      </c>
      <c r="U8" s="32">
        <f>R8/R6</f>
        <v>7747.6630575598238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0.2499972858246679</v>
      </c>
      <c r="AO8" s="32">
        <f>O15</f>
        <v>3.2278481179064418</v>
      </c>
      <c r="AP8" s="32">
        <f>O16</f>
        <v>0.29429595503389577</v>
      </c>
      <c r="AQ8" s="32">
        <f>O17</f>
        <v>10.927172663391421</v>
      </c>
      <c r="AS8" s="32">
        <f>P14</f>
        <v>0.2499972858246679</v>
      </c>
      <c r="AT8" s="32">
        <f>P15</f>
        <v>3.0496903548863004</v>
      </c>
      <c r="AU8" s="32">
        <f>P16</f>
        <v>0.2499972858246679</v>
      </c>
      <c r="AV8" s="32">
        <f>P17</f>
        <v>4.5075755519438472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31.728856416384595</v>
      </c>
      <c r="P9" s="32">
        <f t="shared" si="0"/>
        <v>1.8088351765837412</v>
      </c>
      <c r="Q9" s="32"/>
      <c r="R9" s="35">
        <f>O9*$G9</f>
        <v>25383.085133107677</v>
      </c>
      <c r="S9" s="35">
        <f>P9*$G9</f>
        <v>1447.0681412669928</v>
      </c>
      <c r="U9" s="32">
        <f>R9/R6</f>
        <v>8.5945205570004841</v>
      </c>
      <c r="V9" s="32">
        <f>S9/S6</f>
        <v>8.0282044484003841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1.7585935207259533</v>
      </c>
      <c r="AO9" s="32">
        <f>O19</f>
        <v>229.10528827669427</v>
      </c>
      <c r="AP9" s="32">
        <f>O20</f>
        <v>0.2499972858246679</v>
      </c>
      <c r="AQ9" s="32">
        <f>O21</f>
        <v>229.10528827669427</v>
      </c>
      <c r="AS9" s="32">
        <f>P18</f>
        <v>0.71533827903669667</v>
      </c>
      <c r="AT9" s="32">
        <f>P19</f>
        <v>31.728856416384595</v>
      </c>
      <c r="AU9" s="32">
        <f>P20</f>
        <v>0.2499972858246679</v>
      </c>
      <c r="AV9" s="32">
        <f>P21</f>
        <v>44.890567480354846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f t="shared" si="0"/>
        <v>0.2499972858246679</v>
      </c>
      <c r="P10" s="31">
        <f t="shared" si="0"/>
        <v>0.2499972858246679</v>
      </c>
      <c r="Q10" s="32"/>
      <c r="R10" s="33">
        <f t="shared" ref="R10:S25" si="11">O10*$G10</f>
        <v>81.499115178841734</v>
      </c>
      <c r="S10" s="33">
        <f t="shared" si="11"/>
        <v>81.499115178841734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3.7368336378795313</v>
      </c>
      <c r="AO10" s="32">
        <f>O23</f>
        <v>11511.774134044743</v>
      </c>
      <c r="AP10" s="32">
        <f>O24</f>
        <v>0.27034552830322056</v>
      </c>
      <c r="AQ10" s="32">
        <f>O25</f>
        <v>113.9740855918494</v>
      </c>
      <c r="AS10" s="32">
        <f>P22</f>
        <v>1.1711357695111924</v>
      </c>
      <c r="AT10" s="32">
        <f>P23</f>
        <v>821.19998835657123</v>
      </c>
      <c r="AU10" s="32">
        <f>P24</f>
        <v>0.2499972858246679</v>
      </c>
      <c r="AV10" s="32">
        <f>P25</f>
        <v>18.01239430515994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1.4306765580733929</v>
      </c>
      <c r="P11" s="32">
        <f t="shared" si="0"/>
        <v>0.50000000000000011</v>
      </c>
      <c r="Q11" s="32"/>
      <c r="R11" s="35">
        <f t="shared" si="11"/>
        <v>263.24448668550428</v>
      </c>
      <c r="S11" s="35">
        <f t="shared" si="11"/>
        <v>92.000000000000014</v>
      </c>
      <c r="U11" s="32">
        <f>R11/R10</f>
        <v>3.2300287691202576</v>
      </c>
      <c r="V11" s="32">
        <f>S11/S10</f>
        <v>1.1288466113787263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1.2994589024435004</v>
      </c>
      <c r="AO11" s="32">
        <f>O27</f>
        <v>75.595699400583939</v>
      </c>
      <c r="AP11" s="32">
        <f>O28</f>
        <v>0.2499972858246679</v>
      </c>
      <c r="AQ11" s="32">
        <f>O29</f>
        <v>11.602792648909029</v>
      </c>
      <c r="AS11" s="32">
        <f>P26</f>
        <v>1.1285960131369557</v>
      </c>
      <c r="AT11" s="32">
        <f>P27</f>
        <v>56.40550198622811</v>
      </c>
      <c r="AU11" s="32">
        <f>P28</f>
        <v>0.2499972858246679</v>
      </c>
      <c r="AV11" s="32">
        <f>P29</f>
        <v>3.5211682165513474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f t="shared" si="0"/>
        <v>0.2499972858246679</v>
      </c>
      <c r="P12" s="32">
        <f t="shared" si="0"/>
        <v>0.2499972858246679</v>
      </c>
      <c r="Q12" s="32"/>
      <c r="R12" s="35">
        <f t="shared" si="11"/>
        <v>1510.4836009526434</v>
      </c>
      <c r="S12" s="35">
        <f t="shared" si="11"/>
        <v>1510.4836009526434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7.6471144068174945</v>
      </c>
      <c r="AO12" s="32">
        <f>O31</f>
        <v>4.6583091788752116</v>
      </c>
      <c r="AP12" s="32">
        <f>O32</f>
        <v>0.2499972858246679</v>
      </c>
      <c r="AQ12" s="32">
        <f>O33</f>
        <v>8.3902184748776119</v>
      </c>
      <c r="AS12" s="32">
        <f>P30</f>
        <v>0.2499972858246679</v>
      </c>
      <c r="AT12" s="32">
        <f>P31</f>
        <v>1.0859900449548403</v>
      </c>
      <c r="AU12" s="32">
        <f>P32</f>
        <v>0.2499972858246679</v>
      </c>
      <c r="AV12" s="32">
        <f>P33</f>
        <v>1.2994589024435004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8.0039227796510932</v>
      </c>
      <c r="P13" s="32">
        <f t="shared" si="0"/>
        <v>4.0962597390559647</v>
      </c>
      <c r="Q13" s="32"/>
      <c r="R13" s="35">
        <f t="shared" si="11"/>
        <v>6403.1382237208745</v>
      </c>
      <c r="S13" s="35">
        <f t="shared" si="11"/>
        <v>3277.0077912447719</v>
      </c>
      <c r="U13" s="32">
        <f>R13/R10</f>
        <v>78.566966152575063</v>
      </c>
      <c r="V13" s="32">
        <f>S13/S10</f>
        <v>40.209121093568967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2.5825369560488767</v>
      </c>
      <c r="AO13" s="32">
        <f>O35</f>
        <v>16.534187213232787</v>
      </c>
      <c r="AP13" s="32">
        <f>O36</f>
        <v>1.3358176871393044</v>
      </c>
      <c r="AQ13" s="32">
        <f>O37</f>
        <v>31.728856416384595</v>
      </c>
      <c r="AS13" s="32">
        <f>P34</f>
        <v>0.2499972858246679</v>
      </c>
      <c r="AT13" s="32">
        <f>P35</f>
        <v>1.6609640474436811</v>
      </c>
      <c r="AU13" s="32">
        <f>P36</f>
        <v>0.2499972858246679</v>
      </c>
      <c r="AV13" s="32">
        <f>P37</f>
        <v>2.2537877759719236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f t="shared" si="0"/>
        <v>0.2499972858246679</v>
      </c>
      <c r="P14" s="31">
        <f t="shared" si="0"/>
        <v>0.2499972858246679</v>
      </c>
      <c r="Q14" s="32"/>
      <c r="R14" s="33">
        <f t="shared" si="11"/>
        <v>83.999088037088413</v>
      </c>
      <c r="S14" s="33">
        <f t="shared" si="11"/>
        <v>83.999088037088413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0.2499972858246679</v>
      </c>
      <c r="AO14" s="32">
        <f>O39</f>
        <v>3.137168659354725</v>
      </c>
      <c r="AP14" s="32">
        <f>O40</f>
        <v>0.2499972858246679</v>
      </c>
      <c r="AQ14" s="32">
        <f>O41</f>
        <v>5.1594255792580856</v>
      </c>
      <c r="AS14" s="32">
        <f>P38</f>
        <v>0.2499972858246679</v>
      </c>
      <c r="AT14" s="32">
        <f>P39</f>
        <v>0.50000000000000011</v>
      </c>
      <c r="AU14" s="32">
        <f>P40</f>
        <v>0.2499972858246679</v>
      </c>
      <c r="AV14" s="32">
        <f>P41</f>
        <v>0.588591910067779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3.2278481179064418</v>
      </c>
      <c r="P15" s="32">
        <f t="shared" si="0"/>
        <v>3.0496903548863004</v>
      </c>
      <c r="Q15" s="32"/>
      <c r="R15" s="35">
        <f t="shared" si="11"/>
        <v>797.27848512289108</v>
      </c>
      <c r="S15" s="35">
        <f t="shared" si="11"/>
        <v>753.27351765691617</v>
      </c>
      <c r="U15" s="32">
        <f>R15/R14</f>
        <v>9.491513583705407</v>
      </c>
      <c r="V15" s="32">
        <f>S15/S14</f>
        <v>8.9676392358488535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75.595699400583939</v>
      </c>
      <c r="AO15" s="32">
        <f>O43</f>
        <v>2303.7361937544101</v>
      </c>
      <c r="AP15" s="32">
        <f>O44</f>
        <v>2303.7361937544101</v>
      </c>
      <c r="AQ15" s="32">
        <f>O45</f>
        <v>2303.7361937544101</v>
      </c>
      <c r="AS15" s="32">
        <f>P42</f>
        <v>1.3427730369196544</v>
      </c>
      <c r="AT15" s="32">
        <f>P43</f>
        <v>10.318851158516171</v>
      </c>
      <c r="AU15" s="32">
        <f>P44</f>
        <v>0.33333333333332799</v>
      </c>
      <c r="AV15" s="32">
        <f>P45</f>
        <v>27.615023532073518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f t="shared" si="0"/>
        <v>0.29429595503389577</v>
      </c>
      <c r="P16" s="32">
        <f t="shared" si="0"/>
        <v>0.2499972858246679</v>
      </c>
      <c r="Q16" s="32"/>
      <c r="R16" s="35">
        <f t="shared" si="11"/>
        <v>2198.3907841032014</v>
      </c>
      <c r="S16" s="35">
        <f t="shared" si="11"/>
        <v>1867.4797251102693</v>
      </c>
      <c r="U16" s="32">
        <f>R16/R14</f>
        <v>26.171602995648456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75.595699400583939</v>
      </c>
      <c r="AO16" s="32">
        <f>O47</f>
        <v>2303.7361937544101</v>
      </c>
      <c r="AP16" s="32">
        <f>O48</f>
        <v>2303.7361937544101</v>
      </c>
      <c r="AQ16" s="32">
        <f>O49</f>
        <v>2303.7361937544101</v>
      </c>
      <c r="AS16" s="32">
        <f>P46</f>
        <v>2.1933097419656695</v>
      </c>
      <c r="AT16" s="32">
        <f>P47</f>
        <v>113.9740855918494</v>
      </c>
      <c r="AU16" s="32">
        <f>P48</f>
        <v>0.33333333333332799</v>
      </c>
      <c r="AV16" s="32">
        <f>P49</f>
        <v>574.49421163469287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10.927172663391421</v>
      </c>
      <c r="P17" s="32">
        <f t="shared" si="0"/>
        <v>4.5075755519438472</v>
      </c>
      <c r="Q17" s="32"/>
      <c r="R17" s="35">
        <f t="shared" si="11"/>
        <v>8741.7381307131363</v>
      </c>
      <c r="S17" s="35">
        <f t="shared" si="11"/>
        <v>3606.0604415550779</v>
      </c>
      <c r="U17" s="32">
        <f>R17/R14</f>
        <v>104.06944093075589</v>
      </c>
      <c r="V17" s="32">
        <f>S17/S14</f>
        <v>42.929757046444138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31.728856416384595</v>
      </c>
      <c r="AO17" s="32">
        <f>O51</f>
        <v>2303.7361937544101</v>
      </c>
      <c r="AP17" s="32">
        <f>O52</f>
        <v>15.034719945344111</v>
      </c>
      <c r="AQ17" s="32">
        <f>O53</f>
        <v>2303.7361937544101</v>
      </c>
      <c r="AS17" s="32">
        <f>P50</f>
        <v>0.91165181112505267</v>
      </c>
      <c r="AT17" s="32">
        <f>P51</f>
        <v>27.615023532073518</v>
      </c>
      <c r="AU17" s="32">
        <f>P52</f>
        <v>0.33328510947992585</v>
      </c>
      <c r="AV17" s="32">
        <f>P53</f>
        <v>12.357593009885134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1.7585935207259533</v>
      </c>
      <c r="P18" s="31">
        <f>LOG10(1-$M$4)/LOG10(1-MAX($M$1,MIN($M$2,M18)))</f>
        <v>0.71533827903669667</v>
      </c>
      <c r="Q18" s="32"/>
      <c r="R18" s="33">
        <f t="shared" si="11"/>
        <v>1051.6389253941202</v>
      </c>
      <c r="S18" s="33">
        <f t="shared" si="11"/>
        <v>427.77229086394459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229.10528827669427</v>
      </c>
      <c r="P19" s="32">
        <f t="shared" si="0"/>
        <v>31.728856416384595</v>
      </c>
      <c r="Q19" s="32"/>
      <c r="R19" s="35">
        <f t="shared" si="11"/>
        <v>109054.11721970647</v>
      </c>
      <c r="S19" s="35">
        <f t="shared" si="11"/>
        <v>15102.935654199067</v>
      </c>
      <c r="U19" s="32">
        <f>R19/R18</f>
        <v>103.69920187086697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3.159685296964204</v>
      </c>
      <c r="AO19" s="32">
        <f t="shared" ref="AO19:AQ19" si="14">MEDIAN(AO6:AO17)</f>
        <v>75.595699400583939</v>
      </c>
      <c r="AP19" s="32">
        <f t="shared" si="14"/>
        <v>0.28232074166855814</v>
      </c>
      <c r="AQ19" s="32">
        <f t="shared" si="14"/>
        <v>31.728856416384595</v>
      </c>
      <c r="AS19" s="32">
        <f>MEDIAN(AS6:AS17)</f>
        <v>0.48266778243068231</v>
      </c>
      <c r="AT19" s="32">
        <f t="shared" ref="AT19:AV19" si="15">MEDIAN(AT6:AT17)</f>
        <v>6.6842707567012365</v>
      </c>
      <c r="AU19" s="32">
        <f t="shared" si="15"/>
        <v>0.2499972858246679</v>
      </c>
      <c r="AV19" s="32">
        <f t="shared" si="15"/>
        <v>4.3019176454999055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f t="shared" si="0"/>
        <v>0.2499972858246679</v>
      </c>
      <c r="P20" s="32">
        <f t="shared" si="0"/>
        <v>0.2499972858246679</v>
      </c>
      <c r="Q20" s="32"/>
      <c r="R20" s="35">
        <f t="shared" si="11"/>
        <v>2235.2257325583555</v>
      </c>
      <c r="S20" s="35">
        <f t="shared" si="11"/>
        <v>2235.2257325583555</v>
      </c>
      <c r="U20" s="32">
        <f>R20/R18</f>
        <v>2.1254688073862096</v>
      </c>
      <c r="V20" s="32">
        <f>S20/S18</f>
        <v>5.2252700333722215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28.670624943433477</v>
      </c>
      <c r="AO20" s="22">
        <f t="shared" ref="AO20:AQ20" si="17">_xlfn.STDEV.S(AO6:AO17)</f>
        <v>3288.4405793388464</v>
      </c>
      <c r="AP20" s="22">
        <f t="shared" si="17"/>
        <v>1498.8695081311159</v>
      </c>
      <c r="AQ20" s="22">
        <f t="shared" si="17"/>
        <v>1021.279580292875</v>
      </c>
      <c r="AS20" s="22">
        <f>_xlfn.STDEV.S(AS6:AS17)</f>
        <v>0.62394979387004545</v>
      </c>
      <c r="AT20" s="22">
        <f t="shared" ref="AT20:AV20" si="18">_xlfn.STDEV.S(AT6:AT17)</f>
        <v>232.97536006668102</v>
      </c>
      <c r="AU20" s="22">
        <f t="shared" si="18"/>
        <v>3.768287745486313E-2</v>
      </c>
      <c r="AV20" s="22">
        <f t="shared" si="18"/>
        <v>163.22173738052771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229.10528827669427</v>
      </c>
      <c r="P21" s="32">
        <f t="shared" si="0"/>
        <v>44.890567480354846</v>
      </c>
      <c r="Q21" s="32"/>
      <c r="R21" s="35">
        <f t="shared" si="11"/>
        <v>183284.23062135541</v>
      </c>
      <c r="S21" s="35">
        <f t="shared" si="11"/>
        <v>35912.453984283879</v>
      </c>
      <c r="U21" s="32">
        <f>R21/R18</f>
        <v>174.28437289221338</v>
      </c>
      <c r="V21" s="32">
        <f>S21/S18</f>
        <v>83.952267950207272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28.670624943433477</v>
      </c>
      <c r="AO21" s="22">
        <f t="shared" ref="AO21:AQ21" si="19">STDEV(AO6:AO17)</f>
        <v>3288.4405793388464</v>
      </c>
      <c r="AP21" s="22">
        <f t="shared" si="19"/>
        <v>1498.8695081311159</v>
      </c>
      <c r="AQ21" s="22">
        <f t="shared" si="19"/>
        <v>1021.279580292875</v>
      </c>
      <c r="AS21" s="22">
        <f>STDEV(AS6:AS17)</f>
        <v>0.62394979387004545</v>
      </c>
      <c r="AT21" s="22">
        <f t="shared" ref="AT21:AV21" si="20">STDEV(AT6:AT17)</f>
        <v>232.97536006668102</v>
      </c>
      <c r="AU21" s="22">
        <f t="shared" si="20"/>
        <v>3.768287745486313E-2</v>
      </c>
      <c r="AV21" s="22">
        <f t="shared" si="20"/>
        <v>163.22173738052771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3.7368336378795313</v>
      </c>
      <c r="P22" s="31">
        <f t="shared" si="0"/>
        <v>1.1711357695111924</v>
      </c>
      <c r="Q22" s="32"/>
      <c r="R22" s="33">
        <f t="shared" si="11"/>
        <v>2421.4681973459365</v>
      </c>
      <c r="S22" s="33">
        <f t="shared" si="11"/>
        <v>758.89597864325265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11511.774134044743</v>
      </c>
      <c r="P23" s="32">
        <f t="shared" si="0"/>
        <v>821.19998835657123</v>
      </c>
      <c r="Q23" s="32"/>
      <c r="R23" s="35">
        <f t="shared" si="11"/>
        <v>2382937.2457472617</v>
      </c>
      <c r="S23" s="35">
        <f t="shared" si="11"/>
        <v>169988.39758981025</v>
      </c>
      <c r="U23" s="32">
        <f>R23/R22</f>
        <v>984.08777301270902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f t="shared" si="0"/>
        <v>0.27034552830322056</v>
      </c>
      <c r="P24" s="32">
        <f t="shared" si="0"/>
        <v>0.2499972858246679</v>
      </c>
      <c r="Q24" s="32"/>
      <c r="R24" s="35">
        <f t="shared" si="11"/>
        <v>2730.7601813908309</v>
      </c>
      <c r="S24" s="35">
        <f t="shared" si="11"/>
        <v>2525.2225841149707</v>
      </c>
      <c r="U24" s="32">
        <f>R24/R22</f>
        <v>1.1277291126036244</v>
      </c>
      <c r="V24" s="32">
        <f>S24/S22</f>
        <v>3.3274950127282801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113.9740855918494</v>
      </c>
      <c r="P25" s="32">
        <f t="shared" si="0"/>
        <v>18.01239430515994</v>
      </c>
      <c r="Q25" s="32"/>
      <c r="R25" s="35">
        <f t="shared" si="11"/>
        <v>91179.268473479518</v>
      </c>
      <c r="S25" s="35">
        <f t="shared" si="11"/>
        <v>14409.915444127952</v>
      </c>
      <c r="U25" s="32">
        <f>R25/R22</f>
        <v>37.654538917098748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1.2994589024435004</v>
      </c>
      <c r="P26" s="31">
        <f t="shared" si="0"/>
        <v>1.1285960131369557</v>
      </c>
      <c r="Q26" s="32"/>
      <c r="R26" s="33">
        <f t="shared" ref="R26:S41" si="25">O26*$G26</f>
        <v>783.57371817343073</v>
      </c>
      <c r="S26" s="33">
        <f t="shared" si="25"/>
        <v>680.54339592158431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75.595699400583939</v>
      </c>
      <c r="P27" s="32">
        <f t="shared" si="0"/>
        <v>56.40550198622811</v>
      </c>
      <c r="Q27" s="32"/>
      <c r="R27" s="35">
        <f t="shared" si="25"/>
        <v>12397.694701695766</v>
      </c>
      <c r="S27" s="35">
        <f t="shared" si="25"/>
        <v>9250.5023257414105</v>
      </c>
      <c r="U27" s="32">
        <f>R27/R26</f>
        <v>15.821988938827255</v>
      </c>
      <c r="V27" s="32">
        <f>S27/S26</f>
        <v>13.592817711814664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f t="shared" si="0"/>
        <v>0.2499972858246679</v>
      </c>
      <c r="P28" s="32">
        <f t="shared" si="0"/>
        <v>0.2499972858246679</v>
      </c>
      <c r="Q28" s="32"/>
      <c r="R28" s="35">
        <f t="shared" si="25"/>
        <v>2148.7266716630206</v>
      </c>
      <c r="S28" s="35">
        <f t="shared" si="25"/>
        <v>2148.7266716630206</v>
      </c>
      <c r="U28" s="32">
        <f>R28/R26</f>
        <v>2.7422138106825025</v>
      </c>
      <c r="V28" s="32">
        <f>S28/S26</f>
        <v>3.1573690738020295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11.602792648909029</v>
      </c>
      <c r="P29" s="32">
        <f t="shared" si="0"/>
        <v>3.5211682165513474</v>
      </c>
      <c r="Q29" s="32"/>
      <c r="R29" s="35">
        <f t="shared" si="25"/>
        <v>9282.2341191272226</v>
      </c>
      <c r="S29" s="35">
        <f t="shared" si="25"/>
        <v>2816.9345732410779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7.6471144068174945</v>
      </c>
      <c r="P30" s="31">
        <f t="shared" si="0"/>
        <v>0.2499972858246679</v>
      </c>
      <c r="Q30" s="32"/>
      <c r="R30" s="33">
        <f t="shared" si="25"/>
        <v>3150.6111356088077</v>
      </c>
      <c r="S30" s="33">
        <f t="shared" si="25"/>
        <v>102.99888175976318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4.6583091788752116</v>
      </c>
      <c r="P31" s="32">
        <f t="shared" si="0"/>
        <v>1.0859900449548403</v>
      </c>
      <c r="Q31" s="32"/>
      <c r="R31" s="35">
        <f t="shared" si="25"/>
        <v>1052.7778744257978</v>
      </c>
      <c r="S31" s="35">
        <f t="shared" si="25"/>
        <v>245.4337501597939</v>
      </c>
      <c r="U31" s="32">
        <f>R31/R30</f>
        <v>0.33415036928140751</v>
      </c>
      <c r="V31" s="32">
        <f>S31/S30</f>
        <v>2.3828778134916928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f t="shared" si="0"/>
        <v>0.2499972858246679</v>
      </c>
      <c r="P32" s="32">
        <f t="shared" si="0"/>
        <v>0.2499972858246679</v>
      </c>
      <c r="Q32" s="32"/>
      <c r="R32" s="35">
        <f t="shared" si="25"/>
        <v>2346.7245220361574</v>
      </c>
      <c r="S32" s="35">
        <f t="shared" si="25"/>
        <v>2346.7245220361574</v>
      </c>
      <c r="U32" s="32">
        <f>R32/R30</f>
        <v>0.74484740294129903</v>
      </c>
      <c r="V32" s="32">
        <f>S32/S30</f>
        <v>22.783980582524268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8.3902184748776119</v>
      </c>
      <c r="P33" s="32">
        <f t="shared" si="0"/>
        <v>1.2994589024435004</v>
      </c>
      <c r="Q33" s="32"/>
      <c r="R33" s="35">
        <f t="shared" si="25"/>
        <v>6712.1747799020895</v>
      </c>
      <c r="S33" s="35">
        <f t="shared" si="25"/>
        <v>1039.5671219548003</v>
      </c>
      <c r="U33" s="32">
        <f>R33/R30</f>
        <v>2.1304358078468684</v>
      </c>
      <c r="V33" s="32">
        <f>S33/S30</f>
        <v>10.092994255796963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2.5825369560488767</v>
      </c>
      <c r="P34" s="31">
        <f t="shared" si="0"/>
        <v>0.2499972858246679</v>
      </c>
      <c r="Q34" s="32"/>
      <c r="R34" s="33">
        <f t="shared" si="25"/>
        <v>2024.7089735423192</v>
      </c>
      <c r="S34" s="33">
        <f t="shared" si="25"/>
        <v>195.99787208653964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16.534187213232787</v>
      </c>
      <c r="P35" s="32">
        <f t="shared" si="0"/>
        <v>1.6609640474436811</v>
      </c>
      <c r="Q35" s="32"/>
      <c r="R35" s="35">
        <f t="shared" si="25"/>
        <v>5224.8031593815604</v>
      </c>
      <c r="S35" s="35">
        <f t="shared" si="25"/>
        <v>524.86463899220325</v>
      </c>
      <c r="U35" s="32">
        <f>R35/R34</f>
        <v>2.5805205724161597</v>
      </c>
      <c r="V35" s="32">
        <f>S35/S34</f>
        <v>2.67790988445251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1.3358176871393044</v>
      </c>
      <c r="P36" s="32">
        <f t="shared" si="0"/>
        <v>0.2499972858246679</v>
      </c>
      <c r="Q36" s="32"/>
      <c r="R36" s="35">
        <f t="shared" si="25"/>
        <v>15649.104204836951</v>
      </c>
      <c r="S36" s="35">
        <f t="shared" si="25"/>
        <v>2928.7182034359844</v>
      </c>
      <c r="U36" s="32">
        <f>R36/R34</f>
        <v>7.729063489780529</v>
      </c>
      <c r="V36" s="32">
        <f>S36/S34</f>
        <v>14.942602040816325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31.728856416384595</v>
      </c>
      <c r="P37" s="32">
        <f t="shared" si="0"/>
        <v>2.2537877759719236</v>
      </c>
      <c r="Q37" s="32"/>
      <c r="R37" s="35">
        <f t="shared" si="25"/>
        <v>25383.085133107677</v>
      </c>
      <c r="S37" s="35">
        <f t="shared" si="25"/>
        <v>1803.0302207775389</v>
      </c>
      <c r="U37" s="32">
        <f>R37/R34</f>
        <v>12.536658583924202</v>
      </c>
      <c r="V37" s="32">
        <f>S37/S34</f>
        <v>9.1992336528094576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f t="shared" si="0"/>
        <v>0.2499972858246679</v>
      </c>
      <c r="P38" s="31">
        <f t="shared" si="0"/>
        <v>0.2499972858246679</v>
      </c>
      <c r="Q38" s="32"/>
      <c r="R38" s="33">
        <f t="shared" si="25"/>
        <v>132.24856420124931</v>
      </c>
      <c r="S38" s="33">
        <f t="shared" si="25"/>
        <v>132.24856420124931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3.137168659354725</v>
      </c>
      <c r="P39" s="32">
        <f t="shared" si="0"/>
        <v>0.50000000000000011</v>
      </c>
      <c r="Q39" s="32"/>
      <c r="R39" s="35">
        <f t="shared" si="25"/>
        <v>916.0532485315797</v>
      </c>
      <c r="S39" s="35">
        <f t="shared" si="25"/>
        <v>146.00000000000003</v>
      </c>
      <c r="U39" s="32">
        <f>R39/R38</f>
        <v>6.9267538295355351</v>
      </c>
      <c r="V39" s="32">
        <f>S39/S38</f>
        <v>1.10398173985333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f t="shared" si="0"/>
        <v>0.2499972858246679</v>
      </c>
      <c r="P40" s="32">
        <f t="shared" si="0"/>
        <v>0.2499972858246679</v>
      </c>
      <c r="Q40" s="32"/>
      <c r="R40" s="35">
        <f t="shared" si="25"/>
        <v>3130.7160103823162</v>
      </c>
      <c r="S40" s="35">
        <f t="shared" si="25"/>
        <v>3130.7160103823162</v>
      </c>
      <c r="U40" s="32">
        <f>R40/R38</f>
        <v>23.672967863894144</v>
      </c>
      <c r="V40" s="32">
        <f>S40/S38</f>
        <v>23.672967863894144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5.1594255792580856</v>
      </c>
      <c r="P41" s="32">
        <f t="shared" si="0"/>
        <v>0.588591910067779</v>
      </c>
      <c r="Q41" s="32"/>
      <c r="R41" s="35">
        <f t="shared" si="25"/>
        <v>4127.5404634064689</v>
      </c>
      <c r="S41" s="35">
        <f t="shared" si="25"/>
        <v>470.87352805422319</v>
      </c>
      <c r="U41" s="32">
        <f>R41/R38</f>
        <v>31.210474671962277</v>
      </c>
      <c r="V41" s="32">
        <f>S41/S38</f>
        <v>3.5605190188505276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75.595699400583939</v>
      </c>
      <c r="P42" s="31">
        <f>LOG10(1-$M$4)/LOG10(1-MAX($N$1,MIN($N$2,M42)))</f>
        <v>1.3427730369196544</v>
      </c>
      <c r="Q42" s="32"/>
      <c r="R42" s="33">
        <f t="shared" ref="R42:S53" si="31">O42*$G42</f>
        <v>188686.8657038575</v>
      </c>
      <c r="S42" s="33">
        <f t="shared" si="31"/>
        <v>3351.5615001514575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2303.7361937544101</v>
      </c>
      <c r="P43" s="32">
        <f t="shared" si="32"/>
        <v>10.318851158516171</v>
      </c>
      <c r="Q43" s="32"/>
      <c r="R43" s="35">
        <f t="shared" si="31"/>
        <v>1633348.9613718768</v>
      </c>
      <c r="S43" s="35">
        <f t="shared" si="31"/>
        <v>7316.0654713879658</v>
      </c>
      <c r="U43" s="32">
        <f>R43/R42</f>
        <v>8.6563998785978278</v>
      </c>
      <c r="V43" s="32">
        <f>S43/S42</f>
        <v>2.1828826566534292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2303.7361937544101</v>
      </c>
      <c r="P44" s="32">
        <f t="shared" si="32"/>
        <v>0.33333333333332799</v>
      </c>
      <c r="Q44" s="32"/>
      <c r="R44" s="35">
        <f t="shared" si="31"/>
        <v>279765723.36953557</v>
      </c>
      <c r="S44" s="35">
        <f t="shared" si="31"/>
        <v>40479.999999999352</v>
      </c>
      <c r="U44" s="32">
        <f>R44/R42</f>
        <v>1482.6984502918481</v>
      </c>
      <c r="V44" s="32">
        <f>S44/S42</f>
        <v>12.077952321080803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2303.7361937544101</v>
      </c>
      <c r="P45" s="32">
        <f t="shared" si="32"/>
        <v>27.615023532073518</v>
      </c>
      <c r="Q45" s="32"/>
      <c r="R45" s="35">
        <f t="shared" si="31"/>
        <v>5759340.484386025</v>
      </c>
      <c r="S45" s="35">
        <f t="shared" si="31"/>
        <v>69037.5588301838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75.595699400583939</v>
      </c>
      <c r="P46" s="31">
        <f t="shared" si="32"/>
        <v>2.1933097419656695</v>
      </c>
      <c r="Q46" s="32"/>
      <c r="R46" s="33">
        <f t="shared" si="31"/>
        <v>125110.88250796642</v>
      </c>
      <c r="S46" s="33">
        <f t="shared" si="31"/>
        <v>3629.9276229531829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2303.7361937544101</v>
      </c>
      <c r="P47" s="32">
        <f t="shared" si="32"/>
        <v>113.9740855918494</v>
      </c>
      <c r="Q47" s="32"/>
      <c r="R47" s="35">
        <f t="shared" si="31"/>
        <v>1667905.004278193</v>
      </c>
      <c r="S47" s="35">
        <f t="shared" si="31"/>
        <v>82517.237968498972</v>
      </c>
      <c r="U47" s="32">
        <f>R47/R46</f>
        <v>13.331414269034426</v>
      </c>
      <c r="V47" s="32">
        <f>S47/S46</f>
        <v>22.732474732200256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2303.7361937544101</v>
      </c>
      <c r="P48" s="32">
        <f t="shared" si="32"/>
        <v>0.33333333333332799</v>
      </c>
      <c r="Q48" s="32"/>
      <c r="R48" s="35">
        <f t="shared" si="31"/>
        <v>186139580.71916258</v>
      </c>
      <c r="S48" s="35">
        <f t="shared" si="31"/>
        <v>26932.999999999567</v>
      </c>
      <c r="U48" s="32">
        <f>R48/R46</f>
        <v>1487.7968805576138</v>
      </c>
      <c r="V48" s="32">
        <f>S48/S46</f>
        <v>7.4197071670778421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2303.7361937544101</v>
      </c>
      <c r="P49" s="32">
        <f t="shared" si="32"/>
        <v>574.49421163469287</v>
      </c>
      <c r="Q49" s="32"/>
      <c r="R49" s="35">
        <f t="shared" si="31"/>
        <v>5759340.484386025</v>
      </c>
      <c r="S49" s="35">
        <f t="shared" si="31"/>
        <v>1436235.5290867321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31.728856416384595</v>
      </c>
      <c r="P50" s="31">
        <f t="shared" si="32"/>
        <v>0.91165181112505267</v>
      </c>
      <c r="Q50" s="32"/>
      <c r="R50" s="33">
        <f t="shared" si="31"/>
        <v>63965.374535431343</v>
      </c>
      <c r="S50" s="33">
        <f t="shared" si="31"/>
        <v>1837.8900512281061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2303.7361937544101</v>
      </c>
      <c r="P51" s="32">
        <f t="shared" si="32"/>
        <v>27.615023532073518</v>
      </c>
      <c r="Q51" s="32"/>
      <c r="R51" s="35">
        <f t="shared" si="31"/>
        <v>1356900.6181213476</v>
      </c>
      <c r="S51" s="35">
        <f t="shared" si="31"/>
        <v>16265.248860391303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15.034719945344111</v>
      </c>
      <c r="P52" s="32">
        <f t="shared" si="32"/>
        <v>0.33328510947992585</v>
      </c>
      <c r="Q52" s="32"/>
      <c r="R52" s="35">
        <f t="shared" si="31"/>
        <v>1452248.7036806238</v>
      </c>
      <c r="S52" s="35">
        <f t="shared" si="31"/>
        <v>32193.008579994475</v>
      </c>
      <c r="U52" s="32">
        <f>R52/R50</f>
        <v>22.703669199594888</v>
      </c>
      <c r="V52" s="32">
        <f>S52/S50</f>
        <v>17.516286438616181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2303.7361937544101</v>
      </c>
      <c r="P53" s="32">
        <f t="shared" si="32"/>
        <v>12.357593009885134</v>
      </c>
      <c r="R53" s="35">
        <f t="shared" si="31"/>
        <v>5759340.484386025</v>
      </c>
      <c r="S53" s="35">
        <f t="shared" si="31"/>
        <v>30893.982524712836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3.8394197697725052</v>
      </c>
      <c r="V61" s="32">
        <f>MEDIAN(U61:U72)</f>
        <v>9.0739567311516183</v>
      </c>
      <c r="Y61" s="32">
        <f>V7</f>
        <v>1.505288334075072</v>
      </c>
      <c r="Z61" s="32">
        <f>MEDIAN(Y61:Y72)</f>
        <v>5.7639336969462711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3.2300287691202576</v>
      </c>
      <c r="Y62" s="32">
        <f>V11</f>
        <v>1.1288466113787263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9.491513583705407</v>
      </c>
      <c r="Y63" s="32">
        <f>V15</f>
        <v>8.9676392358488535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103.69920187086697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984.08777301270902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15.821988938827255</v>
      </c>
      <c r="Y66" s="32">
        <f>V27</f>
        <v>13.592817711814664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0.33415036928140751</v>
      </c>
      <c r="Y67" s="32">
        <f>V31</f>
        <v>2.3828778134916928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2.5805205724161597</v>
      </c>
      <c r="Y68" s="32">
        <f>V35</f>
        <v>2.67790988445251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6.9267538295355351</v>
      </c>
      <c r="Y69" s="32">
        <f>V39</f>
        <v>1.10398173985333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8.6563998785978278</v>
      </c>
      <c r="Y70" s="32">
        <f>V43</f>
        <v>2.1828826566534292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13.331414269034426</v>
      </c>
      <c r="Y71" s="32">
        <f>V47</f>
        <v>22.732474732200256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7747.6630575598238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26.171602995648456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2.1254688073862096</v>
      </c>
      <c r="Z76" s="32">
        <f>V20</f>
        <v>5.2252700333722215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1.1277291126036244</v>
      </c>
      <c r="Z77" s="32">
        <f>V24</f>
        <v>3.3274950127282801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2.7422138106825025</v>
      </c>
      <c r="Z78" s="32">
        <f>V28</f>
        <v>3.1573690738020295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0.74484740294129903</v>
      </c>
      <c r="Z79" s="32">
        <f>V32</f>
        <v>22.783980582524268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7.729063489780529</v>
      </c>
      <c r="Z80" s="32">
        <f>V36</f>
        <v>14.942602040816325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23.672967863894144</v>
      </c>
      <c r="Z81" s="32">
        <f>V40</f>
        <v>23.672967863894144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1482.6984502918481</v>
      </c>
      <c r="Z82" s="32">
        <f>V44</f>
        <v>12.077952321080803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1487.7968805576138</v>
      </c>
      <c r="Z83" s="32">
        <f>V48</f>
        <v>7.4197071670778421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22.703669199594888</v>
      </c>
      <c r="Z84" s="32">
        <f>V52</f>
        <v>17.516286438616181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8.5945205570004841</v>
      </c>
      <c r="X85" s="32">
        <f>MEDIAN(W85:W96)</f>
        <v>34.432506794530511</v>
      </c>
      <c r="AA85" s="32">
        <f>V9</f>
        <v>8.0282044484003841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78.566966152575063</v>
      </c>
      <c r="AA86" s="32">
        <f>V13</f>
        <v>40.209121093568967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104.06944093075589</v>
      </c>
      <c r="AA87" s="32">
        <f>V17</f>
        <v>42.929757046444138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174.28437289221338</v>
      </c>
      <c r="AA88" s="32">
        <f>V21</f>
        <v>83.952267950207272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37.654538917098748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2.1304358078468684</v>
      </c>
      <c r="AA91" s="32">
        <f>V33</f>
        <v>10.092994255796963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12.536658583924202</v>
      </c>
      <c r="AA92" s="32">
        <f>V37</f>
        <v>9.1992336528094576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31.210474671962277</v>
      </c>
      <c r="AA93" s="32">
        <f>V41</f>
        <v>3.5605190188505276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X141"/>
  <sheetViews>
    <sheetView topLeftCell="E61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4.0962597390559647</v>
      </c>
      <c r="P6" s="31">
        <v>1</v>
      </c>
      <c r="Q6" s="32"/>
      <c r="R6" s="33">
        <f>O6*$G6</f>
        <v>2953.4032718593508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4.0962597390559647</v>
      </c>
      <c r="AO6" s="32">
        <f>O7</f>
        <v>75.595699400583939</v>
      </c>
      <c r="AP6" s="32">
        <f>O8</f>
        <v>4604.0187974770633</v>
      </c>
      <c r="AQ6" s="32">
        <f>O9</f>
        <v>31.728856416384595</v>
      </c>
      <c r="AS6" s="32">
        <f>P6</f>
        <v>1</v>
      </c>
      <c r="AT6" s="32">
        <f>P7</f>
        <v>1.8088351765837412</v>
      </c>
      <c r="AU6" s="32">
        <f>P8</f>
        <v>1</v>
      </c>
      <c r="AV6" s="32">
        <f>P9</f>
        <v>1.8088351765837412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75.595699400583939</v>
      </c>
      <c r="P7" s="32">
        <f t="shared" si="0"/>
        <v>1.8088351765837412</v>
      </c>
      <c r="Q7" s="32"/>
      <c r="R7" s="35">
        <f t="shared" ref="R7:S7" si="4">O7*$G7</f>
        <v>11339.354910087592</v>
      </c>
      <c r="S7" s="35">
        <f t="shared" si="4"/>
        <v>271.32527648756115</v>
      </c>
      <c r="U7" s="32">
        <f>R7/R6</f>
        <v>3.8394197697725052</v>
      </c>
      <c r="V7" s="32">
        <f>S7/S6</f>
        <v>0.37631799790230397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1.4306765580733929</v>
      </c>
      <c r="AP7" s="32">
        <f>O12</f>
        <v>1</v>
      </c>
      <c r="AQ7" s="32">
        <f>O13</f>
        <v>8.0039227796510932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4.0962597390559647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4604.0187974770633</v>
      </c>
      <c r="P8" s="32">
        <v>1</v>
      </c>
      <c r="Q8" s="32"/>
      <c r="R8" s="35">
        <f>O8*$G8</f>
        <v>22881973.423461005</v>
      </c>
      <c r="S8" s="35">
        <f>P8*$G8</f>
        <v>4970</v>
      </c>
      <c r="U8" s="32">
        <f>R8/R6</f>
        <v>7747.6630575598238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3.2278481179064418</v>
      </c>
      <c r="AP8" s="32">
        <f>O16</f>
        <v>1</v>
      </c>
      <c r="AQ8" s="32">
        <f>O17</f>
        <v>10.927172663391421</v>
      </c>
      <c r="AS8" s="32">
        <f>P14</f>
        <v>1</v>
      </c>
      <c r="AT8" s="32">
        <f>P15</f>
        <v>3.0496903548863004</v>
      </c>
      <c r="AU8" s="32">
        <f>P16</f>
        <v>1</v>
      </c>
      <c r="AV8" s="32">
        <f>P17</f>
        <v>4.5075755519438472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31.728856416384595</v>
      </c>
      <c r="P9" s="32">
        <f t="shared" si="0"/>
        <v>1.8088351765837412</v>
      </c>
      <c r="Q9" s="32"/>
      <c r="R9" s="35">
        <f>O9*$G9</f>
        <v>25383.085133107677</v>
      </c>
      <c r="S9" s="35">
        <f>P9*$G9</f>
        <v>1447.0681412669928</v>
      </c>
      <c r="U9" s="32">
        <f>R9/R6</f>
        <v>8.5945205570004841</v>
      </c>
      <c r="V9" s="32">
        <f>S9/S6</f>
        <v>2.007029322145621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1.7585935207259533</v>
      </c>
      <c r="AO9" s="32">
        <f>O19</f>
        <v>229.10528827669427</v>
      </c>
      <c r="AP9" s="32">
        <f>O20</f>
        <v>1</v>
      </c>
      <c r="AQ9" s="32">
        <f>O21</f>
        <v>229.10528827669427</v>
      </c>
      <c r="AS9" s="32">
        <f>P18</f>
        <v>1</v>
      </c>
      <c r="AT9" s="32">
        <f>P19</f>
        <v>31.728856416384595</v>
      </c>
      <c r="AU9" s="32">
        <f>P20</f>
        <v>1</v>
      </c>
      <c r="AV9" s="32">
        <f>P21</f>
        <v>44.890567480354846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3.7368336378795313</v>
      </c>
      <c r="AO10" s="32">
        <f>O23</f>
        <v>11511.774134044743</v>
      </c>
      <c r="AP10" s="32">
        <f>O24</f>
        <v>1</v>
      </c>
      <c r="AQ10" s="32">
        <f>O25</f>
        <v>113.9740855918494</v>
      </c>
      <c r="AS10" s="32">
        <f>P22</f>
        <v>1.1711357695111924</v>
      </c>
      <c r="AT10" s="32">
        <f>P23</f>
        <v>821.19998835657123</v>
      </c>
      <c r="AU10" s="32">
        <f>P24</f>
        <v>1</v>
      </c>
      <c r="AV10" s="32">
        <f>P25</f>
        <v>18.01239430515994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1.4306765580733929</v>
      </c>
      <c r="P11" s="32">
        <v>1</v>
      </c>
      <c r="Q11" s="32"/>
      <c r="R11" s="35">
        <f t="shared" si="11"/>
        <v>263.24448668550428</v>
      </c>
      <c r="S11" s="35">
        <f t="shared" si="11"/>
        <v>184</v>
      </c>
      <c r="U11" s="32">
        <f>R11/R10</f>
        <v>0.80749842541565731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1.2994589024435004</v>
      </c>
      <c r="AO11" s="32">
        <f>O27</f>
        <v>75.595699400583939</v>
      </c>
      <c r="AP11" s="32">
        <f>O28</f>
        <v>1</v>
      </c>
      <c r="AQ11" s="32">
        <f>O29</f>
        <v>11.602792648909029</v>
      </c>
      <c r="AS11" s="32">
        <f>P26</f>
        <v>1.1285960131369557</v>
      </c>
      <c r="AT11" s="32">
        <f>P27</f>
        <v>56.40550198622811</v>
      </c>
      <c r="AU11" s="32">
        <f>P28</f>
        <v>1</v>
      </c>
      <c r="AV11" s="32">
        <f>P29</f>
        <v>3.5211682165513474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7.6471144068174945</v>
      </c>
      <c r="AO12" s="32">
        <f>O31</f>
        <v>4.6583091788752116</v>
      </c>
      <c r="AP12" s="32">
        <f>O32</f>
        <v>1</v>
      </c>
      <c r="AQ12" s="32">
        <f>O33</f>
        <v>8.3902184748776119</v>
      </c>
      <c r="AS12" s="32">
        <f>P30</f>
        <v>1</v>
      </c>
      <c r="AT12" s="32">
        <f>P31</f>
        <v>1.0859900449548403</v>
      </c>
      <c r="AU12" s="32">
        <f>P32</f>
        <v>1</v>
      </c>
      <c r="AV12" s="32">
        <f>P33</f>
        <v>1.2994589024435004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8.0039227796510932</v>
      </c>
      <c r="P13" s="32">
        <f t="shared" si="0"/>
        <v>4.0962597390559647</v>
      </c>
      <c r="Q13" s="32"/>
      <c r="R13" s="35">
        <f t="shared" si="11"/>
        <v>6403.1382237208745</v>
      </c>
      <c r="S13" s="35">
        <f t="shared" si="11"/>
        <v>3277.0077912447719</v>
      </c>
      <c r="U13" s="32">
        <f>R13/R10</f>
        <v>19.641528293622315</v>
      </c>
      <c r="V13" s="32">
        <f>S13/S10</f>
        <v>10.052171138787644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2.5825369560488767</v>
      </c>
      <c r="AO13" s="32">
        <f>O35</f>
        <v>16.534187213232787</v>
      </c>
      <c r="AP13" s="32">
        <f>O36</f>
        <v>1.3358176871393044</v>
      </c>
      <c r="AQ13" s="32">
        <f>O37</f>
        <v>31.728856416384595</v>
      </c>
      <c r="AS13" s="32">
        <f>P34</f>
        <v>1</v>
      </c>
      <c r="AT13" s="32">
        <f>P35</f>
        <v>1.6609640474436811</v>
      </c>
      <c r="AU13" s="32">
        <f>P36</f>
        <v>1</v>
      </c>
      <c r="AV13" s="32">
        <f>P37</f>
        <v>2.2537877759719236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3.137168659354725</v>
      </c>
      <c r="AP14" s="32">
        <f>O40</f>
        <v>1</v>
      </c>
      <c r="AQ14" s="32">
        <f>O41</f>
        <v>5.1594255792580856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3.2278481179064418</v>
      </c>
      <c r="P15" s="32">
        <f t="shared" si="0"/>
        <v>3.0496903548863004</v>
      </c>
      <c r="Q15" s="32"/>
      <c r="R15" s="35">
        <f t="shared" si="11"/>
        <v>797.27848512289108</v>
      </c>
      <c r="S15" s="35">
        <f t="shared" si="11"/>
        <v>753.27351765691617</v>
      </c>
      <c r="U15" s="32">
        <f>R15/R14</f>
        <v>2.3728526342943188</v>
      </c>
      <c r="V15" s="32">
        <f>S15/S14</f>
        <v>2.2418854692170123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75.595699400583939</v>
      </c>
      <c r="AO15" s="32">
        <f>O43</f>
        <v>2303.7361937544101</v>
      </c>
      <c r="AP15" s="32">
        <f>O44</f>
        <v>2303.7361937544101</v>
      </c>
      <c r="AQ15" s="32">
        <f>O45</f>
        <v>2303.7361937544101</v>
      </c>
      <c r="AS15" s="32">
        <f>P42</f>
        <v>1.3427730369196544</v>
      </c>
      <c r="AT15" s="32">
        <f>P43</f>
        <v>10.318851158516171</v>
      </c>
      <c r="AU15" s="32">
        <f>P44</f>
        <v>1</v>
      </c>
      <c r="AV15" s="32">
        <f>P45</f>
        <v>27.615023532073518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75.595699400583939</v>
      </c>
      <c r="AO16" s="32">
        <f>O47</f>
        <v>2303.7361937544101</v>
      </c>
      <c r="AP16" s="32">
        <f>O48</f>
        <v>2303.7361937544101</v>
      </c>
      <c r="AQ16" s="32">
        <f>O49</f>
        <v>2303.7361937544101</v>
      </c>
      <c r="AS16" s="32">
        <f>P46</f>
        <v>2.1933097419656695</v>
      </c>
      <c r="AT16" s="32">
        <f>P47</f>
        <v>113.9740855918494</v>
      </c>
      <c r="AU16" s="32">
        <f>P48</f>
        <v>1</v>
      </c>
      <c r="AV16" s="32">
        <f>P49</f>
        <v>574.49421163469287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10.927172663391421</v>
      </c>
      <c r="P17" s="32">
        <f t="shared" si="0"/>
        <v>4.5075755519438472</v>
      </c>
      <c r="Q17" s="32"/>
      <c r="R17" s="35">
        <f t="shared" si="11"/>
        <v>8741.7381307131363</v>
      </c>
      <c r="S17" s="35">
        <f t="shared" si="11"/>
        <v>3606.0604415550779</v>
      </c>
      <c r="U17" s="32">
        <f>R17/R14</f>
        <v>26.017077769979572</v>
      </c>
      <c r="V17" s="32">
        <f>S17/S14</f>
        <v>10.732322742723445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31.728856416384595</v>
      </c>
      <c r="AO17" s="32">
        <f>O51</f>
        <v>2303.7361937544101</v>
      </c>
      <c r="AP17" s="32">
        <f>O52</f>
        <v>15.034719945344111</v>
      </c>
      <c r="AQ17" s="32">
        <f>O53</f>
        <v>2303.7361937544101</v>
      </c>
      <c r="AS17" s="32">
        <f>P50</f>
        <v>1</v>
      </c>
      <c r="AT17" s="32">
        <f>P51</f>
        <v>27.615023532073518</v>
      </c>
      <c r="AU17" s="32">
        <f>P52</f>
        <v>1</v>
      </c>
      <c r="AV17" s="32">
        <f>P53</f>
        <v>12.357593009885134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1.7585935207259533</v>
      </c>
      <c r="P18" s="31">
        <v>1</v>
      </c>
      <c r="Q18" s="32"/>
      <c r="R18" s="33">
        <f t="shared" si="11"/>
        <v>1051.6389253941202</v>
      </c>
      <c r="S18" s="33">
        <f t="shared" si="11"/>
        <v>598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229.10528827669427</v>
      </c>
      <c r="P19" s="32">
        <f t="shared" si="0"/>
        <v>31.728856416384595</v>
      </c>
      <c r="Q19" s="32"/>
      <c r="R19" s="35">
        <f t="shared" si="11"/>
        <v>109054.11721970647</v>
      </c>
      <c r="S19" s="35">
        <f t="shared" si="11"/>
        <v>15102.935654199067</v>
      </c>
      <c r="U19" s="32">
        <f>R19/R18</f>
        <v>103.69920187086697</v>
      </c>
      <c r="V19" s="32">
        <f>S19/S18</f>
        <v>25.255745241135564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3.159685296964204</v>
      </c>
      <c r="AO19" s="32">
        <f t="shared" ref="AO19:AQ19" si="14">MEDIAN(AO6:AO17)</f>
        <v>75.595699400583939</v>
      </c>
      <c r="AP19" s="32">
        <f t="shared" si="14"/>
        <v>1</v>
      </c>
      <c r="AQ19" s="32">
        <f t="shared" si="14"/>
        <v>31.728856416384595</v>
      </c>
      <c r="AS19" s="32">
        <f>MEDIAN(AS6:AS17)</f>
        <v>1</v>
      </c>
      <c r="AT19" s="32">
        <f t="shared" ref="AT19:AV19" si="15">MEDIAN(AT6:AT17)</f>
        <v>6.6842707567012365</v>
      </c>
      <c r="AU19" s="32">
        <f t="shared" si="15"/>
        <v>1</v>
      </c>
      <c r="AV19" s="32">
        <f t="shared" si="15"/>
        <v>4.3019176454999055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8.501967532867047</v>
      </c>
      <c r="V20" s="32">
        <f>S20/S18</f>
        <v>14.951505016722408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28.55241716821644</v>
      </c>
      <c r="AO20" s="22">
        <f t="shared" ref="AO20:AQ20" si="17">_xlfn.STDEV.S(AO6:AO17)</f>
        <v>3288.4405793388464</v>
      </c>
      <c r="AP20" s="22">
        <f t="shared" si="17"/>
        <v>1498.6277226659677</v>
      </c>
      <c r="AQ20" s="22">
        <f t="shared" si="17"/>
        <v>1021.279580292875</v>
      </c>
      <c r="AS20" s="22">
        <f>_xlfn.STDEV.S(AS6:AS17)</f>
        <v>0.34462820844489828</v>
      </c>
      <c r="AT20" s="22">
        <f t="shared" ref="AT20:AV20" si="18">_xlfn.STDEV.S(AT6:AT17)</f>
        <v>232.94084521854253</v>
      </c>
      <c r="AU20" s="22">
        <f t="shared" si="18"/>
        <v>0</v>
      </c>
      <c r="AV20" s="22">
        <f t="shared" si="18"/>
        <v>163.20863536320667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229.10528827669427</v>
      </c>
      <c r="P21" s="32">
        <f t="shared" si="0"/>
        <v>44.890567480354846</v>
      </c>
      <c r="Q21" s="32"/>
      <c r="R21" s="35">
        <f t="shared" si="11"/>
        <v>183284.23062135541</v>
      </c>
      <c r="S21" s="35">
        <f t="shared" si="11"/>
        <v>35912.453984283879</v>
      </c>
      <c r="U21" s="32">
        <f>R21/R18</f>
        <v>174.28437289221338</v>
      </c>
      <c r="V21" s="32">
        <f>S21/S18</f>
        <v>60.054270876728893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28.55241716821644</v>
      </c>
      <c r="AO21" s="22">
        <f t="shared" ref="AO21:AQ21" si="19">STDEV(AO6:AO17)</f>
        <v>3288.4405793388464</v>
      </c>
      <c r="AP21" s="22">
        <f t="shared" si="19"/>
        <v>1498.6277226659677</v>
      </c>
      <c r="AQ21" s="22">
        <f t="shared" si="19"/>
        <v>1021.279580292875</v>
      </c>
      <c r="AS21" s="22">
        <f>STDEV(AS6:AS17)</f>
        <v>0.34462820844489828</v>
      </c>
      <c r="AT21" s="22">
        <f t="shared" ref="AT21:AV21" si="20">STDEV(AT6:AT17)</f>
        <v>232.94084521854253</v>
      </c>
      <c r="AU21" s="22">
        <f t="shared" si="20"/>
        <v>0</v>
      </c>
      <c r="AV21" s="22">
        <f t="shared" si="20"/>
        <v>163.20863536320667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3.7368336378795313</v>
      </c>
      <c r="P22" s="31">
        <f t="shared" si="0"/>
        <v>1.1711357695111924</v>
      </c>
      <c r="Q22" s="32"/>
      <c r="R22" s="33">
        <f t="shared" si="11"/>
        <v>2421.4681973459365</v>
      </c>
      <c r="S22" s="33">
        <f t="shared" si="11"/>
        <v>758.89597864325265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11511.774134044743</v>
      </c>
      <c r="P23" s="32">
        <f t="shared" si="0"/>
        <v>821.19998835657123</v>
      </c>
      <c r="Q23" s="32"/>
      <c r="R23" s="35">
        <f t="shared" si="11"/>
        <v>2382937.2457472617</v>
      </c>
      <c r="S23" s="35">
        <f t="shared" si="11"/>
        <v>169988.39758981025</v>
      </c>
      <c r="U23" s="32">
        <f>R23/R22</f>
        <v>984.08777301270902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4.1714361605373371</v>
      </c>
      <c r="V24" s="32">
        <f>S24/S22</f>
        <v>13.310124554960057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113.9740855918494</v>
      </c>
      <c r="P25" s="32">
        <f t="shared" si="0"/>
        <v>18.01239430515994</v>
      </c>
      <c r="Q25" s="32"/>
      <c r="R25" s="35">
        <f t="shared" si="11"/>
        <v>91179.268473479518</v>
      </c>
      <c r="S25" s="35">
        <f t="shared" si="11"/>
        <v>14409.915444127952</v>
      </c>
      <c r="U25" s="32">
        <f>R25/R22</f>
        <v>37.654538917098748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1.2994589024435004</v>
      </c>
      <c r="P26" s="31">
        <f t="shared" si="0"/>
        <v>1.1285960131369557</v>
      </c>
      <c r="Q26" s="32"/>
      <c r="R26" s="33">
        <f t="shared" ref="R26:S41" si="25">O26*$G26</f>
        <v>783.57371817343073</v>
      </c>
      <c r="S26" s="33">
        <f t="shared" si="25"/>
        <v>680.54339592158431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75.595699400583939</v>
      </c>
      <c r="P27" s="32">
        <f t="shared" si="0"/>
        <v>56.40550198622811</v>
      </c>
      <c r="Q27" s="32"/>
      <c r="R27" s="35">
        <f t="shared" si="25"/>
        <v>12397.694701695766</v>
      </c>
      <c r="S27" s="35">
        <f t="shared" si="25"/>
        <v>9250.5023257414105</v>
      </c>
      <c r="U27" s="32">
        <f>R27/R26</f>
        <v>15.821988938827255</v>
      </c>
      <c r="V27" s="32">
        <f>S27/S26</f>
        <v>13.592817711814664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10.968974329608185</v>
      </c>
      <c r="V28" s="32">
        <f>S28/S26</f>
        <v>12.629613411148817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11.602792648909029</v>
      </c>
      <c r="P29" s="32">
        <f t="shared" si="0"/>
        <v>3.5211682165513474</v>
      </c>
      <c r="Q29" s="32"/>
      <c r="R29" s="35">
        <f t="shared" si="25"/>
        <v>9282.2341191272226</v>
      </c>
      <c r="S29" s="35">
        <f t="shared" si="25"/>
        <v>2816.9345732410779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7.6471144068174945</v>
      </c>
      <c r="P30" s="31">
        <v>1</v>
      </c>
      <c r="Q30" s="32"/>
      <c r="R30" s="33">
        <f t="shared" si="25"/>
        <v>3150.6111356088077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4.6583091788752116</v>
      </c>
      <c r="P31" s="32">
        <f t="shared" si="0"/>
        <v>1.0859900449548403</v>
      </c>
      <c r="Q31" s="32"/>
      <c r="R31" s="35">
        <f t="shared" si="25"/>
        <v>1052.7778744257978</v>
      </c>
      <c r="S31" s="35">
        <f t="shared" si="25"/>
        <v>245.4337501597939</v>
      </c>
      <c r="U31" s="32">
        <f>R31/R30</f>
        <v>0.33415036928140751</v>
      </c>
      <c r="V31" s="32">
        <f>S31/S30</f>
        <v>0.59571298582474252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2.9794219584595307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8.3902184748776119</v>
      </c>
      <c r="P33" s="32">
        <f t="shared" si="0"/>
        <v>1.2994589024435004</v>
      </c>
      <c r="Q33" s="32"/>
      <c r="R33" s="35">
        <f t="shared" si="25"/>
        <v>6712.1747799020895</v>
      </c>
      <c r="S33" s="35">
        <f t="shared" si="25"/>
        <v>1039.5671219548003</v>
      </c>
      <c r="U33" s="32">
        <f>R33/R30</f>
        <v>2.1304358078468684</v>
      </c>
      <c r="V33" s="32">
        <f>S33/S30</f>
        <v>2.5232211697932048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2.5825369560488767</v>
      </c>
      <c r="P34" s="31">
        <v>1</v>
      </c>
      <c r="Q34" s="32"/>
      <c r="R34" s="33">
        <f t="shared" si="25"/>
        <v>2024.7089735423192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16.534187213232787</v>
      </c>
      <c r="P35" s="32">
        <f t="shared" si="0"/>
        <v>1.6609640474436811</v>
      </c>
      <c r="Q35" s="32"/>
      <c r="R35" s="35">
        <f t="shared" si="25"/>
        <v>5224.8031593815604</v>
      </c>
      <c r="S35" s="35">
        <f t="shared" si="25"/>
        <v>524.86463899220325</v>
      </c>
      <c r="U35" s="32">
        <f>R35/R34</f>
        <v>2.5805205724161597</v>
      </c>
      <c r="V35" s="32">
        <f>S35/S34</f>
        <v>0.66947020279617764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1.3358176871393044</v>
      </c>
      <c r="P36" s="32">
        <v>1</v>
      </c>
      <c r="Q36" s="32"/>
      <c r="R36" s="35">
        <f t="shared" si="25"/>
        <v>15649.104204836951</v>
      </c>
      <c r="S36" s="35">
        <f t="shared" si="25"/>
        <v>11715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31.728856416384595</v>
      </c>
      <c r="P37" s="32">
        <f t="shared" si="0"/>
        <v>2.2537877759719236</v>
      </c>
      <c r="Q37" s="32"/>
      <c r="R37" s="35">
        <f t="shared" si="25"/>
        <v>25383.085133107677</v>
      </c>
      <c r="S37" s="35">
        <f t="shared" si="25"/>
        <v>1803.0302207775389</v>
      </c>
      <c r="U37" s="32">
        <f>R37/R34</f>
        <v>12.536658583924202</v>
      </c>
      <c r="V37" s="32">
        <f>S37/S34</f>
        <v>2.29978344486931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3.137168659354725</v>
      </c>
      <c r="P39" s="32">
        <v>1</v>
      </c>
      <c r="Q39" s="32"/>
      <c r="R39" s="35">
        <f t="shared" si="25"/>
        <v>916.0532485315797</v>
      </c>
      <c r="S39" s="35">
        <f t="shared" si="25"/>
        <v>292</v>
      </c>
      <c r="U39" s="32">
        <f>R39/R38</f>
        <v>1.731669656959508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5.1594255792580856</v>
      </c>
      <c r="P41" s="32">
        <v>1</v>
      </c>
      <c r="Q41" s="32"/>
      <c r="R41" s="35">
        <f t="shared" si="25"/>
        <v>4127.5404634064689</v>
      </c>
      <c r="S41" s="35">
        <f t="shared" si="25"/>
        <v>800</v>
      </c>
      <c r="U41" s="32">
        <f>R41/R38</f>
        <v>7.8025339572901116</v>
      </c>
      <c r="V41" s="32">
        <f>S41/S38</f>
        <v>1.5122873345935728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75.595699400583939</v>
      </c>
      <c r="P42" s="31">
        <f>LOG10(1-$M$4)/LOG10(1-MAX($N$1,MIN($N$2,M42)))</f>
        <v>1.3427730369196544</v>
      </c>
      <c r="Q42" s="32"/>
      <c r="R42" s="33">
        <f t="shared" ref="R42:S53" si="31">O42*$G42</f>
        <v>188686.8657038575</v>
      </c>
      <c r="S42" s="33">
        <f t="shared" si="31"/>
        <v>3351.5615001514575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2303.7361937544101</v>
      </c>
      <c r="P43" s="32">
        <f t="shared" si="32"/>
        <v>10.318851158516171</v>
      </c>
      <c r="Q43" s="32"/>
      <c r="R43" s="35">
        <f t="shared" si="31"/>
        <v>1633348.9613718768</v>
      </c>
      <c r="S43" s="35">
        <f t="shared" si="31"/>
        <v>7316.0654713879658</v>
      </c>
      <c r="U43" s="32">
        <f>R43/R42</f>
        <v>8.6563998785978278</v>
      </c>
      <c r="V43" s="32">
        <f>S43/S42</f>
        <v>2.1828826566534292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2303.7361937544101</v>
      </c>
      <c r="P44" s="32">
        <v>1</v>
      </c>
      <c r="Q44" s="32"/>
      <c r="R44" s="35">
        <f t="shared" si="31"/>
        <v>279765723.36953557</v>
      </c>
      <c r="S44" s="35">
        <f t="shared" si="31"/>
        <v>121440</v>
      </c>
      <c r="U44" s="32">
        <f>R44/R42</f>
        <v>1482.6984502918481</v>
      </c>
      <c r="V44" s="32">
        <f>S44/S42</f>
        <v>36.233856963242985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2303.7361937544101</v>
      </c>
      <c r="P45" s="32">
        <f t="shared" si="32"/>
        <v>27.615023532073518</v>
      </c>
      <c r="Q45" s="32"/>
      <c r="R45" s="35">
        <f t="shared" si="31"/>
        <v>5759340.484386025</v>
      </c>
      <c r="S45" s="35">
        <f t="shared" si="31"/>
        <v>69037.5588301838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75.595699400583939</v>
      </c>
      <c r="P46" s="31">
        <f t="shared" si="32"/>
        <v>2.1933097419656695</v>
      </c>
      <c r="Q46" s="32"/>
      <c r="R46" s="33">
        <f t="shared" si="31"/>
        <v>125110.88250796642</v>
      </c>
      <c r="S46" s="33">
        <f t="shared" si="31"/>
        <v>3629.9276229531829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2303.7361937544101</v>
      </c>
      <c r="P47" s="32">
        <f t="shared" si="32"/>
        <v>113.9740855918494</v>
      </c>
      <c r="Q47" s="32"/>
      <c r="R47" s="35">
        <f t="shared" si="31"/>
        <v>1667905.004278193</v>
      </c>
      <c r="S47" s="35">
        <f t="shared" si="31"/>
        <v>82517.237968498972</v>
      </c>
      <c r="U47" s="32">
        <f>R47/R46</f>
        <v>13.331414269034426</v>
      </c>
      <c r="V47" s="32">
        <f>S47/S46</f>
        <v>22.732474732200256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2303.7361937544101</v>
      </c>
      <c r="P48" s="32">
        <v>1</v>
      </c>
      <c r="Q48" s="32"/>
      <c r="R48" s="35">
        <f t="shared" si="31"/>
        <v>186139580.71916258</v>
      </c>
      <c r="S48" s="35">
        <f t="shared" si="31"/>
        <v>80799</v>
      </c>
      <c r="U48" s="32">
        <f>R48/R46</f>
        <v>1487.7968805576138</v>
      </c>
      <c r="V48" s="32">
        <f>S48/S46</f>
        <v>22.259121501233885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2303.7361937544101</v>
      </c>
      <c r="P49" s="32">
        <f t="shared" si="32"/>
        <v>574.49421163469287</v>
      </c>
      <c r="Q49" s="32"/>
      <c r="R49" s="35">
        <f t="shared" si="31"/>
        <v>5759340.484386025</v>
      </c>
      <c r="S49" s="35">
        <f t="shared" si="31"/>
        <v>1436235.5290867321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31.728856416384595</v>
      </c>
      <c r="P50" s="31">
        <v>1</v>
      </c>
      <c r="Q50" s="32"/>
      <c r="R50" s="33">
        <f t="shared" si="31"/>
        <v>63965.374535431343</v>
      </c>
      <c r="S50" s="33">
        <f t="shared" si="31"/>
        <v>2016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2303.7361937544101</v>
      </c>
      <c r="P51" s="32">
        <f t="shared" si="32"/>
        <v>27.615023532073518</v>
      </c>
      <c r="Q51" s="32"/>
      <c r="R51" s="35">
        <f t="shared" si="31"/>
        <v>1356900.6181213476</v>
      </c>
      <c r="S51" s="35">
        <f t="shared" si="31"/>
        <v>16265.248860391303</v>
      </c>
      <c r="U51" s="32">
        <f>R51/R50</f>
        <v>21.213048903039578</v>
      </c>
      <c r="V51" s="32">
        <f>S51/S50</f>
        <v>8.0680797918607645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15.034719945344111</v>
      </c>
      <c r="P52" s="32">
        <v>1</v>
      </c>
      <c r="Q52" s="32"/>
      <c r="R52" s="35">
        <f t="shared" si="31"/>
        <v>1452248.7036806238</v>
      </c>
      <c r="S52" s="35">
        <f t="shared" si="31"/>
        <v>96593</v>
      </c>
      <c r="U52" s="32">
        <f>R52/R50</f>
        <v>22.703669199594888</v>
      </c>
      <c r="V52" s="32">
        <f>S52/S50</f>
        <v>47.913194444444443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2303.7361937544101</v>
      </c>
      <c r="P53" s="32">
        <f t="shared" si="32"/>
        <v>12.357593009885134</v>
      </c>
      <c r="R53" s="35">
        <f t="shared" si="31"/>
        <v>5759340.484386025</v>
      </c>
      <c r="S53" s="35">
        <f t="shared" si="31"/>
        <v>30893.982524712836</v>
      </c>
      <c r="U53" s="32">
        <f>R53/R50</f>
        <v>90.038407907638273</v>
      </c>
      <c r="V53" s="32">
        <f>S53/S50</f>
        <v>15.324396093607557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3.8394197697725052</v>
      </c>
      <c r="V61" s="32">
        <f>MEDIAN(U61:U72)</f>
        <v>6.2479098241851663</v>
      </c>
      <c r="Y61" s="32">
        <f>V7</f>
        <v>0.37631799790230397</v>
      </c>
      <c r="Z61" s="32">
        <f>MEDIAN(Y61:Y72)</f>
        <v>2.2123840629352207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0.80749842541565731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2.3728526342943188</v>
      </c>
      <c r="Y63" s="32">
        <f>V15</f>
        <v>2.2418854692170123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103.69920187086697</v>
      </c>
      <c r="Y64" s="32">
        <f>V19</f>
        <v>25.255745241135564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984.08777301270902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15.821988938827255</v>
      </c>
      <c r="Y66" s="32">
        <f>V27</f>
        <v>13.592817711814664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0.33415036928140751</v>
      </c>
      <c r="Y67" s="32">
        <f>V31</f>
        <v>0.59571298582474252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2.5805205724161597</v>
      </c>
      <c r="Y68" s="32">
        <f>V35</f>
        <v>0.66947020279617764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1.731669656959508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8.6563998785978278</v>
      </c>
      <c r="Y70" s="32">
        <f>V43</f>
        <v>2.1828826566534292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13.331414269034426</v>
      </c>
      <c r="Y71" s="32">
        <f>V47</f>
        <v>22.732474732200256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21.213048903039578</v>
      </c>
      <c r="Y72" s="32">
        <f>V51</f>
        <v>8.0680797918607645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7747.6630575598238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8.501967532867047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4.1714361605373371</v>
      </c>
      <c r="Z77" s="32">
        <f>V24</f>
        <v>13.310124554960057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10.968974329608185</v>
      </c>
      <c r="Z78" s="32">
        <f>V28</f>
        <v>12.629613411148817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2.9794219584595307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1482.6984502918481</v>
      </c>
      <c r="Z82" s="32">
        <f>V44</f>
        <v>36.233856963242985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1487.7968805576138</v>
      </c>
      <c r="Z83" s="32">
        <f>V48</f>
        <v>22.259121501233885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22.703669199594888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8.5945205570004841</v>
      </c>
      <c r="X85" s="32">
        <f>MEDIAN(W85:W96)</f>
        <v>22.829303031800944</v>
      </c>
      <c r="AA85" s="32">
        <f>V9</f>
        <v>2.007029322145621</v>
      </c>
      <c r="AB85" s="32">
        <f>MEDIAN(AA85:AA96)</f>
        <v>10.392246940755545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19.641528293622315</v>
      </c>
      <c r="AA86" s="32">
        <f>V13</f>
        <v>10.052171138787644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26.017077769979572</v>
      </c>
      <c r="AA87" s="32">
        <f>V17</f>
        <v>10.732322742723445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174.28437289221338</v>
      </c>
      <c r="AA88" s="32">
        <f>V21</f>
        <v>60.054270876728893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37.654538917098748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2.1304358078468684</v>
      </c>
      <c r="AA91" s="32">
        <f>V33</f>
        <v>2.5232211697932048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12.536658583924202</v>
      </c>
      <c r="AA92" s="32">
        <f>V37</f>
        <v>2.29978344486931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7.8025339572901116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90.038407907638273</v>
      </c>
      <c r="AA96" s="32">
        <f>V53</f>
        <v>15.324396093607557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AX141"/>
  <sheetViews>
    <sheetView topLeftCell="E63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4</v>
      </c>
      <c r="P6" s="31">
        <v>1</v>
      </c>
      <c r="Q6" s="32"/>
      <c r="R6" s="33">
        <f>O6*$G6</f>
        <v>2884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</v>
      </c>
      <c r="AO6" s="32">
        <f>O7</f>
        <v>76</v>
      </c>
      <c r="AP6" s="32">
        <f>O8</f>
        <v>4604</v>
      </c>
      <c r="AQ6" s="32">
        <f>O9</f>
        <v>32</v>
      </c>
      <c r="AS6" s="32">
        <f>P6</f>
        <v>1</v>
      </c>
      <c r="AT6" s="32">
        <f>P7</f>
        <v>2</v>
      </c>
      <c r="AU6" s="32">
        <f>P8</f>
        <v>1</v>
      </c>
      <c r="AV6" s="32">
        <f>P9</f>
        <v>2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76</v>
      </c>
      <c r="P7" s="32">
        <v>2</v>
      </c>
      <c r="Q7" s="32"/>
      <c r="R7" s="35">
        <f t="shared" ref="R7:S7" si="3">O7*$G7</f>
        <v>11400</v>
      </c>
      <c r="S7" s="35">
        <f t="shared" si="3"/>
        <v>300</v>
      </c>
      <c r="U7" s="32">
        <f>R7/R6</f>
        <v>3.9528432732316228</v>
      </c>
      <c r="V7" s="32">
        <f>S7/S6</f>
        <v>0.41608876560332869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</v>
      </c>
      <c r="AP7" s="32">
        <f>O12</f>
        <v>1</v>
      </c>
      <c r="AQ7" s="32">
        <f>O13</f>
        <v>8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4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4604</v>
      </c>
      <c r="P8" s="32">
        <v>1</v>
      </c>
      <c r="Q8" s="32"/>
      <c r="R8" s="35">
        <f>O8*$G8</f>
        <v>22881880</v>
      </c>
      <c r="S8" s="35">
        <f>P8*$G8</f>
        <v>4970</v>
      </c>
      <c r="U8" s="32">
        <f>R8/R6</f>
        <v>7934.0776699029129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3</v>
      </c>
      <c r="AP8" s="32">
        <f>O16</f>
        <v>1</v>
      </c>
      <c r="AQ8" s="32">
        <f>O17</f>
        <v>11</v>
      </c>
      <c r="AS8" s="32">
        <f>P14</f>
        <v>1</v>
      </c>
      <c r="AT8" s="32">
        <f>P15</f>
        <v>3</v>
      </c>
      <c r="AU8" s="32">
        <f>P16</f>
        <v>1</v>
      </c>
      <c r="AV8" s="32">
        <f>P17</f>
        <v>5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32</v>
      </c>
      <c r="P9" s="32">
        <v>2</v>
      </c>
      <c r="Q9" s="32"/>
      <c r="R9" s="35">
        <f>O9*$G9</f>
        <v>25600</v>
      </c>
      <c r="S9" s="35">
        <f>P9*$G9</f>
        <v>1600</v>
      </c>
      <c r="U9" s="32">
        <f>R9/R6</f>
        <v>8.8765603328710121</v>
      </c>
      <c r="V9" s="32">
        <f>S9/S6</f>
        <v>2.219140083217753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2</v>
      </c>
      <c r="AO9" s="32">
        <f>O19</f>
        <v>229</v>
      </c>
      <c r="AP9" s="32">
        <f>O20</f>
        <v>1</v>
      </c>
      <c r="AQ9" s="32">
        <f>O21</f>
        <v>229</v>
      </c>
      <c r="AS9" s="32">
        <f>P18</f>
        <v>1</v>
      </c>
      <c r="AT9" s="32">
        <f>P19</f>
        <v>32</v>
      </c>
      <c r="AU9" s="32">
        <f>P20</f>
        <v>1</v>
      </c>
      <c r="AV9" s="32">
        <f>P21</f>
        <v>45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4</v>
      </c>
      <c r="AO10" s="32">
        <f>O23</f>
        <v>11512</v>
      </c>
      <c r="AP10" s="32">
        <f>O24</f>
        <v>1</v>
      </c>
      <c r="AQ10" s="32">
        <f>O25</f>
        <v>114</v>
      </c>
      <c r="AS10" s="32">
        <f>P22</f>
        <v>1</v>
      </c>
      <c r="AT10" s="32">
        <f>P23</f>
        <v>821</v>
      </c>
      <c r="AU10" s="32">
        <f>P24</f>
        <v>1</v>
      </c>
      <c r="AV10" s="32">
        <f>P25</f>
        <v>18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1</v>
      </c>
      <c r="P11" s="32">
        <v>1</v>
      </c>
      <c r="Q11" s="32"/>
      <c r="R11" s="35">
        <f t="shared" si="10"/>
        <v>184</v>
      </c>
      <c r="S11" s="35">
        <f t="shared" si="10"/>
        <v>184</v>
      </c>
      <c r="U11" s="32">
        <f>R11/R10</f>
        <v>0.56441717791411039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</v>
      </c>
      <c r="AO11" s="32">
        <f>O27</f>
        <v>76</v>
      </c>
      <c r="AP11" s="32">
        <f>O28</f>
        <v>1</v>
      </c>
      <c r="AQ11" s="32">
        <f>O29</f>
        <v>12</v>
      </c>
      <c r="AS11" s="32">
        <f>P26</f>
        <v>1</v>
      </c>
      <c r="AT11" s="32">
        <f>P27</f>
        <v>56</v>
      </c>
      <c r="AU11" s="32">
        <f>P28</f>
        <v>1</v>
      </c>
      <c r="AV11" s="32">
        <f>P29</f>
        <v>4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8</v>
      </c>
      <c r="AO12" s="32">
        <f>O31</f>
        <v>5</v>
      </c>
      <c r="AP12" s="32">
        <f>O32</f>
        <v>1</v>
      </c>
      <c r="AQ12" s="32">
        <f>O33</f>
        <v>8</v>
      </c>
      <c r="AS12" s="32">
        <f>P30</f>
        <v>1</v>
      </c>
      <c r="AT12" s="32">
        <f>P31</f>
        <v>1</v>
      </c>
      <c r="AU12" s="32">
        <f>P32</f>
        <v>1</v>
      </c>
      <c r="AV12" s="32">
        <f>P33</f>
        <v>1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8</v>
      </c>
      <c r="P13" s="32">
        <v>4</v>
      </c>
      <c r="Q13" s="32"/>
      <c r="R13" s="35">
        <f t="shared" si="10"/>
        <v>6400</v>
      </c>
      <c r="S13" s="35">
        <f t="shared" si="10"/>
        <v>3200</v>
      </c>
      <c r="U13" s="32">
        <f>R13/R10</f>
        <v>19.631901840490798</v>
      </c>
      <c r="V13" s="32">
        <f>S13/S10</f>
        <v>9.8159509202453989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3</v>
      </c>
      <c r="AO13" s="32">
        <f>O35</f>
        <v>17</v>
      </c>
      <c r="AP13" s="32">
        <f>O36</f>
        <v>1</v>
      </c>
      <c r="AQ13" s="32">
        <f>O37</f>
        <v>32</v>
      </c>
      <c r="AS13" s="32">
        <f>P34</f>
        <v>1</v>
      </c>
      <c r="AT13" s="32">
        <f>P35</f>
        <v>2</v>
      </c>
      <c r="AU13" s="32">
        <f>P36</f>
        <v>1</v>
      </c>
      <c r="AV13" s="32">
        <f>P37</f>
        <v>2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3</v>
      </c>
      <c r="AP14" s="32">
        <f>O40</f>
        <v>1</v>
      </c>
      <c r="AQ14" s="32">
        <f>O41</f>
        <v>5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3</v>
      </c>
      <c r="P15" s="32">
        <v>3</v>
      </c>
      <c r="Q15" s="32"/>
      <c r="R15" s="35">
        <f t="shared" si="10"/>
        <v>741</v>
      </c>
      <c r="S15" s="35">
        <f t="shared" si="10"/>
        <v>741</v>
      </c>
      <c r="U15" s="32">
        <f>R15/R14</f>
        <v>2.2053571428571428</v>
      </c>
      <c r="V15" s="32">
        <f>S15/S14</f>
        <v>2.2053571428571428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76</v>
      </c>
      <c r="AO15" s="32">
        <f>O43</f>
        <v>2304</v>
      </c>
      <c r="AP15" s="32">
        <f>O44</f>
        <v>2304</v>
      </c>
      <c r="AQ15" s="32">
        <f>O45</f>
        <v>2304</v>
      </c>
      <c r="AS15" s="32">
        <f>P42</f>
        <v>1</v>
      </c>
      <c r="AT15" s="32">
        <f>P43</f>
        <v>10</v>
      </c>
      <c r="AU15" s="32">
        <f>P44</f>
        <v>1</v>
      </c>
      <c r="AV15" s="32">
        <f>P45</f>
        <v>28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76</v>
      </c>
      <c r="AO16" s="32">
        <f>O47</f>
        <v>2304</v>
      </c>
      <c r="AP16" s="32">
        <f>O48</f>
        <v>2304</v>
      </c>
      <c r="AQ16" s="32">
        <f>O49</f>
        <v>2304</v>
      </c>
      <c r="AS16" s="32">
        <f>P46</f>
        <v>2</v>
      </c>
      <c r="AT16" s="32">
        <f>P47</f>
        <v>114</v>
      </c>
      <c r="AU16" s="32">
        <f>P48</f>
        <v>1</v>
      </c>
      <c r="AV16" s="32">
        <f>P49</f>
        <v>574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11</v>
      </c>
      <c r="P17" s="32">
        <v>5</v>
      </c>
      <c r="Q17" s="32"/>
      <c r="R17" s="35">
        <f t="shared" si="10"/>
        <v>8800</v>
      </c>
      <c r="S17" s="35">
        <f t="shared" si="10"/>
        <v>4000</v>
      </c>
      <c r="U17" s="32">
        <f>R17/R14</f>
        <v>26.19047619047619</v>
      </c>
      <c r="V17" s="32">
        <f>S17/S14</f>
        <v>11.904761904761905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32</v>
      </c>
      <c r="AO17" s="32">
        <f>O51</f>
        <v>2304</v>
      </c>
      <c r="AP17" s="32">
        <f>O52</f>
        <v>15</v>
      </c>
      <c r="AQ17" s="32">
        <f>O53</f>
        <v>2304</v>
      </c>
      <c r="AS17" s="32">
        <f>P50</f>
        <v>1</v>
      </c>
      <c r="AT17" s="32">
        <f>P51</f>
        <v>28</v>
      </c>
      <c r="AU17" s="32">
        <f>P52</f>
        <v>1</v>
      </c>
      <c r="AV17" s="32">
        <f>P53</f>
        <v>12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2</v>
      </c>
      <c r="P18" s="31">
        <v>1</v>
      </c>
      <c r="Q18" s="32"/>
      <c r="R18" s="33">
        <f t="shared" si="10"/>
        <v>1196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229</v>
      </c>
      <c r="P19" s="32">
        <v>32</v>
      </c>
      <c r="Q19" s="32"/>
      <c r="R19" s="35">
        <f t="shared" si="10"/>
        <v>109004</v>
      </c>
      <c r="S19" s="35">
        <f t="shared" si="10"/>
        <v>15232</v>
      </c>
      <c r="U19" s="32">
        <f>R19/R18</f>
        <v>91.140468227424748</v>
      </c>
      <c r="V19" s="32">
        <f>S19/S18</f>
        <v>25.471571906354516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3.5</v>
      </c>
      <c r="AO19" s="32">
        <f t="shared" ref="AO19:AQ19" si="13">MEDIAN(AO6:AO17)</f>
        <v>76</v>
      </c>
      <c r="AP19" s="32">
        <f t="shared" si="13"/>
        <v>1</v>
      </c>
      <c r="AQ19" s="32">
        <f t="shared" si="13"/>
        <v>32</v>
      </c>
      <c r="AS19" s="32">
        <f>MEDIAN(AS6:AS17)</f>
        <v>1</v>
      </c>
      <c r="AT19" s="32">
        <f t="shared" ref="AT19:AV19" si="14">MEDIAN(AT6:AT17)</f>
        <v>6.5</v>
      </c>
      <c r="AU19" s="32">
        <f t="shared" si="14"/>
        <v>1</v>
      </c>
      <c r="AV19" s="32">
        <f t="shared" si="14"/>
        <v>4.5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7.4757525083612038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28.681506025290719</v>
      </c>
      <c r="AO20" s="22">
        <f t="shared" ref="AO20:AQ20" si="16">_xlfn.STDEV.S(AO6:AO17)</f>
        <v>3288.4889456184196</v>
      </c>
      <c r="AP20" s="22">
        <f t="shared" si="16"/>
        <v>1498.6896979048267</v>
      </c>
      <c r="AQ20" s="22">
        <f t="shared" si="16"/>
        <v>1021.3777200280497</v>
      </c>
      <c r="AS20" s="22">
        <f>_xlfn.STDEV.S(AS6:AS17)</f>
        <v>0.28867513459481275</v>
      </c>
      <c r="AT20" s="22">
        <f t="shared" ref="AT20:AV20" si="17">_xlfn.STDEV.S(AT6:AT17)</f>
        <v>232.87028187774021</v>
      </c>
      <c r="AU20" s="22">
        <f t="shared" si="17"/>
        <v>0</v>
      </c>
      <c r="AV20" s="22">
        <f t="shared" si="17"/>
        <v>163.05381153025971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229</v>
      </c>
      <c r="P21" s="32">
        <v>45</v>
      </c>
      <c r="Q21" s="32"/>
      <c r="R21" s="35">
        <f t="shared" si="10"/>
        <v>183200</v>
      </c>
      <c r="S21" s="35">
        <f t="shared" si="10"/>
        <v>36000</v>
      </c>
      <c r="U21" s="32">
        <f>R21/R18</f>
        <v>153.1772575250836</v>
      </c>
      <c r="V21" s="32">
        <f>S21/S18</f>
        <v>60.200668896321069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28.681506025290719</v>
      </c>
      <c r="AO21" s="22">
        <f t="shared" ref="AO21:AQ21" si="18">STDEV(AO6:AO17)</f>
        <v>3288.4889456184196</v>
      </c>
      <c r="AP21" s="22">
        <f t="shared" si="18"/>
        <v>1498.6896979048267</v>
      </c>
      <c r="AQ21" s="22">
        <f t="shared" si="18"/>
        <v>1021.3777200280497</v>
      </c>
      <c r="AS21" s="22">
        <f>STDEV(AS6:AS17)</f>
        <v>0.28867513459481275</v>
      </c>
      <c r="AT21" s="22">
        <f t="shared" ref="AT21:AV21" si="19">STDEV(AT6:AT17)</f>
        <v>232.87028187774021</v>
      </c>
      <c r="AU21" s="22">
        <f t="shared" si="19"/>
        <v>0</v>
      </c>
      <c r="AV21" s="22">
        <f t="shared" si="19"/>
        <v>163.05381153025971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4</v>
      </c>
      <c r="P22" s="31">
        <v>1</v>
      </c>
      <c r="Q22" s="32"/>
      <c r="R22" s="33">
        <f t="shared" si="10"/>
        <v>2592</v>
      </c>
      <c r="S22" s="33">
        <f t="shared" si="10"/>
        <v>648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11512</v>
      </c>
      <c r="P23" s="32">
        <v>821</v>
      </c>
      <c r="Q23" s="32"/>
      <c r="R23" s="35">
        <f t="shared" si="10"/>
        <v>2382984</v>
      </c>
      <c r="S23" s="35">
        <f t="shared" si="10"/>
        <v>169947</v>
      </c>
      <c r="U23" s="32">
        <f>R23/R22</f>
        <v>919.36111111111109</v>
      </c>
      <c r="V23" s="32">
        <f>S23/S22</f>
        <v>262.26388888888891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3.8969907407407409</v>
      </c>
      <c r="V24" s="32">
        <f>S24/S22</f>
        <v>15.587962962962964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114</v>
      </c>
      <c r="P25" s="32">
        <v>18</v>
      </c>
      <c r="Q25" s="32"/>
      <c r="R25" s="35">
        <f t="shared" si="10"/>
        <v>91200</v>
      </c>
      <c r="S25" s="35">
        <f t="shared" si="10"/>
        <v>14400</v>
      </c>
      <c r="U25" s="32">
        <f>R25/R22</f>
        <v>35.185185185185183</v>
      </c>
      <c r="V25" s="32">
        <f>S25/S22</f>
        <v>22.222222222222221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1</v>
      </c>
      <c r="P26" s="31">
        <v>1</v>
      </c>
      <c r="Q26" s="32"/>
      <c r="R26" s="33">
        <f t="shared" ref="R26:S41" si="24">O26*$G26</f>
        <v>603</v>
      </c>
      <c r="S26" s="33">
        <f t="shared" si="24"/>
        <v>603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76</v>
      </c>
      <c r="P27" s="32">
        <v>56</v>
      </c>
      <c r="Q27" s="32"/>
      <c r="R27" s="35">
        <f t="shared" si="24"/>
        <v>12464</v>
      </c>
      <c r="S27" s="35">
        <f t="shared" si="24"/>
        <v>9184</v>
      </c>
      <c r="U27" s="32">
        <f>R27/R26</f>
        <v>20.669983416252073</v>
      </c>
      <c r="V27" s="32">
        <f>S27/S26</f>
        <v>15.230514096185738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14.253731343283581</v>
      </c>
      <c r="V28" s="32">
        <f>S28/S26</f>
        <v>14.253731343283581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12</v>
      </c>
      <c r="P29" s="32">
        <v>4</v>
      </c>
      <c r="Q29" s="32"/>
      <c r="R29" s="35">
        <f t="shared" si="24"/>
        <v>9600</v>
      </c>
      <c r="S29" s="35">
        <f t="shared" si="24"/>
        <v>3200</v>
      </c>
      <c r="U29" s="32">
        <f>R29/R26</f>
        <v>15.920398009950249</v>
      </c>
      <c r="V29" s="32">
        <f>S29/S26</f>
        <v>5.3067993366500827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8</v>
      </c>
      <c r="P30" s="31">
        <v>1</v>
      </c>
      <c r="Q30" s="32"/>
      <c r="R30" s="33">
        <f t="shared" si="24"/>
        <v>3296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5</v>
      </c>
      <c r="P31" s="32">
        <v>1</v>
      </c>
      <c r="Q31" s="32"/>
      <c r="R31" s="35">
        <f t="shared" si="24"/>
        <v>1130</v>
      </c>
      <c r="S31" s="35">
        <f t="shared" si="24"/>
        <v>226</v>
      </c>
      <c r="U31" s="32">
        <f>R31/R30</f>
        <v>0.3428398058252427</v>
      </c>
      <c r="V31" s="32">
        <f>S31/S30</f>
        <v>0.54854368932038833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2.847997572815534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8</v>
      </c>
      <c r="P33" s="32">
        <v>1</v>
      </c>
      <c r="Q33" s="32"/>
      <c r="R33" s="35">
        <f t="shared" si="24"/>
        <v>6400</v>
      </c>
      <c r="S33" s="35">
        <f t="shared" si="24"/>
        <v>800</v>
      </c>
      <c r="U33" s="32">
        <f>R33/R30</f>
        <v>1.941747572815534</v>
      </c>
      <c r="V33" s="32">
        <f>S33/S30</f>
        <v>1.941747572815534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3</v>
      </c>
      <c r="P34" s="31">
        <v>1</v>
      </c>
      <c r="Q34" s="32"/>
      <c r="R34" s="33">
        <f t="shared" si="24"/>
        <v>2352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17</v>
      </c>
      <c r="P35" s="32">
        <v>2</v>
      </c>
      <c r="Q35" s="32"/>
      <c r="R35" s="35">
        <f t="shared" si="24"/>
        <v>5372</v>
      </c>
      <c r="S35" s="35">
        <f t="shared" si="24"/>
        <v>632</v>
      </c>
      <c r="U35" s="32">
        <f>R35/R34</f>
        <v>2.2840136054421767</v>
      </c>
      <c r="V35" s="32">
        <f>S35/S34</f>
        <v>0.80612244897959184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1</v>
      </c>
      <c r="P36" s="32">
        <v>1</v>
      </c>
      <c r="Q36" s="32"/>
      <c r="R36" s="35">
        <f t="shared" si="24"/>
        <v>11715</v>
      </c>
      <c r="S36" s="35">
        <f t="shared" si="24"/>
        <v>11715</v>
      </c>
      <c r="U36" s="32">
        <f>R36/R34</f>
        <v>4.9808673469387754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32</v>
      </c>
      <c r="P37" s="32">
        <v>2</v>
      </c>
      <c r="Q37" s="32"/>
      <c r="R37" s="35">
        <f t="shared" si="24"/>
        <v>25600</v>
      </c>
      <c r="S37" s="35">
        <f t="shared" si="24"/>
        <v>1600</v>
      </c>
      <c r="U37" s="32">
        <f>R37/R34</f>
        <v>10.884353741496598</v>
      </c>
      <c r="V37" s="32">
        <f>S37/S34</f>
        <v>2.0408163265306123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3</v>
      </c>
      <c r="P39" s="32">
        <v>1</v>
      </c>
      <c r="Q39" s="32"/>
      <c r="R39" s="35">
        <f t="shared" si="24"/>
        <v>876</v>
      </c>
      <c r="S39" s="35">
        <f t="shared" si="24"/>
        <v>292</v>
      </c>
      <c r="U39" s="32">
        <f>R39/R38</f>
        <v>1.6559546313799622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5</v>
      </c>
      <c r="P41" s="32">
        <v>1</v>
      </c>
      <c r="Q41" s="32"/>
      <c r="R41" s="35">
        <f t="shared" si="24"/>
        <v>4000</v>
      </c>
      <c r="S41" s="35">
        <f t="shared" si="24"/>
        <v>800</v>
      </c>
      <c r="U41" s="32">
        <f>R41/R38</f>
        <v>7.5614366729678641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76</v>
      </c>
      <c r="P42" s="31">
        <v>1</v>
      </c>
      <c r="Q42" s="32"/>
      <c r="R42" s="33">
        <f t="shared" ref="R42:S53" si="30">O42*$G42</f>
        <v>189696</v>
      </c>
      <c r="S42" s="33">
        <f t="shared" si="30"/>
        <v>2496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2304</v>
      </c>
      <c r="P43" s="32">
        <v>10</v>
      </c>
      <c r="Q43" s="32"/>
      <c r="R43" s="35">
        <f t="shared" si="30"/>
        <v>1633536</v>
      </c>
      <c r="S43" s="35">
        <f t="shared" si="30"/>
        <v>7090</v>
      </c>
      <c r="U43" s="32">
        <f>R43/R42</f>
        <v>8.6113360323886639</v>
      </c>
      <c r="V43" s="32">
        <f>S43/S42</f>
        <v>2.8405448717948718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2304</v>
      </c>
      <c r="P44" s="32">
        <v>1</v>
      </c>
      <c r="Q44" s="32"/>
      <c r="R44" s="35">
        <f t="shared" si="30"/>
        <v>279797760</v>
      </c>
      <c r="S44" s="35">
        <f t="shared" si="30"/>
        <v>121440</v>
      </c>
      <c r="U44" s="32">
        <f>R44/R42</f>
        <v>1474.9797570850203</v>
      </c>
      <c r="V44" s="32">
        <f>S44/S42</f>
        <v>48.653846153846153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2304</v>
      </c>
      <c r="P45" s="32">
        <v>28</v>
      </c>
      <c r="Q45" s="32"/>
      <c r="R45" s="35">
        <f t="shared" si="30"/>
        <v>5760000</v>
      </c>
      <c r="S45" s="35">
        <f t="shared" si="30"/>
        <v>70000</v>
      </c>
      <c r="U45" s="32">
        <f>R45/R42</f>
        <v>30.364372469635626</v>
      </c>
      <c r="V45" s="32">
        <f>S45/S42</f>
        <v>28.044871794871796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76</v>
      </c>
      <c r="P46" s="31">
        <v>2</v>
      </c>
      <c r="Q46" s="32"/>
      <c r="R46" s="33">
        <f t="shared" si="30"/>
        <v>125780</v>
      </c>
      <c r="S46" s="33">
        <f t="shared" si="30"/>
        <v>3310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2304</v>
      </c>
      <c r="P47" s="32">
        <v>114</v>
      </c>
      <c r="Q47" s="32"/>
      <c r="R47" s="35">
        <f t="shared" si="30"/>
        <v>1668096</v>
      </c>
      <c r="S47" s="35">
        <f t="shared" si="30"/>
        <v>82536</v>
      </c>
      <c r="U47" s="32">
        <f>R47/R46</f>
        <v>13.262013038638893</v>
      </c>
      <c r="V47" s="32">
        <f>S47/S46</f>
        <v>24.935347432024169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2304</v>
      </c>
      <c r="P48" s="32">
        <v>1</v>
      </c>
      <c r="Q48" s="32"/>
      <c r="R48" s="35">
        <f t="shared" si="30"/>
        <v>186160896</v>
      </c>
      <c r="S48" s="35">
        <f t="shared" si="30"/>
        <v>80799</v>
      </c>
      <c r="U48" s="32">
        <f>R48/R46</f>
        <v>1480.0516457306408</v>
      </c>
      <c r="V48" s="32">
        <f>S48/S46</f>
        <v>24.410574018126887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2304</v>
      </c>
      <c r="P49" s="32">
        <v>574</v>
      </c>
      <c r="Q49" s="32"/>
      <c r="R49" s="35">
        <f t="shared" si="30"/>
        <v>5760000</v>
      </c>
      <c r="S49" s="35">
        <f t="shared" si="30"/>
        <v>1435000</v>
      </c>
      <c r="U49" s="32">
        <f>R49/R46</f>
        <v>45.794243917951981</v>
      </c>
      <c r="V49" s="32">
        <f>S49/S46</f>
        <v>433.53474320241691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32</v>
      </c>
      <c r="P50" s="31">
        <v>1</v>
      </c>
      <c r="Q50" s="32"/>
      <c r="R50" s="33">
        <f t="shared" si="30"/>
        <v>64512</v>
      </c>
      <c r="S50" s="33">
        <f t="shared" si="30"/>
        <v>2016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2304</v>
      </c>
      <c r="P51" s="32">
        <v>28</v>
      </c>
      <c r="Q51" s="32"/>
      <c r="R51" s="35">
        <f t="shared" si="30"/>
        <v>1357056</v>
      </c>
      <c r="S51" s="35">
        <f t="shared" si="30"/>
        <v>16492</v>
      </c>
      <c r="U51" s="32">
        <f>R51/R50</f>
        <v>21.035714285714285</v>
      </c>
      <c r="V51" s="32">
        <f>S51/S50</f>
        <v>8.1805555555555554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15</v>
      </c>
      <c r="P52" s="32">
        <v>1</v>
      </c>
      <c r="Q52" s="32"/>
      <c r="R52" s="35">
        <f t="shared" si="30"/>
        <v>1448895</v>
      </c>
      <c r="S52" s="35">
        <f t="shared" si="30"/>
        <v>96593</v>
      </c>
      <c r="U52" s="32">
        <f>R52/R50</f>
        <v>22.459309895833332</v>
      </c>
      <c r="V52" s="32">
        <f>S52/S50</f>
        <v>47.913194444444443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2304</v>
      </c>
      <c r="P53" s="32">
        <v>12</v>
      </c>
      <c r="R53" s="35">
        <f t="shared" si="30"/>
        <v>5760000</v>
      </c>
      <c r="S53" s="35">
        <f t="shared" si="30"/>
        <v>30000</v>
      </c>
      <c r="U53" s="32">
        <f>R53/R50</f>
        <v>89.285714285714292</v>
      </c>
      <c r="V53" s="32">
        <f>S53/S50</f>
        <v>14.880952380952381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3.9528432732316228</v>
      </c>
      <c r="V61" s="32">
        <f>MEDIAN(U61:U72)</f>
        <v>6.2820896528101429</v>
      </c>
      <c r="Y61" s="32">
        <f>V7</f>
        <v>0.41608876560332869</v>
      </c>
      <c r="Z61" s="32">
        <f>MEDIAN(Y61:Y72)</f>
        <v>2.5229510073260073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0.56441717791411039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2.2053571428571428</v>
      </c>
      <c r="Y63" s="32">
        <f>V15</f>
        <v>2.2053571428571428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91.140468227424748</v>
      </c>
      <c r="Y64" s="32">
        <f>V19</f>
        <v>25.471571906354516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919.36111111111109</v>
      </c>
      <c r="Y65" s="32">
        <f>V23</f>
        <v>262.26388888888891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20.669983416252073</v>
      </c>
      <c r="Y66" s="32">
        <f>V27</f>
        <v>15.230514096185738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0.3428398058252427</v>
      </c>
      <c r="Y67" s="32">
        <f>V31</f>
        <v>0.54854368932038833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2.2840136054421767</v>
      </c>
      <c r="Y68" s="32">
        <f>V35</f>
        <v>0.80612244897959184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1.6559546313799622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8.6113360323886639</v>
      </c>
      <c r="Y70" s="32">
        <f>V43</f>
        <v>2.8405448717948718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13.262013038638893</v>
      </c>
      <c r="Y71" s="32">
        <f>V47</f>
        <v>24.935347432024169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21.035714285714285</v>
      </c>
      <c r="Y72" s="32">
        <f>V51</f>
        <v>8.1805555555555554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7934.0776699029129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7.4757525083612038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3.8969907407407409</v>
      </c>
      <c r="Z77" s="32">
        <f>V24</f>
        <v>15.587962962962964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14.253731343283581</v>
      </c>
      <c r="Z78" s="32">
        <f>V28</f>
        <v>14.253731343283581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2.847997572815534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4.9808673469387754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1474.9797570850203</v>
      </c>
      <c r="Z82" s="32">
        <f>V44</f>
        <v>48.653846153846153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1480.0516457306408</v>
      </c>
      <c r="Z83" s="32">
        <f>V48</f>
        <v>24.410574018126887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22.459309895833332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8.8765603328710121</v>
      </c>
      <c r="X85" s="32">
        <f>MEDIAN(W85:W96)</f>
        <v>22.911189015483494</v>
      </c>
      <c r="AA85" s="32">
        <f>V9</f>
        <v>2.219140083217753</v>
      </c>
      <c r="AB85" s="32">
        <f>MEDIAN(AA85:AA96)</f>
        <v>10.860356412503652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19.631901840490798</v>
      </c>
      <c r="AA86" s="32">
        <f>V13</f>
        <v>9.8159509202453989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26.19047619047619</v>
      </c>
      <c r="AA87" s="32">
        <f>V17</f>
        <v>11.904761904761905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153.1772575250836</v>
      </c>
      <c r="AA88" s="32">
        <f>V21</f>
        <v>60.200668896321069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35.185185185185183</v>
      </c>
      <c r="AA89" s="32">
        <f>V25</f>
        <v>22.222222222222221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15.920398009950249</v>
      </c>
      <c r="AA90" s="32">
        <f>V29</f>
        <v>5.3067993366500827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1.941747572815534</v>
      </c>
      <c r="AA91" s="32">
        <f>V33</f>
        <v>1.941747572815534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10.884353741496598</v>
      </c>
      <c r="AA92" s="32">
        <f>V37</f>
        <v>2.0408163265306123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7.5614366729678641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30.364372469635626</v>
      </c>
      <c r="AA94" s="32">
        <f>V45</f>
        <v>28.044871794871796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45.794243917951981</v>
      </c>
      <c r="AA95" s="32">
        <f>V49</f>
        <v>433.53474320241691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89.285714285714292</v>
      </c>
      <c r="AA96" s="32">
        <f>V53</f>
        <v>14.880952380952381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X141"/>
  <sheetViews>
    <sheetView topLeftCell="H58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8.1925194781119277</v>
      </c>
      <c r="P6" s="31">
        <f t="shared" si="0"/>
        <v>0.4999945716493357</v>
      </c>
      <c r="Q6" s="32"/>
      <c r="R6" s="33">
        <f>O6*$G6</f>
        <v>5906.8065437186997</v>
      </c>
      <c r="S6" s="33">
        <f>P6*$G6</f>
        <v>360.49608615917106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8.1925194781119277</v>
      </c>
      <c r="AO6" s="32">
        <f>O7</f>
        <v>151.19139880116785</v>
      </c>
      <c r="AP6" s="32">
        <f>O8</f>
        <v>9208.0375949541249</v>
      </c>
      <c r="AQ6" s="32">
        <f>O9</f>
        <v>63.457712832769175</v>
      </c>
      <c r="AS6" s="32">
        <f>P6</f>
        <v>0.4999945716493357</v>
      </c>
      <c r="AT6" s="32">
        <f>P7</f>
        <v>3.6176703531674814</v>
      </c>
      <c r="AU6" s="32">
        <f>P8</f>
        <v>0.4999945716493357</v>
      </c>
      <c r="AV6" s="32">
        <f>P9</f>
        <v>3.6176703531674814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151.19139880116785</v>
      </c>
      <c r="P7" s="32">
        <f t="shared" si="0"/>
        <v>3.6176703531674814</v>
      </c>
      <c r="Q7" s="32"/>
      <c r="R7" s="35">
        <f t="shared" ref="R7:S7" si="4">O7*$G7</f>
        <v>22678.709820175176</v>
      </c>
      <c r="S7" s="35">
        <f t="shared" si="4"/>
        <v>542.6505529751222</v>
      </c>
      <c r="U7" s="32">
        <f>R7/R6</f>
        <v>3.8394197697725052</v>
      </c>
      <c r="V7" s="32">
        <f>S7/S6</f>
        <v>1.505288334075072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0.4999945716493357</v>
      </c>
      <c r="AO7" s="32">
        <f>O11</f>
        <v>2.8613531161467853</v>
      </c>
      <c r="AP7" s="32">
        <f>O12</f>
        <v>0.4999945716493357</v>
      </c>
      <c r="AQ7" s="32">
        <f>O13</f>
        <v>16.007845559302183</v>
      </c>
      <c r="AS7" s="32">
        <f>P10</f>
        <v>0.4999945716493357</v>
      </c>
      <c r="AT7" s="32">
        <f>P11</f>
        <v>1</v>
      </c>
      <c r="AU7" s="32">
        <f>P12</f>
        <v>0.4999945716493357</v>
      </c>
      <c r="AV7" s="32">
        <f>P13</f>
        <v>8.1925194781119277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9208.0375949541249</v>
      </c>
      <c r="P8" s="32">
        <f t="shared" si="0"/>
        <v>0.4999945716493357</v>
      </c>
      <c r="Q8" s="32"/>
      <c r="R8" s="35">
        <f>O8*$G8</f>
        <v>45763946.846922003</v>
      </c>
      <c r="S8" s="35">
        <f>P8*$G8</f>
        <v>2484.9730210971984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0.4999945716493357</v>
      </c>
      <c r="AO8" s="32">
        <f>O15</f>
        <v>6.4556962358128818</v>
      </c>
      <c r="AP8" s="32">
        <f>O16</f>
        <v>0.58859191006779144</v>
      </c>
      <c r="AQ8" s="32">
        <f>O17</f>
        <v>21.854345326782838</v>
      </c>
      <c r="AS8" s="32">
        <f>P14</f>
        <v>0.4999945716493357</v>
      </c>
      <c r="AT8" s="32">
        <f>P15</f>
        <v>6.0993807097725989</v>
      </c>
      <c r="AU8" s="32">
        <f>P16</f>
        <v>0.4999945716493357</v>
      </c>
      <c r="AV8" s="32">
        <f>P17</f>
        <v>9.0151511038876926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63.457712832769175</v>
      </c>
      <c r="P9" s="32">
        <f t="shared" si="0"/>
        <v>3.6176703531674814</v>
      </c>
      <c r="Q9" s="32"/>
      <c r="R9" s="35">
        <f>O9*$G9</f>
        <v>50766.17026621534</v>
      </c>
      <c r="S9" s="35">
        <f>P9*$G9</f>
        <v>2894.1362825339852</v>
      </c>
      <c r="U9" s="32">
        <f>R9/R6</f>
        <v>8.5945205570004841</v>
      </c>
      <c r="V9" s="32">
        <f>S9/S6</f>
        <v>8.0282044484003841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3.5171870414519062</v>
      </c>
      <c r="AO9" s="32">
        <f>O19</f>
        <v>458.21057655338842</v>
      </c>
      <c r="AP9" s="32">
        <f>O20</f>
        <v>0.4999945716493357</v>
      </c>
      <c r="AQ9" s="32">
        <f>O21</f>
        <v>458.21057655338842</v>
      </c>
      <c r="AS9" s="32">
        <f>P18</f>
        <v>1.4306765580733931</v>
      </c>
      <c r="AT9" s="32">
        <f>P19</f>
        <v>63.457712832769175</v>
      </c>
      <c r="AU9" s="32">
        <f>P20</f>
        <v>0.4999945716493357</v>
      </c>
      <c r="AV9" s="32">
        <f>P21</f>
        <v>89.781134960709664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f t="shared" si="0"/>
        <v>0.4999945716493357</v>
      </c>
      <c r="P10" s="31">
        <f t="shared" si="0"/>
        <v>0.4999945716493357</v>
      </c>
      <c r="Q10" s="32"/>
      <c r="R10" s="33">
        <f t="shared" ref="R10:S25" si="11">O10*$G10</f>
        <v>162.99823035768344</v>
      </c>
      <c r="S10" s="33">
        <f t="shared" si="11"/>
        <v>162.99823035768344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7.4736672757590608</v>
      </c>
      <c r="AO10" s="32">
        <f>O23</f>
        <v>23023.548268089482</v>
      </c>
      <c r="AP10" s="32">
        <f>O24</f>
        <v>0.54069105660644101</v>
      </c>
      <c r="AQ10" s="32">
        <f>O25</f>
        <v>227.94817118369875</v>
      </c>
      <c r="AS10" s="32">
        <f>P22</f>
        <v>2.3422715390223843</v>
      </c>
      <c r="AT10" s="32">
        <f>P23</f>
        <v>1642.399976713142</v>
      </c>
      <c r="AU10" s="32">
        <f>P24</f>
        <v>0.4999945716493357</v>
      </c>
      <c r="AV10" s="32">
        <f>P25</f>
        <v>36.024788610319874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2.8613531161467853</v>
      </c>
      <c r="P11" s="32">
        <f t="shared" si="0"/>
        <v>1</v>
      </c>
      <c r="Q11" s="32"/>
      <c r="R11" s="35">
        <f t="shared" si="11"/>
        <v>526.48897337100846</v>
      </c>
      <c r="S11" s="35">
        <f t="shared" si="11"/>
        <v>184</v>
      </c>
      <c r="U11" s="32">
        <f>R11/R10</f>
        <v>3.2300287691202576</v>
      </c>
      <c r="V11" s="32">
        <f>S11/S10</f>
        <v>1.1288466113787263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2.5989178048870003</v>
      </c>
      <c r="AO11" s="32">
        <f>O27</f>
        <v>151.19139880116785</v>
      </c>
      <c r="AP11" s="32">
        <f>O28</f>
        <v>0.4999945716493357</v>
      </c>
      <c r="AQ11" s="32">
        <f>O29</f>
        <v>23.20558529781805</v>
      </c>
      <c r="AS11" s="32">
        <f>P26</f>
        <v>2.2571920262739105</v>
      </c>
      <c r="AT11" s="32">
        <f>P27</f>
        <v>112.81100397245619</v>
      </c>
      <c r="AU11" s="32">
        <f>P28</f>
        <v>0.4999945716493357</v>
      </c>
      <c r="AV11" s="32">
        <f>P29</f>
        <v>7.042336433102693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f t="shared" si="0"/>
        <v>0.4999945716493357</v>
      </c>
      <c r="P12" s="32">
        <f t="shared" si="0"/>
        <v>0.4999945716493357</v>
      </c>
      <c r="Q12" s="32"/>
      <c r="R12" s="35">
        <f t="shared" si="11"/>
        <v>3020.9672019052864</v>
      </c>
      <c r="S12" s="35">
        <f t="shared" si="11"/>
        <v>3020.9672019052864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15.294228813634987</v>
      </c>
      <c r="AO12" s="32">
        <f>O31</f>
        <v>9.3166183577504214</v>
      </c>
      <c r="AP12" s="32">
        <f>O32</f>
        <v>0.4999945716493357</v>
      </c>
      <c r="AQ12" s="32">
        <f>O33</f>
        <v>16.78043694975522</v>
      </c>
      <c r="AS12" s="32">
        <f>P30</f>
        <v>0.4999945716493357</v>
      </c>
      <c r="AT12" s="32">
        <f>P31</f>
        <v>2.1719800899096802</v>
      </c>
      <c r="AU12" s="32">
        <f>P32</f>
        <v>0.4999945716493357</v>
      </c>
      <c r="AV12" s="32">
        <f>P33</f>
        <v>2.5989178048870003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16.007845559302183</v>
      </c>
      <c r="P13" s="32">
        <f t="shared" si="0"/>
        <v>8.1925194781119277</v>
      </c>
      <c r="Q13" s="32"/>
      <c r="R13" s="35">
        <f t="shared" si="11"/>
        <v>12806.276447441745</v>
      </c>
      <c r="S13" s="35">
        <f t="shared" si="11"/>
        <v>6554.0155824895419</v>
      </c>
      <c r="U13" s="32">
        <f>R13/R10</f>
        <v>78.566966152575048</v>
      </c>
      <c r="V13" s="32">
        <f>S13/S10</f>
        <v>40.20912109356896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5.1650739120977525</v>
      </c>
      <c r="AO13" s="32">
        <f>O35</f>
        <v>33.068374426465567</v>
      </c>
      <c r="AP13" s="32">
        <f>O36</f>
        <v>2.6716353742786083</v>
      </c>
      <c r="AQ13" s="32">
        <f>O37</f>
        <v>63.457712832769175</v>
      </c>
      <c r="AS13" s="32">
        <f>P34</f>
        <v>0.4999945716493357</v>
      </c>
      <c r="AT13" s="32">
        <f>P35</f>
        <v>3.3219280948873617</v>
      </c>
      <c r="AU13" s="32">
        <f>P36</f>
        <v>0.4999945716493357</v>
      </c>
      <c r="AV13" s="32">
        <f>P37</f>
        <v>4.5075755519438463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f t="shared" si="0"/>
        <v>0.4999945716493357</v>
      </c>
      <c r="P14" s="31">
        <f t="shared" si="0"/>
        <v>0.4999945716493357</v>
      </c>
      <c r="Q14" s="32"/>
      <c r="R14" s="33">
        <f t="shared" si="11"/>
        <v>167.9981760741768</v>
      </c>
      <c r="S14" s="33">
        <f t="shared" si="11"/>
        <v>167.9981760741768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0.4999945716493357</v>
      </c>
      <c r="AO14" s="32">
        <f>O39</f>
        <v>6.2743373187094482</v>
      </c>
      <c r="AP14" s="32">
        <f>O40</f>
        <v>0.4999945716493357</v>
      </c>
      <c r="AQ14" s="32">
        <f>O41</f>
        <v>10.318851158516168</v>
      </c>
      <c r="AS14" s="32">
        <f>P38</f>
        <v>0.4999945716493357</v>
      </c>
      <c r="AT14" s="32">
        <f>P39</f>
        <v>1</v>
      </c>
      <c r="AU14" s="32">
        <f>P40</f>
        <v>0.4999945716493357</v>
      </c>
      <c r="AV14" s="32">
        <f>P41</f>
        <v>1.1771838201355578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6.4556962358128818</v>
      </c>
      <c r="P15" s="32">
        <f t="shared" si="0"/>
        <v>6.0993807097725989</v>
      </c>
      <c r="Q15" s="32"/>
      <c r="R15" s="35">
        <f t="shared" si="11"/>
        <v>1594.5569702457817</v>
      </c>
      <c r="S15" s="35">
        <f t="shared" si="11"/>
        <v>1506.5470353138319</v>
      </c>
      <c r="U15" s="32">
        <f>R15/R14</f>
        <v>9.491513583705407</v>
      </c>
      <c r="V15" s="32">
        <f>S15/S14</f>
        <v>8.9676392358488535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151.19139880116785</v>
      </c>
      <c r="AO15" s="32">
        <f>O43</f>
        <v>4607.4723875088193</v>
      </c>
      <c r="AP15" s="32">
        <f>O44</f>
        <v>4607.4723875088193</v>
      </c>
      <c r="AQ15" s="32">
        <f>O45</f>
        <v>4607.4723875088193</v>
      </c>
      <c r="AS15" s="32">
        <f>P42</f>
        <v>2.6855460738393084</v>
      </c>
      <c r="AT15" s="32">
        <f>P43</f>
        <v>20.637702317032339</v>
      </c>
      <c r="AU15" s="32">
        <f>P44</f>
        <v>0.66666666666665586</v>
      </c>
      <c r="AV15" s="32">
        <f>P45</f>
        <v>55.23004706414703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f t="shared" si="0"/>
        <v>0.58859191006779144</v>
      </c>
      <c r="P16" s="32">
        <f t="shared" si="0"/>
        <v>0.4999945716493357</v>
      </c>
      <c r="Q16" s="32"/>
      <c r="R16" s="35">
        <f t="shared" si="11"/>
        <v>4396.781568206402</v>
      </c>
      <c r="S16" s="35">
        <f t="shared" si="11"/>
        <v>3734.9594502205377</v>
      </c>
      <c r="U16" s="32">
        <f>R16/R14</f>
        <v>26.171602995648456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151.19139880116785</v>
      </c>
      <c r="AO16" s="32">
        <f>O47</f>
        <v>4607.4723875088193</v>
      </c>
      <c r="AP16" s="32">
        <f>O48</f>
        <v>4607.4723875088193</v>
      </c>
      <c r="AQ16" s="32">
        <f>O49</f>
        <v>4607.4723875088193</v>
      </c>
      <c r="AS16" s="32">
        <f>P46</f>
        <v>4.3866194839313382</v>
      </c>
      <c r="AT16" s="32">
        <f>P47</f>
        <v>227.94817118369875</v>
      </c>
      <c r="AU16" s="32">
        <f>P48</f>
        <v>0.66666666666665586</v>
      </c>
      <c r="AV16" s="32">
        <f>P49</f>
        <v>1148.9884232693855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21.854345326782838</v>
      </c>
      <c r="P17" s="32">
        <f t="shared" si="0"/>
        <v>9.0151511038876926</v>
      </c>
      <c r="Q17" s="32"/>
      <c r="R17" s="35">
        <f t="shared" si="11"/>
        <v>17483.476261426269</v>
      </c>
      <c r="S17" s="35">
        <f t="shared" si="11"/>
        <v>7212.120883110154</v>
      </c>
      <c r="U17" s="32">
        <f>R17/R14</f>
        <v>104.06944093075589</v>
      </c>
      <c r="V17" s="32">
        <f>S17/S14</f>
        <v>42.929757046444138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63.457712832769175</v>
      </c>
      <c r="AO17" s="32">
        <f>O51</f>
        <v>4607.4723875088193</v>
      </c>
      <c r="AP17" s="32">
        <f>O52</f>
        <v>30.069439890688216</v>
      </c>
      <c r="AQ17" s="32">
        <f>O53</f>
        <v>4607.4723875088193</v>
      </c>
      <c r="AS17" s="32">
        <f>P50</f>
        <v>1.8233036222501051</v>
      </c>
      <c r="AT17" s="32">
        <f>P51</f>
        <v>55.23004706414703</v>
      </c>
      <c r="AU17" s="32">
        <f>P52</f>
        <v>0.66657021895985158</v>
      </c>
      <c r="AV17" s="32">
        <f>P53</f>
        <v>24.715186019770265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3.5171870414519062</v>
      </c>
      <c r="P18" s="31">
        <f>LOG10(1-$M$4)/LOG10(1-MAX($M$1,MIN($M$2,M18)))</f>
        <v>1.4306765580733931</v>
      </c>
      <c r="Q18" s="32"/>
      <c r="R18" s="33">
        <f t="shared" si="11"/>
        <v>2103.2778507882399</v>
      </c>
      <c r="S18" s="33">
        <f t="shared" si="11"/>
        <v>855.54458172788907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458.21057655338842</v>
      </c>
      <c r="P19" s="32">
        <f t="shared" si="0"/>
        <v>63.457712832769175</v>
      </c>
      <c r="Q19" s="32"/>
      <c r="R19" s="35">
        <f t="shared" si="11"/>
        <v>218108.23443941289</v>
      </c>
      <c r="S19" s="35">
        <f t="shared" si="11"/>
        <v>30205.871308398127</v>
      </c>
      <c r="U19" s="32">
        <f>R19/R18</f>
        <v>103.69920187086696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6.3193705939284062</v>
      </c>
      <c r="AO19" s="32">
        <f t="shared" ref="AO19:AQ19" si="14">MEDIAN(AO6:AO17)</f>
        <v>151.19139880116785</v>
      </c>
      <c r="AP19" s="32">
        <f t="shared" si="14"/>
        <v>0.56464148333711628</v>
      </c>
      <c r="AQ19" s="32">
        <f t="shared" si="14"/>
        <v>63.457712832769175</v>
      </c>
      <c r="AS19" s="32">
        <f>MEDIAN(AS6:AS17)</f>
        <v>0.9653355648613644</v>
      </c>
      <c r="AT19" s="32">
        <f t="shared" ref="AT19:AV19" si="15">MEDIAN(AT6:AT17)</f>
        <v>13.368541513402469</v>
      </c>
      <c r="AU19" s="32">
        <f t="shared" si="15"/>
        <v>0.4999945716493357</v>
      </c>
      <c r="AV19" s="32">
        <f t="shared" si="15"/>
        <v>8.603835290999811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f t="shared" si="0"/>
        <v>0.4999945716493357</v>
      </c>
      <c r="P20" s="32">
        <f t="shared" si="0"/>
        <v>0.4999945716493357</v>
      </c>
      <c r="Q20" s="32"/>
      <c r="R20" s="35">
        <f t="shared" si="11"/>
        <v>4470.4514651167101</v>
      </c>
      <c r="S20" s="35">
        <f t="shared" si="11"/>
        <v>4470.4514651167101</v>
      </c>
      <c r="U20" s="32">
        <f>R20/R18</f>
        <v>2.1254688073862096</v>
      </c>
      <c r="V20" s="32">
        <f>S20/S18</f>
        <v>5.2252700333722215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57.341249886866947</v>
      </c>
      <c r="AO20" s="22">
        <f t="shared" ref="AO20:AQ20" si="17">_xlfn.STDEV.S(AO6:AO17)</f>
        <v>6576.8811586776919</v>
      </c>
      <c r="AP20" s="22">
        <f t="shared" si="17"/>
        <v>2997.739016262231</v>
      </c>
      <c r="AQ20" s="22">
        <f t="shared" si="17"/>
        <v>2042.5591605857499</v>
      </c>
      <c r="AS20" s="22">
        <f>_xlfn.STDEV.S(AS6:AS17)</f>
        <v>1.2478995877400902</v>
      </c>
      <c r="AT20" s="22">
        <f t="shared" ref="AT20:AV20" si="18">_xlfn.STDEV.S(AT6:AT17)</f>
        <v>465.95072013336198</v>
      </c>
      <c r="AU20" s="22">
        <f t="shared" si="18"/>
        <v>7.5365754909725718E-2</v>
      </c>
      <c r="AV20" s="22">
        <f t="shared" si="18"/>
        <v>326.44347476105537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458.21057655338842</v>
      </c>
      <c r="P21" s="32">
        <f t="shared" si="0"/>
        <v>89.781134960709664</v>
      </c>
      <c r="Q21" s="32"/>
      <c r="R21" s="35">
        <f t="shared" si="11"/>
        <v>366568.46124271076</v>
      </c>
      <c r="S21" s="35">
        <f t="shared" si="11"/>
        <v>71824.907968567728</v>
      </c>
      <c r="U21" s="32">
        <f>R21/R18</f>
        <v>174.28437289221338</v>
      </c>
      <c r="V21" s="32">
        <f>S21/S18</f>
        <v>83.952267950207244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57.341249886866947</v>
      </c>
      <c r="AO21" s="22">
        <f t="shared" ref="AO21:AQ21" si="19">STDEV(AO6:AO17)</f>
        <v>6576.8811586776919</v>
      </c>
      <c r="AP21" s="22">
        <f t="shared" si="19"/>
        <v>2997.739016262231</v>
      </c>
      <c r="AQ21" s="22">
        <f t="shared" si="19"/>
        <v>2042.5591605857499</v>
      </c>
      <c r="AS21" s="22">
        <f>STDEV(AS6:AS17)</f>
        <v>1.2478995877400902</v>
      </c>
      <c r="AT21" s="22">
        <f t="shared" ref="AT21:AV21" si="20">STDEV(AT6:AT17)</f>
        <v>465.95072013336198</v>
      </c>
      <c r="AU21" s="22">
        <f t="shared" si="20"/>
        <v>7.5365754909725718E-2</v>
      </c>
      <c r="AV21" s="22">
        <f t="shared" si="20"/>
        <v>326.44347476105537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7.4736672757590608</v>
      </c>
      <c r="P22" s="31">
        <f t="shared" si="0"/>
        <v>2.3422715390223843</v>
      </c>
      <c r="Q22" s="32"/>
      <c r="R22" s="33">
        <f t="shared" si="11"/>
        <v>4842.9363946918711</v>
      </c>
      <c r="S22" s="33">
        <f t="shared" si="11"/>
        <v>1517.7919572865051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23023.548268089482</v>
      </c>
      <c r="P23" s="32">
        <f t="shared" si="0"/>
        <v>1642.399976713142</v>
      </c>
      <c r="Q23" s="32"/>
      <c r="R23" s="35">
        <f t="shared" si="11"/>
        <v>4765874.4914945224</v>
      </c>
      <c r="S23" s="35">
        <f t="shared" si="11"/>
        <v>339976.79517962039</v>
      </c>
      <c r="U23" s="32">
        <f>R23/R22</f>
        <v>984.08777301270925</v>
      </c>
      <c r="V23" s="32">
        <f>S23/S22</f>
        <v>223.99433173135787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f t="shared" si="0"/>
        <v>0.54069105660644101</v>
      </c>
      <c r="P24" s="32">
        <f t="shared" si="0"/>
        <v>0.4999945716493357</v>
      </c>
      <c r="Q24" s="32"/>
      <c r="R24" s="35">
        <f t="shared" si="11"/>
        <v>5461.5203627816609</v>
      </c>
      <c r="S24" s="35">
        <f t="shared" si="11"/>
        <v>5050.4451682299396</v>
      </c>
      <c r="U24" s="32">
        <f>R24/R22</f>
        <v>1.1277291126036246</v>
      </c>
      <c r="V24" s="32">
        <f>S24/S22</f>
        <v>3.3274950127282796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227.94817118369875</v>
      </c>
      <c r="P25" s="32">
        <f t="shared" si="0"/>
        <v>36.024788610319874</v>
      </c>
      <c r="Q25" s="32"/>
      <c r="R25" s="35">
        <f t="shared" si="11"/>
        <v>182358.53694695901</v>
      </c>
      <c r="S25" s="35">
        <f t="shared" si="11"/>
        <v>28819.830888255899</v>
      </c>
      <c r="U25" s="32">
        <f>R25/R22</f>
        <v>37.654538917098755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2.5989178048870003</v>
      </c>
      <c r="P26" s="31">
        <f t="shared" si="0"/>
        <v>2.2571920262739105</v>
      </c>
      <c r="Q26" s="32"/>
      <c r="R26" s="33">
        <f t="shared" ref="R26:S41" si="25">O26*$G26</f>
        <v>1567.1474363468612</v>
      </c>
      <c r="S26" s="33">
        <f t="shared" si="25"/>
        <v>1361.0867918431679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151.19139880116785</v>
      </c>
      <c r="P27" s="32">
        <f t="shared" si="0"/>
        <v>112.81100397245619</v>
      </c>
      <c r="Q27" s="32"/>
      <c r="R27" s="35">
        <f t="shared" si="25"/>
        <v>24795.389403391528</v>
      </c>
      <c r="S27" s="35">
        <f t="shared" si="25"/>
        <v>18501.004651482814</v>
      </c>
      <c r="U27" s="32">
        <f>R27/R26</f>
        <v>15.821988938827255</v>
      </c>
      <c r="V27" s="32">
        <f>S27/S26</f>
        <v>13.592817711814666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f t="shared" si="0"/>
        <v>0.4999945716493357</v>
      </c>
      <c r="P28" s="32">
        <f t="shared" si="0"/>
        <v>0.4999945716493357</v>
      </c>
      <c r="Q28" s="32"/>
      <c r="R28" s="35">
        <f t="shared" si="25"/>
        <v>4297.4533433260403</v>
      </c>
      <c r="S28" s="35">
        <f t="shared" si="25"/>
        <v>4297.4533433260403</v>
      </c>
      <c r="U28" s="32">
        <f>R28/R26</f>
        <v>2.742213810682502</v>
      </c>
      <c r="V28" s="32">
        <f>S28/S26</f>
        <v>3.1573690738020308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23.20558529781805</v>
      </c>
      <c r="P29" s="32">
        <f t="shared" si="0"/>
        <v>7.042336433102693</v>
      </c>
      <c r="Q29" s="32"/>
      <c r="R29" s="35">
        <f t="shared" si="25"/>
        <v>18564.468238254442</v>
      </c>
      <c r="S29" s="35">
        <f t="shared" si="25"/>
        <v>5633.8691464821541</v>
      </c>
      <c r="U29" s="32">
        <f>R29/R26</f>
        <v>11.846025337303052</v>
      </c>
      <c r="V29" s="32">
        <f>S29/S26</f>
        <v>4.1392431256002666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15.294228813634987</v>
      </c>
      <c r="P30" s="31">
        <f t="shared" si="0"/>
        <v>0.4999945716493357</v>
      </c>
      <c r="Q30" s="32"/>
      <c r="R30" s="33">
        <f t="shared" si="25"/>
        <v>6301.2222712176144</v>
      </c>
      <c r="S30" s="33">
        <f t="shared" si="25"/>
        <v>205.9977635195263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9.3166183577504214</v>
      </c>
      <c r="P31" s="32">
        <f t="shared" si="0"/>
        <v>2.1719800899096802</v>
      </c>
      <c r="Q31" s="32"/>
      <c r="R31" s="35">
        <f t="shared" si="25"/>
        <v>2105.5557488515951</v>
      </c>
      <c r="S31" s="35">
        <f t="shared" si="25"/>
        <v>490.86750031958769</v>
      </c>
      <c r="U31" s="32">
        <f>R31/R30</f>
        <v>0.33415036928140751</v>
      </c>
      <c r="V31" s="32">
        <f>S31/S30</f>
        <v>2.3828778134916933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f t="shared" si="0"/>
        <v>0.4999945716493357</v>
      </c>
      <c r="P32" s="32">
        <f t="shared" si="0"/>
        <v>0.4999945716493357</v>
      </c>
      <c r="Q32" s="32"/>
      <c r="R32" s="35">
        <f t="shared" si="25"/>
        <v>4693.4490440723139</v>
      </c>
      <c r="S32" s="35">
        <f t="shared" si="25"/>
        <v>4693.4490440723139</v>
      </c>
      <c r="U32" s="32">
        <f>R32/R30</f>
        <v>0.74484740294129903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16.78043694975522</v>
      </c>
      <c r="P33" s="32">
        <f t="shared" si="0"/>
        <v>2.5989178048870003</v>
      </c>
      <c r="Q33" s="32"/>
      <c r="R33" s="35">
        <f t="shared" si="25"/>
        <v>13424.349559804175</v>
      </c>
      <c r="S33" s="35">
        <f t="shared" si="25"/>
        <v>2079.1342439096002</v>
      </c>
      <c r="U33" s="32">
        <f>R33/R30</f>
        <v>2.1304358078468679</v>
      </c>
      <c r="V33" s="32">
        <f>S33/S30</f>
        <v>10.092994255796963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5.1650739120977525</v>
      </c>
      <c r="P34" s="31">
        <f t="shared" si="0"/>
        <v>0.4999945716493357</v>
      </c>
      <c r="Q34" s="32"/>
      <c r="R34" s="33">
        <f t="shared" si="25"/>
        <v>4049.4179470846379</v>
      </c>
      <c r="S34" s="33">
        <f t="shared" si="25"/>
        <v>391.99574417307917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33.068374426465567</v>
      </c>
      <c r="P35" s="32">
        <f t="shared" si="0"/>
        <v>3.3219280948873617</v>
      </c>
      <c r="Q35" s="32"/>
      <c r="R35" s="35">
        <f t="shared" si="25"/>
        <v>10449.606318763119</v>
      </c>
      <c r="S35" s="35">
        <f t="shared" si="25"/>
        <v>1049.7292779844063</v>
      </c>
      <c r="U35" s="32">
        <f>R35/R34</f>
        <v>2.5805205724161593</v>
      </c>
      <c r="V35" s="32">
        <f>S35/S34</f>
        <v>2.6779098844525104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2.6716353742786083</v>
      </c>
      <c r="P36" s="32">
        <f t="shared" si="0"/>
        <v>0.4999945716493357</v>
      </c>
      <c r="Q36" s="32"/>
      <c r="R36" s="35">
        <f t="shared" si="25"/>
        <v>31298.208409673898</v>
      </c>
      <c r="S36" s="35">
        <f t="shared" si="25"/>
        <v>5857.4364068719678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63.457712832769175</v>
      </c>
      <c r="P37" s="32">
        <f t="shared" si="0"/>
        <v>4.5075755519438463</v>
      </c>
      <c r="Q37" s="32"/>
      <c r="R37" s="35">
        <f t="shared" si="25"/>
        <v>50766.17026621534</v>
      </c>
      <c r="S37" s="35">
        <f t="shared" si="25"/>
        <v>3606.060441555077</v>
      </c>
      <c r="U37" s="32">
        <f>R37/R34</f>
        <v>12.536658583924201</v>
      </c>
      <c r="V37" s="32">
        <f>S37/S34</f>
        <v>9.1992336528094576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f t="shared" si="0"/>
        <v>0.4999945716493357</v>
      </c>
      <c r="P38" s="31">
        <f t="shared" si="0"/>
        <v>0.4999945716493357</v>
      </c>
      <c r="Q38" s="32"/>
      <c r="R38" s="33">
        <f t="shared" si="25"/>
        <v>264.49712840249856</v>
      </c>
      <c r="S38" s="33">
        <f t="shared" si="25"/>
        <v>264.49712840249856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6.2743373187094482</v>
      </c>
      <c r="P39" s="32">
        <f t="shared" si="0"/>
        <v>1</v>
      </c>
      <c r="Q39" s="32"/>
      <c r="R39" s="35">
        <f t="shared" si="25"/>
        <v>1832.1064970631589</v>
      </c>
      <c r="S39" s="35">
        <f t="shared" si="25"/>
        <v>292</v>
      </c>
      <c r="U39" s="32">
        <f>R39/R38</f>
        <v>6.9267538295355351</v>
      </c>
      <c r="V39" s="32">
        <f>S39/S38</f>
        <v>1.10398173985333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f t="shared" si="0"/>
        <v>0.4999945716493357</v>
      </c>
      <c r="P40" s="32">
        <f t="shared" si="0"/>
        <v>0.4999945716493357</v>
      </c>
      <c r="Q40" s="32"/>
      <c r="R40" s="35">
        <f t="shared" si="25"/>
        <v>6261.4320207646306</v>
      </c>
      <c r="S40" s="35">
        <f t="shared" si="25"/>
        <v>6261.4320207646306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10.318851158516168</v>
      </c>
      <c r="P41" s="32">
        <f t="shared" si="0"/>
        <v>1.1771838201355578</v>
      </c>
      <c r="Q41" s="32"/>
      <c r="R41" s="35">
        <f t="shared" si="25"/>
        <v>8255.0809268129342</v>
      </c>
      <c r="S41" s="35">
        <f t="shared" si="25"/>
        <v>941.74705610844626</v>
      </c>
      <c r="U41" s="32">
        <f>R41/R38</f>
        <v>31.21047467196227</v>
      </c>
      <c r="V41" s="32">
        <f>S41/S38</f>
        <v>3.560519018850528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151.19139880116785</v>
      </c>
      <c r="P42" s="31">
        <f>LOG10(1-$M$4)/LOG10(1-MAX($N$1,MIN($N$2,M42)))</f>
        <v>2.6855460738393084</v>
      </c>
      <c r="Q42" s="32"/>
      <c r="R42" s="33">
        <f t="shared" ref="R42:S53" si="31">O42*$G42</f>
        <v>377373.73140771495</v>
      </c>
      <c r="S42" s="33">
        <f t="shared" si="31"/>
        <v>6703.1230003029141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4607.4723875088193</v>
      </c>
      <c r="P43" s="32">
        <f t="shared" si="32"/>
        <v>20.637702317032339</v>
      </c>
      <c r="Q43" s="32"/>
      <c r="R43" s="35">
        <f t="shared" si="31"/>
        <v>3266697.9227437531</v>
      </c>
      <c r="S43" s="35">
        <f t="shared" si="31"/>
        <v>14632.130942775928</v>
      </c>
      <c r="U43" s="32">
        <f>R43/R42</f>
        <v>8.6563998785978278</v>
      </c>
      <c r="V43" s="32">
        <f>S43/S42</f>
        <v>2.1828826566534287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4607.4723875088193</v>
      </c>
      <c r="P44" s="32">
        <f t="shared" si="32"/>
        <v>0.66666666666665586</v>
      </c>
      <c r="Q44" s="32"/>
      <c r="R44" s="35">
        <f t="shared" si="31"/>
        <v>559531446.73907101</v>
      </c>
      <c r="S44" s="35">
        <f t="shared" si="31"/>
        <v>80959.99999999869</v>
      </c>
      <c r="U44" s="32">
        <f>R44/R42</f>
        <v>1482.6984502918478</v>
      </c>
      <c r="V44" s="32">
        <f>S44/S42</f>
        <v>12.077952321080803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4607.4723875088193</v>
      </c>
      <c r="P45" s="32">
        <f t="shared" si="32"/>
        <v>55.23004706414703</v>
      </c>
      <c r="Q45" s="32"/>
      <c r="R45" s="35">
        <f t="shared" si="31"/>
        <v>11518680.968772048</v>
      </c>
      <c r="S45" s="35">
        <f t="shared" si="31"/>
        <v>138075.11766036757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151.19139880116785</v>
      </c>
      <c r="P46" s="31">
        <f t="shared" si="32"/>
        <v>4.3866194839313382</v>
      </c>
      <c r="Q46" s="32"/>
      <c r="R46" s="33">
        <f t="shared" si="31"/>
        <v>250221.76501593279</v>
      </c>
      <c r="S46" s="33">
        <f t="shared" si="31"/>
        <v>7259.8552459063649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4607.4723875088193</v>
      </c>
      <c r="P47" s="32">
        <f t="shared" si="32"/>
        <v>227.94817118369875</v>
      </c>
      <c r="Q47" s="32"/>
      <c r="R47" s="35">
        <f t="shared" si="31"/>
        <v>3335810.0085563851</v>
      </c>
      <c r="S47" s="35">
        <f t="shared" si="31"/>
        <v>165034.47593699789</v>
      </c>
      <c r="U47" s="32">
        <f>R47/R46</f>
        <v>13.331414269034424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4607.4723875088193</v>
      </c>
      <c r="P48" s="32">
        <f t="shared" si="32"/>
        <v>0.66666666666665586</v>
      </c>
      <c r="Q48" s="32"/>
      <c r="R48" s="35">
        <f t="shared" si="31"/>
        <v>372279161.43832511</v>
      </c>
      <c r="S48" s="35">
        <f t="shared" si="31"/>
        <v>53865.999999999127</v>
      </c>
      <c r="U48" s="32">
        <f>R48/R46</f>
        <v>1487.796880557614</v>
      </c>
      <c r="V48" s="32">
        <f>S48/S46</f>
        <v>7.4197071670778421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4607.4723875088193</v>
      </c>
      <c r="P49" s="32">
        <f t="shared" si="32"/>
        <v>1148.9884232693855</v>
      </c>
      <c r="Q49" s="32"/>
      <c r="R49" s="35">
        <f t="shared" si="31"/>
        <v>11518680.968772048</v>
      </c>
      <c r="S49" s="35">
        <f t="shared" si="31"/>
        <v>2872471.0581734637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63.457712832769175</v>
      </c>
      <c r="P50" s="31">
        <f t="shared" si="32"/>
        <v>1.8233036222501051</v>
      </c>
      <c r="Q50" s="32"/>
      <c r="R50" s="33">
        <f t="shared" si="31"/>
        <v>127930.74907086266</v>
      </c>
      <c r="S50" s="33">
        <f t="shared" si="31"/>
        <v>3675.7801024562118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4607.4723875088193</v>
      </c>
      <c r="P51" s="32">
        <f t="shared" si="32"/>
        <v>55.23004706414703</v>
      </c>
      <c r="Q51" s="32"/>
      <c r="R51" s="35">
        <f t="shared" si="31"/>
        <v>2713801.2362426948</v>
      </c>
      <c r="S51" s="35">
        <f t="shared" si="31"/>
        <v>32530.497720782601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30.069439890688216</v>
      </c>
      <c r="P52" s="32">
        <f t="shared" si="32"/>
        <v>0.66657021895985158</v>
      </c>
      <c r="Q52" s="32"/>
      <c r="R52" s="35">
        <f t="shared" si="31"/>
        <v>2904497.4073612466</v>
      </c>
      <c r="S52" s="35">
        <f t="shared" si="31"/>
        <v>64386.017159988944</v>
      </c>
      <c r="U52" s="32">
        <f>R52/R50</f>
        <v>22.703669199594888</v>
      </c>
      <c r="V52" s="32">
        <f>S52/S50</f>
        <v>17.516286438616181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4607.4723875088193</v>
      </c>
      <c r="P53" s="32">
        <f t="shared" si="32"/>
        <v>24.715186019770265</v>
      </c>
      <c r="R53" s="35">
        <f t="shared" si="31"/>
        <v>11518680.968772048</v>
      </c>
      <c r="S53" s="35">
        <f t="shared" si="31"/>
        <v>61787.965049425664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3.8394197697725052</v>
      </c>
      <c r="V61" s="32">
        <f>MEDIAN(U61:U72)</f>
        <v>9.0739567311516183</v>
      </c>
      <c r="Y61" s="32">
        <f>V7</f>
        <v>1.505288334075072</v>
      </c>
      <c r="Z61" s="32">
        <f>MEDIAN(Y61:Y72)</f>
        <v>5.7639336969462711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3.2300287691202576</v>
      </c>
      <c r="Y62" s="32">
        <f>V11</f>
        <v>1.1288466113787263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9.491513583705407</v>
      </c>
      <c r="Y63" s="32">
        <f>V15</f>
        <v>8.9676392358488535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103.69920187086696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984.08777301270925</v>
      </c>
      <c r="Y65" s="32">
        <f>V23</f>
        <v>223.99433173135787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15.821988938827255</v>
      </c>
      <c r="Y66" s="32">
        <f>V27</f>
        <v>13.592817711814666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0.33415036928140751</v>
      </c>
      <c r="Y67" s="32">
        <f>V31</f>
        <v>2.3828778134916933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2.5805205724161593</v>
      </c>
      <c r="Y68" s="32">
        <f>V35</f>
        <v>2.6779098844525104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6.9267538295355351</v>
      </c>
      <c r="Y69" s="32">
        <f>V39</f>
        <v>1.10398173985333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8.6563998785978278</v>
      </c>
      <c r="Y70" s="32">
        <f>V43</f>
        <v>2.1828826566534287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13.331414269034424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26.171602995648456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2.1254688073862096</v>
      </c>
      <c r="Z76" s="32">
        <f>V20</f>
        <v>5.2252700333722215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1.1277291126036246</v>
      </c>
      <c r="Z77" s="32">
        <f>V24</f>
        <v>3.3274950127282796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2.742213810682502</v>
      </c>
      <c r="Z78" s="32">
        <f>V28</f>
        <v>3.1573690738020308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0.74484740294129903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1482.6984502918478</v>
      </c>
      <c r="Z82" s="32">
        <f>V44</f>
        <v>12.077952321080803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1487.796880557614</v>
      </c>
      <c r="Z83" s="32">
        <f>V48</f>
        <v>7.4197071670778421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22.703669199594888</v>
      </c>
      <c r="Z84" s="32">
        <f>V52</f>
        <v>17.516286438616181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8.5945205570004841</v>
      </c>
      <c r="X85" s="32">
        <f>MEDIAN(W85:W96)</f>
        <v>34.432506794530511</v>
      </c>
      <c r="AA85" s="32">
        <f>V9</f>
        <v>8.0282044484003841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78.566966152575048</v>
      </c>
      <c r="AA86" s="32">
        <f>V13</f>
        <v>40.20912109356896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104.06944093075589</v>
      </c>
      <c r="AA87" s="32">
        <f>V17</f>
        <v>42.929757046444138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174.28437289221338</v>
      </c>
      <c r="AA88" s="32">
        <f>V21</f>
        <v>83.952267950207244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37.654538917098755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11.846025337303052</v>
      </c>
      <c r="AA90" s="32">
        <f>V29</f>
        <v>4.1392431256002666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2.1304358078468679</v>
      </c>
      <c r="AA91" s="32">
        <f>V33</f>
        <v>10.092994255796963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12.536658583924201</v>
      </c>
      <c r="AA92" s="32">
        <f>V37</f>
        <v>9.1992336528094576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31.21047467196227</v>
      </c>
      <c r="AA93" s="32">
        <f>V41</f>
        <v>3.560519018850528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X141"/>
  <sheetViews>
    <sheetView topLeftCell="H59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8.1925194781119277</v>
      </c>
      <c r="P6" s="31">
        <v>1</v>
      </c>
      <c r="Q6" s="32"/>
      <c r="R6" s="33">
        <f>O6*$G6</f>
        <v>5906.8065437186997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8.1925194781119277</v>
      </c>
      <c r="AO6" s="32">
        <f>O7</f>
        <v>151.19139880116785</v>
      </c>
      <c r="AP6" s="32">
        <f>O8</f>
        <v>9208.0375949541249</v>
      </c>
      <c r="AQ6" s="32">
        <f>O9</f>
        <v>63.457712832769175</v>
      </c>
      <c r="AS6" s="32">
        <f>P6</f>
        <v>1</v>
      </c>
      <c r="AT6" s="32">
        <f>P7</f>
        <v>3.6176703531674814</v>
      </c>
      <c r="AU6" s="32">
        <f>P8</f>
        <v>1</v>
      </c>
      <c r="AV6" s="32">
        <f>P9</f>
        <v>3.6176703531674814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151.19139880116785</v>
      </c>
      <c r="P7" s="32">
        <f t="shared" si="0"/>
        <v>3.6176703531674814</v>
      </c>
      <c r="Q7" s="32"/>
      <c r="R7" s="35">
        <f t="shared" ref="R7:S7" si="4">O7*$G7</f>
        <v>22678.709820175176</v>
      </c>
      <c r="S7" s="35">
        <f t="shared" si="4"/>
        <v>542.6505529751222</v>
      </c>
      <c r="U7" s="32">
        <f>R7/R6</f>
        <v>3.8394197697725052</v>
      </c>
      <c r="V7" s="32">
        <f>S7/S6</f>
        <v>0.75263599580460772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2.8613531161467853</v>
      </c>
      <c r="AP7" s="32">
        <f>O12</f>
        <v>1</v>
      </c>
      <c r="AQ7" s="32">
        <f>O13</f>
        <v>16.007845559302183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8.1925194781119277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9208.0375949541249</v>
      </c>
      <c r="P8" s="32">
        <v>1</v>
      </c>
      <c r="Q8" s="32"/>
      <c r="R8" s="35">
        <f>O8*$G8</f>
        <v>45763946.846922003</v>
      </c>
      <c r="S8" s="35">
        <f>P8*$G8</f>
        <v>4970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6.4556962358128818</v>
      </c>
      <c r="AP8" s="32">
        <f>O16</f>
        <v>1</v>
      </c>
      <c r="AQ8" s="32">
        <f>O17</f>
        <v>21.854345326782838</v>
      </c>
      <c r="AS8" s="32">
        <f>P14</f>
        <v>1</v>
      </c>
      <c r="AT8" s="32">
        <f>P15</f>
        <v>6.0993807097725989</v>
      </c>
      <c r="AU8" s="32">
        <f>P16</f>
        <v>1</v>
      </c>
      <c r="AV8" s="32">
        <f>P17</f>
        <v>9.0151511038876926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63.457712832769175</v>
      </c>
      <c r="P9" s="32">
        <f t="shared" si="0"/>
        <v>3.6176703531674814</v>
      </c>
      <c r="Q9" s="32"/>
      <c r="R9" s="35">
        <f>O9*$G9</f>
        <v>50766.17026621534</v>
      </c>
      <c r="S9" s="35">
        <f>P9*$G9</f>
        <v>2894.1362825339852</v>
      </c>
      <c r="U9" s="32">
        <f>R9/R6</f>
        <v>8.5945205570004841</v>
      </c>
      <c r="V9" s="32">
        <f>S9/S6</f>
        <v>4.014058644291242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3.5171870414519062</v>
      </c>
      <c r="AO9" s="32">
        <f>O19</f>
        <v>458.21057655338842</v>
      </c>
      <c r="AP9" s="32">
        <f>O20</f>
        <v>1</v>
      </c>
      <c r="AQ9" s="32">
        <f>O21</f>
        <v>458.21057655338842</v>
      </c>
      <c r="AS9" s="32">
        <f>P18</f>
        <v>1.4306765580733931</v>
      </c>
      <c r="AT9" s="32">
        <f>P19</f>
        <v>63.457712832769175</v>
      </c>
      <c r="AU9" s="32">
        <f>P20</f>
        <v>1</v>
      </c>
      <c r="AV9" s="32">
        <f>P21</f>
        <v>89.781134960709664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7.4736672757590608</v>
      </c>
      <c r="AO10" s="32">
        <f>O23</f>
        <v>23023.548268089482</v>
      </c>
      <c r="AP10" s="32">
        <f>O24</f>
        <v>1</v>
      </c>
      <c r="AQ10" s="32">
        <f>O25</f>
        <v>227.94817118369875</v>
      </c>
      <c r="AS10" s="32">
        <f>P22</f>
        <v>2.3422715390223843</v>
      </c>
      <c r="AT10" s="32">
        <f>P23</f>
        <v>1642.399976713142</v>
      </c>
      <c r="AU10" s="32">
        <f>P24</f>
        <v>1</v>
      </c>
      <c r="AV10" s="32">
        <f>P25</f>
        <v>36.024788610319874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2.8613531161467853</v>
      </c>
      <c r="P11" s="32">
        <f t="shared" si="0"/>
        <v>1</v>
      </c>
      <c r="Q11" s="32"/>
      <c r="R11" s="35">
        <f t="shared" si="11"/>
        <v>526.48897337100846</v>
      </c>
      <c r="S11" s="35">
        <f t="shared" si="11"/>
        <v>184</v>
      </c>
      <c r="U11" s="32">
        <f>R11/R10</f>
        <v>1.6149968508313144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2.5989178048870003</v>
      </c>
      <c r="AO11" s="32">
        <f>O27</f>
        <v>151.19139880116785</v>
      </c>
      <c r="AP11" s="32">
        <f>O28</f>
        <v>1</v>
      </c>
      <c r="AQ11" s="32">
        <f>O29</f>
        <v>23.20558529781805</v>
      </c>
      <c r="AS11" s="32">
        <f>P26</f>
        <v>2.2571920262739105</v>
      </c>
      <c r="AT11" s="32">
        <f>P27</f>
        <v>112.81100397245619</v>
      </c>
      <c r="AU11" s="32">
        <f>P28</f>
        <v>1</v>
      </c>
      <c r="AV11" s="32">
        <f>P29</f>
        <v>7.042336433102693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15.294228813634987</v>
      </c>
      <c r="AO12" s="32">
        <f>O31</f>
        <v>9.3166183577504214</v>
      </c>
      <c r="AP12" s="32">
        <f>O32</f>
        <v>1</v>
      </c>
      <c r="AQ12" s="32">
        <f>O33</f>
        <v>16.78043694975522</v>
      </c>
      <c r="AS12" s="32">
        <f>P30</f>
        <v>1</v>
      </c>
      <c r="AT12" s="32">
        <f>P31</f>
        <v>2.1719800899096802</v>
      </c>
      <c r="AU12" s="32">
        <f>P32</f>
        <v>1</v>
      </c>
      <c r="AV12" s="32">
        <f>P33</f>
        <v>2.5989178048870003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16.007845559302183</v>
      </c>
      <c r="P13" s="32">
        <f t="shared" si="0"/>
        <v>8.1925194781119277</v>
      </c>
      <c r="Q13" s="32"/>
      <c r="R13" s="35">
        <f t="shared" si="11"/>
        <v>12806.276447441745</v>
      </c>
      <c r="S13" s="35">
        <f t="shared" si="11"/>
        <v>6554.0155824895419</v>
      </c>
      <c r="U13" s="32">
        <f>R13/R10</f>
        <v>39.283056587244616</v>
      </c>
      <c r="V13" s="32">
        <f>S13/S10</f>
        <v>20.104342277575281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5.1650739120977525</v>
      </c>
      <c r="AO13" s="32">
        <f>O35</f>
        <v>33.068374426465567</v>
      </c>
      <c r="AP13" s="32">
        <f>O36</f>
        <v>2.6716353742786083</v>
      </c>
      <c r="AQ13" s="32">
        <f>O37</f>
        <v>63.457712832769175</v>
      </c>
      <c r="AS13" s="32">
        <f>P34</f>
        <v>1</v>
      </c>
      <c r="AT13" s="32">
        <f>P35</f>
        <v>3.3219280948873617</v>
      </c>
      <c r="AU13" s="32">
        <f>P36</f>
        <v>1</v>
      </c>
      <c r="AV13" s="32">
        <f>P37</f>
        <v>4.5075755519438463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6.2743373187094482</v>
      </c>
      <c r="AP14" s="32">
        <f>O40</f>
        <v>1</v>
      </c>
      <c r="AQ14" s="32">
        <f>O41</f>
        <v>10.318851158516168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1.1771838201355578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6.4556962358128818</v>
      </c>
      <c r="P15" s="32">
        <f t="shared" si="0"/>
        <v>6.0993807097725989</v>
      </c>
      <c r="Q15" s="32"/>
      <c r="R15" s="35">
        <f t="shared" si="11"/>
        <v>1594.5569702457817</v>
      </c>
      <c r="S15" s="35">
        <f t="shared" si="11"/>
        <v>1506.5470353138319</v>
      </c>
      <c r="U15" s="32">
        <f>R15/R14</f>
        <v>4.7457052685886358</v>
      </c>
      <c r="V15" s="32">
        <f>S15/S14</f>
        <v>4.4837709384340236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151.19139880116785</v>
      </c>
      <c r="AO15" s="32">
        <f>O43</f>
        <v>4607.4723875088193</v>
      </c>
      <c r="AP15" s="32">
        <f>O44</f>
        <v>4607.4723875088193</v>
      </c>
      <c r="AQ15" s="32">
        <f>O45</f>
        <v>4607.4723875088193</v>
      </c>
      <c r="AS15" s="32">
        <f>P42</f>
        <v>2.6855460738393084</v>
      </c>
      <c r="AT15" s="32">
        <f>P43</f>
        <v>20.637702317032339</v>
      </c>
      <c r="AU15" s="32">
        <f>P44</f>
        <v>1</v>
      </c>
      <c r="AV15" s="32">
        <f>P45</f>
        <v>55.23004706414703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151.19139880116785</v>
      </c>
      <c r="AO16" s="32">
        <f>O47</f>
        <v>4607.4723875088193</v>
      </c>
      <c r="AP16" s="32">
        <f>O48</f>
        <v>4607.4723875088193</v>
      </c>
      <c r="AQ16" s="32">
        <f>O49</f>
        <v>4607.4723875088193</v>
      </c>
      <c r="AS16" s="32">
        <f>P46</f>
        <v>4.3866194839313382</v>
      </c>
      <c r="AT16" s="32">
        <f>P47</f>
        <v>227.94817118369875</v>
      </c>
      <c r="AU16" s="32">
        <f>P48</f>
        <v>1</v>
      </c>
      <c r="AV16" s="32">
        <f>P49</f>
        <v>1148.9884232693855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21.854345326782838</v>
      </c>
      <c r="P17" s="32">
        <f t="shared" si="0"/>
        <v>9.0151511038876926</v>
      </c>
      <c r="Q17" s="32"/>
      <c r="R17" s="35">
        <f t="shared" si="11"/>
        <v>17483.476261426269</v>
      </c>
      <c r="S17" s="35">
        <f t="shared" si="11"/>
        <v>7212.120883110154</v>
      </c>
      <c r="U17" s="32">
        <f>R17/R14</f>
        <v>52.034155539959137</v>
      </c>
      <c r="V17" s="32">
        <f>S17/S14</f>
        <v>21.464645485446887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63.457712832769175</v>
      </c>
      <c r="AO17" s="32">
        <f>O51</f>
        <v>4607.4723875088193</v>
      </c>
      <c r="AP17" s="32">
        <f>O52</f>
        <v>30.069439890688216</v>
      </c>
      <c r="AQ17" s="32">
        <f>O53</f>
        <v>4607.4723875088193</v>
      </c>
      <c r="AS17" s="32">
        <f>P50</f>
        <v>1.8233036222501051</v>
      </c>
      <c r="AT17" s="32">
        <f>P51</f>
        <v>55.23004706414703</v>
      </c>
      <c r="AU17" s="32">
        <f>P52</f>
        <v>1</v>
      </c>
      <c r="AV17" s="32">
        <f>P53</f>
        <v>24.715186019770265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3.5171870414519062</v>
      </c>
      <c r="P18" s="31">
        <f>LOG10(1-$M$4)/LOG10(1-MAX($M$1,MIN($M$2,M18)))</f>
        <v>1.4306765580733931</v>
      </c>
      <c r="Q18" s="32"/>
      <c r="R18" s="33">
        <f t="shared" si="11"/>
        <v>2103.2778507882399</v>
      </c>
      <c r="S18" s="33">
        <f t="shared" si="11"/>
        <v>855.54458172788907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458.21057655338842</v>
      </c>
      <c r="P19" s="32">
        <f t="shared" si="0"/>
        <v>63.457712832769175</v>
      </c>
      <c r="Q19" s="32"/>
      <c r="R19" s="35">
        <f t="shared" si="11"/>
        <v>218108.23443941289</v>
      </c>
      <c r="S19" s="35">
        <f t="shared" si="11"/>
        <v>30205.871308398127</v>
      </c>
      <c r="U19" s="32">
        <f>R19/R18</f>
        <v>103.69920187086696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6.3193705939284062</v>
      </c>
      <c r="AO19" s="32">
        <f t="shared" ref="AO19:AQ19" si="14">MEDIAN(AO6:AO17)</f>
        <v>151.19139880116785</v>
      </c>
      <c r="AP19" s="32">
        <f t="shared" si="14"/>
        <v>1</v>
      </c>
      <c r="AQ19" s="32">
        <f t="shared" si="14"/>
        <v>63.457712832769175</v>
      </c>
      <c r="AS19" s="32">
        <f>MEDIAN(AS6:AS17)</f>
        <v>1.2153382790366964</v>
      </c>
      <c r="AT19" s="32">
        <f t="shared" ref="AT19:AV19" si="15">MEDIAN(AT6:AT17)</f>
        <v>13.368541513402469</v>
      </c>
      <c r="AU19" s="32">
        <f t="shared" si="15"/>
        <v>1</v>
      </c>
      <c r="AV19" s="32">
        <f t="shared" si="15"/>
        <v>8.603835290999811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4.2509837664335244</v>
      </c>
      <c r="V20" s="32">
        <f>S20/S18</f>
        <v>10.450653526368468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57.261659553385748</v>
      </c>
      <c r="AO20" s="22">
        <f t="shared" ref="AO20:AQ20" si="17">_xlfn.STDEV.S(AO6:AO17)</f>
        <v>6576.8811586776919</v>
      </c>
      <c r="AP20" s="22">
        <f t="shared" si="17"/>
        <v>2997.5818311317666</v>
      </c>
      <c r="AQ20" s="22">
        <f t="shared" si="17"/>
        <v>2042.5591605857499</v>
      </c>
      <c r="AS20" s="22">
        <f>_xlfn.STDEV.S(AS6:AS17)</f>
        <v>1.0408439671609135</v>
      </c>
      <c r="AT20" s="22">
        <f t="shared" ref="AT20:AV20" si="18">_xlfn.STDEV.S(AT6:AT17)</f>
        <v>465.95072013336198</v>
      </c>
      <c r="AU20" s="22">
        <f t="shared" si="18"/>
        <v>0</v>
      </c>
      <c r="AV20" s="22">
        <f t="shared" si="18"/>
        <v>326.44347476105537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458.21057655338842</v>
      </c>
      <c r="P21" s="32">
        <f t="shared" si="0"/>
        <v>89.781134960709664</v>
      </c>
      <c r="Q21" s="32"/>
      <c r="R21" s="35">
        <f t="shared" si="11"/>
        <v>366568.46124271076</v>
      </c>
      <c r="S21" s="35">
        <f t="shared" si="11"/>
        <v>71824.907968567728</v>
      </c>
      <c r="U21" s="32">
        <f>R21/R18</f>
        <v>174.28437289221338</v>
      </c>
      <c r="V21" s="32">
        <f>S21/S18</f>
        <v>83.952267950207244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57.261659553385748</v>
      </c>
      <c r="AO21" s="22">
        <f t="shared" ref="AO21:AQ21" si="19">STDEV(AO6:AO17)</f>
        <v>6576.8811586776919</v>
      </c>
      <c r="AP21" s="22">
        <f t="shared" si="19"/>
        <v>2997.5818311317666</v>
      </c>
      <c r="AQ21" s="22">
        <f t="shared" si="19"/>
        <v>2042.5591605857499</v>
      </c>
      <c r="AS21" s="22">
        <f>STDEV(AS6:AS17)</f>
        <v>1.0408439671609135</v>
      </c>
      <c r="AT21" s="22">
        <f t="shared" ref="AT21:AV21" si="20">STDEV(AT6:AT17)</f>
        <v>465.95072013336198</v>
      </c>
      <c r="AU21" s="22">
        <f t="shared" si="20"/>
        <v>0</v>
      </c>
      <c r="AV21" s="22">
        <f t="shared" si="20"/>
        <v>326.44347476105537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7.4736672757590608</v>
      </c>
      <c r="P22" s="31">
        <f t="shared" si="0"/>
        <v>2.3422715390223843</v>
      </c>
      <c r="Q22" s="32"/>
      <c r="R22" s="33">
        <f t="shared" si="11"/>
        <v>4842.9363946918711</v>
      </c>
      <c r="S22" s="33">
        <f t="shared" si="11"/>
        <v>1517.7919572865051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23023.548268089482</v>
      </c>
      <c r="P23" s="32">
        <f t="shared" si="0"/>
        <v>1642.399976713142</v>
      </c>
      <c r="Q23" s="32"/>
      <c r="R23" s="35">
        <f t="shared" si="11"/>
        <v>4765874.4914945224</v>
      </c>
      <c r="S23" s="35">
        <f t="shared" si="11"/>
        <v>339976.79517962039</v>
      </c>
      <c r="U23" s="32">
        <f>R23/R22</f>
        <v>984.08777301270925</v>
      </c>
      <c r="V23" s="32">
        <f>S23/S22</f>
        <v>223.99433173135787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2.0857180802686694</v>
      </c>
      <c r="V24" s="32">
        <f>S24/S22</f>
        <v>6.6550622774800292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227.94817118369875</v>
      </c>
      <c r="P25" s="32">
        <f t="shared" si="0"/>
        <v>36.024788610319874</v>
      </c>
      <c r="Q25" s="32"/>
      <c r="R25" s="35">
        <f t="shared" si="11"/>
        <v>182358.53694695901</v>
      </c>
      <c r="S25" s="35">
        <f t="shared" si="11"/>
        <v>28819.830888255899</v>
      </c>
      <c r="U25" s="32">
        <f>R25/R22</f>
        <v>37.654538917098755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2.5989178048870003</v>
      </c>
      <c r="P26" s="31">
        <f t="shared" si="0"/>
        <v>2.2571920262739105</v>
      </c>
      <c r="Q26" s="32"/>
      <c r="R26" s="33">
        <f t="shared" ref="R26:S41" si="25">O26*$G26</f>
        <v>1567.1474363468612</v>
      </c>
      <c r="S26" s="33">
        <f t="shared" si="25"/>
        <v>1361.0867918431679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151.19139880116785</v>
      </c>
      <c r="P27" s="32">
        <f t="shared" si="0"/>
        <v>112.81100397245619</v>
      </c>
      <c r="Q27" s="32"/>
      <c r="R27" s="35">
        <f t="shared" si="25"/>
        <v>24795.389403391528</v>
      </c>
      <c r="S27" s="35">
        <f t="shared" si="25"/>
        <v>18501.004651482814</v>
      </c>
      <c r="U27" s="32">
        <f>R27/R26</f>
        <v>15.821988938827255</v>
      </c>
      <c r="V27" s="32">
        <f>S27/S26</f>
        <v>13.592817711814666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5.4844871648040927</v>
      </c>
      <c r="V28" s="32">
        <f>S28/S26</f>
        <v>6.3148067055744113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23.20558529781805</v>
      </c>
      <c r="P29" s="32">
        <f t="shared" si="0"/>
        <v>7.042336433102693</v>
      </c>
      <c r="Q29" s="32"/>
      <c r="R29" s="35">
        <f t="shared" si="25"/>
        <v>18564.468238254442</v>
      </c>
      <c r="S29" s="35">
        <f t="shared" si="25"/>
        <v>5633.8691464821541</v>
      </c>
      <c r="U29" s="32">
        <f>R29/R26</f>
        <v>11.846025337303052</v>
      </c>
      <c r="V29" s="32">
        <f>S29/S26</f>
        <v>4.1392431256002666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15.294228813634987</v>
      </c>
      <c r="P30" s="31">
        <v>1</v>
      </c>
      <c r="Q30" s="32"/>
      <c r="R30" s="33">
        <f t="shared" si="25"/>
        <v>6301.2222712176144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9.3166183577504214</v>
      </c>
      <c r="P31" s="32">
        <f t="shared" si="0"/>
        <v>2.1719800899096802</v>
      </c>
      <c r="Q31" s="32"/>
      <c r="R31" s="35">
        <f t="shared" si="25"/>
        <v>2105.5557488515951</v>
      </c>
      <c r="S31" s="35">
        <f t="shared" si="25"/>
        <v>490.86750031958769</v>
      </c>
      <c r="U31" s="32">
        <f>R31/R30</f>
        <v>0.33415036928140751</v>
      </c>
      <c r="V31" s="32">
        <f>S31/S30</f>
        <v>1.1914259716494846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1.4897109792297656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16.78043694975522</v>
      </c>
      <c r="P33" s="32">
        <f t="shared" si="0"/>
        <v>2.5989178048870003</v>
      </c>
      <c r="Q33" s="32"/>
      <c r="R33" s="35">
        <f t="shared" si="25"/>
        <v>13424.349559804175</v>
      </c>
      <c r="S33" s="35">
        <f t="shared" si="25"/>
        <v>2079.1342439096002</v>
      </c>
      <c r="U33" s="32">
        <f>R33/R30</f>
        <v>2.1304358078468679</v>
      </c>
      <c r="V33" s="32">
        <f>S33/S30</f>
        <v>5.0464423395864078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5.1650739120977525</v>
      </c>
      <c r="P34" s="31">
        <v>1</v>
      </c>
      <c r="Q34" s="32"/>
      <c r="R34" s="33">
        <f t="shared" si="25"/>
        <v>4049.4179470846379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33.068374426465567</v>
      </c>
      <c r="P35" s="32">
        <f t="shared" si="0"/>
        <v>3.3219280948873617</v>
      </c>
      <c r="Q35" s="32"/>
      <c r="R35" s="35">
        <f t="shared" si="25"/>
        <v>10449.606318763119</v>
      </c>
      <c r="S35" s="35">
        <f t="shared" si="25"/>
        <v>1049.7292779844063</v>
      </c>
      <c r="U35" s="32">
        <f>R35/R34</f>
        <v>2.5805205724161593</v>
      </c>
      <c r="V35" s="32">
        <f>S35/S34</f>
        <v>1.3389404055923551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2.6716353742786083</v>
      </c>
      <c r="P36" s="32">
        <v>1</v>
      </c>
      <c r="Q36" s="32"/>
      <c r="R36" s="35">
        <f t="shared" si="25"/>
        <v>31298.208409673898</v>
      </c>
      <c r="S36" s="35">
        <f t="shared" si="25"/>
        <v>11715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63.457712832769175</v>
      </c>
      <c r="P37" s="32">
        <f t="shared" si="0"/>
        <v>4.5075755519438463</v>
      </c>
      <c r="Q37" s="32"/>
      <c r="R37" s="35">
        <f t="shared" si="25"/>
        <v>50766.17026621534</v>
      </c>
      <c r="S37" s="35">
        <f t="shared" si="25"/>
        <v>3606.060441555077</v>
      </c>
      <c r="U37" s="32">
        <f>R37/R34</f>
        <v>12.536658583924201</v>
      </c>
      <c r="V37" s="32">
        <f>S37/S34</f>
        <v>4.5995668897386182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6.2743373187094482</v>
      </c>
      <c r="P39" s="32">
        <f t="shared" si="0"/>
        <v>1</v>
      </c>
      <c r="Q39" s="32"/>
      <c r="R39" s="35">
        <f t="shared" si="25"/>
        <v>1832.1064970631589</v>
      </c>
      <c r="S39" s="35">
        <f t="shared" si="25"/>
        <v>292</v>
      </c>
      <c r="U39" s="32">
        <f>R39/R38</f>
        <v>3.4633393139190152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10.318851158516168</v>
      </c>
      <c r="P41" s="32">
        <f t="shared" si="0"/>
        <v>1.1771838201355578</v>
      </c>
      <c r="Q41" s="32"/>
      <c r="R41" s="35">
        <f t="shared" si="25"/>
        <v>8255.0809268129342</v>
      </c>
      <c r="S41" s="35">
        <f t="shared" si="25"/>
        <v>941.74705610844626</v>
      </c>
      <c r="U41" s="32">
        <f>R41/R38</f>
        <v>15.605067914580216</v>
      </c>
      <c r="V41" s="32">
        <f>S41/S38</f>
        <v>1.7802401816794826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151.19139880116785</v>
      </c>
      <c r="P42" s="31">
        <f>LOG10(1-$M$4)/LOG10(1-MAX($N$1,MIN($N$2,M42)))</f>
        <v>2.6855460738393084</v>
      </c>
      <c r="Q42" s="32"/>
      <c r="R42" s="33">
        <f t="shared" ref="R42:S53" si="31">O42*$G42</f>
        <v>377373.73140771495</v>
      </c>
      <c r="S42" s="33">
        <f t="shared" si="31"/>
        <v>6703.1230003029141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4607.4723875088193</v>
      </c>
      <c r="P43" s="32">
        <f t="shared" si="32"/>
        <v>20.637702317032339</v>
      </c>
      <c r="Q43" s="32"/>
      <c r="R43" s="35">
        <f t="shared" si="31"/>
        <v>3266697.9227437531</v>
      </c>
      <c r="S43" s="35">
        <f t="shared" si="31"/>
        <v>14632.130942775928</v>
      </c>
      <c r="U43" s="32">
        <f>R43/R42</f>
        <v>8.6563998785978278</v>
      </c>
      <c r="V43" s="32">
        <f>S43/S42</f>
        <v>2.1828826566534287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4607.4723875088193</v>
      </c>
      <c r="P44" s="32">
        <v>1</v>
      </c>
      <c r="Q44" s="32"/>
      <c r="R44" s="35">
        <f t="shared" si="31"/>
        <v>559531446.73907101</v>
      </c>
      <c r="S44" s="35">
        <f t="shared" si="31"/>
        <v>121440</v>
      </c>
      <c r="U44" s="32">
        <f>R44/R42</f>
        <v>1482.6984502918478</v>
      </c>
      <c r="V44" s="32">
        <f>S44/S42</f>
        <v>18.116928481621496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4607.4723875088193</v>
      </c>
      <c r="P45" s="32">
        <f t="shared" si="32"/>
        <v>55.23004706414703</v>
      </c>
      <c r="Q45" s="32"/>
      <c r="R45" s="35">
        <f t="shared" si="31"/>
        <v>11518680.968772048</v>
      </c>
      <c r="S45" s="35">
        <f t="shared" si="31"/>
        <v>138075.11766036757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151.19139880116785</v>
      </c>
      <c r="P46" s="31">
        <f t="shared" si="32"/>
        <v>4.3866194839313382</v>
      </c>
      <c r="Q46" s="32"/>
      <c r="R46" s="33">
        <f t="shared" si="31"/>
        <v>250221.76501593279</v>
      </c>
      <c r="S46" s="33">
        <f t="shared" si="31"/>
        <v>7259.8552459063649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4607.4723875088193</v>
      </c>
      <c r="P47" s="32">
        <f t="shared" si="32"/>
        <v>227.94817118369875</v>
      </c>
      <c r="Q47" s="32"/>
      <c r="R47" s="35">
        <f t="shared" si="31"/>
        <v>3335810.0085563851</v>
      </c>
      <c r="S47" s="35">
        <f t="shared" si="31"/>
        <v>165034.47593699789</v>
      </c>
      <c r="U47" s="32">
        <f>R47/R46</f>
        <v>13.331414269034424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4607.4723875088193</v>
      </c>
      <c r="P48" s="32">
        <v>1</v>
      </c>
      <c r="Q48" s="32"/>
      <c r="R48" s="35">
        <f t="shared" si="31"/>
        <v>372279161.43832511</v>
      </c>
      <c r="S48" s="35">
        <f t="shared" si="31"/>
        <v>80799</v>
      </c>
      <c r="U48" s="32">
        <f>R48/R46</f>
        <v>1487.796880557614</v>
      </c>
      <c r="V48" s="32">
        <f>S48/S46</f>
        <v>11.129560750616944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4607.4723875088193</v>
      </c>
      <c r="P49" s="32">
        <f t="shared" si="32"/>
        <v>1148.9884232693855</v>
      </c>
      <c r="Q49" s="32"/>
      <c r="R49" s="35">
        <f t="shared" si="31"/>
        <v>11518680.968772048</v>
      </c>
      <c r="S49" s="35">
        <f t="shared" si="31"/>
        <v>2872471.0581734637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63.457712832769175</v>
      </c>
      <c r="P50" s="31">
        <f t="shared" si="32"/>
        <v>1.8233036222501051</v>
      </c>
      <c r="Q50" s="32"/>
      <c r="R50" s="33">
        <f t="shared" si="31"/>
        <v>127930.74907086266</v>
      </c>
      <c r="S50" s="33">
        <f t="shared" si="31"/>
        <v>3675.7801024562118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4607.4723875088193</v>
      </c>
      <c r="P51" s="32">
        <f t="shared" si="32"/>
        <v>55.23004706414703</v>
      </c>
      <c r="Q51" s="32"/>
      <c r="R51" s="35">
        <f t="shared" si="31"/>
        <v>2713801.2362426948</v>
      </c>
      <c r="S51" s="35">
        <f t="shared" si="31"/>
        <v>32530.497720782601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30.069439890688216</v>
      </c>
      <c r="P52" s="32">
        <v>1</v>
      </c>
      <c r="Q52" s="32"/>
      <c r="R52" s="35">
        <f t="shared" si="31"/>
        <v>2904497.4073612466</v>
      </c>
      <c r="S52" s="35">
        <f t="shared" si="31"/>
        <v>96593</v>
      </c>
      <c r="U52" s="32">
        <f>R52/R50</f>
        <v>22.703669199594888</v>
      </c>
      <c r="V52" s="32">
        <f>S52/S50</f>
        <v>26.278231370656556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4607.4723875088193</v>
      </c>
      <c r="P53" s="32">
        <f t="shared" si="32"/>
        <v>24.715186019770265</v>
      </c>
      <c r="R53" s="35">
        <f t="shared" si="31"/>
        <v>11518680.968772048</v>
      </c>
      <c r="S53" s="35">
        <f t="shared" si="31"/>
        <v>61787.965049425664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3.8394197697725052</v>
      </c>
      <c r="V61" s="32">
        <f>MEDIAN(U61:U72)</f>
        <v>6.7010525735932323</v>
      </c>
      <c r="Y61" s="32">
        <f>V7</f>
        <v>0.75263599580460772</v>
      </c>
      <c r="Z61" s="32">
        <f>MEDIAN(Y61:Y72)</f>
        <v>3.3333267975437262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1.6149968508313144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4.7457052685886358</v>
      </c>
      <c r="Y63" s="32">
        <f>V15</f>
        <v>4.4837709384340236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103.69920187086696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984.08777301270925</v>
      </c>
      <c r="Y65" s="32">
        <f>V23</f>
        <v>223.99433173135787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15.821988938827255</v>
      </c>
      <c r="Y66" s="32">
        <f>V27</f>
        <v>13.592817711814666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0.33415036928140751</v>
      </c>
      <c r="Y67" s="32">
        <f>V31</f>
        <v>1.1914259716494846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2.5805205724161593</v>
      </c>
      <c r="Y68" s="32">
        <f>V35</f>
        <v>1.3389404055923551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3.4633393139190152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8.6563998785978278</v>
      </c>
      <c r="Y70" s="32">
        <f>V43</f>
        <v>2.1828826566534287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13.331414269034424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4.2509837664335244</v>
      </c>
      <c r="Z76" s="32">
        <f>V20</f>
        <v>10.450653526368468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2.0857180802686694</v>
      </c>
      <c r="Z77" s="32">
        <f>V24</f>
        <v>6.6550622774800292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5.4844871648040927</v>
      </c>
      <c r="Z78" s="32">
        <f>V28</f>
        <v>6.3148067055744113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1.4897109792297656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1482.6984502918478</v>
      </c>
      <c r="Z82" s="32">
        <f>V44</f>
        <v>18.116928481621496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1487.796880557614</v>
      </c>
      <c r="Z83" s="32">
        <f>V48</f>
        <v>11.129560750616944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22.703669199594888</v>
      </c>
      <c r="Z84" s="32">
        <f>V52</f>
        <v>26.278231370656556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8.5945205570004841</v>
      </c>
      <c r="X85" s="32">
        <f>MEDIAN(W85:W96)</f>
        <v>34.088905351704923</v>
      </c>
      <c r="AA85" s="32">
        <f>V9</f>
        <v>4.014058644291242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39.283056587244616</v>
      </c>
      <c r="AA86" s="32">
        <f>V13</f>
        <v>20.104342277575281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52.034155539959137</v>
      </c>
      <c r="AA87" s="32">
        <f>V17</f>
        <v>21.464645485446887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174.28437289221338</v>
      </c>
      <c r="AA88" s="32">
        <f>V21</f>
        <v>83.952267950207244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37.654538917098755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11.846025337303052</v>
      </c>
      <c r="AA90" s="32">
        <f>V29</f>
        <v>4.1392431256002666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2.1304358078468679</v>
      </c>
      <c r="AA91" s="32">
        <f>V33</f>
        <v>5.0464423395864078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12.536658583924201</v>
      </c>
      <c r="AA92" s="32">
        <f>V37</f>
        <v>4.5995668897386182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15.605067914580216</v>
      </c>
      <c r="AA93" s="32">
        <f>V41</f>
        <v>1.7802401816794826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X141"/>
  <sheetViews>
    <sheetView topLeftCell="G58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8</v>
      </c>
      <c r="P6" s="31">
        <v>1</v>
      </c>
      <c r="Q6" s="32"/>
      <c r="R6" s="33">
        <f>O6*$G6</f>
        <v>5768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</v>
      </c>
      <c r="AO6" s="32">
        <f>O7</f>
        <v>151</v>
      </c>
      <c r="AP6" s="32">
        <f>O8</f>
        <v>9208</v>
      </c>
      <c r="AQ6" s="32">
        <f>O9</f>
        <v>63</v>
      </c>
      <c r="AS6" s="32">
        <f>P6</f>
        <v>1</v>
      </c>
      <c r="AT6" s="32">
        <f>P7</f>
        <v>4</v>
      </c>
      <c r="AU6" s="32">
        <f>P8</f>
        <v>1</v>
      </c>
      <c r="AV6" s="32">
        <f>P9</f>
        <v>4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151</v>
      </c>
      <c r="P7" s="32">
        <v>4</v>
      </c>
      <c r="Q7" s="32"/>
      <c r="R7" s="35">
        <f t="shared" ref="R7:S7" si="3">O7*$G7</f>
        <v>22650</v>
      </c>
      <c r="S7" s="35">
        <f t="shared" si="3"/>
        <v>600</v>
      </c>
      <c r="U7" s="32">
        <f>R7/R6</f>
        <v>3.9268377253814148</v>
      </c>
      <c r="V7" s="32">
        <f>S7/S6</f>
        <v>0.83217753120665738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3</v>
      </c>
      <c r="AP7" s="32">
        <f>O12</f>
        <v>1</v>
      </c>
      <c r="AQ7" s="32">
        <f>O13</f>
        <v>16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8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9208</v>
      </c>
      <c r="P8" s="32">
        <v>1</v>
      </c>
      <c r="Q8" s="32"/>
      <c r="R8" s="35">
        <f>O8*$G8</f>
        <v>45763760</v>
      </c>
      <c r="S8" s="35">
        <f>P8*$G8</f>
        <v>4970</v>
      </c>
      <c r="U8" s="32">
        <f>R8/R6</f>
        <v>7934.0776699029129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6</v>
      </c>
      <c r="AP8" s="32">
        <f>O16</f>
        <v>1</v>
      </c>
      <c r="AQ8" s="32">
        <f>O17</f>
        <v>22</v>
      </c>
      <c r="AS8" s="32">
        <f>P14</f>
        <v>1</v>
      </c>
      <c r="AT8" s="32">
        <f>P15</f>
        <v>6</v>
      </c>
      <c r="AU8" s="32">
        <f>P16</f>
        <v>1</v>
      </c>
      <c r="AV8" s="32">
        <f>P17</f>
        <v>9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63</v>
      </c>
      <c r="P9" s="32">
        <v>4</v>
      </c>
      <c r="Q9" s="32"/>
      <c r="R9" s="35">
        <f>O9*$G9</f>
        <v>50400</v>
      </c>
      <c r="S9" s="35">
        <f>P9*$G9</f>
        <v>3200</v>
      </c>
      <c r="U9" s="32">
        <f>R9/R6</f>
        <v>8.7378640776699026</v>
      </c>
      <c r="V9" s="32">
        <f>S9/S6</f>
        <v>4.438280166435506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4</v>
      </c>
      <c r="AO9" s="32">
        <f>O19</f>
        <v>458</v>
      </c>
      <c r="AP9" s="32">
        <f>O20</f>
        <v>1</v>
      </c>
      <c r="AQ9" s="32">
        <f>O21</f>
        <v>458</v>
      </c>
      <c r="AS9" s="32">
        <f>P18</f>
        <v>1</v>
      </c>
      <c r="AT9" s="32">
        <f>P19</f>
        <v>63</v>
      </c>
      <c r="AU9" s="32">
        <f>P20</f>
        <v>1</v>
      </c>
      <c r="AV9" s="32">
        <f>P21</f>
        <v>90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7</v>
      </c>
      <c r="AO10" s="32">
        <f>O23</f>
        <v>23024</v>
      </c>
      <c r="AP10" s="32">
        <f>O24</f>
        <v>1</v>
      </c>
      <c r="AQ10" s="32">
        <f>O25</f>
        <v>228</v>
      </c>
      <c r="AS10" s="32">
        <f>P22</f>
        <v>2</v>
      </c>
      <c r="AT10" s="32">
        <f>P23</f>
        <v>1642</v>
      </c>
      <c r="AU10" s="32">
        <f>P24</f>
        <v>1</v>
      </c>
      <c r="AV10" s="32">
        <f>P25</f>
        <v>36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3</v>
      </c>
      <c r="P11" s="32">
        <v>1</v>
      </c>
      <c r="Q11" s="32"/>
      <c r="R11" s="35">
        <f t="shared" si="10"/>
        <v>552</v>
      </c>
      <c r="S11" s="35">
        <f t="shared" si="10"/>
        <v>184</v>
      </c>
      <c r="U11" s="32">
        <f>R11/R10</f>
        <v>1.6932515337423313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3</v>
      </c>
      <c r="AO11" s="32">
        <f>O27</f>
        <v>151</v>
      </c>
      <c r="AP11" s="32">
        <f>O28</f>
        <v>1</v>
      </c>
      <c r="AQ11" s="32">
        <f>O29</f>
        <v>23</v>
      </c>
      <c r="AS11" s="32">
        <f>P26</f>
        <v>2</v>
      </c>
      <c r="AT11" s="32">
        <f>P27</f>
        <v>113</v>
      </c>
      <c r="AU11" s="32">
        <f>P28</f>
        <v>1</v>
      </c>
      <c r="AV11" s="32">
        <f>P29</f>
        <v>7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15</v>
      </c>
      <c r="AO12" s="32">
        <f>O31</f>
        <v>9</v>
      </c>
      <c r="AP12" s="32">
        <f>O32</f>
        <v>1</v>
      </c>
      <c r="AQ12" s="32">
        <f>O33</f>
        <v>17</v>
      </c>
      <c r="AS12" s="32">
        <f>P30</f>
        <v>1</v>
      </c>
      <c r="AT12" s="32">
        <f>P31</f>
        <v>2</v>
      </c>
      <c r="AU12" s="32">
        <f>P32</f>
        <v>1</v>
      </c>
      <c r="AV12" s="32">
        <f>P33</f>
        <v>3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16</v>
      </c>
      <c r="P13" s="32">
        <v>8</v>
      </c>
      <c r="Q13" s="32"/>
      <c r="R13" s="35">
        <f t="shared" si="10"/>
        <v>12800</v>
      </c>
      <c r="S13" s="35">
        <f t="shared" si="10"/>
        <v>6400</v>
      </c>
      <c r="U13" s="32">
        <f>R13/R10</f>
        <v>39.263803680981596</v>
      </c>
      <c r="V13" s="32">
        <f>S13/S10</f>
        <v>19.631901840490798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5</v>
      </c>
      <c r="AO13" s="32">
        <f>O35</f>
        <v>33</v>
      </c>
      <c r="AP13" s="32">
        <f>O36</f>
        <v>3</v>
      </c>
      <c r="AQ13" s="32">
        <f>O37</f>
        <v>63</v>
      </c>
      <c r="AS13" s="32">
        <f>P34</f>
        <v>1</v>
      </c>
      <c r="AT13" s="32">
        <f>P35</f>
        <v>3</v>
      </c>
      <c r="AU13" s="32">
        <f>P36</f>
        <v>1</v>
      </c>
      <c r="AV13" s="32">
        <f>P37</f>
        <v>5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6</v>
      </c>
      <c r="AP14" s="32">
        <f>O40</f>
        <v>1</v>
      </c>
      <c r="AQ14" s="32">
        <f>O41</f>
        <v>10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6</v>
      </c>
      <c r="P15" s="32">
        <v>6</v>
      </c>
      <c r="Q15" s="32"/>
      <c r="R15" s="35">
        <f t="shared" si="10"/>
        <v>1482</v>
      </c>
      <c r="S15" s="35">
        <f t="shared" si="10"/>
        <v>1482</v>
      </c>
      <c r="U15" s="32">
        <f>R15/R14</f>
        <v>4.4107142857142856</v>
      </c>
      <c r="V15" s="32">
        <f>S15/S14</f>
        <v>4.4107142857142856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</v>
      </c>
      <c r="AO15" s="32">
        <f>O43</f>
        <v>4607</v>
      </c>
      <c r="AP15" s="32">
        <f>O44</f>
        <v>4607</v>
      </c>
      <c r="AQ15" s="32">
        <f>O45</f>
        <v>4607</v>
      </c>
      <c r="AS15" s="32">
        <f>P42</f>
        <v>3</v>
      </c>
      <c r="AT15" s="32">
        <f>P43</f>
        <v>21</v>
      </c>
      <c r="AU15" s="32">
        <f>P44</f>
        <v>1</v>
      </c>
      <c r="AV15" s="32">
        <f>P45</f>
        <v>55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151</v>
      </c>
      <c r="AO16" s="32">
        <f>O47</f>
        <v>4607</v>
      </c>
      <c r="AP16" s="32">
        <f>O48</f>
        <v>4607</v>
      </c>
      <c r="AQ16" s="32">
        <f>O49</f>
        <v>4607</v>
      </c>
      <c r="AS16" s="32">
        <f>P46</f>
        <v>4</v>
      </c>
      <c r="AT16" s="32">
        <f>P47</f>
        <v>228</v>
      </c>
      <c r="AU16" s="32">
        <f>P48</f>
        <v>1</v>
      </c>
      <c r="AV16" s="32">
        <f>P49</f>
        <v>1149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22</v>
      </c>
      <c r="P17" s="32">
        <v>9</v>
      </c>
      <c r="Q17" s="32"/>
      <c r="R17" s="35">
        <f t="shared" si="10"/>
        <v>17600</v>
      </c>
      <c r="S17" s="35">
        <f t="shared" si="10"/>
        <v>7200</v>
      </c>
      <c r="U17" s="32">
        <f>R17/R14</f>
        <v>52.38095238095238</v>
      </c>
      <c r="V17" s="32">
        <f>S17/S14</f>
        <v>21.428571428571427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63</v>
      </c>
      <c r="AO17" s="32">
        <f>O51</f>
        <v>4607</v>
      </c>
      <c r="AP17" s="32">
        <f>O52</f>
        <v>30</v>
      </c>
      <c r="AQ17" s="32">
        <f>O53</f>
        <v>4607</v>
      </c>
      <c r="AS17" s="32">
        <f>P50</f>
        <v>2</v>
      </c>
      <c r="AT17" s="32">
        <f>P51</f>
        <v>55</v>
      </c>
      <c r="AU17" s="32">
        <f>P52</f>
        <v>1</v>
      </c>
      <c r="AV17" s="32">
        <f>P53</f>
        <v>25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4</v>
      </c>
      <c r="P18" s="31">
        <v>1</v>
      </c>
      <c r="Q18" s="32"/>
      <c r="R18" s="33">
        <f t="shared" si="10"/>
        <v>2392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458</v>
      </c>
      <c r="P19" s="32">
        <v>63</v>
      </c>
      <c r="Q19" s="32"/>
      <c r="R19" s="35">
        <f t="shared" si="10"/>
        <v>218008</v>
      </c>
      <c r="S19" s="35">
        <f t="shared" si="10"/>
        <v>29988</v>
      </c>
      <c r="U19" s="32">
        <f>R19/R18</f>
        <v>91.140468227424748</v>
      </c>
      <c r="V19" s="32">
        <f>S19/S18</f>
        <v>50.147157190635454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</v>
      </c>
      <c r="AO19" s="32">
        <f t="shared" ref="AO19:AQ19" si="13">MEDIAN(AO6:AO17)</f>
        <v>151</v>
      </c>
      <c r="AP19" s="32">
        <f t="shared" si="13"/>
        <v>1</v>
      </c>
      <c r="AQ19" s="32">
        <f t="shared" si="13"/>
        <v>63</v>
      </c>
      <c r="AS19" s="32">
        <f>MEDIAN(AS6:AS17)</f>
        <v>1</v>
      </c>
      <c r="AT19" s="32">
        <f t="shared" ref="AT19:AV19" si="14">MEDIAN(AT6:AT17)</f>
        <v>13.5</v>
      </c>
      <c r="AU19" s="32">
        <f t="shared" si="14"/>
        <v>1</v>
      </c>
      <c r="AV19" s="32">
        <f t="shared" si="14"/>
        <v>8.5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3.7378762541806019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57.170929251807266</v>
      </c>
      <c r="AO20" s="22">
        <f t="shared" ref="AO20:AQ20" si="16">_xlfn.STDEV.S(AO6:AO17)</f>
        <v>6577.0423927753145</v>
      </c>
      <c r="AP20" s="22">
        <f t="shared" si="16"/>
        <v>2997.4730418076551</v>
      </c>
      <c r="AQ20" s="22">
        <f t="shared" si="16"/>
        <v>2042.4073195841493</v>
      </c>
      <c r="AS20" s="22">
        <f>_xlfn.STDEV.S(AS6:AS17)</f>
        <v>0.98473192783466179</v>
      </c>
      <c r="AT20" s="22">
        <f t="shared" ref="AT20:AV20" si="17">_xlfn.STDEV.S(AT6:AT17)</f>
        <v>465.84646807524666</v>
      </c>
      <c r="AU20" s="22">
        <f t="shared" si="17"/>
        <v>0</v>
      </c>
      <c r="AV20" s="22">
        <f t="shared" si="17"/>
        <v>326.41579730042588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458</v>
      </c>
      <c r="P21" s="32">
        <v>90</v>
      </c>
      <c r="Q21" s="32"/>
      <c r="R21" s="35">
        <f t="shared" si="10"/>
        <v>366400</v>
      </c>
      <c r="S21" s="35">
        <f t="shared" si="10"/>
        <v>72000</v>
      </c>
      <c r="U21" s="32">
        <f>R21/R18</f>
        <v>153.1772575250836</v>
      </c>
      <c r="V21" s="32">
        <f>S21/S18</f>
        <v>120.40133779264214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57.170929251807266</v>
      </c>
      <c r="AO21" s="22">
        <f t="shared" ref="AO21:AQ21" si="18">STDEV(AO6:AO17)</f>
        <v>6577.0423927753145</v>
      </c>
      <c r="AP21" s="22">
        <f t="shared" si="18"/>
        <v>2997.4730418076551</v>
      </c>
      <c r="AQ21" s="22">
        <f t="shared" si="18"/>
        <v>2042.4073195841493</v>
      </c>
      <c r="AS21" s="22">
        <f>STDEV(AS6:AS17)</f>
        <v>0.98473192783466179</v>
      </c>
      <c r="AT21" s="22">
        <f t="shared" ref="AT21:AV21" si="19">STDEV(AT6:AT17)</f>
        <v>465.84646807524666</v>
      </c>
      <c r="AU21" s="22">
        <f t="shared" si="19"/>
        <v>0</v>
      </c>
      <c r="AV21" s="22">
        <f t="shared" si="19"/>
        <v>326.41579730042588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7</v>
      </c>
      <c r="P22" s="31">
        <v>2</v>
      </c>
      <c r="Q22" s="32"/>
      <c r="R22" s="33">
        <f t="shared" si="10"/>
        <v>4536</v>
      </c>
      <c r="S22" s="33">
        <f t="shared" si="10"/>
        <v>1296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23024</v>
      </c>
      <c r="P23" s="32">
        <v>1642</v>
      </c>
      <c r="Q23" s="32"/>
      <c r="R23" s="35">
        <f t="shared" si="10"/>
        <v>4765968</v>
      </c>
      <c r="S23" s="35">
        <f t="shared" si="10"/>
        <v>339894</v>
      </c>
      <c r="U23" s="32">
        <f>R23/R22</f>
        <v>1050.6984126984128</v>
      </c>
      <c r="V23" s="32">
        <f>S23/S22</f>
        <v>262.26388888888891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2.2268518518518516</v>
      </c>
      <c r="V24" s="32">
        <f>S24/S22</f>
        <v>7.7939814814814818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228</v>
      </c>
      <c r="P25" s="32">
        <v>36</v>
      </c>
      <c r="Q25" s="32"/>
      <c r="R25" s="35">
        <f t="shared" si="10"/>
        <v>182400</v>
      </c>
      <c r="S25" s="35">
        <f t="shared" si="10"/>
        <v>28800</v>
      </c>
      <c r="U25" s="32">
        <f>R25/R22</f>
        <v>40.211640211640209</v>
      </c>
      <c r="V25" s="32">
        <f>S25/S22</f>
        <v>22.222222222222221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3</v>
      </c>
      <c r="P26" s="31">
        <v>2</v>
      </c>
      <c r="Q26" s="32"/>
      <c r="R26" s="33">
        <f t="shared" ref="R26:S41" si="24">O26*$G26</f>
        <v>1809</v>
      </c>
      <c r="S26" s="33">
        <f t="shared" si="24"/>
        <v>1206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151</v>
      </c>
      <c r="P27" s="32">
        <v>113</v>
      </c>
      <c r="Q27" s="32"/>
      <c r="R27" s="35">
        <f t="shared" si="24"/>
        <v>24764</v>
      </c>
      <c r="S27" s="35">
        <f t="shared" si="24"/>
        <v>18532</v>
      </c>
      <c r="U27" s="32">
        <f>R27/R26</f>
        <v>13.689331122166942</v>
      </c>
      <c r="V27" s="32">
        <f>S27/S26</f>
        <v>15.366500829187396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4.7512437810945274</v>
      </c>
      <c r="V28" s="32">
        <f>S28/S26</f>
        <v>7.1268656716417906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23</v>
      </c>
      <c r="P29" s="32">
        <v>7</v>
      </c>
      <c r="Q29" s="32"/>
      <c r="R29" s="35">
        <f t="shared" si="24"/>
        <v>18400</v>
      </c>
      <c r="S29" s="35">
        <f t="shared" si="24"/>
        <v>5600</v>
      </c>
      <c r="U29" s="32">
        <f>R29/R26</f>
        <v>10.171365395245992</v>
      </c>
      <c r="V29" s="32">
        <f>S29/S26</f>
        <v>4.6434494195688227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15</v>
      </c>
      <c r="P30" s="31">
        <v>1</v>
      </c>
      <c r="Q30" s="32"/>
      <c r="R30" s="33">
        <f t="shared" si="24"/>
        <v>6180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9</v>
      </c>
      <c r="P31" s="32">
        <v>2</v>
      </c>
      <c r="Q31" s="32"/>
      <c r="R31" s="35">
        <f t="shared" si="24"/>
        <v>2034</v>
      </c>
      <c r="S31" s="35">
        <f t="shared" si="24"/>
        <v>452</v>
      </c>
      <c r="U31" s="32">
        <f>R31/R30</f>
        <v>0.32912621359223299</v>
      </c>
      <c r="V31" s="32">
        <f>S31/S30</f>
        <v>1.0970873786407767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1.5189320388349514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17</v>
      </c>
      <c r="P33" s="32">
        <v>3</v>
      </c>
      <c r="Q33" s="32"/>
      <c r="R33" s="35">
        <f t="shared" si="24"/>
        <v>13600</v>
      </c>
      <c r="S33" s="35">
        <f t="shared" si="24"/>
        <v>2400</v>
      </c>
      <c r="U33" s="32">
        <f>R33/R30</f>
        <v>2.2006472491909386</v>
      </c>
      <c r="V33" s="32">
        <f>S33/S30</f>
        <v>5.825242718446602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5</v>
      </c>
      <c r="P34" s="31">
        <v>1</v>
      </c>
      <c r="Q34" s="32"/>
      <c r="R34" s="33">
        <f t="shared" si="24"/>
        <v>3920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33</v>
      </c>
      <c r="P35" s="32">
        <v>3</v>
      </c>
      <c r="Q35" s="32"/>
      <c r="R35" s="35">
        <f t="shared" si="24"/>
        <v>10428</v>
      </c>
      <c r="S35" s="35">
        <f t="shared" si="24"/>
        <v>948</v>
      </c>
      <c r="U35" s="32">
        <f>R35/R34</f>
        <v>2.6602040816326529</v>
      </c>
      <c r="V35" s="32">
        <f>S35/S34</f>
        <v>1.2091836734693877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3</v>
      </c>
      <c r="P36" s="32">
        <v>1</v>
      </c>
      <c r="Q36" s="32"/>
      <c r="R36" s="35">
        <f t="shared" si="24"/>
        <v>35145</v>
      </c>
      <c r="S36" s="35">
        <f t="shared" si="24"/>
        <v>11715</v>
      </c>
      <c r="U36" s="32">
        <f>R36/R34</f>
        <v>8.9655612244897966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63</v>
      </c>
      <c r="P37" s="32">
        <v>5</v>
      </c>
      <c r="Q37" s="32"/>
      <c r="R37" s="35">
        <f t="shared" si="24"/>
        <v>50400</v>
      </c>
      <c r="S37" s="35">
        <f t="shared" si="24"/>
        <v>4000</v>
      </c>
      <c r="U37" s="32">
        <f>R37/R34</f>
        <v>12.857142857142858</v>
      </c>
      <c r="V37" s="32">
        <f>S37/S34</f>
        <v>5.1020408163265305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6</v>
      </c>
      <c r="P39" s="32">
        <v>1</v>
      </c>
      <c r="Q39" s="32"/>
      <c r="R39" s="35">
        <f t="shared" si="24"/>
        <v>1752</v>
      </c>
      <c r="S39" s="35">
        <f t="shared" si="24"/>
        <v>292</v>
      </c>
      <c r="U39" s="32">
        <f>R39/R38</f>
        <v>3.3119092627599245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10</v>
      </c>
      <c r="P41" s="32">
        <v>1</v>
      </c>
      <c r="Q41" s="32"/>
      <c r="R41" s="35">
        <f t="shared" si="24"/>
        <v>8000</v>
      </c>
      <c r="S41" s="35">
        <f t="shared" si="24"/>
        <v>800</v>
      </c>
      <c r="U41" s="32">
        <f>R41/R38</f>
        <v>15.122873345935728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151</v>
      </c>
      <c r="P42" s="31">
        <v>3</v>
      </c>
      <c r="Q42" s="32"/>
      <c r="R42" s="33">
        <f t="shared" ref="R42:S53" si="30">O42*$G42</f>
        <v>376896</v>
      </c>
      <c r="S42" s="33">
        <f t="shared" si="30"/>
        <v>7488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4607</v>
      </c>
      <c r="P43" s="32">
        <v>21</v>
      </c>
      <c r="Q43" s="32"/>
      <c r="R43" s="35">
        <f t="shared" si="30"/>
        <v>3266363</v>
      </c>
      <c r="S43" s="35">
        <f t="shared" si="30"/>
        <v>14889</v>
      </c>
      <c r="U43" s="32">
        <f>R43/R42</f>
        <v>8.666483592290712</v>
      </c>
      <c r="V43" s="32">
        <f>S43/S42</f>
        <v>1.9883814102564104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4607</v>
      </c>
      <c r="P44" s="32">
        <v>1</v>
      </c>
      <c r="Q44" s="32"/>
      <c r="R44" s="35">
        <f t="shared" si="30"/>
        <v>559474080</v>
      </c>
      <c r="S44" s="35">
        <f t="shared" si="30"/>
        <v>121440</v>
      </c>
      <c r="U44" s="32">
        <f>R44/R42</f>
        <v>1484.4256240448294</v>
      </c>
      <c r="V44" s="32">
        <f>S44/S42</f>
        <v>16.217948717948719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4607</v>
      </c>
      <c r="P45" s="32">
        <v>55</v>
      </c>
      <c r="Q45" s="32"/>
      <c r="R45" s="35">
        <f t="shared" si="30"/>
        <v>11517500</v>
      </c>
      <c r="S45" s="35">
        <f t="shared" si="30"/>
        <v>137500</v>
      </c>
      <c r="U45" s="32">
        <f>R45/R42</f>
        <v>30.558827899473595</v>
      </c>
      <c r="V45" s="32">
        <f>S45/S42</f>
        <v>18.362713675213676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151</v>
      </c>
      <c r="P46" s="31">
        <v>4</v>
      </c>
      <c r="Q46" s="32"/>
      <c r="R46" s="33">
        <f t="shared" si="30"/>
        <v>249905</v>
      </c>
      <c r="S46" s="33">
        <f t="shared" si="30"/>
        <v>6620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4607</v>
      </c>
      <c r="P47" s="32">
        <v>228</v>
      </c>
      <c r="Q47" s="32"/>
      <c r="R47" s="35">
        <f t="shared" si="30"/>
        <v>3335468</v>
      </c>
      <c r="S47" s="35">
        <f t="shared" si="30"/>
        <v>165072</v>
      </c>
      <c r="U47" s="32">
        <f>R47/R46</f>
        <v>13.34694383865869</v>
      </c>
      <c r="V47" s="32">
        <f>S47/S46</f>
        <v>24.935347432024169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4607</v>
      </c>
      <c r="P48" s="32">
        <v>1</v>
      </c>
      <c r="Q48" s="32"/>
      <c r="R48" s="35">
        <f t="shared" si="30"/>
        <v>372240993</v>
      </c>
      <c r="S48" s="35">
        <f t="shared" si="30"/>
        <v>80799</v>
      </c>
      <c r="U48" s="32">
        <f>R48/R46</f>
        <v>1489.5299933974911</v>
      </c>
      <c r="V48" s="32">
        <f>S48/S46</f>
        <v>12.205287009063444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4607</v>
      </c>
      <c r="P49" s="32">
        <v>1149</v>
      </c>
      <c r="Q49" s="32"/>
      <c r="R49" s="35">
        <f t="shared" si="30"/>
        <v>11517500</v>
      </c>
      <c r="S49" s="35">
        <f t="shared" si="30"/>
        <v>2872500</v>
      </c>
      <c r="U49" s="32">
        <f>R49/R46</f>
        <v>46.087513255036917</v>
      </c>
      <c r="V49" s="32">
        <f>S49/S46</f>
        <v>433.91238670694867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63</v>
      </c>
      <c r="P50" s="31">
        <v>2</v>
      </c>
      <c r="Q50" s="32"/>
      <c r="R50" s="33">
        <f t="shared" si="30"/>
        <v>127008</v>
      </c>
      <c r="S50" s="33">
        <f t="shared" si="30"/>
        <v>4032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4607</v>
      </c>
      <c r="P51" s="32">
        <v>55</v>
      </c>
      <c r="Q51" s="32"/>
      <c r="R51" s="35">
        <f t="shared" si="30"/>
        <v>2713523</v>
      </c>
      <c r="S51" s="35">
        <f t="shared" si="30"/>
        <v>32395</v>
      </c>
      <c r="U51" s="32">
        <f>R51/R50</f>
        <v>21.364977009322246</v>
      </c>
      <c r="V51" s="32">
        <f>S51/S50</f>
        <v>8.0344742063492056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30</v>
      </c>
      <c r="P52" s="32">
        <v>1</v>
      </c>
      <c r="Q52" s="32"/>
      <c r="R52" s="35">
        <f t="shared" si="30"/>
        <v>2897790</v>
      </c>
      <c r="S52" s="35">
        <f t="shared" si="30"/>
        <v>96593</v>
      </c>
      <c r="U52" s="32">
        <f>R52/R50</f>
        <v>22.81580687830688</v>
      </c>
      <c r="V52" s="32">
        <f>S52/S50</f>
        <v>23.956597222222221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4607</v>
      </c>
      <c r="P53" s="32">
        <v>25</v>
      </c>
      <c r="R53" s="35">
        <f t="shared" si="30"/>
        <v>11517500</v>
      </c>
      <c r="S53" s="35">
        <f t="shared" si="30"/>
        <v>62500</v>
      </c>
      <c r="U53" s="32">
        <f>R53/R50</f>
        <v>90.683264046359284</v>
      </c>
      <c r="V53" s="32">
        <f>S53/S50</f>
        <v>15.500992063492063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3.9268377253814148</v>
      </c>
      <c r="V61" s="32">
        <f>MEDIAN(U61:U72)</f>
        <v>6.5385989390024992</v>
      </c>
      <c r="Y61" s="32">
        <f>V7</f>
        <v>0.83217753120665738</v>
      </c>
      <c r="Z61" s="32">
        <f>MEDIAN(Y61:Y72)</f>
        <v>3.1995478479853476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1.6932515337423313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4.4107142857142856</v>
      </c>
      <c r="Y63" s="32">
        <f>V15</f>
        <v>4.4107142857142856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91.140468227424748</v>
      </c>
      <c r="Y64" s="32">
        <f>V19</f>
        <v>50.147157190635454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1050.6984126984128</v>
      </c>
      <c r="Y65" s="32">
        <f>V23</f>
        <v>262.26388888888891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13.689331122166942</v>
      </c>
      <c r="Y66" s="32">
        <f>V27</f>
        <v>15.366500829187396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0.32912621359223299</v>
      </c>
      <c r="Y67" s="32">
        <f>V31</f>
        <v>1.0970873786407767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2.6602040816326529</v>
      </c>
      <c r="Y68" s="32">
        <f>V35</f>
        <v>1.2091836734693877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3.3119092627599245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8.666483592290712</v>
      </c>
      <c r="Y70" s="32">
        <f>V43</f>
        <v>1.9883814102564104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13.34694383865869</v>
      </c>
      <c r="Y71" s="32">
        <f>V47</f>
        <v>24.935347432024169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21.364977009322246</v>
      </c>
      <c r="Y72" s="32">
        <f>V51</f>
        <v>8.0344742063492056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7934.0776699029129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3.7378762541806019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2.2268518518518516</v>
      </c>
      <c r="Z77" s="32">
        <f>V24</f>
        <v>7.7939814814814818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4.7512437810945274</v>
      </c>
      <c r="Z78" s="32">
        <f>V28</f>
        <v>7.1268656716417906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1.5189320388349514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8.9655612244897966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1484.4256240448294</v>
      </c>
      <c r="Z82" s="32">
        <f>V44</f>
        <v>16.217948717948719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1489.5299933974911</v>
      </c>
      <c r="Z83" s="32">
        <f>V48</f>
        <v>12.205287009063444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22.81580687830688</v>
      </c>
      <c r="Z84" s="32">
        <f>V52</f>
        <v>23.956597222222221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8.7378640776699026</v>
      </c>
      <c r="X85" s="32">
        <f>MEDIAN(W85:W96)</f>
        <v>34.911315790227597</v>
      </c>
      <c r="AA85" s="32">
        <f>V9</f>
        <v>4.438280166435506</v>
      </c>
      <c r="AB85" s="32">
        <f>MEDIAN(AA85:AA96)</f>
        <v>16.93185286935287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39.263803680981596</v>
      </c>
      <c r="AA86" s="32">
        <f>V13</f>
        <v>19.631901840490798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52.38095238095238</v>
      </c>
      <c r="AA87" s="32">
        <f>V17</f>
        <v>21.428571428571427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153.1772575250836</v>
      </c>
      <c r="AA88" s="32">
        <f>V21</f>
        <v>120.40133779264214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40.211640211640209</v>
      </c>
      <c r="AA89" s="32">
        <f>V25</f>
        <v>22.222222222222221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10.171365395245992</v>
      </c>
      <c r="AA90" s="32">
        <f>V29</f>
        <v>4.6434494195688227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2.2006472491909386</v>
      </c>
      <c r="AA91" s="32">
        <f>V33</f>
        <v>5.825242718446602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12.857142857142858</v>
      </c>
      <c r="AA92" s="32">
        <f>V37</f>
        <v>5.1020408163265305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15.122873345935728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30.558827899473595</v>
      </c>
      <c r="AA94" s="32">
        <f>V45</f>
        <v>18.362713675213676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46.087513255036917</v>
      </c>
      <c r="AA95" s="32">
        <f>V49</f>
        <v>433.91238670694867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90.683264046359284</v>
      </c>
      <c r="AA96" s="32">
        <f>V53</f>
        <v>15.500992063492063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29"/>
  <sheetViews>
    <sheetView workbookViewId="0">
      <selection activeCell="P16" sqref="P16"/>
    </sheetView>
  </sheetViews>
  <sheetFormatPr defaultColWidth="9.1796875" defaultRowHeight="14.5" x14ac:dyDescent="0.35"/>
  <cols>
    <col min="1" max="1" width="9.1796875" style="43"/>
    <col min="2" max="2" width="14" style="43" bestFit="1" customWidth="1"/>
    <col min="3" max="5" width="9.1796875" style="43"/>
    <col min="6" max="6" width="14" style="43" bestFit="1" customWidth="1"/>
    <col min="7" max="9" width="9.1796875" style="43"/>
    <col min="10" max="10" width="14" style="43" bestFit="1" customWidth="1"/>
    <col min="11" max="11" width="10" style="43" bestFit="1" customWidth="1"/>
    <col min="12" max="13" width="9.1796875" style="43"/>
    <col min="14" max="15" width="9.453125" style="43" bestFit="1" customWidth="1"/>
    <col min="16" max="16384" width="9.1796875" style="43"/>
  </cols>
  <sheetData>
    <row r="1" spans="1:21" x14ac:dyDescent="0.35">
      <c r="C1" s="43" t="s">
        <v>40</v>
      </c>
      <c r="D1" s="43" t="s">
        <v>41</v>
      </c>
      <c r="G1" s="43" t="s">
        <v>40</v>
      </c>
      <c r="H1" s="43" t="s">
        <v>41</v>
      </c>
      <c r="K1" s="43" t="s">
        <v>40</v>
      </c>
      <c r="L1" s="43" t="s">
        <v>41</v>
      </c>
      <c r="M1" s="44" t="s">
        <v>50</v>
      </c>
      <c r="P1" s="44" t="s">
        <v>51</v>
      </c>
    </row>
    <row r="2" spans="1:21" x14ac:dyDescent="0.35">
      <c r="B2" s="43" t="s">
        <v>15</v>
      </c>
      <c r="F2" s="43" t="s">
        <v>19</v>
      </c>
      <c r="J2" s="43" t="s">
        <v>20</v>
      </c>
      <c r="K2" s="45"/>
      <c r="L2" s="45"/>
      <c r="N2" s="43" t="s">
        <v>78</v>
      </c>
      <c r="O2" s="43" t="s">
        <v>79</v>
      </c>
      <c r="Q2" s="43" t="s">
        <v>78</v>
      </c>
      <c r="R2" s="43" t="s">
        <v>79</v>
      </c>
    </row>
    <row r="3" spans="1:21" x14ac:dyDescent="0.35">
      <c r="A3" s="43" t="s">
        <v>33</v>
      </c>
      <c r="B3" s="43" t="s">
        <v>27</v>
      </c>
      <c r="C3" s="45">
        <v>8819.0001969622754</v>
      </c>
      <c r="D3" s="45">
        <v>170.10580651165077</v>
      </c>
      <c r="F3" s="43" t="s">
        <v>27</v>
      </c>
      <c r="G3" s="45">
        <v>14752.840869503596</v>
      </c>
      <c r="H3" s="45">
        <v>353.00232329214009</v>
      </c>
      <c r="J3" s="43" t="s">
        <v>27</v>
      </c>
      <c r="K3" s="45">
        <v>29770133.783908796</v>
      </c>
      <c r="L3" s="45">
        <v>1616.5122194315991</v>
      </c>
      <c r="N3" s="46">
        <f>K3/C3</f>
        <v>3375.6812698749213</v>
      </c>
      <c r="O3" s="47">
        <f>K3/G3</f>
        <v>2017.9254997217699</v>
      </c>
      <c r="P3" s="46"/>
      <c r="Q3" s="46">
        <f>L3/D3</f>
        <v>9.5029808363471826</v>
      </c>
      <c r="R3" s="46">
        <f>L3/H3</f>
        <v>4.5793245901494952</v>
      </c>
    </row>
    <row r="4" spans="1:21" x14ac:dyDescent="0.35">
      <c r="B4" s="43" t="s">
        <v>28</v>
      </c>
      <c r="C4" s="45">
        <v>399.91280185647491</v>
      </c>
      <c r="D4" s="45">
        <v>148</v>
      </c>
      <c r="F4" s="43" t="s">
        <v>28</v>
      </c>
      <c r="G4" s="45">
        <v>342.48897337100851</v>
      </c>
      <c r="H4" s="45">
        <v>119.69475960108626</v>
      </c>
      <c r="J4" s="43" t="s">
        <v>28</v>
      </c>
      <c r="K4" s="45">
        <v>1965.1844727979319</v>
      </c>
      <c r="L4" s="45">
        <v>1965.1844727979319</v>
      </c>
      <c r="N4" s="46">
        <f t="shared" ref="N4:N14" si="0">K4/C4</f>
        <v>4.914032418255065</v>
      </c>
      <c r="O4" s="47">
        <f t="shared" ref="O4:O14" si="1">K4/G4</f>
        <v>5.7379496147138838</v>
      </c>
      <c r="P4" s="46"/>
      <c r="Q4" s="46">
        <f t="shared" ref="Q4:Q14" si="2">L4/D4</f>
        <v>13.278273464850891</v>
      </c>
      <c r="R4" s="46">
        <f t="shared" ref="R4:R14" si="3">L4/H4</f>
        <v>16.418300010354816</v>
      </c>
    </row>
    <row r="5" spans="1:21" x14ac:dyDescent="0.35">
      <c r="B5" s="43" t="s">
        <v>29</v>
      </c>
      <c r="C5" s="45">
        <v>464.92462780818687</v>
      </c>
      <c r="D5" s="45">
        <v>464.92462780818687</v>
      </c>
      <c r="E5" s="47"/>
      <c r="F5" s="43" t="s">
        <v>29</v>
      </c>
      <c r="G5" s="45">
        <v>1037.2832240424202</v>
      </c>
      <c r="H5" s="45">
        <v>980.03144141096914</v>
      </c>
      <c r="J5" s="43" t="s">
        <v>29</v>
      </c>
      <c r="K5" s="45">
        <v>2429.6471386627859</v>
      </c>
      <c r="L5" s="45">
        <v>2429.6471386627859</v>
      </c>
      <c r="N5" s="46">
        <f t="shared" si="0"/>
        <v>5.2258946791374994</v>
      </c>
      <c r="O5" s="47">
        <f t="shared" si="1"/>
        <v>2.3423179729005472</v>
      </c>
      <c r="P5" s="46"/>
      <c r="Q5" s="46">
        <f t="shared" si="2"/>
        <v>5.2258946791374994</v>
      </c>
      <c r="R5" s="46">
        <f t="shared" si="3"/>
        <v>2.479152235325</v>
      </c>
    </row>
    <row r="6" spans="1:21" x14ac:dyDescent="0.35">
      <c r="A6" s="43" t="s">
        <v>30</v>
      </c>
      <c r="B6" s="43" t="s">
        <v>27</v>
      </c>
      <c r="C6" s="45">
        <v>4624.9668064430352</v>
      </c>
      <c r="D6" s="45">
        <v>1608.2859379288166</v>
      </c>
      <c r="E6" s="47"/>
      <c r="F6" s="43" t="s">
        <v>27</v>
      </c>
      <c r="G6" s="45">
        <v>141882.67765349397</v>
      </c>
      <c r="H6" s="45">
        <v>19649.372308695991</v>
      </c>
      <c r="J6" s="43" t="s">
        <v>27</v>
      </c>
      <c r="K6" s="45">
        <v>2908.0957251384161</v>
      </c>
      <c r="L6" s="45">
        <v>2908.0957251384161</v>
      </c>
      <c r="N6" s="46">
        <f t="shared" si="0"/>
        <v>0.62878196684290832</v>
      </c>
      <c r="O6" s="47">
        <f t="shared" si="1"/>
        <v>2.0496481834382706E-2</v>
      </c>
      <c r="P6" s="46"/>
      <c r="Q6" s="46">
        <f t="shared" si="2"/>
        <v>1.8081957048530319</v>
      </c>
      <c r="R6" s="46">
        <f t="shared" si="3"/>
        <v>0.14799942102228958</v>
      </c>
    </row>
    <row r="7" spans="1:21" x14ac:dyDescent="0.35">
      <c r="B7" s="43" t="s">
        <v>28</v>
      </c>
      <c r="C7" s="45">
        <v>57826.133329365191</v>
      </c>
      <c r="D7" s="45">
        <v>9392.6184904969723</v>
      </c>
      <c r="E7" s="47"/>
      <c r="F7" s="43" t="s">
        <v>28</v>
      </c>
      <c r="G7" s="45">
        <v>3100272.8345020986</v>
      </c>
      <c r="H7" s="45">
        <v>221160.00417919789</v>
      </c>
      <c r="J7" s="43" t="s">
        <v>28</v>
      </c>
      <c r="K7" s="45">
        <v>3285.3903276616866</v>
      </c>
      <c r="L7" s="45">
        <v>3285.3903276616866</v>
      </c>
      <c r="N7" s="46">
        <f t="shared" si="0"/>
        <v>5.6814975141927807E-2</v>
      </c>
      <c r="O7" s="47">
        <f t="shared" si="1"/>
        <v>1.0597100652237654E-3</v>
      </c>
      <c r="P7" s="46"/>
      <c r="Q7" s="46">
        <f t="shared" si="2"/>
        <v>0.3497842833695094</v>
      </c>
      <c r="R7" s="46">
        <f t="shared" si="3"/>
        <v>1.4855264358738457E-2</v>
      </c>
    </row>
    <row r="8" spans="1:21" x14ac:dyDescent="0.35">
      <c r="B8" s="43" t="s">
        <v>29</v>
      </c>
      <c r="C8" s="45">
        <v>3631.3262689698922</v>
      </c>
      <c r="D8" s="45">
        <v>1193.9381942463192</v>
      </c>
      <c r="E8" s="47"/>
      <c r="F8" s="43" t="s">
        <v>29</v>
      </c>
      <c r="G8" s="45">
        <v>16129.772683990599</v>
      </c>
      <c r="H8" s="45">
        <v>12035.181000748989</v>
      </c>
      <c r="J8" s="43" t="s">
        <v>29</v>
      </c>
      <c r="K8" s="45">
        <v>2795.5578523168197</v>
      </c>
      <c r="L8" s="45">
        <v>2795.5578523168197</v>
      </c>
      <c r="N8" s="46">
        <f t="shared" si="0"/>
        <v>0.76984485701689453</v>
      </c>
      <c r="O8" s="47">
        <f t="shared" si="1"/>
        <v>0.17331663049979093</v>
      </c>
      <c r="P8" s="46"/>
      <c r="Q8" s="46">
        <f t="shared" si="2"/>
        <v>2.3414594371708937</v>
      </c>
      <c r="R8" s="46">
        <f t="shared" si="3"/>
        <v>0.23228216111937516</v>
      </c>
    </row>
    <row r="9" spans="1:21" x14ac:dyDescent="0.35">
      <c r="A9" s="43" t="s">
        <v>31</v>
      </c>
      <c r="B9" s="43" t="s">
        <v>27</v>
      </c>
      <c r="C9" s="45">
        <v>3340.8961596748513</v>
      </c>
      <c r="D9" s="45">
        <v>318.94399745061452</v>
      </c>
      <c r="E9" s="47"/>
      <c r="F9" s="43" t="s">
        <v>27</v>
      </c>
      <c r="G9" s="45">
        <v>1369.6955933993306</v>
      </c>
      <c r="H9" s="45">
        <v>319.31667090619123</v>
      </c>
      <c r="J9" s="43" t="s">
        <v>27</v>
      </c>
      <c r="K9" s="45">
        <v>3053.1589947292596</v>
      </c>
      <c r="L9" s="45">
        <v>3053.1589947292596</v>
      </c>
      <c r="N9" s="46">
        <f t="shared" si="0"/>
        <v>0.91387425672829192</v>
      </c>
      <c r="O9" s="47">
        <f t="shared" si="1"/>
        <v>2.2290784970344286</v>
      </c>
      <c r="P9" s="46"/>
      <c r="Q9" s="46">
        <f t="shared" si="2"/>
        <v>9.5727118840103351</v>
      </c>
      <c r="R9" s="46">
        <f t="shared" si="3"/>
        <v>9.5615396028797246</v>
      </c>
      <c r="U9" s="47">
        <v>5.7379496147138838</v>
      </c>
    </row>
    <row r="10" spans="1:21" x14ac:dyDescent="0.35">
      <c r="B10" s="43" t="s">
        <v>28</v>
      </c>
      <c r="C10" s="45">
        <v>9880.1928352034447</v>
      </c>
      <c r="D10" s="45">
        <v>1561.3632542514486</v>
      </c>
      <c r="E10" s="47"/>
      <c r="F10" s="43" t="s">
        <v>28</v>
      </c>
      <c r="G10" s="45">
        <v>6797.6256317953448</v>
      </c>
      <c r="H10" s="45">
        <v>682.86463899220303</v>
      </c>
      <c r="J10" s="43" t="s">
        <v>28</v>
      </c>
      <c r="K10" s="45">
        <v>20465.964401271092</v>
      </c>
      <c r="L10" s="45">
        <v>3810.3502315173405</v>
      </c>
      <c r="N10" s="46">
        <f t="shared" si="0"/>
        <v>2.071413457473239</v>
      </c>
      <c r="O10" s="47">
        <f t="shared" si="1"/>
        <v>3.0107519168962757</v>
      </c>
      <c r="P10" s="46"/>
      <c r="Q10" s="46">
        <f t="shared" si="2"/>
        <v>2.4403995810341428</v>
      </c>
      <c r="R10" s="46">
        <f t="shared" si="3"/>
        <v>5.5799495448187164</v>
      </c>
      <c r="U10" s="47">
        <v>2.3423179729005472</v>
      </c>
    </row>
    <row r="11" spans="1:21" x14ac:dyDescent="0.35">
      <c r="B11" s="43" t="s">
        <v>29</v>
      </c>
      <c r="C11" s="45">
        <v>1030.6873221577339</v>
      </c>
      <c r="D11" s="45">
        <v>137.90917954038198</v>
      </c>
      <c r="F11" s="43" t="s">
        <v>29</v>
      </c>
      <c r="G11" s="45">
        <v>1191.8127539650168</v>
      </c>
      <c r="H11" s="45">
        <v>189.95037936694123</v>
      </c>
      <c r="J11" s="43" t="s">
        <v>29</v>
      </c>
      <c r="K11" s="45">
        <v>4073.1554374128605</v>
      </c>
      <c r="L11" s="45">
        <v>4073.1554374128605</v>
      </c>
      <c r="N11" s="46">
        <f t="shared" si="0"/>
        <v>3.9518827386813578</v>
      </c>
      <c r="O11" s="47">
        <f t="shared" si="1"/>
        <v>3.4176135671161139</v>
      </c>
      <c r="P11" s="46"/>
      <c r="Q11" s="46">
        <f t="shared" si="2"/>
        <v>29.535056701719963</v>
      </c>
      <c r="R11" s="46">
        <f t="shared" si="3"/>
        <v>21.443260345084354</v>
      </c>
      <c r="U11" s="47">
        <v>2.0496481834382706E-2</v>
      </c>
    </row>
    <row r="12" spans="1:21" x14ac:dyDescent="0.35">
      <c r="A12" s="43" t="s">
        <v>32</v>
      </c>
      <c r="B12" s="43" t="s">
        <v>27</v>
      </c>
      <c r="C12" s="45">
        <v>1546570.6233283679</v>
      </c>
      <c r="D12" s="45">
        <v>21300.580065729268</v>
      </c>
      <c r="F12" s="43" t="s">
        <v>27</v>
      </c>
      <c r="G12" s="45">
        <v>2125035.9921314204</v>
      </c>
      <c r="H12" s="45">
        <v>9518.4206285172859</v>
      </c>
      <c r="J12" s="43" t="s">
        <v>27</v>
      </c>
      <c r="K12" s="45">
        <v>363983597.86239731</v>
      </c>
      <c r="L12" s="45">
        <v>52658.074996324292</v>
      </c>
      <c r="N12" s="46">
        <f t="shared" si="0"/>
        <v>235.34883720930233</v>
      </c>
      <c r="O12" s="47">
        <f t="shared" si="1"/>
        <v>171.28349788434414</v>
      </c>
      <c r="P12" s="46"/>
      <c r="Q12" s="46">
        <f t="shared" si="2"/>
        <v>2.4721427695317293</v>
      </c>
      <c r="R12" s="46">
        <f t="shared" si="3"/>
        <v>5.53222819745538</v>
      </c>
      <c r="U12" s="47">
        <v>1.0597100652237654E-3</v>
      </c>
    </row>
    <row r="13" spans="1:21" x14ac:dyDescent="0.35">
      <c r="B13" s="43" t="s">
        <v>28</v>
      </c>
      <c r="C13" s="45">
        <v>1630493.0602531631</v>
      </c>
      <c r="D13" s="45">
        <v>53503.636220066379</v>
      </c>
      <c r="F13" s="43" t="s">
        <v>28</v>
      </c>
      <c r="G13" s="45">
        <v>2169994.4404839892</v>
      </c>
      <c r="H13" s="45">
        <v>107357.40175635988</v>
      </c>
      <c r="J13" s="43" t="s">
        <v>28</v>
      </c>
      <c r="K13" s="45">
        <v>242173177.89594728</v>
      </c>
      <c r="L13" s="45">
        <v>35035.571489031674</v>
      </c>
      <c r="N13" s="46">
        <f t="shared" si="0"/>
        <v>148.52757352941177</v>
      </c>
      <c r="O13" s="47">
        <f t="shared" si="1"/>
        <v>111.60082872928176</v>
      </c>
      <c r="P13" s="46"/>
      <c r="Q13" s="46">
        <f t="shared" si="2"/>
        <v>0.65482598874077436</v>
      </c>
      <c r="R13" s="46">
        <f t="shared" si="3"/>
        <v>0.32634518827628167</v>
      </c>
      <c r="U13" s="47">
        <v>0.17331663049979093</v>
      </c>
    </row>
    <row r="14" spans="1:21" x14ac:dyDescent="0.35">
      <c r="B14" s="43" t="s">
        <v>29</v>
      </c>
      <c r="C14" s="45">
        <v>1678448.7384959031</v>
      </c>
      <c r="D14" s="45">
        <v>13123.412559454486</v>
      </c>
      <c r="E14" s="45"/>
      <c r="F14" s="45" t="s">
        <v>29</v>
      </c>
      <c r="G14" s="45">
        <v>1765368.4053108697</v>
      </c>
      <c r="H14" s="45">
        <v>21161.576654308468</v>
      </c>
      <c r="J14" s="43" t="s">
        <v>29</v>
      </c>
      <c r="K14" s="45">
        <v>1918586.5488230917</v>
      </c>
      <c r="L14" s="45">
        <v>41884.069813240712</v>
      </c>
      <c r="N14" s="46">
        <f t="shared" si="0"/>
        <v>1.143071280533942</v>
      </c>
      <c r="O14" s="47">
        <f t="shared" si="1"/>
        <v>1.0867910307283659</v>
      </c>
      <c r="P14" s="46"/>
      <c r="Q14" s="46">
        <f t="shared" si="2"/>
        <v>3.1915532353714062</v>
      </c>
      <c r="R14" s="46">
        <f t="shared" si="3"/>
        <v>1.9792509082593888</v>
      </c>
      <c r="U14" s="47">
        <v>2.2290784970344286</v>
      </c>
    </row>
    <row r="15" spans="1:21" x14ac:dyDescent="0.35">
      <c r="D15" s="45"/>
      <c r="E15" s="45"/>
      <c r="F15" s="45"/>
      <c r="U15" s="47">
        <v>3.0107519168962757</v>
      </c>
    </row>
    <row r="16" spans="1:21" x14ac:dyDescent="0.35">
      <c r="E16" s="45"/>
      <c r="F16" s="45"/>
      <c r="U16" s="47">
        <v>3.4176135671161139</v>
      </c>
    </row>
    <row r="17" spans="12:21" x14ac:dyDescent="0.35">
      <c r="N17" s="46">
        <f>MEDIAN(N3:N14)</f>
        <v>3.0116480980772984</v>
      </c>
      <c r="O17" s="46">
        <f>MEDIAN(O3:O14)</f>
        <v>2.6765349448984113</v>
      </c>
      <c r="Q17" s="46">
        <f>MEDIAN(Q3:Q14)</f>
        <v>2.8318480024515678</v>
      </c>
      <c r="R17" s="46">
        <f>MEDIAN(R3:R14)</f>
        <v>3.5292384127372474</v>
      </c>
      <c r="U17" s="47">
        <v>1.0867910307283659</v>
      </c>
    </row>
    <row r="18" spans="12:21" x14ac:dyDescent="0.35">
      <c r="U18" s="47">
        <f>MEDIAN(U9:U17)</f>
        <v>2.2290784970344286</v>
      </c>
    </row>
    <row r="19" spans="12:21" x14ac:dyDescent="0.35">
      <c r="L19" s="47"/>
      <c r="U19" s="43">
        <f>STDEV(U9:U17)</f>
        <v>1.9123954559965823</v>
      </c>
    </row>
    <row r="20" spans="12:21" x14ac:dyDescent="0.35">
      <c r="L20" s="47"/>
    </row>
    <row r="21" spans="12:21" x14ac:dyDescent="0.35">
      <c r="L21" s="47"/>
    </row>
    <row r="22" spans="12:21" x14ac:dyDescent="0.35">
      <c r="L22" s="47"/>
    </row>
    <row r="23" spans="12:21" x14ac:dyDescent="0.35">
      <c r="L23" s="47"/>
    </row>
    <row r="24" spans="12:21" x14ac:dyDescent="0.35">
      <c r="L24" s="47"/>
    </row>
    <row r="25" spans="12:21" x14ac:dyDescent="0.35">
      <c r="L25" s="47"/>
    </row>
    <row r="26" spans="12:21" x14ac:dyDescent="0.35">
      <c r="L26" s="47"/>
    </row>
    <row r="27" spans="12:21" x14ac:dyDescent="0.35">
      <c r="L27" s="47"/>
    </row>
    <row r="28" spans="12:21" x14ac:dyDescent="0.35">
      <c r="L28" s="47"/>
    </row>
    <row r="29" spans="12:21" x14ac:dyDescent="0.35">
      <c r="L29" s="4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9"/>
  <sheetViews>
    <sheetView showGridLines="0" workbookViewId="0">
      <selection activeCell="N19" sqref="N19"/>
    </sheetView>
  </sheetViews>
  <sheetFormatPr defaultRowHeight="14.5" x14ac:dyDescent="0.35"/>
  <sheetData>
    <row r="1" spans="1:16" x14ac:dyDescent="0.35">
      <c r="B1" t="s">
        <v>0</v>
      </c>
      <c r="F1" t="s">
        <v>1</v>
      </c>
      <c r="J1" t="s">
        <v>2</v>
      </c>
      <c r="N1" t="s">
        <v>3</v>
      </c>
    </row>
    <row r="2" spans="1:16" x14ac:dyDescent="0.35">
      <c r="B2" t="s">
        <v>12</v>
      </c>
      <c r="C2" t="s">
        <v>13</v>
      </c>
      <c r="D2" t="s">
        <v>14</v>
      </c>
    </row>
    <row r="3" spans="1:16" x14ac:dyDescent="0.35">
      <c r="A3" t="s">
        <v>18</v>
      </c>
      <c r="B3">
        <v>1</v>
      </c>
      <c r="C3">
        <v>0.43030000000000002</v>
      </c>
      <c r="D3">
        <v>721</v>
      </c>
      <c r="F3">
        <v>0.95920000000000005</v>
      </c>
      <c r="G3">
        <v>0.73429999999999995</v>
      </c>
      <c r="H3">
        <v>598</v>
      </c>
      <c r="J3">
        <v>0.99990000000000001</v>
      </c>
      <c r="K3">
        <v>0.26029999999999998</v>
      </c>
      <c r="L3">
        <v>412</v>
      </c>
      <c r="N3">
        <v>0.82099999999999995</v>
      </c>
      <c r="O3">
        <v>2.5000000000000001E-2</v>
      </c>
      <c r="P3">
        <v>2496</v>
      </c>
    </row>
    <row r="4" spans="1:16" s="7" customFormat="1" x14ac:dyDescent="0.35">
      <c r="A4" s="7" t="s">
        <v>19</v>
      </c>
      <c r="B4" s="7">
        <v>0.71899999999999997</v>
      </c>
      <c r="C4" s="7">
        <v>3.1399999999999997E-2</v>
      </c>
      <c r="D4" s="7">
        <v>150</v>
      </c>
      <c r="F4" s="7">
        <v>6.59E-2</v>
      </c>
      <c r="G4" s="7">
        <v>1.2200000000000001E-2</v>
      </c>
      <c r="H4" s="7">
        <v>476</v>
      </c>
      <c r="J4" s="7">
        <v>0.88270000000000004</v>
      </c>
      <c r="K4" s="7">
        <v>0.38650000000000001</v>
      </c>
      <c r="L4" s="7">
        <v>226</v>
      </c>
      <c r="N4" s="7">
        <v>0.20100000000000001</v>
      </c>
      <c r="O4" s="7">
        <v>0</v>
      </c>
      <c r="P4" s="7">
        <v>709</v>
      </c>
    </row>
    <row r="5" spans="1:16" s="7" customFormat="1" x14ac:dyDescent="0.35">
      <c r="A5" s="7" t="s">
        <v>20</v>
      </c>
      <c r="B5" s="7">
        <v>1</v>
      </c>
      <c r="C5" s="7">
        <v>5.0000000000000001E-4</v>
      </c>
      <c r="D5" s="7">
        <v>4970</v>
      </c>
      <c r="F5" s="7">
        <v>1</v>
      </c>
      <c r="G5" s="7">
        <v>1</v>
      </c>
      <c r="H5" s="7">
        <v>8941</v>
      </c>
      <c r="J5" s="7">
        <v>1</v>
      </c>
      <c r="K5" s="7">
        <v>1</v>
      </c>
      <c r="L5" s="7">
        <v>9387</v>
      </c>
      <c r="N5" s="7">
        <v>0.999</v>
      </c>
      <c r="O5" s="7">
        <v>0</v>
      </c>
      <c r="P5" s="7">
        <v>121440</v>
      </c>
    </row>
    <row r="6" spans="1:16" x14ac:dyDescent="0.35">
      <c r="A6" t="s">
        <v>21</v>
      </c>
      <c r="B6">
        <v>0.71860000000000002</v>
      </c>
      <c r="C6">
        <v>7.0999999999999994E-2</v>
      </c>
      <c r="D6">
        <v>800</v>
      </c>
      <c r="F6">
        <v>5.3699999999999998E-2</v>
      </c>
      <c r="G6">
        <v>1.2699999999999999E-2</v>
      </c>
      <c r="H6">
        <v>800</v>
      </c>
      <c r="J6">
        <v>0.82840000000000003</v>
      </c>
      <c r="K6">
        <v>0.2397</v>
      </c>
      <c r="L6">
        <v>800</v>
      </c>
      <c r="N6">
        <v>7.6999999999999999E-2</v>
      </c>
      <c r="O6">
        <v>0</v>
      </c>
      <c r="P6">
        <v>2500</v>
      </c>
    </row>
    <row r="7" spans="1:16" x14ac:dyDescent="0.35">
      <c r="B7" t="s">
        <v>4</v>
      </c>
      <c r="F7" t="s">
        <v>5</v>
      </c>
      <c r="J7" t="s">
        <v>6</v>
      </c>
      <c r="N7" t="s">
        <v>7</v>
      </c>
    </row>
    <row r="8" spans="1:16" x14ac:dyDescent="0.35">
      <c r="A8" t="s">
        <v>18</v>
      </c>
      <c r="B8">
        <v>1</v>
      </c>
      <c r="C8">
        <v>0.99990000000000001</v>
      </c>
      <c r="D8">
        <v>326</v>
      </c>
      <c r="F8">
        <v>0.85740000000000005</v>
      </c>
      <c r="G8">
        <v>0.4592</v>
      </c>
      <c r="H8">
        <v>648</v>
      </c>
      <c r="J8">
        <v>1</v>
      </c>
      <c r="K8">
        <v>0.5887</v>
      </c>
      <c r="L8">
        <v>784</v>
      </c>
      <c r="N8">
        <v>0.65100000000000002</v>
      </c>
      <c r="O8">
        <v>3.1E-2</v>
      </c>
      <c r="P8">
        <v>1655</v>
      </c>
    </row>
    <row r="9" spans="1:16" s="7" customFormat="1" x14ac:dyDescent="0.35">
      <c r="A9" s="7" t="s">
        <v>19</v>
      </c>
      <c r="B9" s="7">
        <v>0.99350000000000005</v>
      </c>
      <c r="C9" s="7">
        <v>0.79779999999999995</v>
      </c>
      <c r="D9" s="7">
        <v>184</v>
      </c>
      <c r="F9" s="7">
        <v>2.8E-3</v>
      </c>
      <c r="G9" s="7">
        <v>2.0000000000000001E-4</v>
      </c>
      <c r="H9" s="7">
        <v>207</v>
      </c>
      <c r="J9" s="7">
        <v>0.74980000000000002</v>
      </c>
      <c r="K9" s="7">
        <v>0.12920000000000001</v>
      </c>
      <c r="L9" s="7">
        <v>316</v>
      </c>
      <c r="N9" s="7">
        <v>2.1999999999999999E-2</v>
      </c>
      <c r="O9" s="7">
        <v>0</v>
      </c>
      <c r="P9" s="7">
        <v>724</v>
      </c>
    </row>
    <row r="10" spans="1:16" s="7" customFormat="1" x14ac:dyDescent="0.35">
      <c r="A10" s="7" t="s">
        <v>20</v>
      </c>
      <c r="B10" s="7">
        <v>1</v>
      </c>
      <c r="C10" s="7">
        <v>1</v>
      </c>
      <c r="D10" s="7">
        <v>6042</v>
      </c>
      <c r="F10" s="7">
        <v>1</v>
      </c>
      <c r="G10" s="7">
        <v>0.99980000000000002</v>
      </c>
      <c r="H10" s="7">
        <v>10101</v>
      </c>
      <c r="J10" s="7">
        <v>1</v>
      </c>
      <c r="K10" s="7">
        <v>0.8216</v>
      </c>
      <c r="L10" s="7">
        <v>11715</v>
      </c>
      <c r="N10" s="7">
        <v>0.999</v>
      </c>
      <c r="O10" s="7">
        <v>0</v>
      </c>
      <c r="P10" s="7">
        <v>80799</v>
      </c>
    </row>
    <row r="11" spans="1:16" x14ac:dyDescent="0.35">
      <c r="A11" t="s">
        <v>21</v>
      </c>
      <c r="B11">
        <v>0.42620000000000002</v>
      </c>
      <c r="C11">
        <v>0.25490000000000002</v>
      </c>
      <c r="D11">
        <v>800</v>
      </c>
      <c r="F11">
        <v>0.12280000000000001</v>
      </c>
      <c r="G11">
        <v>1.7999999999999999E-2</v>
      </c>
      <c r="H11">
        <v>800</v>
      </c>
      <c r="J11">
        <v>0.6381</v>
      </c>
      <c r="K11">
        <v>6.7000000000000004E-2</v>
      </c>
      <c r="L11">
        <v>800</v>
      </c>
      <c r="N11">
        <v>4.0000000000000001E-3</v>
      </c>
      <c r="O11">
        <v>0</v>
      </c>
      <c r="P11">
        <v>2500</v>
      </c>
    </row>
    <row r="12" spans="1:16" x14ac:dyDescent="0.35">
      <c r="B12" t="s">
        <v>8</v>
      </c>
      <c r="F12" t="s">
        <v>9</v>
      </c>
      <c r="J12" t="s">
        <v>10</v>
      </c>
      <c r="N12" t="s">
        <v>11</v>
      </c>
    </row>
    <row r="13" spans="1:16" x14ac:dyDescent="0.35">
      <c r="A13" t="s">
        <v>18</v>
      </c>
      <c r="B13">
        <v>1</v>
      </c>
      <c r="C13">
        <v>1</v>
      </c>
      <c r="D13">
        <v>336</v>
      </c>
      <c r="F13">
        <v>0.86619999999999997</v>
      </c>
      <c r="G13">
        <v>0.83430000000000004</v>
      </c>
      <c r="H13">
        <v>603</v>
      </c>
      <c r="J13">
        <v>1</v>
      </c>
      <c r="K13">
        <v>0.99850000000000005</v>
      </c>
      <c r="L13">
        <v>529</v>
      </c>
      <c r="N13">
        <v>0.92200000000000004</v>
      </c>
      <c r="O13">
        <v>6.8000000000000005E-2</v>
      </c>
      <c r="P13">
        <v>2016</v>
      </c>
    </row>
    <row r="14" spans="1:16" s="7" customFormat="1" x14ac:dyDescent="0.35">
      <c r="A14" s="7" t="s">
        <v>19</v>
      </c>
      <c r="B14" s="7">
        <v>0.53180000000000005</v>
      </c>
      <c r="C14" s="7">
        <v>0.50849999999999995</v>
      </c>
      <c r="D14" s="7">
        <v>247</v>
      </c>
      <c r="F14" s="7">
        <v>3.6600000000000001E-2</v>
      </c>
      <c r="G14" s="7">
        <v>2.6800000000000001E-2</v>
      </c>
      <c r="H14" s="7">
        <v>164</v>
      </c>
      <c r="J14" s="7">
        <v>0.99080000000000001</v>
      </c>
      <c r="K14" s="7">
        <v>0.52339999999999998</v>
      </c>
      <c r="L14" s="7">
        <v>292</v>
      </c>
      <c r="N14" s="7">
        <v>8.3000000000000004E-2</v>
      </c>
      <c r="O14" s="7">
        <v>0</v>
      </c>
      <c r="P14" s="7">
        <v>589</v>
      </c>
    </row>
    <row r="15" spans="1:16" s="7" customFormat="1" x14ac:dyDescent="0.35">
      <c r="A15" s="7" t="s">
        <v>20</v>
      </c>
      <c r="B15" s="7">
        <v>1</v>
      </c>
      <c r="C15" s="7">
        <v>0.99960000000000004</v>
      </c>
      <c r="D15" s="7">
        <v>7470</v>
      </c>
      <c r="F15" s="7">
        <v>1</v>
      </c>
      <c r="G15" s="7">
        <v>1</v>
      </c>
      <c r="H15" s="7">
        <v>8595</v>
      </c>
      <c r="J15" s="7">
        <v>1</v>
      </c>
      <c r="K15" s="7">
        <v>1</v>
      </c>
      <c r="L15" s="7">
        <v>12523</v>
      </c>
      <c r="N15" s="7">
        <v>1</v>
      </c>
      <c r="O15" s="7">
        <v>0.14199999999999999</v>
      </c>
      <c r="P15" s="7">
        <v>96593</v>
      </c>
    </row>
    <row r="16" spans="1:16" x14ac:dyDescent="0.35">
      <c r="A16" t="s">
        <v>21</v>
      </c>
      <c r="B16">
        <v>0.39979999999999999</v>
      </c>
      <c r="C16">
        <v>0.18720000000000001</v>
      </c>
      <c r="D16">
        <v>800</v>
      </c>
      <c r="F16">
        <v>0.48199999999999998</v>
      </c>
      <c r="G16">
        <v>0.17829999999999999</v>
      </c>
      <c r="H16">
        <v>800</v>
      </c>
      <c r="J16">
        <v>0.97519999999999996</v>
      </c>
      <c r="K16">
        <v>0.36009999999999998</v>
      </c>
      <c r="L16">
        <v>800</v>
      </c>
      <c r="N16">
        <v>0.17399999999999999</v>
      </c>
      <c r="O16">
        <v>0</v>
      </c>
      <c r="P16">
        <v>2500</v>
      </c>
    </row>
    <row r="17" spans="2:14" x14ac:dyDescent="0.35">
      <c r="B17">
        <f>B4-C4</f>
        <v>0.68759999999999999</v>
      </c>
      <c r="F17">
        <f>F4-G4</f>
        <v>5.3699999999999998E-2</v>
      </c>
      <c r="J17">
        <f>J4-K4</f>
        <v>0.49620000000000003</v>
      </c>
      <c r="N17">
        <f>N4-O4</f>
        <v>0.20100000000000001</v>
      </c>
    </row>
    <row r="18" spans="2:14" x14ac:dyDescent="0.35">
      <c r="B18">
        <f>B9-C9</f>
        <v>0.1957000000000001</v>
      </c>
      <c r="F18">
        <f>F9-G9</f>
        <v>2.5999999999999999E-3</v>
      </c>
      <c r="J18">
        <f>J9-K9</f>
        <v>0.62060000000000004</v>
      </c>
      <c r="N18">
        <f>N9-O9</f>
        <v>2.1999999999999999E-2</v>
      </c>
    </row>
    <row r="19" spans="2:14" x14ac:dyDescent="0.35">
      <c r="B19">
        <f>B14-C14</f>
        <v>2.3300000000000098E-2</v>
      </c>
      <c r="F19">
        <f>F14-G14</f>
        <v>9.7999999999999997E-3</v>
      </c>
      <c r="J19">
        <f>J14-K14</f>
        <v>0.46740000000000004</v>
      </c>
      <c r="N19">
        <f>N14-O14</f>
        <v>8.3000000000000004E-2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1"/>
  <sheetViews>
    <sheetView workbookViewId="0">
      <selection activeCell="E18" sqref="E18"/>
    </sheetView>
  </sheetViews>
  <sheetFormatPr defaultRowHeight="14.5" x14ac:dyDescent="0.35"/>
  <sheetData>
    <row r="2" spans="2:3" x14ac:dyDescent="0.35">
      <c r="B2" t="s">
        <v>22</v>
      </c>
      <c r="C2" t="s">
        <v>23</v>
      </c>
    </row>
    <row r="3" spans="2:3" x14ac:dyDescent="0.35">
      <c r="B3">
        <v>1</v>
      </c>
      <c r="C3" s="1">
        <v>0.82</v>
      </c>
    </row>
    <row r="4" spans="2:3" x14ac:dyDescent="0.35">
      <c r="B4">
        <v>2</v>
      </c>
      <c r="C4" s="2">
        <f>1-(1-$C$3)^B4</f>
        <v>0.96760000000000002</v>
      </c>
    </row>
    <row r="5" spans="2:3" x14ac:dyDescent="0.35">
      <c r="B5">
        <v>3</v>
      </c>
      <c r="C5" s="2">
        <f t="shared" ref="C5:C11" si="0">1-(1-$C$3)^B5</f>
        <v>0.99416799999999994</v>
      </c>
    </row>
    <row r="6" spans="2:3" x14ac:dyDescent="0.35">
      <c r="B6">
        <v>4</v>
      </c>
      <c r="C6" s="2">
        <f t="shared" si="0"/>
        <v>0.99895023999999999</v>
      </c>
    </row>
    <row r="7" spans="2:3" x14ac:dyDescent="0.35">
      <c r="B7">
        <v>5</v>
      </c>
      <c r="C7" s="2">
        <f t="shared" si="0"/>
        <v>0.99981104320000003</v>
      </c>
    </row>
    <row r="8" spans="2:3" x14ac:dyDescent="0.35">
      <c r="B8">
        <v>10</v>
      </c>
      <c r="C8" s="2">
        <f t="shared" si="0"/>
        <v>0.99999996429532778</v>
      </c>
    </row>
    <row r="9" spans="2:3" x14ac:dyDescent="0.35">
      <c r="B9">
        <v>25</v>
      </c>
      <c r="C9" s="2">
        <f t="shared" si="0"/>
        <v>1</v>
      </c>
    </row>
    <row r="10" spans="2:3" x14ac:dyDescent="0.35">
      <c r="B10">
        <v>50</v>
      </c>
      <c r="C10" s="2">
        <f t="shared" si="0"/>
        <v>1</v>
      </c>
    </row>
    <row r="11" spans="2:3" x14ac:dyDescent="0.35">
      <c r="B11">
        <v>100</v>
      </c>
      <c r="C11" s="2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O142"/>
  <sheetViews>
    <sheetView topLeftCell="I1" zoomScale="85" zoomScaleNormal="85" workbookViewId="0">
      <selection activeCell="AO21" sqref="AO21"/>
    </sheetView>
  </sheetViews>
  <sheetFormatPr defaultRowHeight="14.5" x14ac:dyDescent="0.35"/>
  <cols>
    <col min="1" max="1" width="3.453125" customWidth="1"/>
    <col min="2" max="2" width="9.81640625" customWidth="1"/>
    <col min="3" max="3" width="12.453125" customWidth="1"/>
    <col min="4" max="4" width="10.7265625" customWidth="1"/>
    <col min="5" max="5" width="11" customWidth="1"/>
    <col min="6" max="6" width="10.1796875" customWidth="1"/>
    <col min="7" max="8" width="11.1796875" customWidth="1"/>
    <col min="9" max="9" width="9.7265625" customWidth="1"/>
    <col min="10" max="10" width="9.54296875" customWidth="1"/>
    <col min="11" max="11" width="3.81640625" customWidth="1"/>
    <col min="13" max="13" width="10" bestFit="1" customWidth="1"/>
    <col min="14" max="14" width="13.453125" customWidth="1"/>
    <col min="15" max="15" width="9.81640625" customWidth="1"/>
    <col min="17" max="17" width="3.26953125" customWidth="1"/>
    <col min="18" max="18" width="10.26953125" hidden="1" customWidth="1"/>
    <col min="19" max="19" width="9.453125" hidden="1" customWidth="1"/>
    <col min="20" max="20" width="6" hidden="1" customWidth="1"/>
    <col min="21" max="21" width="9.81640625" hidden="1" customWidth="1"/>
    <col min="22" max="22" width="9.453125" hidden="1" customWidth="1"/>
    <col min="23" max="26" width="0" hidden="1" customWidth="1"/>
    <col min="27" max="27" width="11.26953125" hidden="1" customWidth="1"/>
    <col min="28" max="38" width="0" hidden="1" customWidth="1"/>
  </cols>
  <sheetData>
    <row r="1" spans="2:41" x14ac:dyDescent="0.35">
      <c r="L1" t="s">
        <v>37</v>
      </c>
      <c r="M1" s="4">
        <f>R1</f>
        <v>9.9990000999900015E-5</v>
      </c>
      <c r="N1">
        <f>R2</f>
        <v>9.99000999000999E-4</v>
      </c>
      <c r="O1" t="s">
        <v>60</v>
      </c>
      <c r="P1">
        <v>10000</v>
      </c>
      <c r="R1">
        <f>1/(P1+1)</f>
        <v>9.9990000999900015E-5</v>
      </c>
    </row>
    <row r="2" spans="2:41" x14ac:dyDescent="0.35">
      <c r="L2" t="s">
        <v>36</v>
      </c>
      <c r="M2">
        <f>1-R1</f>
        <v>0.99990000999900008</v>
      </c>
      <c r="N2">
        <f>1-R2</f>
        <v>0.99900099900099903</v>
      </c>
      <c r="O2" t="s">
        <v>61</v>
      </c>
      <c r="P2">
        <v>1000</v>
      </c>
      <c r="R2">
        <f>1/(P2+1)</f>
        <v>9.99000999000999E-4</v>
      </c>
    </row>
    <row r="3" spans="2:41" x14ac:dyDescent="0.35">
      <c r="U3" t="s">
        <v>48</v>
      </c>
    </row>
    <row r="4" spans="2:41" x14ac:dyDescent="0.35">
      <c r="L4" s="7" t="s">
        <v>34</v>
      </c>
      <c r="M4" s="7">
        <v>0.95</v>
      </c>
      <c r="U4" t="s">
        <v>49</v>
      </c>
      <c r="AN4" t="s">
        <v>80</v>
      </c>
      <c r="AO4" t="s">
        <v>81</v>
      </c>
    </row>
    <row r="5" spans="2:41" ht="32.5" customHeight="1" x14ac:dyDescent="0.35">
      <c r="B5" s="9" t="s">
        <v>24</v>
      </c>
      <c r="C5" s="9" t="s">
        <v>25</v>
      </c>
      <c r="D5" s="9" t="s">
        <v>26</v>
      </c>
      <c r="E5" s="9" t="s">
        <v>47</v>
      </c>
      <c r="F5" s="9" t="s">
        <v>46</v>
      </c>
      <c r="G5" s="9" t="s">
        <v>45</v>
      </c>
      <c r="H5" s="9" t="s">
        <v>35</v>
      </c>
      <c r="I5" s="9" t="s">
        <v>59</v>
      </c>
      <c r="J5" s="9" t="s">
        <v>58</v>
      </c>
      <c r="L5" t="s">
        <v>50</v>
      </c>
      <c r="M5" t="s">
        <v>51</v>
      </c>
      <c r="O5" t="s">
        <v>38</v>
      </c>
      <c r="P5" t="s">
        <v>39</v>
      </c>
      <c r="R5" t="s">
        <v>40</v>
      </c>
      <c r="S5" t="s">
        <v>41</v>
      </c>
      <c r="U5" t="s">
        <v>42</v>
      </c>
      <c r="V5" t="s">
        <v>43</v>
      </c>
      <c r="X5" t="s">
        <v>62</v>
      </c>
      <c r="Y5" t="s">
        <v>63</v>
      </c>
      <c r="AA5" t="s">
        <v>64</v>
      </c>
      <c r="AB5" t="s">
        <v>65</v>
      </c>
      <c r="AD5" t="s">
        <v>66</v>
      </c>
      <c r="AE5" t="s">
        <v>67</v>
      </c>
      <c r="AF5" t="s">
        <v>68</v>
      </c>
      <c r="AH5" t="s">
        <v>71</v>
      </c>
      <c r="AI5" t="s">
        <v>72</v>
      </c>
      <c r="AK5" t="s">
        <v>69</v>
      </c>
      <c r="AL5" t="s">
        <v>70</v>
      </c>
      <c r="AN5" t="s">
        <v>15</v>
      </c>
      <c r="AO5" t="s">
        <v>15</v>
      </c>
    </row>
    <row r="6" spans="2:41" x14ac:dyDescent="0.35">
      <c r="B6" s="58" t="s">
        <v>33</v>
      </c>
      <c r="C6" s="58" t="s">
        <v>27</v>
      </c>
      <c r="D6" s="13" t="s">
        <v>18</v>
      </c>
      <c r="E6" s="20">
        <v>43</v>
      </c>
      <c r="F6" s="18">
        <v>100</v>
      </c>
      <c r="G6" s="13">
        <v>721</v>
      </c>
      <c r="H6" s="14">
        <v>354</v>
      </c>
      <c r="I6" s="14">
        <v>534.14535143853698</v>
      </c>
      <c r="J6" s="17">
        <f>I6/G6</f>
        <v>0.74083959977605685</v>
      </c>
      <c r="L6" s="1">
        <f>E6/100</f>
        <v>0.43</v>
      </c>
      <c r="M6" s="1">
        <f>F6/100</f>
        <v>1</v>
      </c>
      <c r="O6" s="21">
        <f t="shared" ref="O6:P41" si="0">LOG10(1-$M$4)/LOG10(1-MAX($M$1,MIN($M$2,L6)))</f>
        <v>5.329356790542521</v>
      </c>
      <c r="P6" s="19">
        <f t="shared" si="0"/>
        <v>0.32525396769247467</v>
      </c>
      <c r="Q6" s="3"/>
      <c r="R6" s="6">
        <f>O6*$G6</f>
        <v>3842.4662459811575</v>
      </c>
      <c r="S6" s="6">
        <f>P6*$G6</f>
        <v>234.50811070627424</v>
      </c>
      <c r="U6" s="3" t="s">
        <v>44</v>
      </c>
      <c r="V6" s="3" t="s">
        <v>44</v>
      </c>
      <c r="X6">
        <f>SQRT(L6*(1-L6)/$P$1)</f>
        <v>4.9507575177946258E-3</v>
      </c>
      <c r="Y6">
        <f>SQRT(M6*(1-M6)/$P$1)</f>
        <v>0</v>
      </c>
      <c r="AA6" s="16">
        <f>X6/L6</f>
        <v>1.1513389576266572E-2</v>
      </c>
      <c r="AB6" s="16">
        <f>Y6/M6</f>
        <v>0</v>
      </c>
      <c r="AD6">
        <f>L6*$P$1</f>
        <v>4300</v>
      </c>
      <c r="AE6">
        <f>M6*$P$1</f>
        <v>10000</v>
      </c>
      <c r="AF6">
        <f>G6*$P$1</f>
        <v>7210000</v>
      </c>
      <c r="AH6" s="5">
        <f>$AF6/AD6</f>
        <v>1676.7441860465117</v>
      </c>
      <c r="AI6" s="5">
        <f>$AF6/AE6</f>
        <v>721</v>
      </c>
      <c r="AK6" t="s">
        <v>44</v>
      </c>
      <c r="AL6" t="s">
        <v>44</v>
      </c>
      <c r="AN6" s="3">
        <f>O7</f>
        <v>58.403974814319703</v>
      </c>
      <c r="AO6" s="3">
        <f>P7</f>
        <v>1.126528519944707</v>
      </c>
    </row>
    <row r="7" spans="2:41" x14ac:dyDescent="0.35">
      <c r="B7" s="59"/>
      <c r="C7" s="59"/>
      <c r="D7" s="11" t="s">
        <v>15</v>
      </c>
      <c r="E7" s="11">
        <v>5</v>
      </c>
      <c r="F7" s="11">
        <v>93</v>
      </c>
      <c r="G7" s="11">
        <v>151</v>
      </c>
      <c r="H7" s="14">
        <v>135</v>
      </c>
      <c r="I7" s="14">
        <v>72.811787125604994</v>
      </c>
      <c r="J7" s="17">
        <f t="shared" ref="J7:J53" si="1">I7/G7</f>
        <v>0.48219726573248339</v>
      </c>
      <c r="L7" s="1">
        <f t="shared" ref="L7:L53" si="2">E7/100</f>
        <v>0.05</v>
      </c>
      <c r="M7" s="1">
        <f t="shared" ref="M7:M53" si="3">F7/100</f>
        <v>0.93</v>
      </c>
      <c r="O7" s="3">
        <f t="shared" si="0"/>
        <v>58.403974814319703</v>
      </c>
      <c r="P7" s="3">
        <f t="shared" si="0"/>
        <v>1.126528519944707</v>
      </c>
      <c r="Q7" s="3"/>
      <c r="R7" s="5">
        <f>O7*$G7</f>
        <v>8819.0001969622754</v>
      </c>
      <c r="S7" s="5">
        <f>P7*$G7</f>
        <v>170.10580651165077</v>
      </c>
      <c r="U7" s="3">
        <f>R7/R8</f>
        <v>2.8248327526136134</v>
      </c>
      <c r="V7" s="3">
        <f>S7/S8</f>
        <v>1.8286496286676825</v>
      </c>
      <c r="X7">
        <f t="shared" ref="X7:Y22" si="4">SQRT(L7*(1-L7)/$P$1)</f>
        <v>2.1794494717703367E-3</v>
      </c>
      <c r="Y7">
        <f t="shared" si="4"/>
        <v>2.5514701644346141E-3</v>
      </c>
      <c r="AA7" s="16">
        <f t="shared" ref="AA7:AB52" si="5">X7/L7</f>
        <v>4.3588989435406733E-2</v>
      </c>
      <c r="AB7" s="16">
        <f t="shared" si="5"/>
        <v>2.7435163058436708E-3</v>
      </c>
      <c r="AD7">
        <f>L7*$P$1</f>
        <v>500</v>
      </c>
      <c r="AE7">
        <f>M7*$P$1</f>
        <v>9300</v>
      </c>
      <c r="AF7">
        <f t="shared" ref="AF7:AF41" si="6">G7*$P$1</f>
        <v>1510000</v>
      </c>
      <c r="AH7" s="5">
        <f t="shared" ref="AH7:AI22" si="7">$AF7/AD7</f>
        <v>3020</v>
      </c>
      <c r="AI7" s="5">
        <f t="shared" si="7"/>
        <v>162.36559139784947</v>
      </c>
      <c r="AK7" s="3">
        <f>AH7/AH$6</f>
        <v>1.8011095700416089</v>
      </c>
      <c r="AL7" s="3">
        <f>AI7/AI$6</f>
        <v>0.2251949950039521</v>
      </c>
      <c r="AN7" s="3">
        <f>O11</f>
        <v>2.7021135260572628</v>
      </c>
      <c r="AO7" s="3">
        <f>P11</f>
        <v>1</v>
      </c>
    </row>
    <row r="8" spans="2:41" x14ac:dyDescent="0.35">
      <c r="B8" s="59"/>
      <c r="C8" s="59"/>
      <c r="D8" s="11" t="s">
        <v>55</v>
      </c>
      <c r="E8" s="11">
        <v>24</v>
      </c>
      <c r="F8" s="11">
        <v>100</v>
      </c>
      <c r="G8" s="11">
        <v>286</v>
      </c>
      <c r="H8" s="14">
        <v>264</v>
      </c>
      <c r="I8" s="14">
        <v>102.825065007319</v>
      </c>
      <c r="J8" s="17">
        <f t="shared" si="1"/>
        <v>0.35952819932629021</v>
      </c>
      <c r="L8" s="1">
        <f t="shared" si="2"/>
        <v>0.24</v>
      </c>
      <c r="M8" s="1">
        <f t="shared" si="3"/>
        <v>1</v>
      </c>
      <c r="O8" s="3">
        <f t="shared" si="0"/>
        <v>10.915925905989871</v>
      </c>
      <c r="P8" s="3">
        <f t="shared" si="0"/>
        <v>0.32525396769247467</v>
      </c>
      <c r="Q8" s="3"/>
      <c r="R8" s="5">
        <f t="shared" ref="R8:R53" si="8">O8*$G8</f>
        <v>3121.9548091131032</v>
      </c>
      <c r="S8" s="5">
        <f t="shared" ref="S8:S53" si="9">P8*$G8</f>
        <v>93.022634760047751</v>
      </c>
      <c r="U8" s="3">
        <f>R8/R9</f>
        <v>0.76300910517133469</v>
      </c>
      <c r="V8" s="3">
        <f>S8/S9</f>
        <v>0.38440860215053763</v>
      </c>
      <c r="X8">
        <f t="shared" si="4"/>
        <v>4.2708313008125243E-3</v>
      </c>
      <c r="Y8">
        <f t="shared" si="4"/>
        <v>0</v>
      </c>
      <c r="AA8" s="16">
        <f t="shared" si="5"/>
        <v>1.7795130420052187E-2</v>
      </c>
      <c r="AB8" s="16">
        <f t="shared" si="5"/>
        <v>0</v>
      </c>
      <c r="AD8">
        <f t="shared" ref="AD8:AE41" si="10">L8*$P$1</f>
        <v>2400</v>
      </c>
      <c r="AE8">
        <f t="shared" si="10"/>
        <v>10000</v>
      </c>
      <c r="AF8">
        <f t="shared" si="6"/>
        <v>2860000</v>
      </c>
      <c r="AH8" s="5">
        <f t="shared" si="7"/>
        <v>1191.6666666666667</v>
      </c>
      <c r="AI8" s="5">
        <f t="shared" si="7"/>
        <v>286</v>
      </c>
      <c r="AK8" s="3">
        <f t="shared" ref="AK8:AL9" si="11">AH8/AH$6</f>
        <v>0.71070272769301901</v>
      </c>
      <c r="AL8" s="3">
        <f t="shared" si="11"/>
        <v>0.39667128987517336</v>
      </c>
      <c r="AN8" s="3">
        <f>O15</f>
        <v>1.6906350102115886</v>
      </c>
      <c r="AO8" s="3">
        <f>P15</f>
        <v>1.6906350102115886</v>
      </c>
    </row>
    <row r="9" spans="2:41" x14ac:dyDescent="0.35">
      <c r="B9" s="59"/>
      <c r="C9" s="60"/>
      <c r="D9" s="12" t="s">
        <v>56</v>
      </c>
      <c r="E9" s="12">
        <v>42</v>
      </c>
      <c r="F9" s="12">
        <v>100</v>
      </c>
      <c r="G9" s="12">
        <v>744</v>
      </c>
      <c r="H9" s="15">
        <v>353.5</v>
      </c>
      <c r="I9" s="15">
        <v>554.58851026736102</v>
      </c>
      <c r="J9" s="17">
        <f t="shared" si="1"/>
        <v>0.74541466433785086</v>
      </c>
      <c r="L9" s="1">
        <f t="shared" si="2"/>
        <v>0.42</v>
      </c>
      <c r="M9" s="1">
        <f t="shared" si="3"/>
        <v>1</v>
      </c>
      <c r="O9" s="3">
        <f t="shared" si="0"/>
        <v>5.4995094950513739</v>
      </c>
      <c r="P9" s="3">
        <f t="shared" si="0"/>
        <v>0.32525396769247467</v>
      </c>
      <c r="Q9" s="3"/>
      <c r="R9" s="5">
        <f t="shared" si="8"/>
        <v>4091.6350643182222</v>
      </c>
      <c r="S9" s="5">
        <f t="shared" si="9"/>
        <v>241.98895196320115</v>
      </c>
      <c r="U9" s="3">
        <f>R9/R6</f>
        <v>1.0648460656219612</v>
      </c>
      <c r="V9" s="3">
        <f>S9/S6</f>
        <v>1.0319001386962552</v>
      </c>
      <c r="X9">
        <f t="shared" si="4"/>
        <v>4.9355850717012267E-3</v>
      </c>
      <c r="Y9">
        <f t="shared" si="4"/>
        <v>0</v>
      </c>
      <c r="AA9" s="16">
        <f t="shared" si="5"/>
        <v>1.1751393027860064E-2</v>
      </c>
      <c r="AB9" s="16">
        <f t="shared" si="5"/>
        <v>0</v>
      </c>
      <c r="AD9">
        <f t="shared" si="10"/>
        <v>4200</v>
      </c>
      <c r="AE9">
        <f t="shared" si="10"/>
        <v>10000</v>
      </c>
      <c r="AF9">
        <f t="shared" si="6"/>
        <v>7440000</v>
      </c>
      <c r="AH9" s="5">
        <f t="shared" si="7"/>
        <v>1771.4285714285713</v>
      </c>
      <c r="AI9" s="5">
        <f t="shared" si="7"/>
        <v>744</v>
      </c>
      <c r="AK9" s="3">
        <f t="shared" si="11"/>
        <v>1.0564691896175946</v>
      </c>
      <c r="AL9" s="3">
        <f t="shared" si="11"/>
        <v>1.0319001386962552</v>
      </c>
      <c r="AN9" s="3">
        <f>O19</f>
        <v>21.511473518339699</v>
      </c>
      <c r="AO9" s="3">
        <f>P19</f>
        <v>7.4803997112968208</v>
      </c>
    </row>
    <row r="10" spans="2:41" x14ac:dyDescent="0.35">
      <c r="B10" s="59"/>
      <c r="C10" s="58" t="s">
        <v>28</v>
      </c>
      <c r="D10" s="13" t="s">
        <v>18</v>
      </c>
      <c r="E10" s="13">
        <v>100</v>
      </c>
      <c r="F10" s="13">
        <v>100</v>
      </c>
      <c r="G10" s="13">
        <v>326</v>
      </c>
      <c r="H10" s="14">
        <v>341</v>
      </c>
      <c r="I10" s="14">
        <v>58.917172131961401</v>
      </c>
      <c r="J10" s="17">
        <f t="shared" si="1"/>
        <v>0.18072752187718222</v>
      </c>
      <c r="L10" s="1">
        <f t="shared" si="2"/>
        <v>1</v>
      </c>
      <c r="M10" s="1">
        <f t="shared" si="3"/>
        <v>1</v>
      </c>
      <c r="O10" s="21">
        <f t="shared" si="0"/>
        <v>0.32525396769247467</v>
      </c>
      <c r="P10" s="19">
        <f t="shared" si="0"/>
        <v>0.32525396769247467</v>
      </c>
      <c r="Q10" s="3"/>
      <c r="R10" s="6">
        <f t="shared" si="8"/>
        <v>106.03279346774674</v>
      </c>
      <c r="S10" s="6">
        <f t="shared" si="9"/>
        <v>106.03279346774674</v>
      </c>
      <c r="U10" s="3" t="s">
        <v>44</v>
      </c>
      <c r="V10" s="3" t="s">
        <v>44</v>
      </c>
      <c r="X10">
        <f t="shared" si="4"/>
        <v>0</v>
      </c>
      <c r="Y10">
        <f t="shared" si="4"/>
        <v>0</v>
      </c>
      <c r="AA10" s="16">
        <f t="shared" si="5"/>
        <v>0</v>
      </c>
      <c r="AB10" s="16">
        <f t="shared" si="5"/>
        <v>0</v>
      </c>
      <c r="AD10">
        <f t="shared" si="10"/>
        <v>10000</v>
      </c>
      <c r="AE10">
        <f t="shared" si="10"/>
        <v>10000</v>
      </c>
      <c r="AF10">
        <f t="shared" si="6"/>
        <v>3260000</v>
      </c>
      <c r="AH10" s="5">
        <f t="shared" si="7"/>
        <v>326</v>
      </c>
      <c r="AI10" s="5">
        <f t="shared" si="7"/>
        <v>326</v>
      </c>
      <c r="AK10" t="s">
        <v>44</v>
      </c>
      <c r="AL10" t="s">
        <v>44</v>
      </c>
      <c r="AN10" s="3">
        <f>O23</f>
        <v>298.07285221322263</v>
      </c>
      <c r="AO10" s="3">
        <f>P23</f>
        <v>48.41555922936584</v>
      </c>
    </row>
    <row r="11" spans="2:41" x14ac:dyDescent="0.35">
      <c r="B11" s="59"/>
      <c r="C11" s="59"/>
      <c r="D11" s="11" t="s">
        <v>15</v>
      </c>
      <c r="E11" s="11">
        <v>67</v>
      </c>
      <c r="F11" s="11">
        <v>95</v>
      </c>
      <c r="G11" s="11">
        <v>148</v>
      </c>
      <c r="H11" s="14">
        <v>147</v>
      </c>
      <c r="I11" s="14">
        <v>38.7477837858481</v>
      </c>
      <c r="J11" s="17">
        <f t="shared" si="1"/>
        <v>0.26180934990437904</v>
      </c>
      <c r="L11" s="1">
        <f t="shared" si="2"/>
        <v>0.67</v>
      </c>
      <c r="M11" s="1">
        <f t="shared" si="3"/>
        <v>0.95</v>
      </c>
      <c r="O11" s="3">
        <f t="shared" si="0"/>
        <v>2.7021135260572628</v>
      </c>
      <c r="P11" s="3">
        <f t="shared" si="0"/>
        <v>1</v>
      </c>
      <c r="Q11" s="3"/>
      <c r="R11" s="5">
        <f t="shared" si="8"/>
        <v>399.91280185647491</v>
      </c>
      <c r="S11" s="5">
        <f t="shared" si="9"/>
        <v>148</v>
      </c>
      <c r="U11" s="3">
        <f>R11/R12</f>
        <v>1.9641002705636483</v>
      </c>
      <c r="V11" s="3">
        <f>S11/S12</f>
        <v>1.4537668943251858</v>
      </c>
      <c r="X11">
        <f t="shared" si="4"/>
        <v>4.7021271782034992E-3</v>
      </c>
      <c r="Y11">
        <f t="shared" si="4"/>
        <v>2.1794494717703376E-3</v>
      </c>
      <c r="AA11" s="16">
        <f t="shared" si="5"/>
        <v>7.0181002659753713E-3</v>
      </c>
      <c r="AB11" s="16">
        <f t="shared" si="5"/>
        <v>2.2941573387056185E-3</v>
      </c>
      <c r="AD11">
        <f t="shared" si="10"/>
        <v>6700</v>
      </c>
      <c r="AE11">
        <f t="shared" si="10"/>
        <v>9500</v>
      </c>
      <c r="AF11">
        <f t="shared" si="6"/>
        <v>1480000</v>
      </c>
      <c r="AH11" s="5">
        <f t="shared" si="7"/>
        <v>220.8955223880597</v>
      </c>
      <c r="AI11" s="5">
        <f t="shared" si="7"/>
        <v>155.78947368421052</v>
      </c>
      <c r="AK11" s="3">
        <f>AH11/AH$10</f>
        <v>0.67759362695723835</v>
      </c>
      <c r="AL11" s="3">
        <f>AI11/AI$10</f>
        <v>0.47788182111721017</v>
      </c>
      <c r="AN11" s="3">
        <f>O27</f>
        <v>18.433128268882701</v>
      </c>
      <c r="AO11" s="3">
        <f>P27</f>
        <v>6.0605999707934988</v>
      </c>
    </row>
    <row r="12" spans="2:41" x14ac:dyDescent="0.35">
      <c r="B12" s="59"/>
      <c r="C12" s="59"/>
      <c r="D12" s="11" t="s">
        <v>55</v>
      </c>
      <c r="E12" s="11">
        <v>99</v>
      </c>
      <c r="F12" s="11">
        <v>100</v>
      </c>
      <c r="G12" s="11">
        <v>313</v>
      </c>
      <c r="H12" s="14">
        <v>318</v>
      </c>
      <c r="I12" s="14">
        <v>77.5835558185737</v>
      </c>
      <c r="J12" s="17">
        <f t="shared" si="1"/>
        <v>0.24787078536285528</v>
      </c>
      <c r="L12" s="1">
        <f t="shared" si="2"/>
        <v>0.99</v>
      </c>
      <c r="M12" s="1">
        <f t="shared" si="3"/>
        <v>1</v>
      </c>
      <c r="O12" s="3">
        <f t="shared" si="0"/>
        <v>0.65051499783199052</v>
      </c>
      <c r="P12" s="3">
        <f t="shared" si="0"/>
        <v>0.32525396769247467</v>
      </c>
      <c r="Q12" s="3"/>
      <c r="R12" s="5">
        <f t="shared" si="8"/>
        <v>203.61119432141302</v>
      </c>
      <c r="S12" s="5">
        <f t="shared" si="9"/>
        <v>101.80449188774458</v>
      </c>
      <c r="U12" s="3">
        <f>R12/R13</f>
        <v>1.9202662465301159</v>
      </c>
      <c r="V12" s="3">
        <f>S12/S13</f>
        <v>0.96012269938650308</v>
      </c>
      <c r="X12">
        <f t="shared" si="4"/>
        <v>9.9498743710662034E-4</v>
      </c>
      <c r="Y12">
        <f t="shared" si="4"/>
        <v>0</v>
      </c>
      <c r="AA12" s="16">
        <f t="shared" si="5"/>
        <v>1.0050378152592124E-3</v>
      </c>
      <c r="AB12" s="16">
        <f t="shared" si="5"/>
        <v>0</v>
      </c>
      <c r="AD12">
        <f t="shared" si="10"/>
        <v>9900</v>
      </c>
      <c r="AE12">
        <f t="shared" si="10"/>
        <v>10000</v>
      </c>
      <c r="AF12">
        <f t="shared" si="6"/>
        <v>3130000</v>
      </c>
      <c r="AH12" s="5">
        <f t="shared" si="7"/>
        <v>316.16161616161617</v>
      </c>
      <c r="AI12" s="5">
        <f t="shared" si="7"/>
        <v>313</v>
      </c>
      <c r="AK12" s="3">
        <f t="shared" ref="AK12:AL13" si="12">AH12/AH$10</f>
        <v>0.96982090847121527</v>
      </c>
      <c r="AL12" s="3">
        <f t="shared" si="12"/>
        <v>0.96012269938650308</v>
      </c>
      <c r="AN12" s="3">
        <f>O31</f>
        <v>14.216579402871709</v>
      </c>
      <c r="AO12" s="3">
        <f>P31</f>
        <v>1.357208499789849</v>
      </c>
    </row>
    <row r="13" spans="2:41" x14ac:dyDescent="0.35">
      <c r="B13" s="59"/>
      <c r="C13" s="60"/>
      <c r="D13" s="12" t="s">
        <v>56</v>
      </c>
      <c r="E13" s="12">
        <v>100</v>
      </c>
      <c r="F13" s="12">
        <v>100</v>
      </c>
      <c r="G13" s="12">
        <v>326</v>
      </c>
      <c r="H13" s="15">
        <v>341</v>
      </c>
      <c r="I13" s="15">
        <v>58.954102930799898</v>
      </c>
      <c r="J13" s="17">
        <f t="shared" si="1"/>
        <v>0.180840806536196</v>
      </c>
      <c r="L13" s="1">
        <f t="shared" si="2"/>
        <v>1</v>
      </c>
      <c r="M13" s="1">
        <f t="shared" si="3"/>
        <v>1</v>
      </c>
      <c r="O13" s="3">
        <f t="shared" si="0"/>
        <v>0.32525396769247467</v>
      </c>
      <c r="P13" s="3">
        <f t="shared" si="0"/>
        <v>0.32525396769247467</v>
      </c>
      <c r="Q13" s="3"/>
      <c r="R13" s="5">
        <f t="shared" si="8"/>
        <v>106.03279346774674</v>
      </c>
      <c r="S13" s="5">
        <f t="shared" si="9"/>
        <v>106.03279346774674</v>
      </c>
      <c r="U13" s="3">
        <f>R13/R10</f>
        <v>1</v>
      </c>
      <c r="V13" s="3">
        <f>S13/S10</f>
        <v>1</v>
      </c>
      <c r="X13">
        <f t="shared" si="4"/>
        <v>0</v>
      </c>
      <c r="Y13">
        <f t="shared" si="4"/>
        <v>0</v>
      </c>
      <c r="AA13" s="16">
        <f t="shared" si="5"/>
        <v>0</v>
      </c>
      <c r="AB13" s="16">
        <f t="shared" si="5"/>
        <v>0</v>
      </c>
      <c r="AD13">
        <f t="shared" si="10"/>
        <v>10000</v>
      </c>
      <c r="AE13">
        <f t="shared" si="10"/>
        <v>10000</v>
      </c>
      <c r="AF13">
        <f t="shared" si="6"/>
        <v>3260000</v>
      </c>
      <c r="AH13" s="5">
        <f t="shared" si="7"/>
        <v>326</v>
      </c>
      <c r="AI13" s="5">
        <f t="shared" si="7"/>
        <v>326</v>
      </c>
      <c r="AK13" s="3">
        <f t="shared" si="12"/>
        <v>1</v>
      </c>
      <c r="AL13" s="3">
        <f t="shared" si="12"/>
        <v>1</v>
      </c>
      <c r="AN13" s="3">
        <f>O35</f>
        <v>35.927973946194342</v>
      </c>
      <c r="AO13" s="3">
        <f>P35</f>
        <v>5.6776845609143587</v>
      </c>
    </row>
    <row r="14" spans="2:41" x14ac:dyDescent="0.35">
      <c r="B14" s="59"/>
      <c r="C14" s="58" t="s">
        <v>29</v>
      </c>
      <c r="D14" s="13" t="s">
        <v>18</v>
      </c>
      <c r="E14" s="13">
        <v>100</v>
      </c>
      <c r="F14" s="13">
        <v>100</v>
      </c>
      <c r="G14" s="13">
        <v>336</v>
      </c>
      <c r="H14" s="14">
        <v>337</v>
      </c>
      <c r="I14" s="14">
        <v>63.507156518638702</v>
      </c>
      <c r="J14" s="17">
        <f t="shared" si="1"/>
        <v>0.18900939440071043</v>
      </c>
      <c r="L14" s="1">
        <f t="shared" si="2"/>
        <v>1</v>
      </c>
      <c r="M14" s="1">
        <f t="shared" si="3"/>
        <v>1</v>
      </c>
      <c r="O14" s="21">
        <f t="shared" si="0"/>
        <v>0.32525396769247467</v>
      </c>
      <c r="P14" s="19">
        <f t="shared" si="0"/>
        <v>0.32525396769247467</v>
      </c>
      <c r="Q14" s="3"/>
      <c r="R14" s="6">
        <f t="shared" si="8"/>
        <v>109.28533314467148</v>
      </c>
      <c r="S14" s="6">
        <f t="shared" si="9"/>
        <v>109.28533314467148</v>
      </c>
      <c r="U14" s="3" t="s">
        <v>44</v>
      </c>
      <c r="V14" s="3" t="s">
        <v>44</v>
      </c>
      <c r="X14">
        <f t="shared" si="4"/>
        <v>0</v>
      </c>
      <c r="Y14">
        <f t="shared" si="4"/>
        <v>0</v>
      </c>
      <c r="AA14" s="16">
        <f t="shared" si="5"/>
        <v>0</v>
      </c>
      <c r="AB14" s="16">
        <f t="shared" si="5"/>
        <v>0</v>
      </c>
      <c r="AD14">
        <f t="shared" si="10"/>
        <v>10000</v>
      </c>
      <c r="AE14">
        <f t="shared" si="10"/>
        <v>10000</v>
      </c>
      <c r="AF14">
        <f t="shared" si="6"/>
        <v>3360000</v>
      </c>
      <c r="AH14" s="5">
        <f t="shared" si="7"/>
        <v>336</v>
      </c>
      <c r="AI14" s="5">
        <f t="shared" si="7"/>
        <v>336</v>
      </c>
      <c r="AK14" t="s">
        <v>44</v>
      </c>
      <c r="AL14" t="s">
        <v>44</v>
      </c>
      <c r="AN14" s="3">
        <f>O39</f>
        <v>4.861732651687424</v>
      </c>
      <c r="AO14" s="3">
        <f>P39</f>
        <v>0.65051499783199052</v>
      </c>
    </row>
    <row r="15" spans="2:41" x14ac:dyDescent="0.35">
      <c r="B15" s="59"/>
      <c r="C15" s="59"/>
      <c r="D15" s="11" t="s">
        <v>15</v>
      </c>
      <c r="E15" s="11">
        <v>83</v>
      </c>
      <c r="F15" s="11">
        <v>83</v>
      </c>
      <c r="G15" s="11">
        <v>275</v>
      </c>
      <c r="H15" s="14">
        <v>304</v>
      </c>
      <c r="I15" s="14">
        <v>98.875540421478902</v>
      </c>
      <c r="J15" s="17">
        <f t="shared" si="1"/>
        <v>0.35954741971446874</v>
      </c>
      <c r="L15" s="1">
        <f t="shared" si="2"/>
        <v>0.83</v>
      </c>
      <c r="M15" s="1">
        <f t="shared" si="3"/>
        <v>0.83</v>
      </c>
      <c r="O15" s="3">
        <f t="shared" si="0"/>
        <v>1.6906350102115886</v>
      </c>
      <c r="P15" s="3">
        <f t="shared" si="0"/>
        <v>1.6906350102115886</v>
      </c>
      <c r="Q15" s="3"/>
      <c r="R15" s="5">
        <f t="shared" si="8"/>
        <v>464.92462780818687</v>
      </c>
      <c r="S15" s="5">
        <f t="shared" si="9"/>
        <v>464.92462780818687</v>
      </c>
      <c r="U15" s="3">
        <f>R15/R16</f>
        <v>0.63926869082640891</v>
      </c>
      <c r="V15" s="3">
        <f>S15/S16</f>
        <v>0.66852002191263371</v>
      </c>
      <c r="X15">
        <f t="shared" si="4"/>
        <v>3.7563279941985901E-3</v>
      </c>
      <c r="Y15">
        <f t="shared" si="4"/>
        <v>3.7563279941985901E-3</v>
      </c>
      <c r="AA15" s="16">
        <f t="shared" si="5"/>
        <v>4.5256963785525184E-3</v>
      </c>
      <c r="AB15" s="16">
        <f t="shared" si="5"/>
        <v>4.5256963785525184E-3</v>
      </c>
      <c r="AD15">
        <f t="shared" si="10"/>
        <v>8300</v>
      </c>
      <c r="AE15">
        <f t="shared" si="10"/>
        <v>8300</v>
      </c>
      <c r="AF15">
        <f t="shared" si="6"/>
        <v>2750000</v>
      </c>
      <c r="AH15" s="5">
        <f t="shared" si="7"/>
        <v>331.32530120481925</v>
      </c>
      <c r="AI15" s="5">
        <f t="shared" si="7"/>
        <v>331.32530120481925</v>
      </c>
      <c r="AK15" s="3">
        <f>AH15/AH$14</f>
        <v>0.98608720596672395</v>
      </c>
      <c r="AL15" s="3">
        <f>AI15/AI$14</f>
        <v>0.98608720596672395</v>
      </c>
      <c r="AN15" s="3">
        <f>O43</f>
        <v>2997.2298901712556</v>
      </c>
      <c r="AO15" s="3">
        <f>P43</f>
        <v>41.280193925831917</v>
      </c>
    </row>
    <row r="16" spans="2:41" x14ac:dyDescent="0.35">
      <c r="B16" s="59"/>
      <c r="C16" s="59"/>
      <c r="D16" s="11" t="s">
        <v>55</v>
      </c>
      <c r="E16" s="11">
        <v>90</v>
      </c>
      <c r="F16" s="11">
        <v>91</v>
      </c>
      <c r="G16" s="11">
        <v>559</v>
      </c>
      <c r="H16" s="14">
        <v>667</v>
      </c>
      <c r="I16" s="14">
        <v>241.05650087357401</v>
      </c>
      <c r="J16" s="17">
        <f t="shared" si="1"/>
        <v>0.43122808743036495</v>
      </c>
      <c r="L16" s="1">
        <f t="shared" si="2"/>
        <v>0.9</v>
      </c>
      <c r="M16" s="1">
        <f t="shared" si="3"/>
        <v>0.91</v>
      </c>
      <c r="O16" s="3">
        <f t="shared" si="0"/>
        <v>1.3010299956639808</v>
      </c>
      <c r="P16" s="3">
        <f t="shared" si="0"/>
        <v>1.2441029659433211</v>
      </c>
      <c r="Q16" s="3"/>
      <c r="R16" s="5">
        <f t="shared" si="8"/>
        <v>727.27576757616532</v>
      </c>
      <c r="S16" s="5">
        <f t="shared" si="9"/>
        <v>695.45355796231649</v>
      </c>
      <c r="U16" s="3">
        <f>R16/R17</f>
        <v>6.6548341543087082</v>
      </c>
      <c r="V16" s="3">
        <f>S16/S17</f>
        <v>6.3636495214017224</v>
      </c>
      <c r="X16">
        <f t="shared" si="4"/>
        <v>2.9999999999999996E-3</v>
      </c>
      <c r="Y16">
        <f t="shared" si="4"/>
        <v>2.8618176042508364E-3</v>
      </c>
      <c r="AA16" s="16">
        <f t="shared" si="5"/>
        <v>3.3333333333333327E-3</v>
      </c>
      <c r="AB16" s="16">
        <f t="shared" si="5"/>
        <v>3.1448545101657541E-3</v>
      </c>
      <c r="AD16">
        <f t="shared" si="10"/>
        <v>9000</v>
      </c>
      <c r="AE16">
        <f t="shared" si="10"/>
        <v>9100</v>
      </c>
      <c r="AF16">
        <f t="shared" si="6"/>
        <v>5590000</v>
      </c>
      <c r="AH16" s="5">
        <f t="shared" si="7"/>
        <v>621.11111111111109</v>
      </c>
      <c r="AI16" s="5">
        <f t="shared" si="7"/>
        <v>614.28571428571433</v>
      </c>
      <c r="AK16" s="3">
        <f t="shared" ref="AK16:AL17" si="13">AH16/AH$14</f>
        <v>1.8485449735449735</v>
      </c>
      <c r="AL16" s="3">
        <f t="shared" si="13"/>
        <v>1.828231292517007</v>
      </c>
      <c r="AN16" s="3">
        <f>O47</f>
        <v>2997.2298901712556</v>
      </c>
      <c r="AO16" s="3">
        <f>P47</f>
        <v>98.352272463357309</v>
      </c>
    </row>
    <row r="17" spans="2:41" x14ac:dyDescent="0.35">
      <c r="B17" s="59"/>
      <c r="C17" s="60"/>
      <c r="D17" s="12" t="s">
        <v>56</v>
      </c>
      <c r="E17" s="12">
        <v>100</v>
      </c>
      <c r="F17" s="12">
        <v>100</v>
      </c>
      <c r="G17" s="12">
        <v>336</v>
      </c>
      <c r="H17" s="15">
        <v>337</v>
      </c>
      <c r="I17" s="15">
        <v>63.535467361161999</v>
      </c>
      <c r="J17" s="17">
        <f t="shared" si="1"/>
        <v>0.18909365286060117</v>
      </c>
      <c r="L17" s="1">
        <f t="shared" si="2"/>
        <v>1</v>
      </c>
      <c r="M17" s="1">
        <f t="shared" si="3"/>
        <v>1</v>
      </c>
      <c r="O17" s="3">
        <f t="shared" si="0"/>
        <v>0.32525396769247467</v>
      </c>
      <c r="P17" s="3">
        <f t="shared" si="0"/>
        <v>0.32525396769247467</v>
      </c>
      <c r="Q17" s="3"/>
      <c r="R17" s="5">
        <f t="shared" si="8"/>
        <v>109.28533314467148</v>
      </c>
      <c r="S17" s="5">
        <f t="shared" si="9"/>
        <v>109.28533314467148</v>
      </c>
      <c r="U17" s="3">
        <f>R17/R14</f>
        <v>1</v>
      </c>
      <c r="V17" s="3">
        <f>S17/S14</f>
        <v>1</v>
      </c>
      <c r="X17">
        <f t="shared" si="4"/>
        <v>0</v>
      </c>
      <c r="Y17">
        <f t="shared" si="4"/>
        <v>0</v>
      </c>
      <c r="AA17" s="16">
        <f t="shared" si="5"/>
        <v>0</v>
      </c>
      <c r="AB17" s="16">
        <f t="shared" si="5"/>
        <v>0</v>
      </c>
      <c r="AD17">
        <f t="shared" si="10"/>
        <v>10000</v>
      </c>
      <c r="AE17">
        <f t="shared" si="10"/>
        <v>10000</v>
      </c>
      <c r="AF17">
        <f t="shared" si="6"/>
        <v>3360000</v>
      </c>
      <c r="AH17" s="5">
        <f t="shared" si="7"/>
        <v>336</v>
      </c>
      <c r="AI17" s="5">
        <f t="shared" si="7"/>
        <v>336</v>
      </c>
      <c r="AK17" s="3">
        <f t="shared" si="13"/>
        <v>1</v>
      </c>
      <c r="AL17" s="3">
        <f t="shared" si="13"/>
        <v>1</v>
      </c>
      <c r="AN17" s="3">
        <f>O51</f>
        <v>2997.2298901712556</v>
      </c>
      <c r="AO17" s="3">
        <f>P51</f>
        <v>23.434665284740152</v>
      </c>
    </row>
    <row r="18" spans="2:41" x14ac:dyDescent="0.35">
      <c r="B18" s="58" t="s">
        <v>30</v>
      </c>
      <c r="C18" s="58" t="s">
        <v>27</v>
      </c>
      <c r="D18" s="13" t="s">
        <v>18</v>
      </c>
      <c r="E18" s="13">
        <v>73</v>
      </c>
      <c r="F18" s="13">
        <v>96</v>
      </c>
      <c r="G18" s="13">
        <v>598</v>
      </c>
      <c r="H18" s="14">
        <v>573</v>
      </c>
      <c r="I18" s="14">
        <v>273.55182857998199</v>
      </c>
      <c r="J18" s="17">
        <f t="shared" si="1"/>
        <v>0.45744452939796321</v>
      </c>
      <c r="L18" s="1">
        <f t="shared" si="2"/>
        <v>0.73</v>
      </c>
      <c r="M18" s="1">
        <f t="shared" si="3"/>
        <v>0.96</v>
      </c>
      <c r="O18" s="21">
        <f t="shared" si="0"/>
        <v>2.2879829206447919</v>
      </c>
      <c r="P18" s="19">
        <f t="shared" si="0"/>
        <v>0.930676558073393</v>
      </c>
      <c r="Q18" s="3"/>
      <c r="R18" s="6">
        <f t="shared" si="8"/>
        <v>1368.2137865455857</v>
      </c>
      <c r="S18" s="6">
        <f t="shared" si="9"/>
        <v>556.54458172788907</v>
      </c>
      <c r="U18" s="3" t="s">
        <v>44</v>
      </c>
      <c r="V18" s="3" t="s">
        <v>44</v>
      </c>
      <c r="X18">
        <f t="shared" si="4"/>
        <v>4.4395945760846225E-3</v>
      </c>
      <c r="Y18">
        <f t="shared" si="4"/>
        <v>1.9595917942265432E-3</v>
      </c>
      <c r="AA18" s="16">
        <f t="shared" si="5"/>
        <v>6.0816364055953738E-3</v>
      </c>
      <c r="AB18" s="16">
        <f t="shared" si="5"/>
        <v>2.0412414523193157E-3</v>
      </c>
      <c r="AD18">
        <f t="shared" si="10"/>
        <v>7300</v>
      </c>
      <c r="AE18">
        <f t="shared" si="10"/>
        <v>9600</v>
      </c>
      <c r="AF18">
        <f t="shared" si="6"/>
        <v>5980000</v>
      </c>
      <c r="AH18" s="5">
        <f t="shared" si="7"/>
        <v>819.17808219178085</v>
      </c>
      <c r="AI18" s="5">
        <f t="shared" si="7"/>
        <v>622.91666666666663</v>
      </c>
      <c r="AK18" t="s">
        <v>44</v>
      </c>
      <c r="AL18" t="s">
        <v>44</v>
      </c>
    </row>
    <row r="19" spans="2:41" x14ac:dyDescent="0.35">
      <c r="B19" s="59"/>
      <c r="C19" s="59"/>
      <c r="D19" s="11" t="s">
        <v>15</v>
      </c>
      <c r="E19" s="11">
        <v>13</v>
      </c>
      <c r="F19" s="11">
        <v>33</v>
      </c>
      <c r="G19" s="11">
        <v>215</v>
      </c>
      <c r="H19" s="14">
        <v>203</v>
      </c>
      <c r="I19" s="14">
        <v>85.917686796610795</v>
      </c>
      <c r="J19" s="17">
        <f t="shared" si="1"/>
        <v>0.399617147891213</v>
      </c>
      <c r="L19" s="1">
        <f t="shared" si="2"/>
        <v>0.13</v>
      </c>
      <c r="M19" s="1">
        <f t="shared" si="3"/>
        <v>0.33</v>
      </c>
      <c r="O19" s="3">
        <f t="shared" si="0"/>
        <v>21.511473518339699</v>
      </c>
      <c r="P19" s="3">
        <f t="shared" si="0"/>
        <v>7.4803997112968208</v>
      </c>
      <c r="Q19" s="3"/>
      <c r="R19" s="5">
        <f t="shared" si="8"/>
        <v>4624.9668064430352</v>
      </c>
      <c r="S19" s="5">
        <f t="shared" si="9"/>
        <v>1608.2859379288166</v>
      </c>
      <c r="U19" s="3">
        <f>R19/R20</f>
        <v>0.23242446805804426</v>
      </c>
      <c r="V19" s="3">
        <f>S19/S20</f>
        <v>0.10891525577552817</v>
      </c>
      <c r="X19">
        <f t="shared" si="4"/>
        <v>3.3630343441600472E-3</v>
      </c>
      <c r="Y19">
        <f t="shared" si="4"/>
        <v>4.7021271782034992E-3</v>
      </c>
      <c r="AA19" s="16">
        <f t="shared" si="5"/>
        <v>2.5869494955077284E-2</v>
      </c>
      <c r="AB19" s="16">
        <f t="shared" si="5"/>
        <v>1.42488702369803E-2</v>
      </c>
      <c r="AD19">
        <f t="shared" si="10"/>
        <v>1300</v>
      </c>
      <c r="AE19">
        <f t="shared" si="10"/>
        <v>3300</v>
      </c>
      <c r="AF19">
        <f t="shared" si="6"/>
        <v>2150000</v>
      </c>
      <c r="AH19" s="5">
        <f t="shared" si="7"/>
        <v>1653.8461538461538</v>
      </c>
      <c r="AI19" s="5">
        <f t="shared" si="7"/>
        <v>651.5151515151515</v>
      </c>
      <c r="AK19" s="3">
        <f>AH19/AH$18</f>
        <v>2.0189091844610236</v>
      </c>
      <c r="AL19" s="3">
        <f>AI19/AI$18</f>
        <v>1.0459106111280025</v>
      </c>
      <c r="AN19" s="3">
        <f>MEDIAN(AN6:AN17)</f>
        <v>28.71972373226702</v>
      </c>
      <c r="AO19" s="3">
        <f>MEDIAN(AO6:AO17)</f>
        <v>5.8691422658539292</v>
      </c>
    </row>
    <row r="20" spans="2:41" x14ac:dyDescent="0.35">
      <c r="B20" s="59"/>
      <c r="C20" s="59"/>
      <c r="D20" s="11" t="s">
        <v>55</v>
      </c>
      <c r="E20" s="11">
        <v>6</v>
      </c>
      <c r="F20" s="11">
        <v>8</v>
      </c>
      <c r="G20" s="11">
        <v>411</v>
      </c>
      <c r="H20" s="14">
        <v>388</v>
      </c>
      <c r="I20" s="14">
        <v>210.71402135567399</v>
      </c>
      <c r="J20" s="17">
        <f t="shared" si="1"/>
        <v>0.51268618334713867</v>
      </c>
      <c r="L20" s="1">
        <f t="shared" si="2"/>
        <v>0.06</v>
      </c>
      <c r="M20" s="1">
        <f t="shared" si="3"/>
        <v>0.08</v>
      </c>
      <c r="O20" s="3">
        <f t="shared" si="0"/>
        <v>48.41555922936584</v>
      </c>
      <c r="P20" s="3">
        <f t="shared" si="0"/>
        <v>35.927973946194342</v>
      </c>
      <c r="Q20" s="3"/>
      <c r="R20" s="5">
        <f t="shared" si="8"/>
        <v>19898.794843269359</v>
      </c>
      <c r="S20" s="5">
        <f t="shared" si="9"/>
        <v>14766.397291885874</v>
      </c>
      <c r="U20" s="3">
        <f>R20/R21</f>
        <v>8.0894237767992365</v>
      </c>
      <c r="V20" s="3">
        <f>S20/S21</f>
        <v>12.603508428148048</v>
      </c>
      <c r="X20">
        <f t="shared" si="4"/>
        <v>2.3748684174075834E-3</v>
      </c>
      <c r="Y20">
        <f t="shared" si="4"/>
        <v>2.7129319932501072E-3</v>
      </c>
      <c r="AA20" s="16">
        <f t="shared" si="5"/>
        <v>3.9581140290126389E-2</v>
      </c>
      <c r="AB20" s="16">
        <f t="shared" si="5"/>
        <v>3.3911649915626341E-2</v>
      </c>
      <c r="AD20">
        <f t="shared" si="10"/>
        <v>600</v>
      </c>
      <c r="AE20">
        <f t="shared" si="10"/>
        <v>800</v>
      </c>
      <c r="AF20">
        <f t="shared" si="6"/>
        <v>4110000</v>
      </c>
      <c r="AH20" s="5">
        <f t="shared" si="7"/>
        <v>6850</v>
      </c>
      <c r="AI20" s="5">
        <f t="shared" si="7"/>
        <v>5137.5</v>
      </c>
      <c r="AK20" s="3">
        <f t="shared" ref="AK20:AL21" si="14">AH20/AH$18</f>
        <v>8.3620401337792636</v>
      </c>
      <c r="AL20" s="3">
        <f t="shared" si="14"/>
        <v>8.2474916387959869</v>
      </c>
      <c r="AN20">
        <f>_xlfn.STDEV.S(AN6:AN17)</f>
        <v>1335.078981862192</v>
      </c>
      <c r="AO20">
        <f>_xlfn.STDEV.S(AO6:AO17)</f>
        <v>29.757708879501898</v>
      </c>
    </row>
    <row r="21" spans="2:41" x14ac:dyDescent="0.35">
      <c r="B21" s="59"/>
      <c r="C21" s="60"/>
      <c r="D21" s="12" t="s">
        <v>56</v>
      </c>
      <c r="E21" s="12">
        <v>57</v>
      </c>
      <c r="F21" s="12">
        <v>83</v>
      </c>
      <c r="G21" s="12">
        <v>693</v>
      </c>
      <c r="H21" s="15">
        <v>574</v>
      </c>
      <c r="I21" s="15">
        <v>421.876774269583</v>
      </c>
      <c r="J21" s="17">
        <f t="shared" si="1"/>
        <v>0.60876879403980233</v>
      </c>
      <c r="L21" s="1">
        <f t="shared" si="2"/>
        <v>0.56999999999999995</v>
      </c>
      <c r="M21" s="1">
        <f t="shared" si="3"/>
        <v>0.83</v>
      </c>
      <c r="O21" s="3">
        <f t="shared" si="0"/>
        <v>3.5495716957220282</v>
      </c>
      <c r="P21" s="3">
        <f t="shared" si="0"/>
        <v>1.6906350102115886</v>
      </c>
      <c r="Q21" s="3"/>
      <c r="R21" s="5">
        <f t="shared" si="8"/>
        <v>2459.8531851353655</v>
      </c>
      <c r="S21" s="5">
        <f t="shared" si="9"/>
        <v>1171.6100620766308</v>
      </c>
      <c r="U21" s="3">
        <f>R21/R18</f>
        <v>1.797857329990739</v>
      </c>
      <c r="V21" s="3">
        <f>S21/S18</f>
        <v>2.1051504237794649</v>
      </c>
      <c r="X21">
        <f t="shared" si="4"/>
        <v>4.9507575177946258E-3</v>
      </c>
      <c r="Y21">
        <f t="shared" si="4"/>
        <v>3.7563279941985901E-3</v>
      </c>
      <c r="AA21" s="16">
        <f t="shared" si="5"/>
        <v>8.685539504902853E-3</v>
      </c>
      <c r="AB21" s="16">
        <f t="shared" si="5"/>
        <v>4.5256963785525184E-3</v>
      </c>
      <c r="AD21">
        <f t="shared" si="10"/>
        <v>5699.9999999999991</v>
      </c>
      <c r="AE21">
        <f t="shared" si="10"/>
        <v>8300</v>
      </c>
      <c r="AF21">
        <f t="shared" si="6"/>
        <v>6930000</v>
      </c>
      <c r="AH21" s="5">
        <f t="shared" si="7"/>
        <v>1215.7894736842106</v>
      </c>
      <c r="AI21" s="5">
        <f t="shared" si="7"/>
        <v>834.93975903614455</v>
      </c>
      <c r="AK21" s="3">
        <f t="shared" si="14"/>
        <v>1.4841577187114945</v>
      </c>
      <c r="AL21" s="3">
        <f t="shared" si="14"/>
        <v>1.3403715195229078</v>
      </c>
    </row>
    <row r="22" spans="2:41" x14ac:dyDescent="0.35">
      <c r="B22" s="59"/>
      <c r="C22" s="58" t="s">
        <v>28</v>
      </c>
      <c r="D22" s="13" t="s">
        <v>18</v>
      </c>
      <c r="E22" s="13">
        <v>46</v>
      </c>
      <c r="F22" s="13">
        <v>86</v>
      </c>
      <c r="G22" s="13">
        <v>648</v>
      </c>
      <c r="H22" s="14">
        <v>628</v>
      </c>
      <c r="I22" s="14">
        <v>351.76629639906997</v>
      </c>
      <c r="J22" s="17">
        <f t="shared" si="1"/>
        <v>0.54284922283807091</v>
      </c>
      <c r="L22" s="1">
        <f t="shared" si="2"/>
        <v>0.46</v>
      </c>
      <c r="M22" s="1">
        <f t="shared" si="3"/>
        <v>0.86</v>
      </c>
      <c r="O22" s="21">
        <f t="shared" si="0"/>
        <v>4.861732651687424</v>
      </c>
      <c r="P22" s="19">
        <f t="shared" si="0"/>
        <v>1.5236827651290794</v>
      </c>
      <c r="Q22" s="3"/>
      <c r="R22" s="6">
        <f t="shared" si="8"/>
        <v>3150.4027582934509</v>
      </c>
      <c r="S22" s="6">
        <f t="shared" si="9"/>
        <v>987.34643180364344</v>
      </c>
      <c r="U22" s="3" t="s">
        <v>44</v>
      </c>
      <c r="V22" s="3" t="s">
        <v>44</v>
      </c>
      <c r="X22">
        <f t="shared" si="4"/>
        <v>4.9839743177508451E-3</v>
      </c>
      <c r="Y22">
        <f t="shared" si="4"/>
        <v>3.4698703145794943E-3</v>
      </c>
      <c r="AA22" s="16">
        <f t="shared" si="5"/>
        <v>1.0834726777719229E-2</v>
      </c>
      <c r="AB22" s="16">
        <f t="shared" si="5"/>
        <v>4.0347329239296447E-3</v>
      </c>
      <c r="AD22">
        <f t="shared" si="10"/>
        <v>4600</v>
      </c>
      <c r="AE22">
        <f t="shared" si="10"/>
        <v>8600</v>
      </c>
      <c r="AF22">
        <f t="shared" si="6"/>
        <v>6480000</v>
      </c>
      <c r="AH22" s="5">
        <f t="shared" si="7"/>
        <v>1408.695652173913</v>
      </c>
      <c r="AI22" s="5">
        <f t="shared" si="7"/>
        <v>753.48837209302326</v>
      </c>
      <c r="AK22" t="s">
        <v>44</v>
      </c>
      <c r="AL22" t="s">
        <v>44</v>
      </c>
    </row>
    <row r="23" spans="2:41" x14ac:dyDescent="0.35">
      <c r="B23" s="59"/>
      <c r="C23" s="59"/>
      <c r="D23" s="11" t="s">
        <v>15</v>
      </c>
      <c r="E23" s="11">
        <v>1</v>
      </c>
      <c r="F23" s="11">
        <v>6</v>
      </c>
      <c r="G23" s="11">
        <v>194</v>
      </c>
      <c r="H23" s="14">
        <v>196</v>
      </c>
      <c r="I23" s="14">
        <v>82.260956932578196</v>
      </c>
      <c r="J23" s="17">
        <f t="shared" si="1"/>
        <v>0.42402555119885665</v>
      </c>
      <c r="L23" s="1">
        <f t="shared" si="2"/>
        <v>0.01</v>
      </c>
      <c r="M23" s="1">
        <f t="shared" si="3"/>
        <v>0.06</v>
      </c>
      <c r="O23" s="3">
        <f>LOG10(1-$M$4)/LOG10(1-MAX($M$1,MIN($M$2,L23)))</f>
        <v>298.07285221322263</v>
      </c>
      <c r="P23" s="3">
        <f t="shared" si="0"/>
        <v>48.41555922936584</v>
      </c>
      <c r="Q23" s="3"/>
      <c r="R23" s="5">
        <f t="shared" si="8"/>
        <v>57826.133329365191</v>
      </c>
      <c r="S23" s="5">
        <f t="shared" si="9"/>
        <v>9392.6184904969723</v>
      </c>
      <c r="U23" s="3">
        <f>R23/R24</f>
        <v>13.687551670474711</v>
      </c>
      <c r="V23" s="3">
        <f>S23/S24</f>
        <v>4.0760979799704833</v>
      </c>
      <c r="X23">
        <f t="shared" ref="X23:Y41" si="15">SQRT(L23*(1-L23)/$P$1)</f>
        <v>9.9498743710661991E-4</v>
      </c>
      <c r="Y23">
        <f t="shared" si="15"/>
        <v>2.3748684174075834E-3</v>
      </c>
      <c r="AA23" s="16">
        <f t="shared" si="5"/>
        <v>9.9498743710661988E-2</v>
      </c>
      <c r="AB23" s="16">
        <f t="shared" si="5"/>
        <v>3.9581140290126389E-2</v>
      </c>
      <c r="AD23">
        <f t="shared" si="10"/>
        <v>100</v>
      </c>
      <c r="AE23">
        <f t="shared" si="10"/>
        <v>600</v>
      </c>
      <c r="AF23">
        <f t="shared" si="6"/>
        <v>1940000</v>
      </c>
      <c r="AH23" s="5">
        <f t="shared" ref="AH23:AI53" si="16">$AF23/AD23</f>
        <v>19400</v>
      </c>
      <c r="AI23" s="5">
        <f t="shared" si="16"/>
        <v>3233.3333333333335</v>
      </c>
      <c r="AK23" s="3">
        <f>AH23/AH$22</f>
        <v>13.771604938271606</v>
      </c>
      <c r="AL23" s="3">
        <f>AI23/AI$22</f>
        <v>4.2911522633744861</v>
      </c>
    </row>
    <row r="24" spans="2:41" x14ac:dyDescent="0.35">
      <c r="B24" s="59"/>
      <c r="C24" s="59"/>
      <c r="D24" s="11" t="s">
        <v>55</v>
      </c>
      <c r="E24" s="11">
        <v>30</v>
      </c>
      <c r="F24" s="11">
        <v>48</v>
      </c>
      <c r="G24" s="11">
        <v>503</v>
      </c>
      <c r="H24" s="14">
        <v>351</v>
      </c>
      <c r="I24" s="14">
        <v>385.282793664172</v>
      </c>
      <c r="J24" s="17">
        <f t="shared" si="1"/>
        <v>0.76596976871604772</v>
      </c>
      <c r="L24" s="1">
        <f t="shared" si="2"/>
        <v>0.3</v>
      </c>
      <c r="M24" s="1">
        <f t="shared" si="3"/>
        <v>0.48</v>
      </c>
      <c r="O24" s="3">
        <f t="shared" si="0"/>
        <v>8.3990544456876108</v>
      </c>
      <c r="P24" s="3">
        <f t="shared" si="0"/>
        <v>4.581145469511946</v>
      </c>
      <c r="Q24" s="3"/>
      <c r="R24" s="5">
        <f t="shared" si="8"/>
        <v>4224.7243861808684</v>
      </c>
      <c r="S24" s="5">
        <f t="shared" si="9"/>
        <v>2304.3161711645089</v>
      </c>
      <c r="U24" s="3">
        <f>R24/R25</f>
        <v>0.91841926766712489</v>
      </c>
      <c r="V24" s="3">
        <f>S24/S25</f>
        <v>1.4462943079847719</v>
      </c>
      <c r="X24">
        <f t="shared" si="15"/>
        <v>4.5825756949558396E-3</v>
      </c>
      <c r="Y24">
        <f t="shared" si="15"/>
        <v>4.9959983987187184E-3</v>
      </c>
      <c r="AA24" s="16">
        <f t="shared" si="5"/>
        <v>1.5275252316519466E-2</v>
      </c>
      <c r="AB24" s="16">
        <f t="shared" si="5"/>
        <v>1.0408329997330663E-2</v>
      </c>
      <c r="AD24">
        <f t="shared" si="10"/>
        <v>3000</v>
      </c>
      <c r="AE24">
        <f t="shared" si="10"/>
        <v>4800</v>
      </c>
      <c r="AF24">
        <f t="shared" si="6"/>
        <v>5030000</v>
      </c>
      <c r="AH24" s="5">
        <f t="shared" si="16"/>
        <v>1676.6666666666667</v>
      </c>
      <c r="AI24" s="5">
        <f t="shared" si="16"/>
        <v>1047.9166666666667</v>
      </c>
      <c r="AK24" s="3">
        <f t="shared" ref="AK24:AL25" si="17">AH24/AH$22</f>
        <v>1.1902263374485598</v>
      </c>
      <c r="AL24" s="3">
        <f t="shared" si="17"/>
        <v>1.3907536008230454</v>
      </c>
    </row>
    <row r="25" spans="2:41" x14ac:dyDescent="0.35">
      <c r="B25" s="59"/>
      <c r="C25" s="60"/>
      <c r="D25" s="12" t="s">
        <v>56</v>
      </c>
      <c r="E25" s="12">
        <v>39</v>
      </c>
      <c r="F25" s="12">
        <v>76</v>
      </c>
      <c r="G25" s="12">
        <v>759</v>
      </c>
      <c r="H25" s="15">
        <v>675</v>
      </c>
      <c r="I25" s="15">
        <v>458.64781712309002</v>
      </c>
      <c r="J25" s="17">
        <f t="shared" si="1"/>
        <v>0.60427907394346514</v>
      </c>
      <c r="L25" s="1">
        <f t="shared" si="2"/>
        <v>0.39</v>
      </c>
      <c r="M25" s="1">
        <f t="shared" si="3"/>
        <v>0.76</v>
      </c>
      <c r="O25" s="3">
        <f t="shared" si="0"/>
        <v>6.0605999707934988</v>
      </c>
      <c r="P25" s="3">
        <f t="shared" si="0"/>
        <v>2.0991506836246914</v>
      </c>
      <c r="Q25" s="3"/>
      <c r="R25" s="5">
        <f t="shared" si="8"/>
        <v>4599.9953778322651</v>
      </c>
      <c r="S25" s="5">
        <f t="shared" si="9"/>
        <v>1593.2553688711407</v>
      </c>
      <c r="U25" s="3">
        <f>R25/R22</f>
        <v>1.4601293011576868</v>
      </c>
      <c r="V25" s="3">
        <f>S25/S22</f>
        <v>1.6136741041952702</v>
      </c>
      <c r="X25">
        <f t="shared" si="15"/>
        <v>4.8774993593028795E-3</v>
      </c>
      <c r="Y25">
        <f t="shared" si="15"/>
        <v>4.2708313008125243E-3</v>
      </c>
      <c r="AA25" s="16">
        <f t="shared" si="5"/>
        <v>1.2506408613597126E-2</v>
      </c>
      <c r="AB25" s="16">
        <f t="shared" si="5"/>
        <v>5.6195148694901638E-3</v>
      </c>
      <c r="AD25">
        <f t="shared" si="10"/>
        <v>3900</v>
      </c>
      <c r="AE25">
        <f t="shared" si="10"/>
        <v>7600</v>
      </c>
      <c r="AF25">
        <f t="shared" si="6"/>
        <v>7590000</v>
      </c>
      <c r="AH25" s="5">
        <f t="shared" si="16"/>
        <v>1946.1538461538462</v>
      </c>
      <c r="AI25" s="5">
        <f t="shared" si="16"/>
        <v>998.68421052631584</v>
      </c>
      <c r="AK25" s="3">
        <f t="shared" si="17"/>
        <v>1.3815289648622984</v>
      </c>
      <c r="AL25" s="3">
        <f t="shared" si="17"/>
        <v>1.3254142300194933</v>
      </c>
    </row>
    <row r="26" spans="2:41" x14ac:dyDescent="0.35">
      <c r="B26" s="59"/>
      <c r="C26" s="58" t="s">
        <v>29</v>
      </c>
      <c r="D26" s="13" t="s">
        <v>18</v>
      </c>
      <c r="E26" s="13">
        <v>83</v>
      </c>
      <c r="F26" s="13">
        <v>87</v>
      </c>
      <c r="G26" s="13">
        <v>603</v>
      </c>
      <c r="H26" s="14">
        <v>612</v>
      </c>
      <c r="I26" s="14">
        <v>290.333199179433</v>
      </c>
      <c r="J26" s="17">
        <f t="shared" si="1"/>
        <v>0.48148125900403482</v>
      </c>
      <c r="L26" s="1">
        <f t="shared" si="2"/>
        <v>0.83</v>
      </c>
      <c r="M26" s="1">
        <f t="shared" si="3"/>
        <v>0.87</v>
      </c>
      <c r="O26" s="21">
        <f t="shared" si="0"/>
        <v>1.6906350102115886</v>
      </c>
      <c r="P26" s="19">
        <f t="shared" si="0"/>
        <v>1.4683372660779594</v>
      </c>
      <c r="Q26" s="3"/>
      <c r="R26" s="6">
        <f t="shared" si="8"/>
        <v>1019.4529111575879</v>
      </c>
      <c r="S26" s="6">
        <f t="shared" si="9"/>
        <v>885.40737144500952</v>
      </c>
      <c r="U26" s="3" t="s">
        <v>44</v>
      </c>
      <c r="V26" s="3" t="s">
        <v>44</v>
      </c>
      <c r="X26">
        <f t="shared" si="15"/>
        <v>3.7563279941985901E-3</v>
      </c>
      <c r="Y26">
        <f t="shared" si="15"/>
        <v>3.3630343441600472E-3</v>
      </c>
      <c r="AA26" s="16">
        <f t="shared" si="5"/>
        <v>4.5256963785525184E-3</v>
      </c>
      <c r="AB26" s="16">
        <f t="shared" si="5"/>
        <v>3.8655567174253418E-3</v>
      </c>
      <c r="AD26">
        <f t="shared" si="10"/>
        <v>8300</v>
      </c>
      <c r="AE26">
        <f t="shared" si="10"/>
        <v>8700</v>
      </c>
      <c r="AF26">
        <f t="shared" si="6"/>
        <v>6030000</v>
      </c>
      <c r="AH26" s="5">
        <f t="shared" si="16"/>
        <v>726.50602409638554</v>
      </c>
      <c r="AI26" s="5">
        <f t="shared" si="16"/>
        <v>693.10344827586209</v>
      </c>
      <c r="AK26" t="s">
        <v>44</v>
      </c>
      <c r="AL26" t="s">
        <v>44</v>
      </c>
    </row>
    <row r="27" spans="2:41" x14ac:dyDescent="0.35">
      <c r="B27" s="59"/>
      <c r="C27" s="59"/>
      <c r="D27" s="11" t="s">
        <v>15</v>
      </c>
      <c r="E27" s="11">
        <v>15</v>
      </c>
      <c r="F27" s="11">
        <v>39</v>
      </c>
      <c r="G27" s="11">
        <v>197</v>
      </c>
      <c r="H27" s="14">
        <v>183</v>
      </c>
      <c r="I27" s="14">
        <v>81.593189701225896</v>
      </c>
      <c r="J27" s="17">
        <f t="shared" si="1"/>
        <v>0.41417862792500454</v>
      </c>
      <c r="L27" s="1">
        <f t="shared" si="2"/>
        <v>0.15</v>
      </c>
      <c r="M27" s="1">
        <f t="shared" si="3"/>
        <v>0.39</v>
      </c>
      <c r="O27" s="3">
        <f t="shared" si="0"/>
        <v>18.433128268882701</v>
      </c>
      <c r="P27" s="3">
        <f t="shared" si="0"/>
        <v>6.0605999707934988</v>
      </c>
      <c r="Q27" s="3"/>
      <c r="R27" s="5">
        <f t="shared" si="8"/>
        <v>3631.3262689698922</v>
      </c>
      <c r="S27" s="5">
        <f t="shared" si="9"/>
        <v>1193.9381942463192</v>
      </c>
      <c r="U27" s="3">
        <f>R27/R28</f>
        <v>1.7337957120781764</v>
      </c>
      <c r="V27" s="3">
        <f>S27/S28</f>
        <v>1.3660847316481732</v>
      </c>
      <c r="X27">
        <f t="shared" si="15"/>
        <v>3.5707142142714248E-3</v>
      </c>
      <c r="Y27">
        <f t="shared" si="15"/>
        <v>4.8774993593028795E-3</v>
      </c>
      <c r="AA27" s="16">
        <f t="shared" si="5"/>
        <v>2.3804761428476165E-2</v>
      </c>
      <c r="AB27" s="16">
        <f t="shared" si="5"/>
        <v>1.2506408613597126E-2</v>
      </c>
      <c r="AD27">
        <f t="shared" si="10"/>
        <v>1500</v>
      </c>
      <c r="AE27">
        <f t="shared" si="10"/>
        <v>3900</v>
      </c>
      <c r="AF27">
        <f t="shared" si="6"/>
        <v>1970000</v>
      </c>
      <c r="AH27" s="5">
        <f t="shared" si="16"/>
        <v>1313.3333333333333</v>
      </c>
      <c r="AI27" s="5">
        <f t="shared" si="16"/>
        <v>505.12820512820514</v>
      </c>
      <c r="AK27" s="3">
        <f>AH27/AH$26</f>
        <v>1.8077390823659478</v>
      </c>
      <c r="AL27" s="3">
        <f>AI27/AI$26</f>
        <v>0.72879193774716167</v>
      </c>
    </row>
    <row r="28" spans="2:41" x14ac:dyDescent="0.35">
      <c r="B28" s="59"/>
      <c r="C28" s="59"/>
      <c r="D28" s="11" t="s">
        <v>55</v>
      </c>
      <c r="E28" s="11">
        <v>43</v>
      </c>
      <c r="F28" s="11">
        <v>74</v>
      </c>
      <c r="G28" s="11">
        <v>393</v>
      </c>
      <c r="H28" s="14">
        <v>342.5</v>
      </c>
      <c r="I28" s="14">
        <v>235.55955218734499</v>
      </c>
      <c r="J28" s="17">
        <f t="shared" si="1"/>
        <v>0.59938817350469464</v>
      </c>
      <c r="L28" s="1">
        <f t="shared" si="2"/>
        <v>0.43</v>
      </c>
      <c r="M28" s="1">
        <f t="shared" si="3"/>
        <v>0.74</v>
      </c>
      <c r="O28" s="3">
        <f t="shared" si="0"/>
        <v>5.329356790542521</v>
      </c>
      <c r="P28" s="3">
        <f t="shared" si="0"/>
        <v>2.2238815806960592</v>
      </c>
      <c r="Q28" s="3"/>
      <c r="R28" s="5">
        <f t="shared" si="8"/>
        <v>2094.4372186832106</v>
      </c>
      <c r="S28" s="5">
        <f t="shared" si="9"/>
        <v>873.98546121355128</v>
      </c>
      <c r="U28" s="3">
        <f>R28/R29</f>
        <v>1.7382453695730657</v>
      </c>
      <c r="V28" s="3">
        <f>S28/S29</f>
        <v>1.1203138166284292</v>
      </c>
      <c r="X28">
        <f t="shared" si="15"/>
        <v>4.9507575177946258E-3</v>
      </c>
      <c r="Y28">
        <f t="shared" si="15"/>
        <v>4.386342439892262E-3</v>
      </c>
      <c r="AA28" s="16">
        <f t="shared" si="5"/>
        <v>1.1513389576266572E-2</v>
      </c>
      <c r="AB28" s="16">
        <f t="shared" si="5"/>
        <v>5.9274897836381919E-3</v>
      </c>
      <c r="AD28">
        <f t="shared" si="10"/>
        <v>4300</v>
      </c>
      <c r="AE28">
        <f t="shared" si="10"/>
        <v>7400</v>
      </c>
      <c r="AF28">
        <f t="shared" si="6"/>
        <v>3930000</v>
      </c>
      <c r="AH28" s="5">
        <f t="shared" si="16"/>
        <v>913.95348837209303</v>
      </c>
      <c r="AI28" s="5">
        <f t="shared" si="16"/>
        <v>531.08108108108104</v>
      </c>
      <c r="AK28" s="3">
        <f t="shared" ref="AK28:AL29" si="18">AH28/AH$26</f>
        <v>1.2580122642600948</v>
      </c>
      <c r="AL28" s="3">
        <f t="shared" si="18"/>
        <v>0.76623638563937058</v>
      </c>
    </row>
    <row r="29" spans="2:41" x14ac:dyDescent="0.35">
      <c r="B29" s="59"/>
      <c r="C29" s="60"/>
      <c r="D29" s="12" t="s">
        <v>56</v>
      </c>
      <c r="E29" s="12">
        <v>72</v>
      </c>
      <c r="F29" s="12">
        <v>86</v>
      </c>
      <c r="G29" s="12">
        <v>512</v>
      </c>
      <c r="H29" s="15">
        <v>515.5</v>
      </c>
      <c r="I29" s="15">
        <v>243.47749402480599</v>
      </c>
      <c r="J29" s="17">
        <f t="shared" si="1"/>
        <v>0.4755419805171992</v>
      </c>
      <c r="L29" s="1">
        <f t="shared" si="2"/>
        <v>0.72</v>
      </c>
      <c r="M29" s="1">
        <f t="shared" si="3"/>
        <v>0.86</v>
      </c>
      <c r="O29" s="3">
        <f t="shared" si="0"/>
        <v>2.3533488219476006</v>
      </c>
      <c r="P29" s="3">
        <f t="shared" si="0"/>
        <v>1.5236827651290794</v>
      </c>
      <c r="Q29" s="3"/>
      <c r="R29" s="5">
        <f t="shared" si="8"/>
        <v>1204.9145968371715</v>
      </c>
      <c r="S29" s="5">
        <f t="shared" si="9"/>
        <v>780.12557574608866</v>
      </c>
      <c r="U29" s="3">
        <f>R29/R26</f>
        <v>1.1819227584224483</v>
      </c>
      <c r="V29" s="3">
        <f>S29/S26</f>
        <v>0.88109225301897132</v>
      </c>
      <c r="X29">
        <f t="shared" si="15"/>
        <v>4.4899888641287298E-3</v>
      </c>
      <c r="Y29">
        <f t="shared" si="15"/>
        <v>3.4698703145794943E-3</v>
      </c>
      <c r="AA29" s="16">
        <f t="shared" si="5"/>
        <v>6.2360956446232364E-3</v>
      </c>
      <c r="AB29" s="16">
        <f t="shared" si="5"/>
        <v>4.0347329239296447E-3</v>
      </c>
      <c r="AD29">
        <f t="shared" si="10"/>
        <v>7200</v>
      </c>
      <c r="AE29">
        <f t="shared" si="10"/>
        <v>8600</v>
      </c>
      <c r="AF29">
        <f t="shared" si="6"/>
        <v>5120000</v>
      </c>
      <c r="AH29" s="5">
        <f t="shared" si="16"/>
        <v>711.11111111111109</v>
      </c>
      <c r="AI29" s="5">
        <f t="shared" si="16"/>
        <v>595.34883720930236</v>
      </c>
      <c r="AK29" s="3">
        <f t="shared" si="18"/>
        <v>0.97880965542657083</v>
      </c>
      <c r="AL29" s="3">
        <f t="shared" si="18"/>
        <v>0.85896100890894367</v>
      </c>
    </row>
    <row r="30" spans="2:41" x14ac:dyDescent="0.35">
      <c r="B30" s="58" t="s">
        <v>31</v>
      </c>
      <c r="C30" s="58" t="s">
        <v>27</v>
      </c>
      <c r="D30" s="13" t="s">
        <v>18</v>
      </c>
      <c r="E30" s="13">
        <v>26</v>
      </c>
      <c r="F30" s="13">
        <v>100</v>
      </c>
      <c r="G30" s="13">
        <v>412</v>
      </c>
      <c r="H30" s="14">
        <v>389</v>
      </c>
      <c r="I30" s="14">
        <v>93.930749222844497</v>
      </c>
      <c r="J30" s="17">
        <f t="shared" si="1"/>
        <v>0.22798725539525364</v>
      </c>
      <c r="L30" s="1">
        <f t="shared" si="2"/>
        <v>0.26</v>
      </c>
      <c r="M30" s="1">
        <f t="shared" si="3"/>
        <v>1</v>
      </c>
      <c r="O30" s="21">
        <f t="shared" si="0"/>
        <v>9.9491252235437297</v>
      </c>
      <c r="P30" s="19">
        <f t="shared" si="0"/>
        <v>0.32525396769247467</v>
      </c>
      <c r="Q30" s="3"/>
      <c r="R30" s="6">
        <f t="shared" si="8"/>
        <v>4099.0395921000163</v>
      </c>
      <c r="S30" s="6">
        <f t="shared" si="9"/>
        <v>134.00463468929956</v>
      </c>
      <c r="U30" s="3" t="s">
        <v>44</v>
      </c>
      <c r="V30" s="3" t="s">
        <v>44</v>
      </c>
      <c r="X30">
        <f t="shared" si="15"/>
        <v>4.386342439892262E-3</v>
      </c>
      <c r="Y30">
        <f t="shared" si="15"/>
        <v>0</v>
      </c>
      <c r="AA30" s="16">
        <f t="shared" si="5"/>
        <v>1.6870547845739468E-2</v>
      </c>
      <c r="AB30" s="16">
        <f t="shared" si="5"/>
        <v>0</v>
      </c>
      <c r="AD30">
        <f t="shared" si="10"/>
        <v>2600</v>
      </c>
      <c r="AE30">
        <f t="shared" si="10"/>
        <v>10000</v>
      </c>
      <c r="AF30">
        <f t="shared" si="6"/>
        <v>4120000</v>
      </c>
      <c r="AH30" s="5">
        <f t="shared" si="16"/>
        <v>1584.6153846153845</v>
      </c>
      <c r="AI30" s="5">
        <f t="shared" si="16"/>
        <v>412</v>
      </c>
      <c r="AK30" t="s">
        <v>44</v>
      </c>
      <c r="AL30" t="s">
        <v>44</v>
      </c>
    </row>
    <row r="31" spans="2:41" x14ac:dyDescent="0.35">
      <c r="B31" s="59"/>
      <c r="C31" s="59"/>
      <c r="D31" s="11" t="s">
        <v>15</v>
      </c>
      <c r="E31" s="11">
        <v>19</v>
      </c>
      <c r="F31" s="11">
        <v>89</v>
      </c>
      <c r="G31" s="11">
        <v>235</v>
      </c>
      <c r="H31" s="14">
        <v>226</v>
      </c>
      <c r="I31" s="14">
        <v>78.981311660411393</v>
      </c>
      <c r="J31" s="17">
        <f t="shared" si="1"/>
        <v>0.3360906879166442</v>
      </c>
      <c r="L31" s="1">
        <f t="shared" si="2"/>
        <v>0.19</v>
      </c>
      <c r="M31" s="1">
        <f t="shared" si="3"/>
        <v>0.89</v>
      </c>
      <c r="O31" s="3">
        <f t="shared" si="0"/>
        <v>14.216579402871709</v>
      </c>
      <c r="P31" s="3">
        <f t="shared" si="0"/>
        <v>1.357208499789849</v>
      </c>
      <c r="Q31" s="3"/>
      <c r="R31" s="5">
        <f t="shared" si="8"/>
        <v>3340.8961596748513</v>
      </c>
      <c r="S31" s="5">
        <f t="shared" si="9"/>
        <v>318.94399745061452</v>
      </c>
      <c r="U31" s="3">
        <f>R31/R32</f>
        <v>0.16587643542001423</v>
      </c>
      <c r="V31" s="3">
        <f>S31/S32</f>
        <v>2.3572112186772132</v>
      </c>
      <c r="X31">
        <f t="shared" si="15"/>
        <v>3.923009049186606E-3</v>
      </c>
      <c r="Y31">
        <f t="shared" si="15"/>
        <v>3.128897569432403E-3</v>
      </c>
      <c r="AA31" s="16">
        <f t="shared" si="5"/>
        <v>2.0647416048350558E-2</v>
      </c>
      <c r="AB31" s="16">
        <f t="shared" si="5"/>
        <v>3.5156152465532619E-3</v>
      </c>
      <c r="AD31">
        <f t="shared" si="10"/>
        <v>1900</v>
      </c>
      <c r="AE31">
        <f t="shared" si="10"/>
        <v>8900</v>
      </c>
      <c r="AF31">
        <f t="shared" si="6"/>
        <v>2350000</v>
      </c>
      <c r="AH31" s="5">
        <f t="shared" si="16"/>
        <v>1236.8421052631579</v>
      </c>
      <c r="AI31" s="5">
        <f t="shared" si="16"/>
        <v>264.04494382022472</v>
      </c>
      <c r="AK31" s="3">
        <f>AH31/AH$30</f>
        <v>0.78053142565150746</v>
      </c>
      <c r="AL31" s="3">
        <f>AI31/AI$30</f>
        <v>0.64088578597141921</v>
      </c>
    </row>
    <row r="32" spans="2:41" x14ac:dyDescent="0.35">
      <c r="B32" s="59"/>
      <c r="C32" s="59"/>
      <c r="D32" s="11" t="s">
        <v>55</v>
      </c>
      <c r="E32" s="11">
        <v>6</v>
      </c>
      <c r="F32" s="11">
        <v>100</v>
      </c>
      <c r="G32" s="11">
        <v>416</v>
      </c>
      <c r="H32" s="14">
        <v>385</v>
      </c>
      <c r="I32" s="14">
        <v>117.700385660534</v>
      </c>
      <c r="J32" s="17">
        <f t="shared" si="1"/>
        <v>0.28293361937628364</v>
      </c>
      <c r="L32" s="1">
        <f t="shared" si="2"/>
        <v>0.06</v>
      </c>
      <c r="M32" s="1">
        <f t="shared" si="3"/>
        <v>1</v>
      </c>
      <c r="O32" s="3">
        <f t="shared" si="0"/>
        <v>48.41555922936584</v>
      </c>
      <c r="P32" s="3">
        <f t="shared" si="0"/>
        <v>0.32525396769247467</v>
      </c>
      <c r="Q32" s="3"/>
      <c r="R32" s="5">
        <f t="shared" si="8"/>
        <v>20140.872639416189</v>
      </c>
      <c r="S32" s="5">
        <f t="shared" si="9"/>
        <v>135.30565056006947</v>
      </c>
      <c r="U32" s="3">
        <f>R32/R33</f>
        <v>5.1231468444250838</v>
      </c>
      <c r="V32" s="3">
        <f>S32/S33</f>
        <v>1.0072639225181599</v>
      </c>
      <c r="X32">
        <f t="shared" si="15"/>
        <v>2.3748684174075834E-3</v>
      </c>
      <c r="Y32">
        <f t="shared" si="15"/>
        <v>0</v>
      </c>
      <c r="AA32" s="16">
        <f t="shared" si="5"/>
        <v>3.9581140290126389E-2</v>
      </c>
      <c r="AB32" s="16">
        <f t="shared" si="5"/>
        <v>0</v>
      </c>
      <c r="AD32">
        <f t="shared" si="10"/>
        <v>600</v>
      </c>
      <c r="AE32">
        <f t="shared" si="10"/>
        <v>10000</v>
      </c>
      <c r="AF32">
        <f t="shared" si="6"/>
        <v>4160000</v>
      </c>
      <c r="AH32" s="5">
        <f t="shared" si="16"/>
        <v>6933.333333333333</v>
      </c>
      <c r="AI32" s="5">
        <f t="shared" si="16"/>
        <v>416</v>
      </c>
      <c r="AK32" s="3">
        <f t="shared" ref="AK32:AL33" si="19">AH32/AH$30</f>
        <v>4.375404530744337</v>
      </c>
      <c r="AL32" s="3">
        <f t="shared" si="19"/>
        <v>1.0097087378640777</v>
      </c>
    </row>
    <row r="33" spans="2:38" x14ac:dyDescent="0.35">
      <c r="B33" s="59"/>
      <c r="C33" s="60"/>
      <c r="D33" s="12" t="s">
        <v>56</v>
      </c>
      <c r="E33" s="12">
        <v>27</v>
      </c>
      <c r="F33" s="12">
        <v>100</v>
      </c>
      <c r="G33" s="12">
        <v>413</v>
      </c>
      <c r="H33" s="15">
        <v>390</v>
      </c>
      <c r="I33" s="15">
        <v>94.832786174631096</v>
      </c>
      <c r="J33" s="17">
        <f t="shared" si="1"/>
        <v>0.22961933698457893</v>
      </c>
      <c r="L33" s="1">
        <f t="shared" si="2"/>
        <v>0.27</v>
      </c>
      <c r="M33" s="1">
        <f t="shared" si="3"/>
        <v>1</v>
      </c>
      <c r="O33" s="3">
        <f t="shared" si="0"/>
        <v>9.5190022033721267</v>
      </c>
      <c r="P33" s="3">
        <f t="shared" si="0"/>
        <v>0.32525396769247467</v>
      </c>
      <c r="Q33" s="3"/>
      <c r="R33" s="5">
        <f t="shared" si="8"/>
        <v>3931.3479099926885</v>
      </c>
      <c r="S33" s="5">
        <f t="shared" si="9"/>
        <v>134.32988865699204</v>
      </c>
      <c r="U33" s="3">
        <f>R33/R30</f>
        <v>0.95909000673462241</v>
      </c>
      <c r="V33" s="3">
        <f>S33/S30</f>
        <v>1.0024271844660195</v>
      </c>
      <c r="X33">
        <f t="shared" si="15"/>
        <v>4.4395945760846225E-3</v>
      </c>
      <c r="Y33">
        <f t="shared" si="15"/>
        <v>0</v>
      </c>
      <c r="AA33" s="16">
        <f t="shared" si="5"/>
        <v>1.6442942874387492E-2</v>
      </c>
      <c r="AB33" s="16">
        <f t="shared" si="5"/>
        <v>0</v>
      </c>
      <c r="AD33">
        <f t="shared" si="10"/>
        <v>2700</v>
      </c>
      <c r="AE33">
        <f t="shared" si="10"/>
        <v>10000</v>
      </c>
      <c r="AF33">
        <f t="shared" si="6"/>
        <v>4130000</v>
      </c>
      <c r="AH33" s="5">
        <f t="shared" si="16"/>
        <v>1529.6296296296296</v>
      </c>
      <c r="AI33" s="5">
        <f t="shared" si="16"/>
        <v>413</v>
      </c>
      <c r="AK33" s="3">
        <f t="shared" si="19"/>
        <v>0.9653002517080187</v>
      </c>
      <c r="AL33" s="3">
        <f t="shared" si="19"/>
        <v>1.0024271844660195</v>
      </c>
    </row>
    <row r="34" spans="2:38" x14ac:dyDescent="0.35">
      <c r="B34" s="59"/>
      <c r="C34" s="58" t="s">
        <v>28</v>
      </c>
      <c r="D34" s="13" t="s">
        <v>18</v>
      </c>
      <c r="E34" s="13">
        <v>59</v>
      </c>
      <c r="F34" s="13">
        <v>100</v>
      </c>
      <c r="G34" s="13">
        <v>784</v>
      </c>
      <c r="H34" s="14">
        <v>783</v>
      </c>
      <c r="I34" s="14">
        <v>214.952086519624</v>
      </c>
      <c r="J34" s="17">
        <f t="shared" si="1"/>
        <v>0.27417357974441836</v>
      </c>
      <c r="L34" s="1">
        <f t="shared" si="2"/>
        <v>0.59</v>
      </c>
      <c r="M34" s="1">
        <f t="shared" si="3"/>
        <v>1</v>
      </c>
      <c r="O34" s="21">
        <f t="shared" si="0"/>
        <v>3.3599580447303405</v>
      </c>
      <c r="P34" s="19">
        <f t="shared" si="0"/>
        <v>0.32525396769247467</v>
      </c>
      <c r="Q34" s="3"/>
      <c r="R34" s="6">
        <f t="shared" si="8"/>
        <v>2634.207107068587</v>
      </c>
      <c r="S34" s="6">
        <f t="shared" si="9"/>
        <v>254.99911067090014</v>
      </c>
      <c r="U34" s="3" t="s">
        <v>44</v>
      </c>
      <c r="V34" s="3" t="s">
        <v>44</v>
      </c>
      <c r="X34">
        <f t="shared" si="15"/>
        <v>4.9183330509431755E-3</v>
      </c>
      <c r="Y34">
        <f t="shared" si="15"/>
        <v>0</v>
      </c>
      <c r="AA34" s="16">
        <f t="shared" si="5"/>
        <v>8.3361577134630094E-3</v>
      </c>
      <c r="AB34" s="16">
        <f t="shared" si="5"/>
        <v>0</v>
      </c>
      <c r="AD34">
        <f t="shared" si="10"/>
        <v>5900</v>
      </c>
      <c r="AE34">
        <f t="shared" si="10"/>
        <v>10000</v>
      </c>
      <c r="AF34">
        <f t="shared" si="6"/>
        <v>7840000</v>
      </c>
      <c r="AH34" s="5">
        <f t="shared" si="16"/>
        <v>1328.8135593220338</v>
      </c>
      <c r="AI34" s="5">
        <f t="shared" si="16"/>
        <v>784</v>
      </c>
      <c r="AK34" t="s">
        <v>44</v>
      </c>
      <c r="AL34" t="s">
        <v>44</v>
      </c>
    </row>
    <row r="35" spans="2:38" x14ac:dyDescent="0.35">
      <c r="B35" s="59"/>
      <c r="C35" s="59"/>
      <c r="D35" s="11" t="s">
        <v>15</v>
      </c>
      <c r="E35" s="11">
        <v>8</v>
      </c>
      <c r="F35" s="11">
        <v>41</v>
      </c>
      <c r="G35" s="11">
        <v>275</v>
      </c>
      <c r="H35" s="14">
        <v>225</v>
      </c>
      <c r="I35" s="14">
        <v>166.088938906697</v>
      </c>
      <c r="J35" s="17">
        <f t="shared" si="1"/>
        <v>0.60395977784253452</v>
      </c>
      <c r="L35" s="1">
        <f t="shared" si="2"/>
        <v>0.08</v>
      </c>
      <c r="M35" s="1">
        <f t="shared" si="3"/>
        <v>0.41</v>
      </c>
      <c r="O35" s="3">
        <f t="shared" si="0"/>
        <v>35.927973946194342</v>
      </c>
      <c r="P35" s="3">
        <f t="shared" si="0"/>
        <v>5.6776845609143587</v>
      </c>
      <c r="Q35" s="3"/>
      <c r="R35" s="5">
        <f t="shared" si="8"/>
        <v>9880.1928352034447</v>
      </c>
      <c r="S35" s="5">
        <f t="shared" si="9"/>
        <v>1561.3632542514486</v>
      </c>
      <c r="U35" s="3">
        <f>R35/R36</f>
        <v>2.1393819176468982</v>
      </c>
      <c r="V35" s="3">
        <f>S35/S36</f>
        <v>2.656400368882367</v>
      </c>
      <c r="X35">
        <f t="shared" si="15"/>
        <v>2.7129319932501072E-3</v>
      </c>
      <c r="Y35">
        <f t="shared" si="15"/>
        <v>4.9183330509431755E-3</v>
      </c>
      <c r="AA35" s="16">
        <f t="shared" si="5"/>
        <v>3.3911649915626341E-2</v>
      </c>
      <c r="AB35" s="16">
        <f t="shared" si="5"/>
        <v>1.1995934270593112E-2</v>
      </c>
      <c r="AD35">
        <f t="shared" si="10"/>
        <v>800</v>
      </c>
      <c r="AE35">
        <f t="shared" si="10"/>
        <v>4100</v>
      </c>
      <c r="AF35">
        <f t="shared" si="6"/>
        <v>2750000</v>
      </c>
      <c r="AH35" s="5">
        <f t="shared" si="16"/>
        <v>3437.5</v>
      </c>
      <c r="AI35" s="5">
        <f t="shared" si="16"/>
        <v>670.73170731707319</v>
      </c>
      <c r="AK35" s="3">
        <f>AH35/AH$34</f>
        <v>2.5868941326530615</v>
      </c>
      <c r="AL35" s="3">
        <f>AI35/AI$34</f>
        <v>0.85552513688402188</v>
      </c>
    </row>
    <row r="36" spans="2:38" x14ac:dyDescent="0.35">
      <c r="B36" s="59"/>
      <c r="C36" s="59"/>
      <c r="D36" s="11" t="s">
        <v>55</v>
      </c>
      <c r="E36" s="11">
        <v>36</v>
      </c>
      <c r="F36" s="11">
        <v>97</v>
      </c>
      <c r="G36" s="11">
        <v>688</v>
      </c>
      <c r="H36" s="14">
        <v>588</v>
      </c>
      <c r="I36" s="14">
        <v>359.51321672629803</v>
      </c>
      <c r="J36" s="17">
        <f t="shared" si="1"/>
        <v>0.5225482801254332</v>
      </c>
      <c r="L36" s="1">
        <f t="shared" si="2"/>
        <v>0.36</v>
      </c>
      <c r="M36" s="1">
        <f t="shared" si="3"/>
        <v>0.97</v>
      </c>
      <c r="O36" s="3">
        <f t="shared" si="0"/>
        <v>6.7125674390107779</v>
      </c>
      <c r="P36" s="3">
        <f t="shared" si="0"/>
        <v>0.85432277500496756</v>
      </c>
      <c r="Q36" s="3"/>
      <c r="R36" s="5">
        <f t="shared" si="8"/>
        <v>4618.246398039415</v>
      </c>
      <c r="S36" s="5">
        <f t="shared" si="9"/>
        <v>587.77406920341764</v>
      </c>
      <c r="U36" s="3">
        <f>R36/R37</f>
        <v>1.7509493726715919</v>
      </c>
      <c r="V36" s="3">
        <f>S36/S37</f>
        <v>2.302068077347033</v>
      </c>
      <c r="X36">
        <f t="shared" si="15"/>
        <v>4.7999999999999996E-3</v>
      </c>
      <c r="Y36">
        <f t="shared" si="15"/>
        <v>1.7058722109231988E-3</v>
      </c>
      <c r="AA36" s="16">
        <f t="shared" si="5"/>
        <v>1.3333333333333332E-2</v>
      </c>
      <c r="AB36" s="16">
        <f t="shared" si="5"/>
        <v>1.7586311452816483E-3</v>
      </c>
      <c r="AD36">
        <f t="shared" si="10"/>
        <v>3600</v>
      </c>
      <c r="AE36">
        <f t="shared" si="10"/>
        <v>9700</v>
      </c>
      <c r="AF36">
        <f t="shared" si="6"/>
        <v>6880000</v>
      </c>
      <c r="AH36" s="5">
        <f t="shared" si="16"/>
        <v>1911.1111111111111</v>
      </c>
      <c r="AI36" s="5">
        <f t="shared" si="16"/>
        <v>709.2783505154639</v>
      </c>
      <c r="AK36" s="3">
        <f t="shared" ref="AK36:AL37" si="20">AH36/AH$34</f>
        <v>1.4382086167800454</v>
      </c>
      <c r="AL36" s="3">
        <f t="shared" si="20"/>
        <v>0.90469177361666309</v>
      </c>
    </row>
    <row r="37" spans="2:38" x14ac:dyDescent="0.35">
      <c r="B37" s="59"/>
      <c r="C37" s="60"/>
      <c r="D37" s="12" t="s">
        <v>56</v>
      </c>
      <c r="E37" s="12">
        <v>59</v>
      </c>
      <c r="F37" s="12">
        <v>100</v>
      </c>
      <c r="G37" s="12">
        <v>785</v>
      </c>
      <c r="H37" s="15">
        <v>790</v>
      </c>
      <c r="I37" s="15">
        <v>207.88486364342</v>
      </c>
      <c r="J37" s="17">
        <f t="shared" si="1"/>
        <v>0.26482148234830571</v>
      </c>
      <c r="L37" s="1">
        <f t="shared" si="2"/>
        <v>0.59</v>
      </c>
      <c r="M37" s="1">
        <f t="shared" si="3"/>
        <v>1</v>
      </c>
      <c r="O37" s="3">
        <f t="shared" si="0"/>
        <v>3.3599580447303405</v>
      </c>
      <c r="P37" s="3">
        <f t="shared" si="0"/>
        <v>0.32525396769247467</v>
      </c>
      <c r="Q37" s="3"/>
      <c r="R37" s="5">
        <f t="shared" si="8"/>
        <v>2637.5670651133173</v>
      </c>
      <c r="S37" s="5">
        <f t="shared" si="9"/>
        <v>255.32436463859261</v>
      </c>
      <c r="U37" s="3">
        <f>R37/R34</f>
        <v>1.0012755102040816</v>
      </c>
      <c r="V37" s="3">
        <f>S37/S34</f>
        <v>1.0012755102040816</v>
      </c>
      <c r="X37">
        <f t="shared" si="15"/>
        <v>4.9183330509431755E-3</v>
      </c>
      <c r="Y37">
        <f t="shared" si="15"/>
        <v>0</v>
      </c>
      <c r="AA37" s="16">
        <f t="shared" si="5"/>
        <v>8.3361577134630094E-3</v>
      </c>
      <c r="AB37" s="16">
        <f t="shared" si="5"/>
        <v>0</v>
      </c>
      <c r="AD37">
        <f t="shared" si="10"/>
        <v>5900</v>
      </c>
      <c r="AE37">
        <f t="shared" si="10"/>
        <v>10000</v>
      </c>
      <c r="AF37">
        <f t="shared" si="6"/>
        <v>7850000</v>
      </c>
      <c r="AH37" s="5">
        <f t="shared" si="16"/>
        <v>1330.5084745762713</v>
      </c>
      <c r="AI37" s="5">
        <f t="shared" si="16"/>
        <v>785</v>
      </c>
      <c r="AK37" s="3">
        <f t="shared" si="20"/>
        <v>1.0012755102040818</v>
      </c>
      <c r="AL37" s="3">
        <f t="shared" si="20"/>
        <v>1.0012755102040816</v>
      </c>
    </row>
    <row r="38" spans="2:38" x14ac:dyDescent="0.35">
      <c r="B38" s="59"/>
      <c r="C38" s="58" t="s">
        <v>29</v>
      </c>
      <c r="D38" s="13" t="s">
        <v>18</v>
      </c>
      <c r="E38" s="13">
        <v>100</v>
      </c>
      <c r="F38" s="13">
        <v>100</v>
      </c>
      <c r="G38" s="13">
        <v>529</v>
      </c>
      <c r="H38" s="14">
        <v>434</v>
      </c>
      <c r="I38" s="14">
        <v>284.69456965911502</v>
      </c>
      <c r="J38" s="17">
        <f t="shared" si="1"/>
        <v>0.53817498990380908</v>
      </c>
      <c r="L38" s="1">
        <f t="shared" si="2"/>
        <v>1</v>
      </c>
      <c r="M38" s="1">
        <f t="shared" si="3"/>
        <v>1</v>
      </c>
      <c r="O38" s="21">
        <f t="shared" si="0"/>
        <v>0.32525396769247467</v>
      </c>
      <c r="P38" s="19">
        <f t="shared" si="0"/>
        <v>0.32525396769247467</v>
      </c>
      <c r="Q38" s="3"/>
      <c r="R38" s="6">
        <f t="shared" si="8"/>
        <v>172.05934890931911</v>
      </c>
      <c r="S38" s="6">
        <f t="shared" si="9"/>
        <v>172.05934890931911</v>
      </c>
      <c r="U38" s="3" t="s">
        <v>44</v>
      </c>
      <c r="V38" s="3" t="s">
        <v>44</v>
      </c>
      <c r="X38">
        <f t="shared" si="15"/>
        <v>0</v>
      </c>
      <c r="Y38">
        <f t="shared" si="15"/>
        <v>0</v>
      </c>
      <c r="AA38" s="16">
        <f t="shared" si="5"/>
        <v>0</v>
      </c>
      <c r="AB38" s="16">
        <f t="shared" si="5"/>
        <v>0</v>
      </c>
      <c r="AD38">
        <f t="shared" si="10"/>
        <v>10000</v>
      </c>
      <c r="AE38">
        <f t="shared" si="10"/>
        <v>10000</v>
      </c>
      <c r="AF38">
        <f t="shared" si="6"/>
        <v>5290000</v>
      </c>
      <c r="AH38" s="5">
        <f t="shared" si="16"/>
        <v>529</v>
      </c>
      <c r="AI38" s="5">
        <f t="shared" si="16"/>
        <v>529</v>
      </c>
      <c r="AK38" t="s">
        <v>44</v>
      </c>
      <c r="AL38" t="s">
        <v>44</v>
      </c>
    </row>
    <row r="39" spans="2:38" x14ac:dyDescent="0.35">
      <c r="B39" s="59"/>
      <c r="C39" s="59"/>
      <c r="D39" s="11" t="s">
        <v>15</v>
      </c>
      <c r="E39" s="11">
        <v>46</v>
      </c>
      <c r="F39" s="11">
        <v>99</v>
      </c>
      <c r="G39" s="11">
        <v>212</v>
      </c>
      <c r="H39" s="14">
        <v>186</v>
      </c>
      <c r="I39" s="14">
        <v>85.080640833589698</v>
      </c>
      <c r="J39" s="17">
        <f t="shared" si="1"/>
        <v>0.40132377751693254</v>
      </c>
      <c r="L39" s="1">
        <f t="shared" si="2"/>
        <v>0.46</v>
      </c>
      <c r="M39" s="1">
        <f t="shared" si="3"/>
        <v>0.99</v>
      </c>
      <c r="O39" s="3">
        <f t="shared" si="0"/>
        <v>4.861732651687424</v>
      </c>
      <c r="P39" s="3">
        <f t="shared" si="0"/>
        <v>0.65051499783199052</v>
      </c>
      <c r="Q39" s="3"/>
      <c r="R39" s="5">
        <f t="shared" si="8"/>
        <v>1030.6873221577339</v>
      </c>
      <c r="S39" s="5">
        <f t="shared" si="9"/>
        <v>137.90917954038198</v>
      </c>
      <c r="U39" s="3">
        <f>R39/R40</f>
        <v>2.0686386100568934</v>
      </c>
      <c r="V39" s="3">
        <f>S39/S40</f>
        <v>1.2966501629704581</v>
      </c>
      <c r="X39">
        <f t="shared" si="15"/>
        <v>4.9839743177508451E-3</v>
      </c>
      <c r="Y39">
        <f t="shared" si="15"/>
        <v>9.9498743710662034E-4</v>
      </c>
      <c r="AA39" s="16">
        <f t="shared" si="5"/>
        <v>1.0834726777719229E-2</v>
      </c>
      <c r="AB39" s="16">
        <f t="shared" si="5"/>
        <v>1.0050378152592124E-3</v>
      </c>
      <c r="AD39">
        <f t="shared" si="10"/>
        <v>4600</v>
      </c>
      <c r="AE39">
        <f t="shared" si="10"/>
        <v>9900</v>
      </c>
      <c r="AF39">
        <f t="shared" si="6"/>
        <v>2120000</v>
      </c>
      <c r="AH39" s="5">
        <f t="shared" si="16"/>
        <v>460.86956521739131</v>
      </c>
      <c r="AI39" s="5">
        <f t="shared" si="16"/>
        <v>214.14141414141415</v>
      </c>
      <c r="AK39" s="3">
        <f>AH39/AH$38</f>
        <v>0.87120900797238432</v>
      </c>
      <c r="AL39" s="3">
        <f>AI39/AI$38</f>
        <v>0.40480418552252201</v>
      </c>
    </row>
    <row r="40" spans="2:38" x14ac:dyDescent="0.35">
      <c r="B40" s="59"/>
      <c r="C40" s="59"/>
      <c r="D40" s="11" t="s">
        <v>55</v>
      </c>
      <c r="E40" s="11">
        <v>86</v>
      </c>
      <c r="F40" s="11">
        <v>100</v>
      </c>
      <c r="G40" s="11">
        <v>327</v>
      </c>
      <c r="H40" s="14">
        <v>314</v>
      </c>
      <c r="I40" s="14">
        <v>99.5841729703601</v>
      </c>
      <c r="J40" s="17">
        <f t="shared" si="1"/>
        <v>0.30453875526104007</v>
      </c>
      <c r="L40" s="1">
        <f t="shared" si="2"/>
        <v>0.86</v>
      </c>
      <c r="M40" s="1">
        <f t="shared" si="3"/>
        <v>1</v>
      </c>
      <c r="O40" s="3">
        <f t="shared" si="0"/>
        <v>1.5236827651290794</v>
      </c>
      <c r="P40" s="3">
        <f t="shared" si="0"/>
        <v>0.32525396769247467</v>
      </c>
      <c r="Q40" s="3"/>
      <c r="R40" s="5">
        <f t="shared" si="8"/>
        <v>498.24426419720896</v>
      </c>
      <c r="S40" s="5">
        <f t="shared" si="9"/>
        <v>106.35804743543922</v>
      </c>
      <c r="U40" s="3">
        <f>R40/R41</f>
        <v>2.8579518983044983</v>
      </c>
      <c r="V40" s="3">
        <f>S40/S41</f>
        <v>0.61007462686567171</v>
      </c>
      <c r="X40">
        <f t="shared" si="15"/>
        <v>3.4698703145794943E-3</v>
      </c>
      <c r="Y40">
        <f t="shared" si="15"/>
        <v>0</v>
      </c>
      <c r="AA40" s="16">
        <f t="shared" si="5"/>
        <v>4.0347329239296447E-3</v>
      </c>
      <c r="AB40" s="16">
        <f t="shared" si="5"/>
        <v>0</v>
      </c>
      <c r="AD40">
        <f t="shared" si="10"/>
        <v>8600</v>
      </c>
      <c r="AE40">
        <f t="shared" si="10"/>
        <v>10000</v>
      </c>
      <c r="AF40">
        <f t="shared" si="6"/>
        <v>3270000</v>
      </c>
      <c r="AH40" s="5">
        <f t="shared" si="16"/>
        <v>380.23255813953489</v>
      </c>
      <c r="AI40" s="5">
        <f t="shared" si="16"/>
        <v>327</v>
      </c>
      <c r="AK40" s="3">
        <f t="shared" ref="AK40:AL41" si="21">AH40/AH$38</f>
        <v>0.71877610234316613</v>
      </c>
      <c r="AL40" s="3">
        <f t="shared" si="21"/>
        <v>0.61814744801512289</v>
      </c>
    </row>
    <row r="41" spans="2:38" x14ac:dyDescent="0.35">
      <c r="B41" s="59"/>
      <c r="C41" s="60"/>
      <c r="D41" s="12" t="s">
        <v>56</v>
      </c>
      <c r="E41" s="12">
        <v>100</v>
      </c>
      <c r="F41" s="12">
        <v>100</v>
      </c>
      <c r="G41" s="12">
        <v>536</v>
      </c>
      <c r="H41" s="15">
        <v>438</v>
      </c>
      <c r="I41" s="15">
        <v>290.30554789833798</v>
      </c>
      <c r="J41" s="17">
        <f t="shared" si="1"/>
        <v>0.54161482816854101</v>
      </c>
      <c r="L41" s="1">
        <f t="shared" si="2"/>
        <v>1</v>
      </c>
      <c r="M41" s="1">
        <f t="shared" si="3"/>
        <v>1</v>
      </c>
      <c r="O41" s="3">
        <f t="shared" si="0"/>
        <v>0.32525396769247467</v>
      </c>
      <c r="P41" s="3">
        <f t="shared" si="0"/>
        <v>0.32525396769247467</v>
      </c>
      <c r="Q41" s="3"/>
      <c r="R41" s="5">
        <f t="shared" si="8"/>
        <v>174.33612668316641</v>
      </c>
      <c r="S41" s="5">
        <f t="shared" si="9"/>
        <v>174.33612668316641</v>
      </c>
      <c r="U41" s="3">
        <f>R41/R38</f>
        <v>1.0132325141776937</v>
      </c>
      <c r="V41" s="3">
        <f>S41/S38</f>
        <v>1.0132325141776937</v>
      </c>
      <c r="X41">
        <f t="shared" si="15"/>
        <v>0</v>
      </c>
      <c r="Y41">
        <f t="shared" si="15"/>
        <v>0</v>
      </c>
      <c r="AA41" s="16">
        <f t="shared" si="5"/>
        <v>0</v>
      </c>
      <c r="AB41" s="16">
        <f t="shared" si="5"/>
        <v>0</v>
      </c>
      <c r="AD41">
        <f t="shared" si="10"/>
        <v>10000</v>
      </c>
      <c r="AE41">
        <f t="shared" si="10"/>
        <v>10000</v>
      </c>
      <c r="AF41">
        <f t="shared" si="6"/>
        <v>5360000</v>
      </c>
      <c r="AH41" s="5">
        <f t="shared" si="16"/>
        <v>536</v>
      </c>
      <c r="AI41" s="5">
        <f t="shared" si="16"/>
        <v>536</v>
      </c>
      <c r="AK41" s="3">
        <f t="shared" si="21"/>
        <v>1.0132325141776937</v>
      </c>
      <c r="AL41" s="3">
        <f t="shared" si="21"/>
        <v>1.0132325141776937</v>
      </c>
    </row>
    <row r="42" spans="2:38" x14ac:dyDescent="0.35">
      <c r="B42" s="58" t="s">
        <v>32</v>
      </c>
      <c r="C42" s="58" t="s">
        <v>27</v>
      </c>
      <c r="D42" s="13" t="s">
        <v>18</v>
      </c>
      <c r="E42" s="13">
        <v>2.5</v>
      </c>
      <c r="F42" s="13">
        <v>82</v>
      </c>
      <c r="G42" s="13">
        <v>2496</v>
      </c>
      <c r="H42" s="14">
        <v>2752.5</v>
      </c>
      <c r="I42" s="14">
        <v>848.34404875383905</v>
      </c>
      <c r="J42" s="17">
        <f t="shared" si="1"/>
        <v>0.33988142978919833</v>
      </c>
      <c r="L42" s="1">
        <f t="shared" si="2"/>
        <v>2.5000000000000001E-2</v>
      </c>
      <c r="M42" s="1">
        <f t="shared" si="3"/>
        <v>0.82</v>
      </c>
      <c r="O42" s="21">
        <f>LOG10(1-$M$4)/LOG10(1-MAX($N$1,MIN($N$2,L42)))</f>
        <v>118.32510442503117</v>
      </c>
      <c r="P42" s="19">
        <f>LOG10(1-$M$4)/LOG10(1-MAX($N$1,MIN($N$2,M42)))</f>
        <v>1.7469879984012884</v>
      </c>
      <c r="Q42" s="3"/>
      <c r="R42" s="6">
        <f t="shared" si="8"/>
        <v>295339.46064487781</v>
      </c>
      <c r="S42" s="6">
        <f t="shared" si="9"/>
        <v>4360.4820440096155</v>
      </c>
      <c r="U42" s="3" t="s">
        <v>44</v>
      </c>
      <c r="V42" s="3" t="s">
        <v>44</v>
      </c>
      <c r="X42">
        <f>SQRT(L42*(1-L42)/$P$2)</f>
        <v>4.9371044145328745E-3</v>
      </c>
      <c r="Y42">
        <f>SQRT(M42*(1-M42)/$P$2)</f>
        <v>1.2149074038789953E-2</v>
      </c>
      <c r="AA42" s="16">
        <f t="shared" si="5"/>
        <v>0.19748417658131498</v>
      </c>
      <c r="AB42" s="16">
        <f t="shared" si="5"/>
        <v>1.4815943949743846E-2</v>
      </c>
      <c r="AD42">
        <f>L42*$P$2</f>
        <v>25</v>
      </c>
      <c r="AE42">
        <f>M42*$P$2</f>
        <v>820</v>
      </c>
      <c r="AF42">
        <f>G42*$P$2</f>
        <v>2496000</v>
      </c>
      <c r="AH42" s="5">
        <f t="shared" si="16"/>
        <v>99840</v>
      </c>
      <c r="AI42" s="5">
        <f t="shared" si="16"/>
        <v>3043.9024390243903</v>
      </c>
      <c r="AK42" t="s">
        <v>44</v>
      </c>
      <c r="AL42" t="s">
        <v>44</v>
      </c>
    </row>
    <row r="43" spans="2:38" x14ac:dyDescent="0.35">
      <c r="B43" s="59"/>
      <c r="C43" s="59"/>
      <c r="D43" s="11" t="s">
        <v>15</v>
      </c>
      <c r="E43" s="11">
        <v>0</v>
      </c>
      <c r="F43" s="11">
        <v>7</v>
      </c>
      <c r="G43" s="11">
        <v>516</v>
      </c>
      <c r="H43" s="14">
        <v>423.5</v>
      </c>
      <c r="I43" s="14">
        <v>416.88194701707698</v>
      </c>
      <c r="J43" s="17">
        <f t="shared" si="1"/>
        <v>0.80791075003309487</v>
      </c>
      <c r="L43" s="1">
        <f t="shared" si="2"/>
        <v>0</v>
      </c>
      <c r="M43" s="1">
        <f t="shared" si="3"/>
        <v>7.0000000000000007E-2</v>
      </c>
      <c r="O43" s="3">
        <f t="shared" ref="O43:O53" si="22">LOG10(1-$M$4)/LOG10(1-MAX($N$1,MIN($N$2,L43)))</f>
        <v>2997.2298901712556</v>
      </c>
      <c r="P43" s="3">
        <f t="shared" ref="P43:P53" si="23">LOG10(1-$M$4)/LOG10(1-MAX($N$1,MIN($N$2,M43)))</f>
        <v>41.280193925831917</v>
      </c>
      <c r="Q43" s="3"/>
      <c r="R43" s="5">
        <f t="shared" si="8"/>
        <v>1546570.6233283679</v>
      </c>
      <c r="S43" s="5">
        <f t="shared" si="9"/>
        <v>21300.580065729268</v>
      </c>
      <c r="U43" s="3">
        <f>R43/R44</f>
        <v>0.3615977575332866</v>
      </c>
      <c r="V43" s="3">
        <f>S43/S44</f>
        <v>2.6290339651620482</v>
      </c>
      <c r="X43">
        <f t="shared" ref="X43:Y53" si="24">SQRT(L43*(1-L43)/$P$2)</f>
        <v>0</v>
      </c>
      <c r="Y43">
        <f t="shared" si="24"/>
        <v>8.0684571015777248E-3</v>
      </c>
      <c r="AA43" s="16" t="s">
        <v>44</v>
      </c>
      <c r="AB43" s="16">
        <f t="shared" si="5"/>
        <v>0.11526367287968177</v>
      </c>
      <c r="AD43">
        <f t="shared" ref="AD43:AE53" si="25">L43*$P$2</f>
        <v>0</v>
      </c>
      <c r="AE43">
        <f t="shared" si="25"/>
        <v>70</v>
      </c>
      <c r="AF43">
        <f t="shared" ref="AF43:AF53" si="26">G43*$P$2</f>
        <v>516000</v>
      </c>
      <c r="AH43" s="5" t="e">
        <f t="shared" si="16"/>
        <v>#DIV/0!</v>
      </c>
      <c r="AI43" s="5">
        <f t="shared" si="16"/>
        <v>7371.4285714285716</v>
      </c>
      <c r="AK43" s="3">
        <v>100</v>
      </c>
      <c r="AL43" s="3">
        <f>AI43/AI$42</f>
        <v>2.4217032967032965</v>
      </c>
    </row>
    <row r="44" spans="2:38" x14ac:dyDescent="0.35">
      <c r="B44" s="59"/>
      <c r="C44" s="59"/>
      <c r="D44" s="11" t="s">
        <v>55</v>
      </c>
      <c r="E44" s="11">
        <v>0</v>
      </c>
      <c r="F44" s="11">
        <v>41</v>
      </c>
      <c r="G44" s="11">
        <v>1427</v>
      </c>
      <c r="H44" s="14">
        <v>1327</v>
      </c>
      <c r="I44" s="14">
        <v>735.56348595676798</v>
      </c>
      <c r="J44" s="17">
        <f t="shared" si="1"/>
        <v>0.51546144776227609</v>
      </c>
      <c r="L44" s="1">
        <f t="shared" si="2"/>
        <v>0</v>
      </c>
      <c r="M44" s="1">
        <f t="shared" si="3"/>
        <v>0.41</v>
      </c>
      <c r="O44" s="3">
        <f t="shared" si="22"/>
        <v>2997.2298901712556</v>
      </c>
      <c r="P44" s="3">
        <f t="shared" si="23"/>
        <v>5.6776845609143587</v>
      </c>
      <c r="Q44" s="3"/>
      <c r="R44" s="5">
        <f t="shared" si="8"/>
        <v>4277047.0532743819</v>
      </c>
      <c r="S44" s="5">
        <f t="shared" si="9"/>
        <v>8102.0558684247899</v>
      </c>
      <c r="U44" s="3">
        <f>R44/R45</f>
        <v>0.58758852903951031</v>
      </c>
      <c r="V44" s="3">
        <f>S44/S45</f>
        <v>1.498644474953257</v>
      </c>
      <c r="X44">
        <f t="shared" si="24"/>
        <v>0</v>
      </c>
      <c r="Y44">
        <f t="shared" si="24"/>
        <v>1.555313473226539E-2</v>
      </c>
      <c r="AA44" s="16" t="s">
        <v>44</v>
      </c>
      <c r="AB44" s="16">
        <f t="shared" si="5"/>
        <v>3.793447495674486E-2</v>
      </c>
      <c r="AD44">
        <f t="shared" si="25"/>
        <v>0</v>
      </c>
      <c r="AE44">
        <f t="shared" si="25"/>
        <v>410</v>
      </c>
      <c r="AF44">
        <f t="shared" si="26"/>
        <v>1427000</v>
      </c>
      <c r="AH44" s="5" t="e">
        <f t="shared" si="16"/>
        <v>#DIV/0!</v>
      </c>
      <c r="AI44" s="5">
        <f t="shared" si="16"/>
        <v>3480.4878048780488</v>
      </c>
      <c r="AK44" s="3">
        <v>100</v>
      </c>
      <c r="AL44" s="3">
        <f t="shared" ref="AL44:AL45" si="27">AI44/AI$42</f>
        <v>1.1434294871794872</v>
      </c>
    </row>
    <row r="45" spans="2:38" x14ac:dyDescent="0.35">
      <c r="B45" s="59"/>
      <c r="C45" s="60"/>
      <c r="D45" s="12" t="s">
        <v>56</v>
      </c>
      <c r="E45" s="12">
        <v>0.1</v>
      </c>
      <c r="F45" s="12">
        <v>74</v>
      </c>
      <c r="G45" s="12">
        <v>2431</v>
      </c>
      <c r="H45" s="15">
        <v>2651</v>
      </c>
      <c r="I45" s="15">
        <v>867.46134520301302</v>
      </c>
      <c r="J45" s="17">
        <f t="shared" si="1"/>
        <v>0.35683313253928961</v>
      </c>
      <c r="L45" s="1">
        <f t="shared" si="2"/>
        <v>1E-3</v>
      </c>
      <c r="M45" s="1">
        <f t="shared" si="3"/>
        <v>0.74</v>
      </c>
      <c r="O45" s="3">
        <f t="shared" si="22"/>
        <v>2994.234157647953</v>
      </c>
      <c r="P45" s="3">
        <f t="shared" si="23"/>
        <v>2.2238815806960592</v>
      </c>
      <c r="Q45" s="3"/>
      <c r="R45" s="5">
        <f t="shared" si="8"/>
        <v>7278983.2372421734</v>
      </c>
      <c r="S45" s="5">
        <f t="shared" si="9"/>
        <v>5406.25612267212</v>
      </c>
      <c r="U45" s="3">
        <f>R45/R42</f>
        <v>24.646158767096047</v>
      </c>
      <c r="V45" s="3">
        <f>S45/S42</f>
        <v>1.2398299243312281</v>
      </c>
      <c r="X45">
        <f t="shared" si="24"/>
        <v>9.9949987493746085E-4</v>
      </c>
      <c r="Y45">
        <f t="shared" si="24"/>
        <v>1.3870832707519763E-2</v>
      </c>
      <c r="AA45" s="16">
        <f t="shared" si="5"/>
        <v>0.99949987493746084</v>
      </c>
      <c r="AB45" s="16">
        <f t="shared" si="5"/>
        <v>1.8744368523675354E-2</v>
      </c>
      <c r="AD45">
        <f t="shared" si="25"/>
        <v>1</v>
      </c>
      <c r="AE45">
        <f t="shared" si="25"/>
        <v>740</v>
      </c>
      <c r="AF45">
        <f t="shared" si="26"/>
        <v>2431000</v>
      </c>
      <c r="AH45" s="5">
        <f t="shared" si="16"/>
        <v>2431000</v>
      </c>
      <c r="AI45" s="5">
        <f t="shared" si="16"/>
        <v>3285.135135135135</v>
      </c>
      <c r="AK45" s="3">
        <f>AH45/AH$42</f>
        <v>24.348958333333332</v>
      </c>
      <c r="AL45" s="3">
        <f t="shared" si="27"/>
        <v>1.0792511261261259</v>
      </c>
    </row>
    <row r="46" spans="2:38" x14ac:dyDescent="0.35">
      <c r="B46" s="59"/>
      <c r="C46" s="58" t="s">
        <v>28</v>
      </c>
      <c r="D46" s="13" t="s">
        <v>18</v>
      </c>
      <c r="E46" s="13">
        <v>3</v>
      </c>
      <c r="F46" s="13">
        <v>65</v>
      </c>
      <c r="G46" s="13">
        <v>1655</v>
      </c>
      <c r="H46" s="14">
        <v>1594</v>
      </c>
      <c r="I46" s="14">
        <v>962.67632830982598</v>
      </c>
      <c r="J46" s="17">
        <f t="shared" si="1"/>
        <v>0.5816775397642453</v>
      </c>
      <c r="L46" s="1">
        <f t="shared" si="2"/>
        <v>0.03</v>
      </c>
      <c r="M46" s="1">
        <f t="shared" si="3"/>
        <v>0.65</v>
      </c>
      <c r="O46" s="21">
        <f t="shared" si="22"/>
        <v>98.352272463357309</v>
      </c>
      <c r="P46" s="19">
        <f t="shared" si="23"/>
        <v>2.8535617640793616</v>
      </c>
      <c r="Q46" s="3"/>
      <c r="R46" s="6">
        <f t="shared" si="8"/>
        <v>162773.01092685634</v>
      </c>
      <c r="S46" s="6">
        <f t="shared" si="9"/>
        <v>4722.6447195513438</v>
      </c>
      <c r="U46" s="3" t="s">
        <v>44</v>
      </c>
      <c r="V46" s="3" t="s">
        <v>44</v>
      </c>
      <c r="X46">
        <f t="shared" si="24"/>
        <v>5.3944415837044709E-3</v>
      </c>
      <c r="Y46">
        <f t="shared" si="24"/>
        <v>1.5083103128998356E-2</v>
      </c>
      <c r="AA46" s="16">
        <f t="shared" si="5"/>
        <v>0.17981471945681571</v>
      </c>
      <c r="AB46" s="16">
        <f t="shared" si="5"/>
        <v>2.3204774044612856E-2</v>
      </c>
      <c r="AD46">
        <f t="shared" si="25"/>
        <v>30</v>
      </c>
      <c r="AE46">
        <f t="shared" si="25"/>
        <v>650</v>
      </c>
      <c r="AF46">
        <f t="shared" si="26"/>
        <v>1655000</v>
      </c>
      <c r="AH46" s="5">
        <f t="shared" si="16"/>
        <v>55166.666666666664</v>
      </c>
      <c r="AI46" s="5">
        <f t="shared" si="16"/>
        <v>2546.1538461538462</v>
      </c>
      <c r="AK46" t="s">
        <v>44</v>
      </c>
      <c r="AL46" t="s">
        <v>44</v>
      </c>
    </row>
    <row r="47" spans="2:38" x14ac:dyDescent="0.35">
      <c r="B47" s="59"/>
      <c r="C47" s="59"/>
      <c r="D47" s="11" t="s">
        <v>15</v>
      </c>
      <c r="E47" s="11">
        <v>0</v>
      </c>
      <c r="F47" s="11">
        <v>3</v>
      </c>
      <c r="G47" s="11">
        <v>544</v>
      </c>
      <c r="H47" s="14">
        <v>429.5</v>
      </c>
      <c r="I47" s="14">
        <v>418.54760297002298</v>
      </c>
      <c r="J47" s="17">
        <f t="shared" si="1"/>
        <v>0.7693889760478364</v>
      </c>
      <c r="L47" s="1">
        <f t="shared" si="2"/>
        <v>0</v>
      </c>
      <c r="M47" s="1">
        <f t="shared" si="3"/>
        <v>0.03</v>
      </c>
      <c r="O47" s="3">
        <f t="shared" si="22"/>
        <v>2997.2298901712556</v>
      </c>
      <c r="P47" s="3">
        <f t="shared" si="23"/>
        <v>98.352272463357309</v>
      </c>
      <c r="Q47" s="3"/>
      <c r="R47" s="5">
        <f t="shared" si="8"/>
        <v>1630493.0602531631</v>
      </c>
      <c r="S47" s="5">
        <f t="shared" si="9"/>
        <v>53503.636220066379</v>
      </c>
      <c r="U47" s="3">
        <f>R47/R48</f>
        <v>3.8306134035501147</v>
      </c>
      <c r="V47" s="3">
        <f>S47/S48</f>
        <v>4.1085903672432629</v>
      </c>
      <c r="X47">
        <f t="shared" si="24"/>
        <v>0</v>
      </c>
      <c r="Y47">
        <f t="shared" si="24"/>
        <v>5.3944415837044709E-3</v>
      </c>
      <c r="AA47" s="16" t="s">
        <v>44</v>
      </c>
      <c r="AB47" s="16">
        <f t="shared" si="5"/>
        <v>0.17981471945681571</v>
      </c>
      <c r="AD47">
        <f t="shared" si="25"/>
        <v>0</v>
      </c>
      <c r="AE47">
        <f t="shared" si="25"/>
        <v>30</v>
      </c>
      <c r="AF47">
        <f t="shared" si="26"/>
        <v>544000</v>
      </c>
      <c r="AH47" s="5" t="e">
        <f t="shared" si="16"/>
        <v>#DIV/0!</v>
      </c>
      <c r="AI47" s="5">
        <f t="shared" si="16"/>
        <v>18133.333333333332</v>
      </c>
      <c r="AK47" s="3">
        <v>100</v>
      </c>
      <c r="AL47" s="3">
        <f>AI47/AI$46</f>
        <v>7.121852970795568</v>
      </c>
    </row>
    <row r="48" spans="2:38" x14ac:dyDescent="0.35">
      <c r="B48" s="59"/>
      <c r="C48" s="59"/>
      <c r="D48" s="11" t="s">
        <v>55</v>
      </c>
      <c r="E48" s="11">
        <v>1</v>
      </c>
      <c r="F48" s="11">
        <v>28</v>
      </c>
      <c r="G48" s="11">
        <v>1428</v>
      </c>
      <c r="H48" s="14">
        <v>1316.5</v>
      </c>
      <c r="I48" s="14">
        <v>781.24312005715399</v>
      </c>
      <c r="J48" s="17">
        <f t="shared" si="1"/>
        <v>0.54708901964786694</v>
      </c>
      <c r="L48" s="1">
        <f t="shared" si="2"/>
        <v>0.01</v>
      </c>
      <c r="M48" s="1">
        <f t="shared" si="3"/>
        <v>0.28000000000000003</v>
      </c>
      <c r="O48" s="3">
        <f t="shared" si="22"/>
        <v>298.07285221322263</v>
      </c>
      <c r="P48" s="3">
        <f t="shared" si="23"/>
        <v>9.1193156333403991</v>
      </c>
      <c r="Q48" s="3"/>
      <c r="R48" s="5">
        <f t="shared" si="8"/>
        <v>425648.03296048194</v>
      </c>
      <c r="S48" s="5">
        <f t="shared" si="9"/>
        <v>13022.38272441009</v>
      </c>
      <c r="U48" s="3">
        <f>R48/R49</f>
        <v>0.83950617283950624</v>
      </c>
      <c r="V48" s="3">
        <f>S48/S49</f>
        <v>1.4365189022147893</v>
      </c>
      <c r="X48">
        <f t="shared" si="24"/>
        <v>3.1464265445104549E-3</v>
      </c>
      <c r="Y48">
        <f t="shared" si="24"/>
        <v>1.4198591479439079E-2</v>
      </c>
      <c r="AA48" s="16">
        <f t="shared" si="5"/>
        <v>0.3146426544510455</v>
      </c>
      <c r="AB48" s="16">
        <f t="shared" si="5"/>
        <v>5.0709255283710994E-2</v>
      </c>
      <c r="AD48">
        <f t="shared" si="25"/>
        <v>10</v>
      </c>
      <c r="AE48">
        <f t="shared" si="25"/>
        <v>280</v>
      </c>
      <c r="AF48">
        <f t="shared" si="26"/>
        <v>1428000</v>
      </c>
      <c r="AH48" s="5">
        <f t="shared" si="16"/>
        <v>142800</v>
      </c>
      <c r="AI48" s="5">
        <f t="shared" si="16"/>
        <v>5100</v>
      </c>
      <c r="AK48" s="3">
        <f>AH48/AH$46</f>
        <v>2.5885196374622357</v>
      </c>
      <c r="AL48" s="3">
        <f t="shared" ref="AL48:AL49" si="28">AI48/AI$46</f>
        <v>2.0030211480362539</v>
      </c>
    </row>
    <row r="49" spans="2:40" x14ac:dyDescent="0.35">
      <c r="B49" s="59"/>
      <c r="C49" s="60"/>
      <c r="D49" s="12" t="s">
        <v>56</v>
      </c>
      <c r="E49" s="12">
        <v>1</v>
      </c>
      <c r="F49" s="12">
        <v>43</v>
      </c>
      <c r="G49" s="12">
        <v>1701</v>
      </c>
      <c r="H49" s="15">
        <v>1682.5</v>
      </c>
      <c r="I49" s="15">
        <v>1014.90825712001</v>
      </c>
      <c r="J49" s="17">
        <f t="shared" si="1"/>
        <v>0.59665388425632571</v>
      </c>
      <c r="L49" s="1">
        <f t="shared" si="2"/>
        <v>0.01</v>
      </c>
      <c r="M49" s="1">
        <f t="shared" si="3"/>
        <v>0.43</v>
      </c>
      <c r="O49" s="3">
        <f t="shared" si="22"/>
        <v>298.07285221322263</v>
      </c>
      <c r="P49" s="3">
        <f t="shared" si="23"/>
        <v>5.329356790542521</v>
      </c>
      <c r="Q49" s="3"/>
      <c r="R49" s="5">
        <f t="shared" si="8"/>
        <v>507021.92161469167</v>
      </c>
      <c r="S49" s="5">
        <f t="shared" si="9"/>
        <v>9065.2359007128289</v>
      </c>
      <c r="U49" s="3">
        <f>R49/R46</f>
        <v>3.1149016580059885</v>
      </c>
      <c r="V49" s="3">
        <f>S49/S46</f>
        <v>1.9195252742988542</v>
      </c>
      <c r="X49">
        <f t="shared" si="24"/>
        <v>3.1464265445104549E-3</v>
      </c>
      <c r="Y49">
        <f t="shared" si="24"/>
        <v>1.5655669899432602E-2</v>
      </c>
      <c r="AA49" s="16">
        <f t="shared" si="5"/>
        <v>0.3146426544510455</v>
      </c>
      <c r="AB49" s="16">
        <f t="shared" si="5"/>
        <v>3.6408534649843262E-2</v>
      </c>
      <c r="AD49">
        <f t="shared" si="25"/>
        <v>10</v>
      </c>
      <c r="AE49">
        <f t="shared" si="25"/>
        <v>430</v>
      </c>
      <c r="AF49">
        <f t="shared" si="26"/>
        <v>1701000</v>
      </c>
      <c r="AH49" s="5">
        <f t="shared" si="16"/>
        <v>170100</v>
      </c>
      <c r="AI49" s="5">
        <f t="shared" si="16"/>
        <v>3955.8139534883721</v>
      </c>
      <c r="AK49" s="3">
        <f t="shared" ref="AK49" si="29">AH49/AH$46</f>
        <v>3.0833836858006043</v>
      </c>
      <c r="AL49" s="3">
        <f t="shared" si="28"/>
        <v>1.5536429424576688</v>
      </c>
    </row>
    <row r="50" spans="2:40" x14ac:dyDescent="0.35">
      <c r="B50" s="59"/>
      <c r="C50" s="58" t="s">
        <v>29</v>
      </c>
      <c r="D50" s="13" t="s">
        <v>18</v>
      </c>
      <c r="E50" s="13">
        <v>7</v>
      </c>
      <c r="F50" s="13">
        <v>92</v>
      </c>
      <c r="G50" s="13">
        <v>2016</v>
      </c>
      <c r="H50" s="14">
        <v>1947</v>
      </c>
      <c r="I50" s="14">
        <v>883.29918703563703</v>
      </c>
      <c r="J50" s="17">
        <f t="shared" si="1"/>
        <v>0.43814443801370884</v>
      </c>
      <c r="L50" s="1">
        <f t="shared" si="2"/>
        <v>7.0000000000000007E-2</v>
      </c>
      <c r="M50" s="1">
        <f t="shared" si="3"/>
        <v>0.92</v>
      </c>
      <c r="O50" s="21">
        <f t="shared" si="22"/>
        <v>41.280193925831917</v>
      </c>
      <c r="P50" s="19">
        <f t="shared" si="23"/>
        <v>1.1860863518750875</v>
      </c>
      <c r="Q50" s="3"/>
      <c r="R50" s="6">
        <f t="shared" si="8"/>
        <v>83220.870954477141</v>
      </c>
      <c r="S50" s="6">
        <f t="shared" si="9"/>
        <v>2391.1500853801763</v>
      </c>
      <c r="U50" s="3" t="s">
        <v>44</v>
      </c>
      <c r="V50" s="3" t="s">
        <v>44</v>
      </c>
      <c r="X50">
        <f t="shared" si="24"/>
        <v>8.0684571015777248E-3</v>
      </c>
      <c r="Y50">
        <f t="shared" si="24"/>
        <v>8.5790442358108857E-3</v>
      </c>
      <c r="AA50" s="16">
        <f t="shared" si="5"/>
        <v>0.11526367287968177</v>
      </c>
      <c r="AB50" s="16">
        <f t="shared" si="5"/>
        <v>9.3250480824031354E-3</v>
      </c>
      <c r="AD50">
        <f t="shared" si="25"/>
        <v>70</v>
      </c>
      <c r="AE50">
        <f t="shared" si="25"/>
        <v>920</v>
      </c>
      <c r="AF50">
        <f t="shared" si="26"/>
        <v>2016000</v>
      </c>
      <c r="AH50" s="5">
        <f t="shared" si="16"/>
        <v>28800</v>
      </c>
      <c r="AI50" s="5">
        <f t="shared" si="16"/>
        <v>2191.304347826087</v>
      </c>
      <c r="AK50" s="3" t="s">
        <v>44</v>
      </c>
      <c r="AL50" t="s">
        <v>44</v>
      </c>
    </row>
    <row r="51" spans="2:40" x14ac:dyDescent="0.35">
      <c r="B51" s="59"/>
      <c r="C51" s="59"/>
      <c r="D51" s="11" t="s">
        <v>15</v>
      </c>
      <c r="E51" s="11">
        <v>0</v>
      </c>
      <c r="F51" s="11">
        <v>12</v>
      </c>
      <c r="G51" s="11">
        <v>560</v>
      </c>
      <c r="H51" s="14">
        <v>477.5</v>
      </c>
      <c r="I51" s="14">
        <v>356.42100812807797</v>
      </c>
      <c r="J51" s="17">
        <f t="shared" si="1"/>
        <v>0.63646608594299636</v>
      </c>
      <c r="L51" s="1">
        <f t="shared" si="2"/>
        <v>0</v>
      </c>
      <c r="M51" s="1">
        <f t="shared" si="3"/>
        <v>0.12</v>
      </c>
      <c r="O51" s="3">
        <f t="shared" si="22"/>
        <v>2997.2298901712556</v>
      </c>
      <c r="P51" s="3">
        <f t="shared" si="23"/>
        <v>23.434665284740152</v>
      </c>
      <c r="Q51" s="3"/>
      <c r="R51" s="5">
        <f t="shared" si="8"/>
        <v>1678448.7384959031</v>
      </c>
      <c r="S51" s="5">
        <f t="shared" si="9"/>
        <v>13123.412559454486</v>
      </c>
      <c r="U51" s="3">
        <f>R51/R52</f>
        <v>12.831340863769684</v>
      </c>
      <c r="V51" s="3">
        <f>S51/S52</f>
        <v>5.6481369633571523</v>
      </c>
      <c r="X51">
        <f t="shared" si="24"/>
        <v>0</v>
      </c>
      <c r="Y51">
        <f t="shared" si="24"/>
        <v>1.0276186062932104E-2</v>
      </c>
      <c r="AA51" s="16" t="s">
        <v>44</v>
      </c>
      <c r="AB51" s="16">
        <f t="shared" si="5"/>
        <v>8.5634883857767533E-2</v>
      </c>
      <c r="AD51">
        <f t="shared" si="25"/>
        <v>0</v>
      </c>
      <c r="AE51">
        <f t="shared" si="25"/>
        <v>120</v>
      </c>
      <c r="AF51">
        <f t="shared" si="26"/>
        <v>560000</v>
      </c>
      <c r="AH51" s="5" t="e">
        <f t="shared" si="16"/>
        <v>#DIV/0!</v>
      </c>
      <c r="AI51" s="5">
        <f t="shared" si="16"/>
        <v>4666.666666666667</v>
      </c>
      <c r="AK51" s="3">
        <v>100</v>
      </c>
      <c r="AL51" s="3">
        <f>AI51/AI$50</f>
        <v>2.1296296296296298</v>
      </c>
    </row>
    <row r="52" spans="2:40" x14ac:dyDescent="0.35">
      <c r="B52" s="59"/>
      <c r="C52" s="59"/>
      <c r="D52" s="11" t="s">
        <v>55</v>
      </c>
      <c r="E52" s="11">
        <v>3</v>
      </c>
      <c r="F52" s="11">
        <v>82</v>
      </c>
      <c r="G52" s="11">
        <v>1330</v>
      </c>
      <c r="H52" s="14">
        <v>1284.5</v>
      </c>
      <c r="I52" s="14">
        <v>592.03385903700303</v>
      </c>
      <c r="J52" s="17">
        <f t="shared" si="1"/>
        <v>0.44513823987744588</v>
      </c>
      <c r="L52" s="1">
        <f t="shared" si="2"/>
        <v>0.03</v>
      </c>
      <c r="M52" s="1">
        <f t="shared" si="3"/>
        <v>0.82</v>
      </c>
      <c r="O52" s="3">
        <f t="shared" si="22"/>
        <v>98.352272463357309</v>
      </c>
      <c r="P52" s="3">
        <f t="shared" si="23"/>
        <v>1.7469879984012884</v>
      </c>
      <c r="Q52" s="3"/>
      <c r="R52" s="5">
        <f t="shared" si="8"/>
        <v>130808.52237626522</v>
      </c>
      <c r="S52" s="5">
        <f t="shared" si="9"/>
        <v>2323.4940378737138</v>
      </c>
      <c r="U52" s="3">
        <f>R52/R53</f>
        <v>0.80256220413572388</v>
      </c>
      <c r="V52" s="3">
        <f>S52/S53</f>
        <v>0.88201647091155344</v>
      </c>
      <c r="X52">
        <f t="shared" si="24"/>
        <v>5.3944415837044709E-3</v>
      </c>
      <c r="Y52">
        <f t="shared" si="24"/>
        <v>1.2149074038789953E-2</v>
      </c>
      <c r="AA52" s="16">
        <f t="shared" si="5"/>
        <v>0.17981471945681571</v>
      </c>
      <c r="AB52" s="16">
        <f t="shared" si="5"/>
        <v>1.4815943949743846E-2</v>
      </c>
      <c r="AD52">
        <f t="shared" si="25"/>
        <v>30</v>
      </c>
      <c r="AE52">
        <f t="shared" si="25"/>
        <v>820</v>
      </c>
      <c r="AF52">
        <f t="shared" si="26"/>
        <v>1330000</v>
      </c>
      <c r="AH52" s="5">
        <f t="shared" si="16"/>
        <v>44333.333333333336</v>
      </c>
      <c r="AI52" s="5">
        <f t="shared" si="16"/>
        <v>1621.9512195121952</v>
      </c>
      <c r="AK52" s="3">
        <f>AH52/AH$50</f>
        <v>1.5393518518518519</v>
      </c>
      <c r="AL52" s="3">
        <f t="shared" ref="AL52:AL53" si="30">AI52/AI$50</f>
        <v>0.74017615176151763</v>
      </c>
    </row>
    <row r="53" spans="2:40" x14ac:dyDescent="0.35">
      <c r="B53" s="60"/>
      <c r="C53" s="60"/>
      <c r="D53" s="12" t="s">
        <v>56</v>
      </c>
      <c r="E53" s="12">
        <v>4</v>
      </c>
      <c r="F53" s="12">
        <v>92</v>
      </c>
      <c r="G53" s="12">
        <v>2221</v>
      </c>
      <c r="H53" s="15">
        <v>2217.5</v>
      </c>
      <c r="I53" s="15">
        <v>864.33392065242401</v>
      </c>
      <c r="J53" s="17">
        <f t="shared" si="1"/>
        <v>0.38916430466115443</v>
      </c>
      <c r="L53" s="1">
        <f t="shared" si="2"/>
        <v>0.04</v>
      </c>
      <c r="M53" s="1">
        <f t="shared" si="3"/>
        <v>0.92</v>
      </c>
      <c r="O53" s="3">
        <f t="shared" si="22"/>
        <v>73.385250004567013</v>
      </c>
      <c r="P53" s="3">
        <f t="shared" si="23"/>
        <v>1.1860863518750875</v>
      </c>
      <c r="R53" s="5">
        <f t="shared" si="8"/>
        <v>162988.64026014332</v>
      </c>
      <c r="S53" s="5">
        <f t="shared" si="9"/>
        <v>2634.2977875145693</v>
      </c>
      <c r="U53" s="3">
        <f>R53/R50</f>
        <v>1.9585067831037259</v>
      </c>
      <c r="V53" s="3">
        <f>S53/S50</f>
        <v>1.1016865079365079</v>
      </c>
      <c r="X53">
        <f t="shared" si="24"/>
        <v>6.1967733539318665E-3</v>
      </c>
      <c r="Y53">
        <f t="shared" si="24"/>
        <v>8.5790442358108857E-3</v>
      </c>
      <c r="AA53" s="16">
        <f t="shared" ref="AA53" si="31">X53/L53</f>
        <v>0.15491933384829665</v>
      </c>
      <c r="AB53" s="16">
        <f t="shared" ref="AB53" si="32">Y53/M53</f>
        <v>9.3250480824031354E-3</v>
      </c>
      <c r="AD53">
        <f t="shared" si="25"/>
        <v>40</v>
      </c>
      <c r="AE53">
        <f t="shared" si="25"/>
        <v>920</v>
      </c>
      <c r="AF53">
        <f t="shared" si="26"/>
        <v>2221000</v>
      </c>
      <c r="AH53" s="5">
        <f t="shared" si="16"/>
        <v>55525</v>
      </c>
      <c r="AI53" s="5">
        <f t="shared" si="16"/>
        <v>2414.1304347826085</v>
      </c>
      <c r="AK53" s="3">
        <f>AH53/AH$50</f>
        <v>1.9279513888888888</v>
      </c>
      <c r="AL53" s="3">
        <f t="shared" si="30"/>
        <v>1.1016865079365079</v>
      </c>
    </row>
    <row r="54" spans="2:40" x14ac:dyDescent="0.35">
      <c r="C54" s="10"/>
    </row>
    <row r="55" spans="2:40" x14ac:dyDescent="0.35">
      <c r="C55" s="10"/>
    </row>
    <row r="56" spans="2:40" x14ac:dyDescent="0.35">
      <c r="C56" s="10"/>
    </row>
    <row r="57" spans="2:40" x14ac:dyDescent="0.35">
      <c r="C57" s="10"/>
    </row>
    <row r="59" spans="2:40" x14ac:dyDescent="0.35">
      <c r="U59" s="8" t="s">
        <v>50</v>
      </c>
      <c r="Y59" s="8" t="s">
        <v>51</v>
      </c>
      <c r="AH59" s="8" t="s">
        <v>50</v>
      </c>
      <c r="AL59" s="8" t="s">
        <v>51</v>
      </c>
    </row>
    <row r="60" spans="2:40" x14ac:dyDescent="0.35">
      <c r="R60" t="s">
        <v>33</v>
      </c>
      <c r="U60" t="s">
        <v>75</v>
      </c>
      <c r="V60" t="s">
        <v>76</v>
      </c>
      <c r="W60" t="s">
        <v>77</v>
      </c>
      <c r="Y60" t="s">
        <v>75</v>
      </c>
      <c r="Z60" t="s">
        <v>76</v>
      </c>
      <c r="AA60" t="s">
        <v>77</v>
      </c>
      <c r="AH60" t="s">
        <v>57</v>
      </c>
      <c r="AI60" t="s">
        <v>73</v>
      </c>
      <c r="AJ60" t="s">
        <v>74</v>
      </c>
      <c r="AL60" t="s">
        <v>57</v>
      </c>
      <c r="AM60" t="s">
        <v>73</v>
      </c>
      <c r="AN60" t="s">
        <v>74</v>
      </c>
    </row>
    <row r="61" spans="2:40" x14ac:dyDescent="0.35">
      <c r="R61" t="s">
        <v>30</v>
      </c>
      <c r="T61">
        <v>1</v>
      </c>
      <c r="U61" s="3">
        <f>U7</f>
        <v>2.8248327526136134</v>
      </c>
      <c r="Y61" s="3">
        <f>V7</f>
        <v>1.8286496286676825</v>
      </c>
      <c r="AG61">
        <v>1</v>
      </c>
      <c r="AH61" s="3">
        <f>AK7</f>
        <v>1.8011095700416089</v>
      </c>
      <c r="AL61" s="3">
        <f>AL7</f>
        <v>0.2251949950039521</v>
      </c>
    </row>
    <row r="62" spans="2:40" x14ac:dyDescent="0.35">
      <c r="R62" t="s">
        <v>31</v>
      </c>
      <c r="T62">
        <v>1</v>
      </c>
      <c r="U62" s="3">
        <f>U11</f>
        <v>1.9641002705636483</v>
      </c>
      <c r="Y62" s="3">
        <f>V11</f>
        <v>1.4537668943251858</v>
      </c>
      <c r="AG62">
        <v>1</v>
      </c>
      <c r="AH62" s="3">
        <f>AK11</f>
        <v>0.67759362695723835</v>
      </c>
      <c r="AL62" s="3">
        <f>AL11</f>
        <v>0.47788182111721017</v>
      </c>
    </row>
    <row r="63" spans="2:40" x14ac:dyDescent="0.35">
      <c r="R63" t="s">
        <v>32</v>
      </c>
      <c r="T63">
        <v>1</v>
      </c>
      <c r="U63" s="3">
        <f>U15</f>
        <v>0.63926869082640891</v>
      </c>
      <c r="Y63" s="3">
        <f>V15</f>
        <v>0.66852002191263371</v>
      </c>
      <c r="AG63">
        <v>1</v>
      </c>
      <c r="AH63" s="3">
        <f>AK15</f>
        <v>0.98608720596672395</v>
      </c>
      <c r="AL63" s="3">
        <f>AL15</f>
        <v>0.98608720596672395</v>
      </c>
    </row>
    <row r="64" spans="2:40" x14ac:dyDescent="0.35">
      <c r="T64">
        <v>1</v>
      </c>
      <c r="U64" s="3">
        <f>U19</f>
        <v>0.23242446805804426</v>
      </c>
      <c r="Y64" s="3">
        <f>V19</f>
        <v>0.10891525577552817</v>
      </c>
      <c r="AG64">
        <v>1</v>
      </c>
      <c r="AH64" s="3">
        <f>AK19</f>
        <v>2.0189091844610236</v>
      </c>
      <c r="AL64" s="3">
        <f>AL19</f>
        <v>1.0459106111280025</v>
      </c>
    </row>
    <row r="65" spans="20:39" x14ac:dyDescent="0.35">
      <c r="T65">
        <v>1</v>
      </c>
      <c r="U65" s="3">
        <f>U23</f>
        <v>13.687551670474711</v>
      </c>
      <c r="Y65" s="3">
        <f>V23</f>
        <v>4.0760979799704833</v>
      </c>
      <c r="AG65">
        <v>1</v>
      </c>
      <c r="AH65" s="3">
        <f>AK23</f>
        <v>13.771604938271606</v>
      </c>
      <c r="AL65" s="3">
        <f>AL23</f>
        <v>4.2911522633744861</v>
      </c>
    </row>
    <row r="66" spans="20:39" x14ac:dyDescent="0.35">
      <c r="T66">
        <v>1</v>
      </c>
      <c r="U66" s="3">
        <f>U27</f>
        <v>1.7337957120781764</v>
      </c>
      <c r="Y66" s="3">
        <f>V27</f>
        <v>1.3660847316481732</v>
      </c>
      <c r="AG66">
        <v>1</v>
      </c>
      <c r="AH66" s="3">
        <f>AK27</f>
        <v>1.8077390823659478</v>
      </c>
      <c r="AL66" s="3">
        <f>AL27</f>
        <v>0.72879193774716167</v>
      </c>
    </row>
    <row r="67" spans="20:39" x14ac:dyDescent="0.35">
      <c r="T67">
        <v>1</v>
      </c>
      <c r="U67" s="3">
        <f>U31</f>
        <v>0.16587643542001423</v>
      </c>
      <c r="Y67" s="3">
        <f>V31</f>
        <v>2.3572112186772132</v>
      </c>
      <c r="AG67">
        <v>1</v>
      </c>
      <c r="AH67" s="3">
        <f>AK31</f>
        <v>0.78053142565150746</v>
      </c>
      <c r="AL67" s="3">
        <f>AL31</f>
        <v>0.64088578597141921</v>
      </c>
    </row>
    <row r="68" spans="20:39" x14ac:dyDescent="0.35">
      <c r="T68">
        <v>1</v>
      </c>
      <c r="U68" s="3">
        <f>U35</f>
        <v>2.1393819176468982</v>
      </c>
      <c r="Y68" s="3">
        <f>V35</f>
        <v>2.656400368882367</v>
      </c>
      <c r="AG68">
        <v>1</v>
      </c>
      <c r="AH68" s="3">
        <f>AK35</f>
        <v>2.5868941326530615</v>
      </c>
      <c r="AL68" s="3">
        <f>AL35</f>
        <v>0.85552513688402188</v>
      </c>
    </row>
    <row r="69" spans="20:39" x14ac:dyDescent="0.35">
      <c r="T69">
        <v>1</v>
      </c>
      <c r="U69" s="3">
        <f>U39</f>
        <v>2.0686386100568934</v>
      </c>
      <c r="Y69" s="3">
        <f>V39</f>
        <v>1.2966501629704581</v>
      </c>
      <c r="AG69">
        <v>1</v>
      </c>
      <c r="AH69" s="3">
        <f>AK39</f>
        <v>0.87120900797238432</v>
      </c>
      <c r="AL69" s="3">
        <f>AL39</f>
        <v>0.40480418552252201</v>
      </c>
    </row>
    <row r="70" spans="20:39" x14ac:dyDescent="0.35">
      <c r="T70">
        <v>1</v>
      </c>
      <c r="U70" s="3">
        <f>U43</f>
        <v>0.3615977575332866</v>
      </c>
      <c r="Y70" s="3">
        <f>V43</f>
        <v>2.6290339651620482</v>
      </c>
      <c r="AG70">
        <v>1</v>
      </c>
      <c r="AH70" s="3">
        <f>AK43</f>
        <v>100</v>
      </c>
      <c r="AL70" s="3">
        <f>AL43</f>
        <v>2.4217032967032965</v>
      </c>
    </row>
    <row r="71" spans="20:39" x14ac:dyDescent="0.35">
      <c r="T71">
        <v>1</v>
      </c>
      <c r="U71" s="3">
        <f>U47</f>
        <v>3.8306134035501147</v>
      </c>
      <c r="Y71" s="3">
        <f>V47</f>
        <v>4.1085903672432629</v>
      </c>
      <c r="AG71">
        <v>1</v>
      </c>
      <c r="AH71" s="3">
        <f>AK47</f>
        <v>100</v>
      </c>
      <c r="AL71" s="3">
        <f>AL47</f>
        <v>7.121852970795568</v>
      </c>
    </row>
    <row r="72" spans="20:39" x14ac:dyDescent="0.35">
      <c r="T72">
        <v>1</v>
      </c>
      <c r="U72" s="3">
        <f>U51</f>
        <v>12.831340863769684</v>
      </c>
      <c r="Y72" s="3">
        <f>V51</f>
        <v>5.6481369633571523</v>
      </c>
      <c r="AG72">
        <v>1</v>
      </c>
      <c r="AH72" s="3">
        <f>AK51</f>
        <v>100</v>
      </c>
      <c r="AL72" s="3">
        <f>AL51</f>
        <v>2.1296296296296298</v>
      </c>
    </row>
    <row r="73" spans="20:39" x14ac:dyDescent="0.35">
      <c r="T73">
        <v>2</v>
      </c>
      <c r="V73" s="3">
        <f>U8</f>
        <v>0.76300910517133469</v>
      </c>
      <c r="Z73" s="3">
        <f>V8</f>
        <v>0.38440860215053763</v>
      </c>
      <c r="AG73">
        <v>2</v>
      </c>
      <c r="AI73" s="3">
        <f>AK8</f>
        <v>0.71070272769301901</v>
      </c>
      <c r="AM73" s="3">
        <f>AL8</f>
        <v>0.39667128987517336</v>
      </c>
    </row>
    <row r="74" spans="20:39" x14ac:dyDescent="0.35">
      <c r="T74">
        <v>2</v>
      </c>
      <c r="V74" s="3">
        <f>U12</f>
        <v>1.9202662465301159</v>
      </c>
      <c r="Z74" s="3">
        <f>V12</f>
        <v>0.96012269938650308</v>
      </c>
      <c r="AG74">
        <v>2</v>
      </c>
      <c r="AI74" s="3">
        <f>AK12</f>
        <v>0.96982090847121527</v>
      </c>
      <c r="AM74" s="3">
        <f>AL12</f>
        <v>0.96012269938650308</v>
      </c>
    </row>
    <row r="75" spans="20:39" x14ac:dyDescent="0.35">
      <c r="T75">
        <v>2</v>
      </c>
      <c r="V75" s="3">
        <f>U16</f>
        <v>6.6548341543087082</v>
      </c>
      <c r="Z75" s="3">
        <f>V16</f>
        <v>6.3636495214017224</v>
      </c>
      <c r="AG75">
        <v>2</v>
      </c>
      <c r="AI75" s="3">
        <f>AK16</f>
        <v>1.8485449735449735</v>
      </c>
      <c r="AM75" s="3">
        <f>AL16</f>
        <v>1.828231292517007</v>
      </c>
    </row>
    <row r="76" spans="20:39" x14ac:dyDescent="0.35">
      <c r="T76">
        <v>2</v>
      </c>
      <c r="V76" s="3">
        <f>U20</f>
        <v>8.0894237767992365</v>
      </c>
      <c r="Z76" s="3">
        <f>V20</f>
        <v>12.603508428148048</v>
      </c>
      <c r="AG76">
        <v>2</v>
      </c>
      <c r="AI76" s="3">
        <f>AK20</f>
        <v>8.3620401337792636</v>
      </c>
      <c r="AM76" s="3">
        <f>AL20</f>
        <v>8.2474916387959869</v>
      </c>
    </row>
    <row r="77" spans="20:39" x14ac:dyDescent="0.35">
      <c r="T77">
        <v>2</v>
      </c>
      <c r="V77" s="3">
        <f>U24</f>
        <v>0.91841926766712489</v>
      </c>
      <c r="Z77" s="3">
        <f>V24</f>
        <v>1.4462943079847719</v>
      </c>
      <c r="AG77">
        <v>2</v>
      </c>
      <c r="AI77" s="3">
        <f>AK24</f>
        <v>1.1902263374485598</v>
      </c>
      <c r="AM77" s="3">
        <f>AL24</f>
        <v>1.3907536008230454</v>
      </c>
    </row>
    <row r="78" spans="20:39" x14ac:dyDescent="0.35">
      <c r="T78">
        <v>2</v>
      </c>
      <c r="V78" s="3">
        <f>U28</f>
        <v>1.7382453695730657</v>
      </c>
      <c r="Z78" s="3">
        <f>V28</f>
        <v>1.1203138166284292</v>
      </c>
      <c r="AG78">
        <v>2</v>
      </c>
      <c r="AI78" s="3">
        <f>AK28</f>
        <v>1.2580122642600948</v>
      </c>
      <c r="AM78" s="3">
        <f>AL28</f>
        <v>0.76623638563937058</v>
      </c>
    </row>
    <row r="79" spans="20:39" x14ac:dyDescent="0.35">
      <c r="T79">
        <v>2</v>
      </c>
      <c r="V79" s="3">
        <f>U32</f>
        <v>5.1231468444250838</v>
      </c>
      <c r="Z79" s="3">
        <f>V32</f>
        <v>1.0072639225181599</v>
      </c>
      <c r="AG79">
        <v>2</v>
      </c>
      <c r="AI79" s="3">
        <f>AK32</f>
        <v>4.375404530744337</v>
      </c>
      <c r="AM79" s="3">
        <f>AL32</f>
        <v>1.0097087378640777</v>
      </c>
    </row>
    <row r="80" spans="20:39" x14ac:dyDescent="0.35">
      <c r="T80">
        <v>2</v>
      </c>
      <c r="V80" s="3">
        <f>U36</f>
        <v>1.7509493726715919</v>
      </c>
      <c r="Z80" s="3">
        <f>V36</f>
        <v>2.302068077347033</v>
      </c>
      <c r="AG80">
        <v>2</v>
      </c>
      <c r="AI80" s="3">
        <f>AK36</f>
        <v>1.4382086167800454</v>
      </c>
      <c r="AM80" s="3">
        <f>AL36</f>
        <v>0.90469177361666309</v>
      </c>
    </row>
    <row r="81" spans="20:40" x14ac:dyDescent="0.35">
      <c r="T81">
        <v>2</v>
      </c>
      <c r="V81" s="3">
        <f>U40</f>
        <v>2.8579518983044983</v>
      </c>
      <c r="Z81" s="3">
        <f>V40</f>
        <v>0.61007462686567171</v>
      </c>
      <c r="AG81">
        <v>2</v>
      </c>
      <c r="AI81" s="3">
        <f>AK40</f>
        <v>0.71877610234316613</v>
      </c>
      <c r="AM81" s="3">
        <f>AL40</f>
        <v>0.61814744801512289</v>
      </c>
    </row>
    <row r="82" spans="20:40" x14ac:dyDescent="0.35">
      <c r="T82">
        <v>2</v>
      </c>
      <c r="V82" s="3">
        <f>U44</f>
        <v>0.58758852903951031</v>
      </c>
      <c r="Z82" s="3">
        <f>V44</f>
        <v>1.498644474953257</v>
      </c>
      <c r="AG82">
        <v>2</v>
      </c>
      <c r="AI82" s="3">
        <f>AK44</f>
        <v>100</v>
      </c>
      <c r="AM82" s="3">
        <f>AL44</f>
        <v>1.1434294871794872</v>
      </c>
    </row>
    <row r="83" spans="20:40" x14ac:dyDescent="0.35">
      <c r="T83">
        <v>2</v>
      </c>
      <c r="V83" s="3">
        <f>U48</f>
        <v>0.83950617283950624</v>
      </c>
      <c r="Z83" s="3">
        <f>V48</f>
        <v>1.4365189022147893</v>
      </c>
      <c r="AG83">
        <v>2</v>
      </c>
      <c r="AI83" s="3">
        <f>AK48</f>
        <v>2.5885196374622357</v>
      </c>
      <c r="AM83" s="3">
        <f>AL48</f>
        <v>2.0030211480362539</v>
      </c>
    </row>
    <row r="84" spans="20:40" x14ac:dyDescent="0.35">
      <c r="T84">
        <v>2</v>
      </c>
      <c r="V84" s="3">
        <f>U52</f>
        <v>0.80256220413572388</v>
      </c>
      <c r="Z84" s="3">
        <f>V52</f>
        <v>0.88201647091155344</v>
      </c>
      <c r="AG84">
        <v>2</v>
      </c>
      <c r="AI84" s="3">
        <f>AK52</f>
        <v>1.5393518518518519</v>
      </c>
      <c r="AM84" s="3">
        <f>AL52</f>
        <v>0.74017615176151763</v>
      </c>
    </row>
    <row r="85" spans="20:40" x14ac:dyDescent="0.35">
      <c r="T85">
        <v>3</v>
      </c>
      <c r="W85" s="3">
        <f>U9</f>
        <v>1.0648460656219612</v>
      </c>
      <c r="AA85" s="3">
        <f>V9</f>
        <v>1.0319001386962552</v>
      </c>
      <c r="AG85">
        <v>3</v>
      </c>
      <c r="AJ85" s="3">
        <f>AK9</f>
        <v>1.0564691896175946</v>
      </c>
      <c r="AN85" s="3">
        <f>AL9</f>
        <v>1.0319001386962552</v>
      </c>
    </row>
    <row r="86" spans="20:40" x14ac:dyDescent="0.35">
      <c r="T86">
        <v>3</v>
      </c>
      <c r="W86" s="3">
        <f>U13</f>
        <v>1</v>
      </c>
      <c r="AA86" s="3">
        <f>V13</f>
        <v>1</v>
      </c>
      <c r="AG86">
        <v>3</v>
      </c>
      <c r="AJ86" s="3">
        <f>AK13</f>
        <v>1</v>
      </c>
      <c r="AN86" s="3">
        <f>AL13</f>
        <v>1</v>
      </c>
    </row>
    <row r="87" spans="20:40" x14ac:dyDescent="0.35">
      <c r="T87">
        <v>3</v>
      </c>
      <c r="W87" s="3">
        <f>U17</f>
        <v>1</v>
      </c>
      <c r="AA87" s="3">
        <f>V17</f>
        <v>1</v>
      </c>
      <c r="AG87">
        <v>3</v>
      </c>
      <c r="AJ87" s="3">
        <f>AK17</f>
        <v>1</v>
      </c>
      <c r="AN87" s="3">
        <f>AL17</f>
        <v>1</v>
      </c>
    </row>
    <row r="88" spans="20:40" x14ac:dyDescent="0.35">
      <c r="T88">
        <v>3</v>
      </c>
      <c r="W88" s="3">
        <f>U21</f>
        <v>1.797857329990739</v>
      </c>
      <c r="AA88" s="3">
        <f>V21</f>
        <v>2.1051504237794649</v>
      </c>
      <c r="AG88">
        <v>3</v>
      </c>
      <c r="AJ88" s="3">
        <f>AK21</f>
        <v>1.4841577187114945</v>
      </c>
      <c r="AN88" s="3">
        <f>AL21</f>
        <v>1.3403715195229078</v>
      </c>
    </row>
    <row r="89" spans="20:40" x14ac:dyDescent="0.35">
      <c r="T89">
        <v>3</v>
      </c>
      <c r="W89" s="3">
        <f>U25</f>
        <v>1.4601293011576868</v>
      </c>
      <c r="AA89" s="3">
        <f>V25</f>
        <v>1.6136741041952702</v>
      </c>
      <c r="AG89">
        <v>3</v>
      </c>
      <c r="AJ89" s="3">
        <f>AK25</f>
        <v>1.3815289648622984</v>
      </c>
      <c r="AN89" s="3">
        <f>AL25</f>
        <v>1.3254142300194933</v>
      </c>
    </row>
    <row r="90" spans="20:40" x14ac:dyDescent="0.35">
      <c r="T90">
        <v>3</v>
      </c>
      <c r="W90" s="3">
        <f>U29</f>
        <v>1.1819227584224483</v>
      </c>
      <c r="AA90" s="3">
        <f>V29</f>
        <v>0.88109225301897132</v>
      </c>
      <c r="AG90">
        <v>3</v>
      </c>
      <c r="AJ90" s="3">
        <f>AK29</f>
        <v>0.97880965542657083</v>
      </c>
      <c r="AN90" s="3">
        <f>AL29</f>
        <v>0.85896100890894367</v>
      </c>
    </row>
    <row r="91" spans="20:40" x14ac:dyDescent="0.35">
      <c r="T91">
        <v>3</v>
      </c>
      <c r="W91" s="3">
        <f>U33</f>
        <v>0.95909000673462241</v>
      </c>
      <c r="AA91" s="3">
        <f>V33</f>
        <v>1.0024271844660195</v>
      </c>
      <c r="AG91">
        <v>3</v>
      </c>
      <c r="AJ91" s="3">
        <f>AK33</f>
        <v>0.9653002517080187</v>
      </c>
      <c r="AN91" s="3">
        <f>AL33</f>
        <v>1.0024271844660195</v>
      </c>
    </row>
    <row r="92" spans="20:40" x14ac:dyDescent="0.35">
      <c r="T92">
        <v>3</v>
      </c>
      <c r="W92" s="3">
        <f>U37</f>
        <v>1.0012755102040816</v>
      </c>
      <c r="AA92" s="3">
        <f>V37</f>
        <v>1.0012755102040816</v>
      </c>
      <c r="AG92">
        <v>3</v>
      </c>
      <c r="AJ92" s="3">
        <f>AK37</f>
        <v>1.0012755102040818</v>
      </c>
      <c r="AN92" s="3">
        <f>AL37</f>
        <v>1.0012755102040816</v>
      </c>
    </row>
    <row r="93" spans="20:40" x14ac:dyDescent="0.35">
      <c r="T93">
        <v>3</v>
      </c>
      <c r="W93" s="3">
        <f>U41</f>
        <v>1.0132325141776937</v>
      </c>
      <c r="AA93" s="3">
        <f>V41</f>
        <v>1.0132325141776937</v>
      </c>
      <c r="AG93">
        <v>3</v>
      </c>
      <c r="AJ93" s="3">
        <f>AK41</f>
        <v>1.0132325141776937</v>
      </c>
      <c r="AN93" s="3">
        <f>AL41</f>
        <v>1.0132325141776937</v>
      </c>
    </row>
    <row r="94" spans="20:40" x14ac:dyDescent="0.35">
      <c r="T94">
        <v>3</v>
      </c>
      <c r="W94" s="3">
        <f>U45</f>
        <v>24.646158767096047</v>
      </c>
      <c r="AA94" s="3">
        <f>V45</f>
        <v>1.2398299243312281</v>
      </c>
      <c r="AG94">
        <v>3</v>
      </c>
      <c r="AJ94" s="3">
        <f>AK45</f>
        <v>24.348958333333332</v>
      </c>
      <c r="AN94" s="3">
        <f>AL45</f>
        <v>1.0792511261261259</v>
      </c>
    </row>
    <row r="95" spans="20:40" x14ac:dyDescent="0.35">
      <c r="T95">
        <v>3</v>
      </c>
      <c r="W95" s="3">
        <f>U49</f>
        <v>3.1149016580059885</v>
      </c>
      <c r="AA95" s="3">
        <f>V49</f>
        <v>1.9195252742988542</v>
      </c>
      <c r="AG95">
        <v>3</v>
      </c>
      <c r="AJ95" s="3">
        <f>AK49</f>
        <v>3.0833836858006043</v>
      </c>
      <c r="AN95" s="3">
        <f>AL49</f>
        <v>1.5536429424576688</v>
      </c>
    </row>
    <row r="96" spans="20:40" x14ac:dyDescent="0.35">
      <c r="T96">
        <v>3</v>
      </c>
      <c r="W96" s="3">
        <f>U53</f>
        <v>1.9585067831037259</v>
      </c>
      <c r="AA96" s="3">
        <f>V53</f>
        <v>1.1016865079365079</v>
      </c>
      <c r="AG96">
        <v>3</v>
      </c>
      <c r="AJ96" s="3">
        <f>AK53</f>
        <v>1.9279513888888888</v>
      </c>
      <c r="AN96" s="3">
        <f>AL53</f>
        <v>1.1016865079365079</v>
      </c>
    </row>
    <row r="105" spans="27:34" x14ac:dyDescent="0.35">
      <c r="AB105" t="s">
        <v>50</v>
      </c>
      <c r="AF105" t="s">
        <v>51</v>
      </c>
    </row>
    <row r="106" spans="27:34" x14ac:dyDescent="0.35">
      <c r="AB106" t="s">
        <v>52</v>
      </c>
      <c r="AC106" t="s">
        <v>53</v>
      </c>
      <c r="AD106" t="s">
        <v>54</v>
      </c>
      <c r="AF106" t="s">
        <v>52</v>
      </c>
      <c r="AG106" t="s">
        <v>53</v>
      </c>
      <c r="AH106" t="s">
        <v>54</v>
      </c>
    </row>
    <row r="107" spans="27:34" x14ac:dyDescent="0.35">
      <c r="AA107">
        <v>1</v>
      </c>
      <c r="AB107" s="3">
        <v>3.8394197697725048</v>
      </c>
      <c r="AF107" s="3">
        <v>1.1289539937069117</v>
      </c>
    </row>
    <row r="108" spans="27:34" x14ac:dyDescent="0.35">
      <c r="AA108">
        <v>1</v>
      </c>
      <c r="AB108" s="3">
        <v>2.4224952762469716</v>
      </c>
      <c r="AF108" s="3">
        <v>0.84662576687116575</v>
      </c>
    </row>
    <row r="109" spans="27:34" x14ac:dyDescent="0.35">
      <c r="AA109">
        <v>1</v>
      </c>
      <c r="AB109" s="3">
        <v>7.1185579028829551</v>
      </c>
      <c r="AF109" s="3">
        <v>6.7256564076510355</v>
      </c>
    </row>
    <row r="110" spans="27:34" x14ac:dyDescent="0.35">
      <c r="AA110">
        <v>1.1000000000000001</v>
      </c>
      <c r="AB110" s="3">
        <v>103.69920187086697</v>
      </c>
      <c r="AF110" s="3">
        <v>35.306016721411808</v>
      </c>
    </row>
    <row r="111" spans="27:34" x14ac:dyDescent="0.35">
      <c r="AA111">
        <v>1.1000000000000001</v>
      </c>
      <c r="AB111" s="3">
        <v>196.73880395180666</v>
      </c>
      <c r="AF111" s="3">
        <v>223.99433173135793</v>
      </c>
    </row>
    <row r="112" spans="27:34" x14ac:dyDescent="0.35">
      <c r="AA112">
        <v>1.1000000000000001</v>
      </c>
      <c r="AB112" s="3">
        <v>15.821988938827253</v>
      </c>
      <c r="AF112" s="3">
        <v>13.592817711814662</v>
      </c>
    </row>
    <row r="113" spans="27:33" x14ac:dyDescent="0.35">
      <c r="AA113">
        <v>1.2</v>
      </c>
      <c r="AB113" s="3">
        <v>0.33415036928140757</v>
      </c>
      <c r="AF113" s="3">
        <v>1.7871389574742276</v>
      </c>
    </row>
    <row r="114" spans="27:33" x14ac:dyDescent="0.35">
      <c r="AA114">
        <v>1.2</v>
      </c>
      <c r="AB114" s="3">
        <v>2.5805205724161593</v>
      </c>
      <c r="AF114" s="3">
        <v>2.0084106083885329</v>
      </c>
    </row>
    <row r="115" spans="27:33" x14ac:dyDescent="0.35">
      <c r="AA115">
        <v>1.2</v>
      </c>
      <c r="AB115" s="3">
        <v>5.1950089708785239</v>
      </c>
      <c r="AF115" s="3">
        <v>0.82797731568998123</v>
      </c>
    </row>
    <row r="116" spans="27:33" x14ac:dyDescent="0.35">
      <c r="AA116">
        <v>1.3</v>
      </c>
      <c r="AB116" s="3">
        <v>8.6477478033145587</v>
      </c>
      <c r="AF116" s="3">
        <v>2.1828826566534296</v>
      </c>
    </row>
    <row r="117" spans="27:33" x14ac:dyDescent="0.35">
      <c r="AA117">
        <v>1.3</v>
      </c>
      <c r="AB117" s="3">
        <v>13.318089514921192</v>
      </c>
      <c r="AF117" s="3">
        <v>22.732474732200252</v>
      </c>
    </row>
    <row r="118" spans="27:33" x14ac:dyDescent="0.35">
      <c r="AA118">
        <v>1.3</v>
      </c>
      <c r="AB118" s="3">
        <v>21.191846451827665</v>
      </c>
      <c r="AF118" s="3">
        <v>8.8499575094400331</v>
      </c>
    </row>
    <row r="119" spans="27:33" x14ac:dyDescent="0.35">
      <c r="AA119">
        <v>2</v>
      </c>
      <c r="AC119" s="3">
        <v>3872.8625863856973</v>
      </c>
      <c r="AG119" s="3">
        <v>6.8932038834951452</v>
      </c>
    </row>
    <row r="120" spans="27:33" x14ac:dyDescent="0.35">
      <c r="AA120">
        <v>2</v>
      </c>
      <c r="AC120" s="3">
        <v>18.533742331288344</v>
      </c>
      <c r="AG120" s="3">
        <v>18.533742331288344</v>
      </c>
    </row>
    <row r="121" spans="27:33" x14ac:dyDescent="0.35">
      <c r="AA121">
        <v>2</v>
      </c>
      <c r="AC121" s="3">
        <v>22.232142857142854</v>
      </c>
      <c r="AG121" s="3">
        <v>22.232142857142854</v>
      </c>
    </row>
    <row r="122" spans="27:33" x14ac:dyDescent="0.35">
      <c r="AA122">
        <v>2.1</v>
      </c>
      <c r="AC122" s="3">
        <v>2.8339891776223491</v>
      </c>
      <c r="AG122" s="3">
        <v>6.9671023509123104</v>
      </c>
    </row>
    <row r="123" spans="27:33" x14ac:dyDescent="0.35">
      <c r="AA123">
        <v>2.1</v>
      </c>
      <c r="AC123" s="3">
        <v>1.3904787201791124</v>
      </c>
      <c r="AG123" s="3">
        <v>4.4367081849866858</v>
      </c>
    </row>
    <row r="124" spans="27:33" x14ac:dyDescent="0.35">
      <c r="AA124">
        <v>2.1</v>
      </c>
      <c r="AC124" s="3">
        <v>3.6563247765360622</v>
      </c>
      <c r="AG124" s="3">
        <v>4.209871137049606</v>
      </c>
    </row>
    <row r="125" spans="27:33" x14ac:dyDescent="0.35">
      <c r="AA125">
        <v>2.2000000000000002</v>
      </c>
      <c r="AC125" s="3">
        <v>0.99314065281984376</v>
      </c>
      <c r="AG125" s="3">
        <v>22.783980582524272</v>
      </c>
    </row>
    <row r="126" spans="27:33" x14ac:dyDescent="0.35">
      <c r="AA126">
        <v>2.2000000000000002</v>
      </c>
      <c r="AC126" s="3">
        <v>7.7693072599922264</v>
      </c>
      <c r="AG126" s="3">
        <v>14.942602040816327</v>
      </c>
    </row>
    <row r="127" spans="27:33" x14ac:dyDescent="0.35">
      <c r="AA127">
        <v>2.2000000000000002</v>
      </c>
      <c r="AC127" s="3">
        <v>23.67296786389414</v>
      </c>
      <c r="AG127" s="3">
        <v>23.67296786389414</v>
      </c>
    </row>
    <row r="128" spans="27:33" x14ac:dyDescent="0.35">
      <c r="AA128">
        <v>2.2999999999999998</v>
      </c>
      <c r="AC128" s="3">
        <v>1481.2164925733709</v>
      </c>
      <c r="AG128" s="3">
        <v>12.077952321080998</v>
      </c>
    </row>
    <row r="129" spans="27:34" x14ac:dyDescent="0.35">
      <c r="AA129">
        <v>2.2999999999999998</v>
      </c>
      <c r="AC129" s="3">
        <v>1486.3098269559632</v>
      </c>
      <c r="AG129" s="3">
        <v>7.419707167077962</v>
      </c>
    </row>
    <row r="130" spans="27:34" x14ac:dyDescent="0.35">
      <c r="AA130">
        <v>2.2999999999999998</v>
      </c>
      <c r="AC130" s="3">
        <v>23.054151282225614</v>
      </c>
      <c r="AG130" s="3">
        <v>17.518820913771037</v>
      </c>
    </row>
    <row r="131" spans="27:34" x14ac:dyDescent="0.35">
      <c r="AA131">
        <v>3</v>
      </c>
      <c r="AD131" s="3">
        <v>8.5945205570004841</v>
      </c>
      <c r="AH131" s="3">
        <v>6.0210879664368635</v>
      </c>
    </row>
    <row r="132" spans="27:34" x14ac:dyDescent="0.35">
      <c r="AA132">
        <v>3</v>
      </c>
      <c r="AD132" s="3">
        <v>58.924584880866945</v>
      </c>
      <c r="AH132" s="3">
        <v>30.156513416362927</v>
      </c>
    </row>
    <row r="133" spans="27:34" x14ac:dyDescent="0.35">
      <c r="AA133">
        <v>3</v>
      </c>
      <c r="AD133" s="3">
        <v>78.051233309938709</v>
      </c>
      <c r="AH133" s="3">
        <v>32.196968228170334</v>
      </c>
    </row>
    <row r="134" spans="27:34" x14ac:dyDescent="0.35">
      <c r="AA134">
        <v>3.1</v>
      </c>
      <c r="AD134" s="3">
        <v>174.28437289221341</v>
      </c>
      <c r="AH134" s="3">
        <v>83.952267950207244</v>
      </c>
    </row>
    <row r="135" spans="27:34" x14ac:dyDescent="0.35">
      <c r="AA135">
        <v>3.1</v>
      </c>
      <c r="AD135" s="3">
        <v>37.654538917098748</v>
      </c>
      <c r="AH135" s="3">
        <v>18.987998157388937</v>
      </c>
    </row>
    <row r="136" spans="27:34" x14ac:dyDescent="0.35">
      <c r="AA136">
        <v>3.1</v>
      </c>
      <c r="AD136" s="3">
        <v>11.846025337303054</v>
      </c>
      <c r="AH136" s="3">
        <v>4.1392431256002657</v>
      </c>
    </row>
    <row r="137" spans="27:34" x14ac:dyDescent="0.35">
      <c r="AA137">
        <v>3.2</v>
      </c>
      <c r="AD137" s="3">
        <v>2.1304358078468684</v>
      </c>
      <c r="AH137" s="3">
        <v>7.5696635093796134</v>
      </c>
    </row>
    <row r="138" spans="27:34" x14ac:dyDescent="0.35">
      <c r="AA138">
        <v>3.2</v>
      </c>
      <c r="AD138" s="3">
        <v>12.536658583924199</v>
      </c>
      <c r="AH138" s="3">
        <v>6.8993503346079308</v>
      </c>
    </row>
    <row r="139" spans="27:34" x14ac:dyDescent="0.35">
      <c r="AA139">
        <v>3.2</v>
      </c>
      <c r="AD139" s="3">
        <v>23.407601871870327</v>
      </c>
      <c r="AH139" s="3">
        <v>2.6703602725192241</v>
      </c>
    </row>
    <row r="140" spans="27:34" x14ac:dyDescent="0.35">
      <c r="AA140">
        <v>3.3</v>
      </c>
      <c r="AD140" s="3">
        <v>9.7576844043041575</v>
      </c>
      <c r="AH140" s="3">
        <v>6.591560030946912</v>
      </c>
    </row>
    <row r="141" spans="27:34" x14ac:dyDescent="0.35">
      <c r="AA141">
        <v>3.3</v>
      </c>
      <c r="AD141" s="3">
        <v>14.716121010962643</v>
      </c>
      <c r="AH141" s="3">
        <v>126.61281905501011</v>
      </c>
    </row>
    <row r="142" spans="27:34" x14ac:dyDescent="0.35">
      <c r="AA142">
        <v>3.3</v>
      </c>
      <c r="AD142" s="3">
        <v>28.783492634061346</v>
      </c>
      <c r="AH142" s="3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conditionalFormatting sqref="U6:V53">
    <cfRule type="colorScale" priority="2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tabSelected="1" workbookViewId="0">
      <selection activeCell="F17" sqref="F17"/>
    </sheetView>
  </sheetViews>
  <sheetFormatPr defaultRowHeight="14.5" x14ac:dyDescent="0.35"/>
  <sheetData>
    <row r="2" spans="2:2" x14ac:dyDescent="0.35">
      <c r="B2" t="s">
        <v>93</v>
      </c>
    </row>
    <row r="3" spans="2:2" x14ac:dyDescent="0.35">
      <c r="B3" t="s">
        <v>98</v>
      </c>
    </row>
    <row r="4" spans="2:2" x14ac:dyDescent="0.35">
      <c r="B4" t="s">
        <v>93</v>
      </c>
    </row>
    <row r="5" spans="2:2" x14ac:dyDescent="0.35">
      <c r="B5" t="s">
        <v>94</v>
      </c>
    </row>
    <row r="6" spans="2:2" x14ac:dyDescent="0.35">
      <c r="B6" t="s">
        <v>95</v>
      </c>
    </row>
    <row r="7" spans="2:2" x14ac:dyDescent="0.35">
      <c r="B7" t="s">
        <v>96</v>
      </c>
    </row>
    <row r="8" spans="2:2" x14ac:dyDescent="0.35">
      <c r="B8" t="s">
        <v>93</v>
      </c>
    </row>
    <row r="9" spans="2:2" x14ac:dyDescent="0.35">
      <c r="B9" t="s">
        <v>97</v>
      </c>
    </row>
    <row r="10" spans="2:2" x14ac:dyDescent="0.35">
      <c r="B10" t="s">
        <v>101</v>
      </c>
    </row>
    <row r="11" spans="2:2" x14ac:dyDescent="0.35">
      <c r="B11" t="s">
        <v>99</v>
      </c>
    </row>
    <row r="12" spans="2:2" x14ac:dyDescent="0.35">
      <c r="B12" t="s">
        <v>100</v>
      </c>
    </row>
    <row r="13" spans="2:2" x14ac:dyDescent="0.35">
      <c r="B13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U141"/>
  <sheetViews>
    <sheetView zoomScale="85" zoomScaleNormal="85" workbookViewId="0">
      <selection activeCell="C2" sqref="C2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7" width="11.1796875" style="22" customWidth="1"/>
    <col min="8" max="8" width="9.453125" style="22" customWidth="1"/>
    <col min="9" max="9" width="9.54296875" style="22" bestFit="1" customWidth="1"/>
    <col min="10" max="10" width="15" style="22" bestFit="1" customWidth="1"/>
    <col min="11" max="11" width="15" style="22" customWidth="1"/>
    <col min="12" max="12" width="9.81640625" style="22" customWidth="1"/>
    <col min="13" max="13" width="9.1796875" style="22" customWidth="1"/>
    <col min="14" max="14" width="15.453125" style="22" bestFit="1" customWidth="1"/>
    <col min="15" max="15" width="12.26953125" style="22" customWidth="1"/>
    <col min="16" max="16" width="9.453125" style="22" customWidth="1"/>
    <col min="17" max="17" width="6" style="22" customWidth="1"/>
    <col min="18" max="18" width="9.81640625" style="22" customWidth="1"/>
    <col min="19" max="19" width="9.453125" style="22" customWidth="1"/>
    <col min="20" max="20" width="6.1796875" style="22" customWidth="1"/>
    <col min="21" max="21" width="9.1796875" style="22" customWidth="1"/>
    <col min="22" max="16384" width="9.1796875" style="22"/>
  </cols>
  <sheetData>
    <row r="1" spans="2:19" x14ac:dyDescent="0.35">
      <c r="I1" s="22" t="s">
        <v>37</v>
      </c>
      <c r="J1" s="23">
        <f>O1</f>
        <v>9.9990000999900015E-5</v>
      </c>
      <c r="K1" s="23">
        <f>O2</f>
        <v>9.99000999000999E-4</v>
      </c>
      <c r="L1" s="22" t="s">
        <v>60</v>
      </c>
      <c r="M1" s="22">
        <v>10000</v>
      </c>
      <c r="N1" s="50" t="s">
        <v>82</v>
      </c>
      <c r="O1" s="22">
        <f>1/(M1+1)</f>
        <v>9.9990000999900015E-5</v>
      </c>
    </row>
    <row r="2" spans="2:19" x14ac:dyDescent="0.35">
      <c r="I2" s="22" t="s">
        <v>36</v>
      </c>
      <c r="J2" s="22">
        <f>1-O1</f>
        <v>0.99990000999900008</v>
      </c>
      <c r="K2" s="22">
        <f>1-O2</f>
        <v>0.99900099900099903</v>
      </c>
      <c r="L2" s="22" t="s">
        <v>61</v>
      </c>
      <c r="M2" s="22">
        <v>1000</v>
      </c>
      <c r="N2" s="50" t="s">
        <v>82</v>
      </c>
      <c r="O2" s="22">
        <f>1/(M2+1)</f>
        <v>9.99000999000999E-4</v>
      </c>
    </row>
    <row r="4" spans="2:19" x14ac:dyDescent="0.35">
      <c r="I4" s="24" t="s">
        <v>34</v>
      </c>
      <c r="J4" s="24">
        <v>0.95</v>
      </c>
    </row>
    <row r="5" spans="2:19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I5" s="22" t="s">
        <v>50</v>
      </c>
      <c r="J5" s="22" t="s">
        <v>51</v>
      </c>
      <c r="L5" s="22" t="s">
        <v>38</v>
      </c>
      <c r="M5" s="22" t="s">
        <v>39</v>
      </c>
      <c r="N5" s="50" t="s">
        <v>83</v>
      </c>
      <c r="O5" s="50" t="s">
        <v>84</v>
      </c>
    </row>
    <row r="6" spans="2:19" x14ac:dyDescent="0.35">
      <c r="B6" s="61" t="s">
        <v>33</v>
      </c>
      <c r="C6" s="61" t="s">
        <v>27</v>
      </c>
      <c r="D6" s="53" t="s">
        <v>18</v>
      </c>
      <c r="E6" s="53">
        <v>43.03</v>
      </c>
      <c r="F6" s="53">
        <v>100</v>
      </c>
      <c r="G6" s="53">
        <v>721</v>
      </c>
      <c r="I6" s="29">
        <f t="shared" ref="I6:I53" si="0">E6/100</f>
        <v>0.43030000000000002</v>
      </c>
      <c r="J6" s="29">
        <f t="shared" ref="J6:J53" si="1">F6/100</f>
        <v>1</v>
      </c>
      <c r="L6" s="30">
        <f t="shared" ref="L6:M41" si="2">LOG10(1-$J$4)/LOG10(1-MAX($J$1,MIN($J$2,I6)))</f>
        <v>5.3243702338926111</v>
      </c>
      <c r="M6" s="31">
        <f t="shared" si="2"/>
        <v>0.32525396769247467</v>
      </c>
      <c r="N6" s="35">
        <f>_xlfn.CEILING.MATH(L6)</f>
        <v>6</v>
      </c>
      <c r="O6" s="33">
        <f>_xlfn.CEILING.MATH(M6)</f>
        <v>1</v>
      </c>
      <c r="P6" s="33"/>
    </row>
    <row r="7" spans="2:19" x14ac:dyDescent="0.35">
      <c r="B7" s="62"/>
      <c r="C7" s="62"/>
      <c r="D7" s="53" t="s">
        <v>19</v>
      </c>
      <c r="E7" s="53">
        <v>3.14</v>
      </c>
      <c r="F7" s="53">
        <v>71.900000000000006</v>
      </c>
      <c r="G7" s="53">
        <v>150</v>
      </c>
      <c r="I7" s="29">
        <f t="shared" si="0"/>
        <v>3.1400000000000004E-2</v>
      </c>
      <c r="J7" s="29">
        <f t="shared" si="1"/>
        <v>0.71900000000000008</v>
      </c>
      <c r="L7" s="32">
        <f t="shared" si="2"/>
        <v>93.899655876295057</v>
      </c>
      <c r="M7" s="32">
        <f t="shared" si="2"/>
        <v>2.3599581178582949</v>
      </c>
      <c r="N7" s="35">
        <f t="shared" ref="N7:N53" si="3">_xlfn.CEILING.MATH(L7)</f>
        <v>94</v>
      </c>
      <c r="O7" s="33">
        <f t="shared" ref="O7:O53" si="4">_xlfn.CEILING.MATH(M7)</f>
        <v>3</v>
      </c>
      <c r="P7" s="35"/>
      <c r="R7" s="32"/>
      <c r="S7" s="32"/>
    </row>
    <row r="8" spans="2:19" x14ac:dyDescent="0.35">
      <c r="B8" s="62"/>
      <c r="C8" s="62"/>
      <c r="D8" s="53" t="s">
        <v>20</v>
      </c>
      <c r="E8" s="53">
        <v>0.03</v>
      </c>
      <c r="F8" s="53">
        <v>100</v>
      </c>
      <c r="G8" s="53">
        <v>2288</v>
      </c>
      <c r="I8" s="29">
        <f t="shared" si="0"/>
        <v>2.9999999999999997E-4</v>
      </c>
      <c r="J8" s="36">
        <f t="shared" si="1"/>
        <v>1</v>
      </c>
      <c r="L8" s="32">
        <f t="shared" si="2"/>
        <v>9984.2763041397466</v>
      </c>
      <c r="M8" s="32">
        <f t="shared" si="2"/>
        <v>0.32525396769247467</v>
      </c>
      <c r="N8" s="35">
        <f t="shared" si="3"/>
        <v>9985</v>
      </c>
      <c r="O8" s="33">
        <f t="shared" si="4"/>
        <v>1</v>
      </c>
      <c r="P8" s="35"/>
      <c r="R8" s="32"/>
      <c r="S8" s="32"/>
    </row>
    <row r="9" spans="2:19" x14ac:dyDescent="0.35">
      <c r="B9" s="62"/>
      <c r="C9" s="63"/>
      <c r="D9" s="54" t="s">
        <v>21</v>
      </c>
      <c r="E9" s="54">
        <v>7.1</v>
      </c>
      <c r="F9" s="54">
        <v>71.86</v>
      </c>
      <c r="G9" s="54">
        <v>800</v>
      </c>
      <c r="I9" s="29">
        <f t="shared" si="0"/>
        <v>7.0999999999999994E-2</v>
      </c>
      <c r="J9" s="36">
        <f t="shared" si="1"/>
        <v>0.71860000000000002</v>
      </c>
      <c r="L9" s="32">
        <f t="shared" si="2"/>
        <v>40.677162385471</v>
      </c>
      <c r="M9" s="32">
        <f t="shared" si="2"/>
        <v>2.3626056258481518</v>
      </c>
      <c r="N9" s="35">
        <f t="shared" si="3"/>
        <v>41</v>
      </c>
      <c r="O9" s="33">
        <f t="shared" si="4"/>
        <v>3</v>
      </c>
      <c r="P9" s="35"/>
      <c r="R9" s="32"/>
      <c r="S9" s="32"/>
    </row>
    <row r="10" spans="2:19" x14ac:dyDescent="0.35">
      <c r="B10" s="62"/>
      <c r="C10" s="61" t="s">
        <v>28</v>
      </c>
      <c r="D10" s="53" t="s">
        <v>18</v>
      </c>
      <c r="E10" s="53">
        <v>99.99</v>
      </c>
      <c r="F10" s="53">
        <v>100</v>
      </c>
      <c r="G10" s="53">
        <v>326</v>
      </c>
      <c r="I10" s="29">
        <f t="shared" si="0"/>
        <v>0.9998999999999999</v>
      </c>
      <c r="J10" s="36">
        <f t="shared" si="1"/>
        <v>1</v>
      </c>
      <c r="L10" s="30">
        <f t="shared" si="2"/>
        <v>0.32525749891603051</v>
      </c>
      <c r="M10" s="31">
        <f t="shared" si="2"/>
        <v>0.32525396769247467</v>
      </c>
      <c r="N10" s="35">
        <f t="shared" si="3"/>
        <v>1</v>
      </c>
      <c r="O10" s="33">
        <f t="shared" si="4"/>
        <v>1</v>
      </c>
      <c r="P10" s="33"/>
    </row>
    <row r="11" spans="2:19" x14ac:dyDescent="0.35">
      <c r="B11" s="62"/>
      <c r="C11" s="62"/>
      <c r="D11" s="53" t="s">
        <v>19</v>
      </c>
      <c r="E11" s="53">
        <v>79.78</v>
      </c>
      <c r="F11" s="53">
        <v>99.35</v>
      </c>
      <c r="G11" s="53">
        <v>184</v>
      </c>
      <c r="I11" s="36">
        <f t="shared" si="0"/>
        <v>0.79780000000000006</v>
      </c>
      <c r="J11" s="36">
        <f t="shared" si="1"/>
        <v>0.99349999999999994</v>
      </c>
      <c r="L11" s="32">
        <f t="shared" si="2"/>
        <v>1.8740920071760265</v>
      </c>
      <c r="M11" s="32">
        <f t="shared" si="2"/>
        <v>0.59486897769487646</v>
      </c>
      <c r="N11" s="35">
        <f t="shared" si="3"/>
        <v>2</v>
      </c>
      <c r="O11" s="33">
        <f t="shared" si="4"/>
        <v>1</v>
      </c>
      <c r="P11" s="35"/>
      <c r="R11" s="32"/>
      <c r="S11" s="32"/>
    </row>
    <row r="12" spans="2:19" x14ac:dyDescent="0.35">
      <c r="B12" s="62"/>
      <c r="C12" s="62"/>
      <c r="D12" s="53" t="s">
        <v>20</v>
      </c>
      <c r="E12" s="53">
        <v>100</v>
      </c>
      <c r="F12" s="53">
        <v>100</v>
      </c>
      <c r="G12" s="53">
        <v>3396</v>
      </c>
      <c r="I12" s="36">
        <f t="shared" si="0"/>
        <v>1</v>
      </c>
      <c r="J12" s="36">
        <f t="shared" si="1"/>
        <v>1</v>
      </c>
      <c r="L12" s="32">
        <f t="shared" si="2"/>
        <v>0.32525396769247467</v>
      </c>
      <c r="M12" s="32">
        <f t="shared" si="2"/>
        <v>0.32525396769247467</v>
      </c>
      <c r="N12" s="35">
        <f t="shared" si="3"/>
        <v>1</v>
      </c>
      <c r="O12" s="33">
        <f t="shared" si="4"/>
        <v>1</v>
      </c>
      <c r="P12" s="35"/>
      <c r="R12" s="32"/>
      <c r="S12" s="32"/>
    </row>
    <row r="13" spans="2:19" x14ac:dyDescent="0.35">
      <c r="B13" s="62"/>
      <c r="C13" s="63"/>
      <c r="D13" s="54" t="s">
        <v>21</v>
      </c>
      <c r="E13" s="54">
        <v>25.49</v>
      </c>
      <c r="F13" s="54">
        <v>42.62</v>
      </c>
      <c r="G13" s="54">
        <v>800</v>
      </c>
      <c r="I13" s="36">
        <f t="shared" si="0"/>
        <v>0.25489999999999996</v>
      </c>
      <c r="J13" s="36">
        <f t="shared" si="1"/>
        <v>0.42619999999999997</v>
      </c>
      <c r="L13" s="32">
        <f t="shared" si="2"/>
        <v>10.181363622146899</v>
      </c>
      <c r="M13" s="32">
        <f t="shared" si="2"/>
        <v>5.3931061558126361</v>
      </c>
      <c r="N13" s="35">
        <f t="shared" si="3"/>
        <v>11</v>
      </c>
      <c r="O13" s="33">
        <f t="shared" si="4"/>
        <v>6</v>
      </c>
      <c r="P13" s="35"/>
      <c r="R13" s="32"/>
      <c r="S13" s="32"/>
    </row>
    <row r="14" spans="2:19" x14ac:dyDescent="0.35">
      <c r="B14" s="62"/>
      <c r="C14" s="61" t="s">
        <v>29</v>
      </c>
      <c r="D14" s="53" t="s">
        <v>18</v>
      </c>
      <c r="E14" s="53">
        <v>100</v>
      </c>
      <c r="F14" s="53">
        <v>100</v>
      </c>
      <c r="G14" s="53">
        <v>336</v>
      </c>
      <c r="I14" s="36">
        <f t="shared" si="0"/>
        <v>1</v>
      </c>
      <c r="J14" s="36">
        <f t="shared" si="1"/>
        <v>1</v>
      </c>
      <c r="L14" s="30">
        <f t="shared" si="2"/>
        <v>0.32525396769247467</v>
      </c>
      <c r="M14" s="31">
        <f t="shared" si="2"/>
        <v>0.32525396769247467</v>
      </c>
      <c r="N14" s="35">
        <f t="shared" si="3"/>
        <v>1</v>
      </c>
      <c r="O14" s="33">
        <f t="shared" si="4"/>
        <v>1</v>
      </c>
      <c r="P14" s="33"/>
    </row>
    <row r="15" spans="2:19" x14ac:dyDescent="0.35">
      <c r="B15" s="62"/>
      <c r="C15" s="62"/>
      <c r="D15" s="53" t="s">
        <v>19</v>
      </c>
      <c r="E15" s="53">
        <v>50.85</v>
      </c>
      <c r="F15" s="53">
        <v>53.18</v>
      </c>
      <c r="G15" s="53">
        <v>247</v>
      </c>
      <c r="I15" s="36">
        <f t="shared" si="0"/>
        <v>0.50850000000000006</v>
      </c>
      <c r="J15" s="36">
        <f t="shared" si="1"/>
        <v>0.53180000000000005</v>
      </c>
      <c r="L15" s="32">
        <f t="shared" si="2"/>
        <v>4.217598712253154</v>
      </c>
      <c r="M15" s="32">
        <f t="shared" si="2"/>
        <v>3.9476759394451348</v>
      </c>
      <c r="N15" s="35">
        <f t="shared" si="3"/>
        <v>5</v>
      </c>
      <c r="O15" s="33">
        <f t="shared" si="4"/>
        <v>4</v>
      </c>
      <c r="P15" s="35"/>
      <c r="R15" s="32"/>
      <c r="S15" s="32"/>
    </row>
    <row r="16" spans="2:19" x14ac:dyDescent="0.35">
      <c r="B16" s="62"/>
      <c r="C16" s="62"/>
      <c r="D16" s="53" t="s">
        <v>20</v>
      </c>
      <c r="E16" s="53">
        <v>99.99</v>
      </c>
      <c r="F16" s="53">
        <v>100</v>
      </c>
      <c r="G16" s="53">
        <v>3833</v>
      </c>
      <c r="I16" s="36">
        <f t="shared" si="0"/>
        <v>0.9998999999999999</v>
      </c>
      <c r="J16" s="36">
        <f t="shared" si="1"/>
        <v>1</v>
      </c>
      <c r="L16" s="32">
        <f t="shared" si="2"/>
        <v>0.32525749891603051</v>
      </c>
      <c r="M16" s="32">
        <f t="shared" si="2"/>
        <v>0.32525396769247467</v>
      </c>
      <c r="N16" s="35">
        <f t="shared" si="3"/>
        <v>1</v>
      </c>
      <c r="O16" s="33">
        <f t="shared" si="4"/>
        <v>1</v>
      </c>
      <c r="P16" s="35"/>
      <c r="R16" s="32"/>
      <c r="S16" s="32"/>
    </row>
    <row r="17" spans="2:19" x14ac:dyDescent="0.35">
      <c r="B17" s="62"/>
      <c r="C17" s="63"/>
      <c r="D17" s="54" t="s">
        <v>21</v>
      </c>
      <c r="E17" s="54">
        <v>18.72</v>
      </c>
      <c r="F17" s="54">
        <v>39.979999999999997</v>
      </c>
      <c r="G17" s="54">
        <v>800</v>
      </c>
      <c r="I17" s="36">
        <f t="shared" si="0"/>
        <v>0.18719999999999998</v>
      </c>
      <c r="J17" s="36">
        <f t="shared" si="1"/>
        <v>0.39979999999999999</v>
      </c>
      <c r="L17" s="32">
        <f t="shared" si="2"/>
        <v>14.453270380233116</v>
      </c>
      <c r="M17" s="32">
        <f t="shared" si="2"/>
        <v>5.8683196666294224</v>
      </c>
      <c r="N17" s="35">
        <f t="shared" si="3"/>
        <v>15</v>
      </c>
      <c r="O17" s="33">
        <f t="shared" si="4"/>
        <v>6</v>
      </c>
      <c r="P17" s="35"/>
      <c r="R17" s="32"/>
      <c r="S17" s="32"/>
    </row>
    <row r="18" spans="2:19" x14ac:dyDescent="0.35">
      <c r="B18" s="61" t="s">
        <v>30</v>
      </c>
      <c r="C18" s="61" t="s">
        <v>27</v>
      </c>
      <c r="D18" s="53" t="s">
        <v>18</v>
      </c>
      <c r="E18" s="53">
        <v>73.430000000000007</v>
      </c>
      <c r="F18" s="53">
        <v>95.92</v>
      </c>
      <c r="G18" s="53">
        <v>598</v>
      </c>
      <c r="I18" s="36">
        <f t="shared" si="0"/>
        <v>0.73430000000000006</v>
      </c>
      <c r="J18" s="36">
        <f t="shared" si="1"/>
        <v>0.95920000000000005</v>
      </c>
      <c r="L18" s="30">
        <f t="shared" si="2"/>
        <v>2.2602691215398152</v>
      </c>
      <c r="M18" s="31">
        <f>LOG10(1-$J$4)/LOG10(1-MAX($J$1,MIN($J$2,J18)))</f>
        <v>0.93643755192211275</v>
      </c>
      <c r="N18" s="35">
        <f t="shared" si="3"/>
        <v>3</v>
      </c>
      <c r="O18" s="33">
        <f t="shared" si="4"/>
        <v>1</v>
      </c>
      <c r="P18" s="33"/>
    </row>
    <row r="19" spans="2:19" x14ac:dyDescent="0.35">
      <c r="B19" s="62"/>
      <c r="C19" s="62"/>
      <c r="D19" s="53" t="s">
        <v>19</v>
      </c>
      <c r="E19" s="53">
        <v>1.22</v>
      </c>
      <c r="F19" s="53">
        <v>6.59</v>
      </c>
      <c r="G19" s="53">
        <v>476</v>
      </c>
      <c r="I19" s="36">
        <f t="shared" si="0"/>
        <v>1.2199999999999999E-2</v>
      </c>
      <c r="J19" s="36">
        <f t="shared" si="1"/>
        <v>6.59E-2</v>
      </c>
      <c r="L19" s="32">
        <f t="shared" si="2"/>
        <v>244.05089517988606</v>
      </c>
      <c r="M19" s="32">
        <f t="shared" si="2"/>
        <v>43.943876322623446</v>
      </c>
      <c r="N19" s="35">
        <f t="shared" si="3"/>
        <v>245</v>
      </c>
      <c r="O19" s="33">
        <f t="shared" si="4"/>
        <v>44</v>
      </c>
      <c r="P19" s="35"/>
      <c r="R19" s="32"/>
      <c r="S19" s="32"/>
    </row>
    <row r="20" spans="2:19" x14ac:dyDescent="0.35">
      <c r="B20" s="62"/>
      <c r="C20" s="62"/>
      <c r="D20" s="53" t="s">
        <v>20</v>
      </c>
      <c r="E20" s="53">
        <v>99.98</v>
      </c>
      <c r="F20" s="53">
        <v>100</v>
      </c>
      <c r="G20" s="53">
        <v>4098</v>
      </c>
      <c r="I20" s="36">
        <f t="shared" si="0"/>
        <v>0.99980000000000002</v>
      </c>
      <c r="J20" s="36">
        <f t="shared" si="1"/>
        <v>1</v>
      </c>
      <c r="L20" s="32">
        <f t="shared" si="2"/>
        <v>0.35172764151611563</v>
      </c>
      <c r="M20" s="32">
        <f t="shared" si="2"/>
        <v>0.32525396769247467</v>
      </c>
      <c r="N20" s="35">
        <f t="shared" si="3"/>
        <v>1</v>
      </c>
      <c r="O20" s="33">
        <f t="shared" si="4"/>
        <v>1</v>
      </c>
      <c r="P20" s="35"/>
      <c r="R20" s="32"/>
      <c r="S20" s="32"/>
    </row>
    <row r="21" spans="2:19" x14ac:dyDescent="0.35">
      <c r="B21" s="62"/>
      <c r="C21" s="63"/>
      <c r="D21" s="54" t="s">
        <v>21</v>
      </c>
      <c r="E21" s="54">
        <v>1.27</v>
      </c>
      <c r="F21" s="54">
        <v>5.37</v>
      </c>
      <c r="G21" s="54">
        <v>800</v>
      </c>
      <c r="I21" s="36">
        <f t="shared" si="0"/>
        <v>1.2699999999999999E-2</v>
      </c>
      <c r="J21" s="36">
        <f t="shared" si="1"/>
        <v>5.3699999999999998E-2</v>
      </c>
      <c r="L21" s="32">
        <f t="shared" si="2"/>
        <v>234.38337407242491</v>
      </c>
      <c r="M21" s="32">
        <f t="shared" si="2"/>
        <v>54.274803581045767</v>
      </c>
      <c r="N21" s="35">
        <f t="shared" si="3"/>
        <v>235</v>
      </c>
      <c r="O21" s="33">
        <f t="shared" si="4"/>
        <v>55</v>
      </c>
      <c r="P21" s="35"/>
      <c r="R21" s="32"/>
      <c r="S21" s="32"/>
    </row>
    <row r="22" spans="2:19" x14ac:dyDescent="0.35">
      <c r="B22" s="62"/>
      <c r="C22" s="61" t="s">
        <v>28</v>
      </c>
      <c r="D22" s="53" t="s">
        <v>18</v>
      </c>
      <c r="E22" s="53">
        <v>45.92</v>
      </c>
      <c r="F22" s="53">
        <v>85.74</v>
      </c>
      <c r="G22" s="53">
        <v>648</v>
      </c>
      <c r="I22" s="36">
        <f t="shared" si="0"/>
        <v>0.4592</v>
      </c>
      <c r="J22" s="36">
        <f t="shared" si="1"/>
        <v>0.85739999999999994</v>
      </c>
      <c r="L22" s="30">
        <f t="shared" si="2"/>
        <v>4.8734410778252517</v>
      </c>
      <c r="M22" s="31">
        <f t="shared" si="2"/>
        <v>1.5380778193956937</v>
      </c>
      <c r="N22" s="35">
        <f t="shared" si="3"/>
        <v>5</v>
      </c>
      <c r="O22" s="33">
        <f t="shared" si="4"/>
        <v>2</v>
      </c>
      <c r="P22" s="33"/>
    </row>
    <row r="23" spans="2:19" x14ac:dyDescent="0.35">
      <c r="B23" s="62"/>
      <c r="C23" s="62"/>
      <c r="D23" s="53" t="s">
        <v>19</v>
      </c>
      <c r="E23" s="53">
        <v>0.02</v>
      </c>
      <c r="F23" s="53">
        <v>0.28000000000000003</v>
      </c>
      <c r="G23" s="53">
        <v>207</v>
      </c>
      <c r="I23" s="40">
        <f t="shared" si="0"/>
        <v>2.0000000000000001E-4</v>
      </c>
      <c r="J23" s="36">
        <f t="shared" si="1"/>
        <v>2.8000000000000004E-3</v>
      </c>
      <c r="L23" s="32">
        <f>LOG10(1-$J$4)/LOG10(1-MAX($J$1,MIN($J$2,I23)))</f>
        <v>14977.163451700959</v>
      </c>
      <c r="M23" s="32">
        <f t="shared" si="2"/>
        <v>1068.405817290811</v>
      </c>
      <c r="N23" s="35">
        <f t="shared" si="3"/>
        <v>14978</v>
      </c>
      <c r="O23" s="33">
        <f t="shared" si="4"/>
        <v>1069</v>
      </c>
      <c r="P23" s="35"/>
      <c r="R23" s="32"/>
      <c r="S23" s="32"/>
    </row>
    <row r="24" spans="2:19" x14ac:dyDescent="0.35">
      <c r="B24" s="62"/>
      <c r="C24" s="62"/>
      <c r="D24" s="53" t="s">
        <v>20</v>
      </c>
      <c r="E24" s="53">
        <v>99.97</v>
      </c>
      <c r="F24" s="53">
        <v>100</v>
      </c>
      <c r="G24" s="53">
        <v>5345</v>
      </c>
      <c r="I24" s="36">
        <f t="shared" si="0"/>
        <v>0.99970000000000003</v>
      </c>
      <c r="J24" s="36">
        <f t="shared" si="1"/>
        <v>1</v>
      </c>
      <c r="L24" s="32">
        <f t="shared" si="2"/>
        <v>0.36930876414834768</v>
      </c>
      <c r="M24" s="32">
        <f t="shared" si="2"/>
        <v>0.32525396769247467</v>
      </c>
      <c r="N24" s="35">
        <f t="shared" si="3"/>
        <v>1</v>
      </c>
      <c r="O24" s="33">
        <f t="shared" si="4"/>
        <v>1</v>
      </c>
      <c r="P24" s="35"/>
      <c r="R24" s="32"/>
      <c r="S24" s="32"/>
    </row>
    <row r="25" spans="2:19" x14ac:dyDescent="0.35">
      <c r="B25" s="62"/>
      <c r="C25" s="63"/>
      <c r="D25" s="54" t="s">
        <v>21</v>
      </c>
      <c r="E25" s="54">
        <v>1.8</v>
      </c>
      <c r="F25" s="54">
        <v>12.28</v>
      </c>
      <c r="G25" s="54">
        <v>800</v>
      </c>
      <c r="I25" s="36">
        <f t="shared" si="0"/>
        <v>1.8000000000000002E-2</v>
      </c>
      <c r="J25" s="36">
        <f t="shared" si="1"/>
        <v>0.12279999999999999</v>
      </c>
      <c r="L25" s="32">
        <f t="shared" si="2"/>
        <v>164.92717010840462</v>
      </c>
      <c r="M25" s="32">
        <f t="shared" si="2"/>
        <v>22.864648702427704</v>
      </c>
      <c r="N25" s="35">
        <f t="shared" si="3"/>
        <v>165</v>
      </c>
      <c r="O25" s="33">
        <f t="shared" si="4"/>
        <v>23</v>
      </c>
      <c r="P25" s="35"/>
      <c r="R25" s="32"/>
      <c r="S25" s="32"/>
    </row>
    <row r="26" spans="2:19" x14ac:dyDescent="0.35">
      <c r="B26" s="62"/>
      <c r="C26" s="61" t="s">
        <v>29</v>
      </c>
      <c r="D26" s="53" t="s">
        <v>18</v>
      </c>
      <c r="E26" s="53">
        <v>83.43</v>
      </c>
      <c r="F26" s="53">
        <v>86.62</v>
      </c>
      <c r="G26" s="53">
        <v>603</v>
      </c>
      <c r="I26" s="36">
        <f t="shared" si="0"/>
        <v>0.83430000000000004</v>
      </c>
      <c r="J26" s="36">
        <f t="shared" si="1"/>
        <v>0.86620000000000008</v>
      </c>
      <c r="L26" s="30">
        <f t="shared" si="2"/>
        <v>1.6665396526672527</v>
      </c>
      <c r="M26" s="31">
        <f t="shared" si="2"/>
        <v>1.4893699282530688</v>
      </c>
      <c r="N26" s="35">
        <f t="shared" si="3"/>
        <v>2</v>
      </c>
      <c r="O26" s="33">
        <f t="shared" si="4"/>
        <v>2</v>
      </c>
      <c r="P26" s="33"/>
    </row>
    <row r="27" spans="2:19" x14ac:dyDescent="0.35">
      <c r="B27" s="62"/>
      <c r="C27" s="62"/>
      <c r="D27" s="53" t="s">
        <v>19</v>
      </c>
      <c r="E27" s="53">
        <v>2.68</v>
      </c>
      <c r="F27" s="53">
        <v>3.66</v>
      </c>
      <c r="G27" s="53">
        <v>164</v>
      </c>
      <c r="I27" s="29">
        <f t="shared" si="0"/>
        <v>2.6800000000000001E-2</v>
      </c>
      <c r="J27" s="29">
        <f t="shared" si="1"/>
        <v>3.6600000000000001E-2</v>
      </c>
      <c r="L27" s="32">
        <f t="shared" si="2"/>
        <v>110.27640717427694</v>
      </c>
      <c r="M27" s="32">
        <f t="shared" si="2"/>
        <v>80.343434260502832</v>
      </c>
      <c r="N27" s="35">
        <f t="shared" si="3"/>
        <v>111</v>
      </c>
      <c r="O27" s="33">
        <f t="shared" si="4"/>
        <v>81</v>
      </c>
      <c r="P27" s="35"/>
      <c r="R27" s="32"/>
      <c r="S27" s="32"/>
    </row>
    <row r="28" spans="2:19" x14ac:dyDescent="0.35">
      <c r="B28" s="62"/>
      <c r="C28" s="62"/>
      <c r="D28" s="53" t="s">
        <v>20</v>
      </c>
      <c r="E28" s="53">
        <v>100</v>
      </c>
      <c r="F28" s="53">
        <v>100</v>
      </c>
      <c r="G28" s="53">
        <v>5972</v>
      </c>
      <c r="I28" s="29">
        <f t="shared" si="0"/>
        <v>1</v>
      </c>
      <c r="J28" s="29">
        <f t="shared" si="1"/>
        <v>1</v>
      </c>
      <c r="L28" s="32">
        <f t="shared" si="2"/>
        <v>0.32525396769247467</v>
      </c>
      <c r="M28" s="32">
        <f t="shared" si="2"/>
        <v>0.32525396769247467</v>
      </c>
      <c r="N28" s="35">
        <f t="shared" si="3"/>
        <v>1</v>
      </c>
      <c r="O28" s="33">
        <f t="shared" si="4"/>
        <v>1</v>
      </c>
      <c r="P28" s="35"/>
      <c r="R28" s="32"/>
      <c r="S28" s="32"/>
    </row>
    <row r="29" spans="2:19" x14ac:dyDescent="0.35">
      <c r="B29" s="62"/>
      <c r="C29" s="63"/>
      <c r="D29" s="54" t="s">
        <v>21</v>
      </c>
      <c r="E29" s="54">
        <v>17.829999999999998</v>
      </c>
      <c r="F29" s="54">
        <v>48.2</v>
      </c>
      <c r="G29" s="54">
        <v>800</v>
      </c>
      <c r="I29" s="29">
        <f t="shared" si="0"/>
        <v>0.17829999999999999</v>
      </c>
      <c r="J29" s="29">
        <f t="shared" si="1"/>
        <v>0.48200000000000004</v>
      </c>
      <c r="L29" s="32">
        <f t="shared" si="2"/>
        <v>15.254779431605224</v>
      </c>
      <c r="M29" s="32">
        <f t="shared" si="2"/>
        <v>4.5543070727412625</v>
      </c>
      <c r="N29" s="35">
        <f t="shared" si="3"/>
        <v>16</v>
      </c>
      <c r="O29" s="33">
        <f t="shared" si="4"/>
        <v>5</v>
      </c>
      <c r="P29" s="35"/>
      <c r="R29" s="32"/>
      <c r="S29" s="32"/>
    </row>
    <row r="30" spans="2:19" x14ac:dyDescent="0.35">
      <c r="B30" s="61" t="s">
        <v>31</v>
      </c>
      <c r="C30" s="61" t="s">
        <v>27</v>
      </c>
      <c r="D30" s="53" t="s">
        <v>18</v>
      </c>
      <c r="E30" s="53">
        <v>26.03</v>
      </c>
      <c r="F30" s="53">
        <v>99.99</v>
      </c>
      <c r="G30" s="53">
        <v>412</v>
      </c>
      <c r="I30" s="29">
        <f t="shared" si="0"/>
        <v>0.26030000000000003</v>
      </c>
      <c r="J30" s="29">
        <f t="shared" si="1"/>
        <v>0.9998999999999999</v>
      </c>
      <c r="L30" s="30">
        <f t="shared" si="2"/>
        <v>9.93574510617767</v>
      </c>
      <c r="M30" s="31">
        <f t="shared" si="2"/>
        <v>0.32525749891603051</v>
      </c>
      <c r="N30" s="35">
        <f t="shared" si="3"/>
        <v>10</v>
      </c>
      <c r="O30" s="33">
        <f t="shared" si="4"/>
        <v>1</v>
      </c>
      <c r="P30" s="33"/>
    </row>
    <row r="31" spans="2:19" x14ac:dyDescent="0.35">
      <c r="B31" s="62"/>
      <c r="C31" s="62"/>
      <c r="D31" s="53" t="s">
        <v>19</v>
      </c>
      <c r="E31" s="53">
        <v>38.65</v>
      </c>
      <c r="F31" s="53">
        <v>88.27</v>
      </c>
      <c r="G31" s="53">
        <v>226</v>
      </c>
      <c r="I31" s="29">
        <f t="shared" si="0"/>
        <v>0.38650000000000001</v>
      </c>
      <c r="J31" s="29">
        <f t="shared" si="1"/>
        <v>0.88269999999999993</v>
      </c>
      <c r="L31" s="32">
        <f t="shared" si="2"/>
        <v>6.1315707570293521</v>
      </c>
      <c r="M31" s="32">
        <f t="shared" si="2"/>
        <v>1.3979018123956986</v>
      </c>
      <c r="N31" s="35">
        <f t="shared" si="3"/>
        <v>7</v>
      </c>
      <c r="O31" s="33">
        <f t="shared" si="4"/>
        <v>2</v>
      </c>
      <c r="P31" s="35"/>
      <c r="R31" s="32"/>
      <c r="S31" s="32"/>
    </row>
    <row r="32" spans="2:19" x14ac:dyDescent="0.35">
      <c r="B32" s="62"/>
      <c r="C32" s="62"/>
      <c r="D32" s="53" t="s">
        <v>20</v>
      </c>
      <c r="E32" s="53">
        <v>99.96</v>
      </c>
      <c r="F32" s="53">
        <v>100</v>
      </c>
      <c r="G32" s="53">
        <v>4131</v>
      </c>
      <c r="I32" s="29">
        <f t="shared" si="0"/>
        <v>0.99959999999999993</v>
      </c>
      <c r="J32" s="29">
        <f t="shared" si="1"/>
        <v>1</v>
      </c>
      <c r="L32" s="32">
        <f t="shared" si="2"/>
        <v>0.38288786510167649</v>
      </c>
      <c r="M32" s="32">
        <f t="shared" si="2"/>
        <v>0.32525396769247467</v>
      </c>
      <c r="N32" s="35">
        <f t="shared" si="3"/>
        <v>1</v>
      </c>
      <c r="O32" s="33">
        <f t="shared" si="4"/>
        <v>1</v>
      </c>
      <c r="P32" s="35"/>
      <c r="R32" s="32"/>
      <c r="S32" s="32"/>
    </row>
    <row r="33" spans="2:19" x14ac:dyDescent="0.35">
      <c r="B33" s="62"/>
      <c r="C33" s="63"/>
      <c r="D33" s="54" t="s">
        <v>21</v>
      </c>
      <c r="E33" s="54">
        <v>23.97</v>
      </c>
      <c r="F33" s="54">
        <v>82.84</v>
      </c>
      <c r="G33" s="54">
        <v>800</v>
      </c>
      <c r="I33" s="29">
        <f t="shared" si="0"/>
        <v>0.2397</v>
      </c>
      <c r="J33" s="29">
        <f t="shared" si="1"/>
        <v>0.82840000000000003</v>
      </c>
      <c r="L33" s="32">
        <f t="shared" si="2"/>
        <v>10.931646361118627</v>
      </c>
      <c r="M33" s="32">
        <f t="shared" si="2"/>
        <v>1.699620341049912</v>
      </c>
      <c r="N33" s="35">
        <f t="shared" si="3"/>
        <v>11</v>
      </c>
      <c r="O33" s="33">
        <f t="shared" si="4"/>
        <v>2</v>
      </c>
      <c r="P33" s="35"/>
      <c r="R33" s="32"/>
      <c r="S33" s="32"/>
    </row>
    <row r="34" spans="2:19" x14ac:dyDescent="0.35">
      <c r="B34" s="62"/>
      <c r="C34" s="61" t="s">
        <v>28</v>
      </c>
      <c r="D34" s="53" t="s">
        <v>18</v>
      </c>
      <c r="E34" s="53">
        <v>58.87</v>
      </c>
      <c r="F34" s="53">
        <v>100</v>
      </c>
      <c r="G34" s="53">
        <v>784</v>
      </c>
      <c r="I34" s="29">
        <f t="shared" si="0"/>
        <v>0.5887</v>
      </c>
      <c r="J34" s="29">
        <f t="shared" si="1"/>
        <v>1</v>
      </c>
      <c r="L34" s="30">
        <f t="shared" si="2"/>
        <v>3.371930448420783</v>
      </c>
      <c r="M34" s="31">
        <f t="shared" si="2"/>
        <v>0.32525396769247467</v>
      </c>
      <c r="N34" s="35">
        <f t="shared" si="3"/>
        <v>4</v>
      </c>
      <c r="O34" s="33">
        <f t="shared" si="4"/>
        <v>1</v>
      </c>
      <c r="P34" s="33"/>
    </row>
    <row r="35" spans="2:19" x14ac:dyDescent="0.35">
      <c r="B35" s="62"/>
      <c r="C35" s="62"/>
      <c r="D35" s="53" t="s">
        <v>19</v>
      </c>
      <c r="E35" s="53">
        <v>12.92</v>
      </c>
      <c r="F35" s="53">
        <v>74.98</v>
      </c>
      <c r="G35" s="53">
        <v>316</v>
      </c>
      <c r="I35" s="29">
        <f t="shared" si="0"/>
        <v>0.12920000000000001</v>
      </c>
      <c r="J35" s="29">
        <f t="shared" si="1"/>
        <v>0.74980000000000002</v>
      </c>
      <c r="L35" s="32">
        <f t="shared" si="2"/>
        <v>21.654390641119615</v>
      </c>
      <c r="M35" s="32">
        <f t="shared" si="2"/>
        <v>2.1622113132194385</v>
      </c>
      <c r="N35" s="35">
        <f t="shared" si="3"/>
        <v>22</v>
      </c>
      <c r="O35" s="33">
        <f t="shared" si="4"/>
        <v>3</v>
      </c>
      <c r="P35" s="35"/>
      <c r="R35" s="32"/>
      <c r="S35" s="32"/>
    </row>
    <row r="36" spans="2:19" x14ac:dyDescent="0.35">
      <c r="B36" s="62"/>
      <c r="C36" s="62"/>
      <c r="D36" s="53" t="s">
        <v>20</v>
      </c>
      <c r="E36" s="53">
        <v>76.7</v>
      </c>
      <c r="F36" s="53">
        <v>100</v>
      </c>
      <c r="G36" s="53">
        <v>5938</v>
      </c>
      <c r="I36" s="29">
        <f t="shared" si="0"/>
        <v>0.76700000000000002</v>
      </c>
      <c r="J36" s="29">
        <f t="shared" si="1"/>
        <v>1</v>
      </c>
      <c r="L36" s="32">
        <f t="shared" si="2"/>
        <v>2.0564959649570809</v>
      </c>
      <c r="M36" s="32">
        <f t="shared" si="2"/>
        <v>0.32525396769247467</v>
      </c>
      <c r="N36" s="35">
        <f t="shared" si="3"/>
        <v>3</v>
      </c>
      <c r="O36" s="33">
        <f t="shared" si="4"/>
        <v>1</v>
      </c>
      <c r="P36" s="35"/>
      <c r="R36" s="32"/>
      <c r="S36" s="32"/>
    </row>
    <row r="37" spans="2:19" x14ac:dyDescent="0.35">
      <c r="B37" s="62"/>
      <c r="C37" s="63"/>
      <c r="D37" s="54" t="s">
        <v>21</v>
      </c>
      <c r="E37" s="54">
        <v>6.7</v>
      </c>
      <c r="F37" s="54">
        <v>63.81</v>
      </c>
      <c r="G37" s="54">
        <v>800</v>
      </c>
      <c r="I37" s="29">
        <f t="shared" si="0"/>
        <v>6.7000000000000004E-2</v>
      </c>
      <c r="J37" s="29">
        <f t="shared" si="1"/>
        <v>0.6381</v>
      </c>
      <c r="L37" s="32">
        <f t="shared" si="2"/>
        <v>43.197244388554211</v>
      </c>
      <c r="M37" s="32">
        <f t="shared" si="2"/>
        <v>2.9474316836324395</v>
      </c>
      <c r="N37" s="35">
        <f t="shared" si="3"/>
        <v>44</v>
      </c>
      <c r="O37" s="33">
        <f t="shared" si="4"/>
        <v>3</v>
      </c>
      <c r="P37" s="35"/>
      <c r="R37" s="32"/>
      <c r="S37" s="32"/>
    </row>
    <row r="38" spans="2:19" x14ac:dyDescent="0.35">
      <c r="B38" s="62"/>
      <c r="C38" s="61" t="s">
        <v>29</v>
      </c>
      <c r="D38" s="53" t="s">
        <v>18</v>
      </c>
      <c r="E38" s="53">
        <v>99.85</v>
      </c>
      <c r="F38" s="53">
        <v>100</v>
      </c>
      <c r="G38" s="53">
        <v>529</v>
      </c>
      <c r="I38" s="29">
        <f t="shared" si="0"/>
        <v>0.99849999999999994</v>
      </c>
      <c r="J38" s="29">
        <f t="shared" si="1"/>
        <v>1</v>
      </c>
      <c r="L38" s="30">
        <f t="shared" si="2"/>
        <v>0.4607195610821766</v>
      </c>
      <c r="M38" s="31">
        <f t="shared" si="2"/>
        <v>0.32525396769247467</v>
      </c>
      <c r="N38" s="35">
        <f t="shared" si="3"/>
        <v>1</v>
      </c>
      <c r="O38" s="33">
        <f t="shared" si="4"/>
        <v>1</v>
      </c>
      <c r="P38" s="33"/>
    </row>
    <row r="39" spans="2:19" x14ac:dyDescent="0.35">
      <c r="B39" s="62"/>
      <c r="C39" s="62"/>
      <c r="D39" s="53" t="s">
        <v>19</v>
      </c>
      <c r="E39" s="53">
        <v>52.34</v>
      </c>
      <c r="F39" s="53">
        <v>99.08</v>
      </c>
      <c r="G39" s="53">
        <v>292</v>
      </c>
      <c r="I39" s="29">
        <f t="shared" si="0"/>
        <v>0.52340000000000009</v>
      </c>
      <c r="J39" s="29">
        <f t="shared" si="1"/>
        <v>0.99080000000000001</v>
      </c>
      <c r="L39" s="32">
        <f t="shared" si="2"/>
        <v>4.0423996237870226</v>
      </c>
      <c r="M39" s="32">
        <f t="shared" si="2"/>
        <v>0.63894618308264661</v>
      </c>
      <c r="N39" s="35">
        <f t="shared" si="3"/>
        <v>5</v>
      </c>
      <c r="O39" s="33">
        <f t="shared" si="4"/>
        <v>1</v>
      </c>
      <c r="P39" s="35"/>
      <c r="R39" s="32"/>
      <c r="S39" s="32"/>
    </row>
    <row r="40" spans="2:19" x14ac:dyDescent="0.35">
      <c r="B40" s="62"/>
      <c r="C40" s="62"/>
      <c r="D40" s="53" t="s">
        <v>20</v>
      </c>
      <c r="E40" s="53">
        <v>100</v>
      </c>
      <c r="F40" s="53">
        <v>100</v>
      </c>
      <c r="G40" s="53">
        <v>5706</v>
      </c>
      <c r="I40" s="29">
        <f t="shared" si="0"/>
        <v>1</v>
      </c>
      <c r="J40" s="29">
        <f t="shared" si="1"/>
        <v>1</v>
      </c>
      <c r="L40" s="32">
        <f t="shared" si="2"/>
        <v>0.32525396769247467</v>
      </c>
      <c r="M40" s="32">
        <f t="shared" si="2"/>
        <v>0.32525396769247467</v>
      </c>
      <c r="N40" s="35">
        <f t="shared" si="3"/>
        <v>1</v>
      </c>
      <c r="O40" s="33">
        <f t="shared" si="4"/>
        <v>1</v>
      </c>
      <c r="P40" s="35"/>
      <c r="R40" s="32"/>
      <c r="S40" s="32"/>
    </row>
    <row r="41" spans="2:19" x14ac:dyDescent="0.35">
      <c r="B41" s="62"/>
      <c r="C41" s="63"/>
      <c r="D41" s="54" t="s">
        <v>21</v>
      </c>
      <c r="E41" s="54">
        <v>36.01</v>
      </c>
      <c r="F41" s="54">
        <v>97.52</v>
      </c>
      <c r="G41" s="54">
        <v>800</v>
      </c>
      <c r="I41" s="29">
        <f t="shared" si="0"/>
        <v>0.36009999999999998</v>
      </c>
      <c r="J41" s="29">
        <f t="shared" si="1"/>
        <v>0.97519999999999996</v>
      </c>
      <c r="L41" s="32">
        <f t="shared" si="2"/>
        <v>6.7102179346973125</v>
      </c>
      <c r="M41" s="32">
        <f t="shared" si="2"/>
        <v>0.81033375335193425</v>
      </c>
      <c r="N41" s="35">
        <f t="shared" si="3"/>
        <v>7</v>
      </c>
      <c r="O41" s="33">
        <f t="shared" si="4"/>
        <v>1</v>
      </c>
      <c r="P41" s="35"/>
      <c r="R41" s="32"/>
      <c r="S41" s="32"/>
    </row>
    <row r="42" spans="2:19" x14ac:dyDescent="0.35">
      <c r="B42" s="61" t="s">
        <v>32</v>
      </c>
      <c r="C42" s="61" t="s">
        <v>27</v>
      </c>
      <c r="D42" s="53" t="s">
        <v>18</v>
      </c>
      <c r="E42" s="53">
        <v>2.5</v>
      </c>
      <c r="F42" s="53">
        <v>82.1</v>
      </c>
      <c r="G42" s="53">
        <v>2496</v>
      </c>
      <c r="I42" s="29">
        <f t="shared" si="0"/>
        <v>2.5000000000000001E-2</v>
      </c>
      <c r="J42" s="29">
        <f t="shared" si="1"/>
        <v>0.82099999999999995</v>
      </c>
      <c r="L42" s="30">
        <f>LOG10(1-$J$4)/LOG10(1-MAX($K$1,MIN($K$2,I42)))</f>
        <v>118.32510442503117</v>
      </c>
      <c r="M42" s="31">
        <f>LOG10(1-$J$4)/LOG10(1-MAX($K$1,MIN($K$2,J42)))</f>
        <v>1.7413307550056707</v>
      </c>
      <c r="N42" s="35">
        <f t="shared" si="3"/>
        <v>119</v>
      </c>
      <c r="O42" s="33">
        <f t="shared" si="4"/>
        <v>2</v>
      </c>
      <c r="P42" s="33"/>
    </row>
    <row r="43" spans="2:19" x14ac:dyDescent="0.35">
      <c r="B43" s="62"/>
      <c r="C43" s="62"/>
      <c r="D43" s="53" t="s">
        <v>19</v>
      </c>
      <c r="E43" s="53">
        <v>0</v>
      </c>
      <c r="F43" s="53">
        <v>20.100000000000001</v>
      </c>
      <c r="G43" s="53">
        <v>709</v>
      </c>
      <c r="I43" s="29">
        <f t="shared" si="0"/>
        <v>0</v>
      </c>
      <c r="J43" s="29">
        <f t="shared" si="1"/>
        <v>0.20100000000000001</v>
      </c>
      <c r="L43" s="32">
        <f t="shared" ref="L43:M53" si="5">LOG10(1-$J$4)/LOG10(1-MAX($K$1,MIN($K$2,I43)))</f>
        <v>2997.2298901712556</v>
      </c>
      <c r="M43" s="32">
        <f t="shared" si="5"/>
        <v>13.350302704267316</v>
      </c>
      <c r="N43" s="35">
        <f t="shared" si="3"/>
        <v>2998</v>
      </c>
      <c r="O43" s="33">
        <f t="shared" si="4"/>
        <v>14</v>
      </c>
      <c r="P43" s="35"/>
      <c r="R43" s="32"/>
      <c r="S43" s="32"/>
    </row>
    <row r="44" spans="2:19" x14ac:dyDescent="0.35">
      <c r="B44" s="62"/>
      <c r="C44" s="62"/>
      <c r="D44" s="53" t="s">
        <v>20</v>
      </c>
      <c r="E44" s="53">
        <v>0</v>
      </c>
      <c r="F44" s="53">
        <v>99.8</v>
      </c>
      <c r="G44" s="53">
        <v>22482</v>
      </c>
      <c r="I44" s="29">
        <f t="shared" si="0"/>
        <v>0</v>
      </c>
      <c r="J44" s="29">
        <f t="shared" si="1"/>
        <v>0.998</v>
      </c>
      <c r="L44" s="32">
        <f t="shared" si="5"/>
        <v>2997.2298901712556</v>
      </c>
      <c r="M44" s="32">
        <f t="shared" si="5"/>
        <v>0.48204685253034191</v>
      </c>
      <c r="N44" s="35">
        <f t="shared" si="3"/>
        <v>2998</v>
      </c>
      <c r="O44" s="33">
        <f t="shared" si="4"/>
        <v>1</v>
      </c>
      <c r="P44" s="35"/>
      <c r="R44" s="32"/>
      <c r="S44" s="32"/>
    </row>
    <row r="45" spans="2:19" x14ac:dyDescent="0.35">
      <c r="B45" s="62"/>
      <c r="C45" s="63"/>
      <c r="D45" s="54" t="s">
        <v>21</v>
      </c>
      <c r="E45" s="54">
        <v>0</v>
      </c>
      <c r="F45" s="54">
        <v>7.7</v>
      </c>
      <c r="G45" s="54">
        <v>2500</v>
      </c>
      <c r="I45" s="29">
        <f t="shared" si="0"/>
        <v>0</v>
      </c>
      <c r="J45" s="29">
        <f t="shared" si="1"/>
        <v>7.6999999999999999E-2</v>
      </c>
      <c r="L45" s="32">
        <f t="shared" si="5"/>
        <v>2997.2298901712556</v>
      </c>
      <c r="M45" s="32">
        <f t="shared" si="5"/>
        <v>37.387746930755867</v>
      </c>
      <c r="N45" s="35">
        <f t="shared" si="3"/>
        <v>2998</v>
      </c>
      <c r="O45" s="33">
        <f t="shared" si="4"/>
        <v>38</v>
      </c>
      <c r="P45" s="35"/>
      <c r="R45" s="32"/>
      <c r="S45" s="32"/>
    </row>
    <row r="46" spans="2:19" x14ac:dyDescent="0.35">
      <c r="B46" s="62"/>
      <c r="C46" s="61" t="s">
        <v>28</v>
      </c>
      <c r="D46" s="53" t="s">
        <v>18</v>
      </c>
      <c r="E46" s="53">
        <v>3.1</v>
      </c>
      <c r="F46" s="53">
        <v>65.099999999999994</v>
      </c>
      <c r="G46" s="53">
        <v>1655</v>
      </c>
      <c r="I46" s="29">
        <f t="shared" si="0"/>
        <v>3.1E-2</v>
      </c>
      <c r="J46" s="29">
        <f t="shared" si="1"/>
        <v>0.65099999999999991</v>
      </c>
      <c r="L46" s="30">
        <f t="shared" si="5"/>
        <v>95.130797479196247</v>
      </c>
      <c r="M46" s="31">
        <f t="shared" si="5"/>
        <v>2.8458056777094973</v>
      </c>
      <c r="N46" s="35">
        <f t="shared" si="3"/>
        <v>96</v>
      </c>
      <c r="O46" s="33">
        <f t="shared" si="4"/>
        <v>3</v>
      </c>
      <c r="P46" s="33"/>
    </row>
    <row r="47" spans="2:19" x14ac:dyDescent="0.35">
      <c r="B47" s="62"/>
      <c r="C47" s="62"/>
      <c r="D47" s="53" t="s">
        <v>19</v>
      </c>
      <c r="E47" s="53">
        <v>0</v>
      </c>
      <c r="F47" s="53">
        <v>2.2000000000000002</v>
      </c>
      <c r="G47" s="53">
        <v>724</v>
      </c>
      <c r="I47" s="29">
        <f t="shared" si="0"/>
        <v>0</v>
      </c>
      <c r="J47" s="29">
        <f t="shared" si="1"/>
        <v>2.2000000000000002E-2</v>
      </c>
      <c r="L47" s="32">
        <f t="shared" si="5"/>
        <v>2997.2298901712556</v>
      </c>
      <c r="M47" s="32">
        <f t="shared" si="5"/>
        <v>134.66622921621263</v>
      </c>
      <c r="N47" s="35">
        <f t="shared" si="3"/>
        <v>2998</v>
      </c>
      <c r="O47" s="33">
        <f t="shared" si="4"/>
        <v>135</v>
      </c>
      <c r="P47" s="35"/>
      <c r="R47" s="32"/>
      <c r="S47" s="32"/>
    </row>
    <row r="48" spans="2:19" x14ac:dyDescent="0.35">
      <c r="B48" s="62"/>
      <c r="C48" s="62"/>
      <c r="D48" s="53" t="s">
        <v>20</v>
      </c>
      <c r="E48" s="53">
        <v>0</v>
      </c>
      <c r="F48" s="53">
        <v>99.2</v>
      </c>
      <c r="G48" s="53">
        <v>40583</v>
      </c>
      <c r="I48" s="29">
        <f t="shared" si="0"/>
        <v>0</v>
      </c>
      <c r="J48" s="29">
        <f t="shared" si="1"/>
        <v>0.99199999999999999</v>
      </c>
      <c r="L48" s="32">
        <f t="shared" si="5"/>
        <v>2997.2298901712556</v>
      </c>
      <c r="M48" s="32">
        <f t="shared" si="5"/>
        <v>0.62045103871559526</v>
      </c>
      <c r="N48" s="35">
        <f t="shared" si="3"/>
        <v>2998</v>
      </c>
      <c r="O48" s="33">
        <f t="shared" si="4"/>
        <v>1</v>
      </c>
      <c r="P48" s="35"/>
      <c r="R48" s="32"/>
      <c r="S48" s="32"/>
    </row>
    <row r="49" spans="2:19" x14ac:dyDescent="0.35">
      <c r="B49" s="62"/>
      <c r="C49" s="63"/>
      <c r="D49" s="54" t="s">
        <v>21</v>
      </c>
      <c r="E49" s="54">
        <v>0</v>
      </c>
      <c r="F49" s="54">
        <v>0.4</v>
      </c>
      <c r="G49" s="54">
        <v>2500</v>
      </c>
      <c r="I49" s="29">
        <f t="shared" si="0"/>
        <v>0</v>
      </c>
      <c r="J49" s="29">
        <f t="shared" si="1"/>
        <v>4.0000000000000001E-3</v>
      </c>
      <c r="L49" s="32">
        <f t="shared" si="5"/>
        <v>2997.2298901712556</v>
      </c>
      <c r="M49" s="32">
        <f t="shared" si="5"/>
        <v>747.43420167206659</v>
      </c>
      <c r="N49" s="35">
        <f t="shared" si="3"/>
        <v>2998</v>
      </c>
      <c r="O49" s="33">
        <f t="shared" si="4"/>
        <v>748</v>
      </c>
      <c r="P49" s="35"/>
      <c r="R49" s="32"/>
      <c r="S49" s="32"/>
    </row>
    <row r="50" spans="2:19" x14ac:dyDescent="0.35">
      <c r="B50" s="62"/>
      <c r="C50" s="61" t="s">
        <v>29</v>
      </c>
      <c r="D50" s="53" t="s">
        <v>18</v>
      </c>
      <c r="E50" s="53">
        <v>6.3</v>
      </c>
      <c r="F50" s="53">
        <v>92.2</v>
      </c>
      <c r="G50" s="53">
        <v>2016</v>
      </c>
      <c r="I50" s="29">
        <f t="shared" si="0"/>
        <v>6.3E-2</v>
      </c>
      <c r="J50" s="29">
        <f t="shared" si="1"/>
        <v>0.92200000000000004</v>
      </c>
      <c r="L50" s="30">
        <f t="shared" si="5"/>
        <v>46.037196082250894</v>
      </c>
      <c r="M50" s="31">
        <f t="shared" si="5"/>
        <v>1.174315062299951</v>
      </c>
      <c r="N50" s="35">
        <f t="shared" si="3"/>
        <v>47</v>
      </c>
      <c r="O50" s="33">
        <f t="shared" si="4"/>
        <v>2</v>
      </c>
      <c r="P50" s="33"/>
    </row>
    <row r="51" spans="2:19" x14ac:dyDescent="0.35">
      <c r="B51" s="62"/>
      <c r="C51" s="62"/>
      <c r="D51" s="53" t="s">
        <v>19</v>
      </c>
      <c r="E51" s="53">
        <v>0</v>
      </c>
      <c r="F51" s="53">
        <v>8.1</v>
      </c>
      <c r="G51" s="53">
        <v>589</v>
      </c>
      <c r="I51" s="29">
        <f t="shared" si="0"/>
        <v>0</v>
      </c>
      <c r="J51" s="29">
        <f t="shared" si="1"/>
        <v>8.1000000000000003E-2</v>
      </c>
      <c r="L51" s="32">
        <f t="shared" si="5"/>
        <v>2997.2298901712556</v>
      </c>
      <c r="M51" s="32">
        <f t="shared" si="5"/>
        <v>35.465398178439152</v>
      </c>
      <c r="N51" s="35">
        <f t="shared" si="3"/>
        <v>2998</v>
      </c>
      <c r="O51" s="33">
        <f t="shared" si="4"/>
        <v>36</v>
      </c>
      <c r="P51" s="35"/>
      <c r="R51" s="32"/>
      <c r="S51" s="32"/>
    </row>
    <row r="52" spans="2:19" x14ac:dyDescent="0.35">
      <c r="B52" s="62"/>
      <c r="C52" s="62"/>
      <c r="D52" s="53" t="s">
        <v>20</v>
      </c>
      <c r="E52" s="53">
        <v>12.8</v>
      </c>
      <c r="F52" s="53">
        <v>99.7</v>
      </c>
      <c r="G52" s="53">
        <v>28770</v>
      </c>
      <c r="I52" s="29">
        <f t="shared" si="0"/>
        <v>0.128</v>
      </c>
      <c r="J52" s="29">
        <f t="shared" si="1"/>
        <v>0.997</v>
      </c>
      <c r="L52" s="32">
        <f t="shared" si="5"/>
        <v>21.872110183621185</v>
      </c>
      <c r="M52" s="32">
        <f t="shared" si="5"/>
        <v>0.51569263806192667</v>
      </c>
      <c r="N52" s="35">
        <f t="shared" si="3"/>
        <v>22</v>
      </c>
      <c r="O52" s="33">
        <f t="shared" si="4"/>
        <v>1</v>
      </c>
      <c r="P52" s="35"/>
      <c r="R52" s="32"/>
      <c r="S52" s="32"/>
    </row>
    <row r="53" spans="2:19" x14ac:dyDescent="0.35">
      <c r="B53" s="63"/>
      <c r="C53" s="63"/>
      <c r="D53" s="54" t="s">
        <v>21</v>
      </c>
      <c r="E53" s="54">
        <v>0</v>
      </c>
      <c r="F53" s="54">
        <v>17.100000000000001</v>
      </c>
      <c r="G53" s="54">
        <v>2500</v>
      </c>
      <c r="I53" s="29">
        <f t="shared" si="0"/>
        <v>0</v>
      </c>
      <c r="J53" s="29">
        <f t="shared" si="1"/>
        <v>0.17100000000000001</v>
      </c>
      <c r="L53" s="32">
        <f t="shared" si="5"/>
        <v>2997.2298901712556</v>
      </c>
      <c r="M53" s="32">
        <f t="shared" si="5"/>
        <v>15.97424638171019</v>
      </c>
      <c r="N53" s="35">
        <f t="shared" si="3"/>
        <v>2998</v>
      </c>
      <c r="O53" s="33">
        <f t="shared" si="4"/>
        <v>16</v>
      </c>
      <c r="P53" s="35"/>
      <c r="R53" s="32"/>
      <c r="S53" s="32"/>
    </row>
    <row r="54" spans="2:19" x14ac:dyDescent="0.35">
      <c r="C54" s="41"/>
    </row>
    <row r="55" spans="2:19" x14ac:dyDescent="0.35">
      <c r="C55" s="41"/>
    </row>
    <row r="56" spans="2:19" x14ac:dyDescent="0.35">
      <c r="C56" s="41"/>
    </row>
    <row r="57" spans="2:19" x14ac:dyDescent="0.35">
      <c r="C57" s="41"/>
    </row>
    <row r="59" spans="2:19" x14ac:dyDescent="0.35">
      <c r="R59" s="42"/>
    </row>
    <row r="61" spans="2:19" x14ac:dyDescent="0.35">
      <c r="R61" s="32"/>
      <c r="S61" s="32"/>
    </row>
    <row r="62" spans="2:19" x14ac:dyDescent="0.35">
      <c r="R62" s="32"/>
    </row>
    <row r="63" spans="2:19" x14ac:dyDescent="0.35">
      <c r="R63" s="32"/>
    </row>
    <row r="64" spans="2:19" x14ac:dyDescent="0.35">
      <c r="R64" s="32"/>
    </row>
    <row r="65" spans="18:20" x14ac:dyDescent="0.35">
      <c r="R65" s="32"/>
    </row>
    <row r="66" spans="18:20" x14ac:dyDescent="0.35">
      <c r="R66" s="32"/>
    </row>
    <row r="67" spans="18:20" x14ac:dyDescent="0.35">
      <c r="R67" s="32"/>
    </row>
    <row r="68" spans="18:20" x14ac:dyDescent="0.35">
      <c r="R68" s="32"/>
    </row>
    <row r="69" spans="18:20" x14ac:dyDescent="0.35">
      <c r="R69" s="32"/>
    </row>
    <row r="70" spans="18:20" x14ac:dyDescent="0.35">
      <c r="R70" s="32"/>
    </row>
    <row r="71" spans="18:20" x14ac:dyDescent="0.35">
      <c r="R71" s="32"/>
    </row>
    <row r="72" spans="18:20" x14ac:dyDescent="0.35">
      <c r="R72" s="32"/>
    </row>
    <row r="73" spans="18:20" x14ac:dyDescent="0.35">
      <c r="S73" s="32"/>
      <c r="T73" s="32"/>
    </row>
    <row r="74" spans="18:20" x14ac:dyDescent="0.35">
      <c r="S74" s="32"/>
    </row>
    <row r="75" spans="18:20" x14ac:dyDescent="0.35">
      <c r="S75" s="32"/>
    </row>
    <row r="76" spans="18:20" x14ac:dyDescent="0.35">
      <c r="S76" s="32"/>
    </row>
    <row r="77" spans="18:20" x14ac:dyDescent="0.35">
      <c r="S77" s="32"/>
    </row>
    <row r="78" spans="18:20" x14ac:dyDescent="0.35">
      <c r="S78" s="32"/>
    </row>
    <row r="79" spans="18:20" x14ac:dyDescent="0.35">
      <c r="S79" s="32"/>
    </row>
    <row r="80" spans="18:20" x14ac:dyDescent="0.35">
      <c r="S80" s="32"/>
    </row>
    <row r="81" spans="19:21" x14ac:dyDescent="0.35">
      <c r="S81" s="32"/>
    </row>
    <row r="82" spans="19:21" x14ac:dyDescent="0.35">
      <c r="S82" s="32"/>
    </row>
    <row r="83" spans="19:21" x14ac:dyDescent="0.35">
      <c r="S83" s="32"/>
    </row>
    <row r="84" spans="19:21" x14ac:dyDescent="0.35">
      <c r="S84" s="32"/>
    </row>
    <row r="85" spans="19:21" x14ac:dyDescent="0.35">
      <c r="T85" s="32"/>
      <c r="U85" s="32"/>
    </row>
    <row r="86" spans="19:21" x14ac:dyDescent="0.35">
      <c r="T86" s="32"/>
    </row>
    <row r="87" spans="19:21" x14ac:dyDescent="0.35">
      <c r="T87" s="32"/>
    </row>
    <row r="88" spans="19:21" x14ac:dyDescent="0.35">
      <c r="T88" s="32"/>
    </row>
    <row r="89" spans="19:21" x14ac:dyDescent="0.35">
      <c r="T89" s="32"/>
    </row>
    <row r="90" spans="19:21" x14ac:dyDescent="0.35">
      <c r="T90" s="32"/>
    </row>
    <row r="91" spans="19:21" x14ac:dyDescent="0.35">
      <c r="T91" s="32"/>
    </row>
    <row r="92" spans="19:21" x14ac:dyDescent="0.35">
      <c r="T92" s="32"/>
    </row>
    <row r="93" spans="19:21" x14ac:dyDescent="0.35">
      <c r="T93" s="32"/>
    </row>
    <row r="94" spans="19:21" x14ac:dyDescent="0.35">
      <c r="T94" s="32"/>
    </row>
    <row r="95" spans="19:21" x14ac:dyDescent="0.35">
      <c r="T95" s="32"/>
    </row>
    <row r="96" spans="19:21" x14ac:dyDescent="0.35">
      <c r="T96" s="32"/>
    </row>
    <row r="106" spans="18:18" x14ac:dyDescent="0.35">
      <c r="R106" s="32"/>
    </row>
    <row r="107" spans="18:18" x14ac:dyDescent="0.35">
      <c r="R107" s="32"/>
    </row>
    <row r="108" spans="18:18" x14ac:dyDescent="0.35">
      <c r="R108" s="32"/>
    </row>
    <row r="109" spans="18:18" x14ac:dyDescent="0.35">
      <c r="R109" s="32"/>
    </row>
    <row r="110" spans="18:18" x14ac:dyDescent="0.35">
      <c r="R110" s="32"/>
    </row>
    <row r="111" spans="18:18" x14ac:dyDescent="0.35">
      <c r="R111" s="32"/>
    </row>
    <row r="112" spans="18:18" x14ac:dyDescent="0.35">
      <c r="R112" s="32"/>
    </row>
    <row r="113" spans="18:19" x14ac:dyDescent="0.35">
      <c r="R113" s="32"/>
    </row>
    <row r="114" spans="18:19" x14ac:dyDescent="0.35">
      <c r="R114" s="32"/>
    </row>
    <row r="115" spans="18:19" x14ac:dyDescent="0.35">
      <c r="R115" s="32"/>
    </row>
    <row r="116" spans="18:19" x14ac:dyDescent="0.35">
      <c r="R116" s="32"/>
    </row>
    <row r="117" spans="18:19" x14ac:dyDescent="0.35">
      <c r="R117" s="32"/>
    </row>
    <row r="118" spans="18:19" x14ac:dyDescent="0.35">
      <c r="S118" s="32"/>
    </row>
    <row r="119" spans="18:19" x14ac:dyDescent="0.35">
      <c r="S119" s="32"/>
    </row>
    <row r="120" spans="18:19" x14ac:dyDescent="0.35">
      <c r="S120" s="32"/>
    </row>
    <row r="121" spans="18:19" x14ac:dyDescent="0.35">
      <c r="S121" s="32"/>
    </row>
    <row r="122" spans="18:19" x14ac:dyDescent="0.35">
      <c r="S122" s="32"/>
    </row>
    <row r="123" spans="18:19" x14ac:dyDescent="0.35">
      <c r="S123" s="32"/>
    </row>
    <row r="124" spans="18:19" x14ac:dyDescent="0.35">
      <c r="S124" s="32"/>
    </row>
    <row r="125" spans="18:19" x14ac:dyDescent="0.35">
      <c r="S125" s="32"/>
    </row>
    <row r="126" spans="18:19" x14ac:dyDescent="0.35">
      <c r="S126" s="32"/>
    </row>
    <row r="127" spans="18:19" x14ac:dyDescent="0.35">
      <c r="S127" s="32"/>
    </row>
    <row r="128" spans="18:19" x14ac:dyDescent="0.35">
      <c r="S128" s="32"/>
    </row>
    <row r="129" spans="19:20" x14ac:dyDescent="0.35">
      <c r="S129" s="32"/>
    </row>
    <row r="130" spans="19:20" x14ac:dyDescent="0.35">
      <c r="T130" s="32"/>
    </row>
    <row r="131" spans="19:20" x14ac:dyDescent="0.35">
      <c r="T131" s="32"/>
    </row>
    <row r="132" spans="19:20" x14ac:dyDescent="0.35">
      <c r="T132" s="32"/>
    </row>
    <row r="133" spans="19:20" x14ac:dyDescent="0.35">
      <c r="T133" s="32"/>
    </row>
    <row r="134" spans="19:20" x14ac:dyDescent="0.35">
      <c r="T134" s="32"/>
    </row>
    <row r="135" spans="19:20" x14ac:dyDescent="0.35">
      <c r="T135" s="32"/>
    </row>
    <row r="136" spans="19:20" x14ac:dyDescent="0.35">
      <c r="T136" s="32"/>
    </row>
    <row r="137" spans="19:20" x14ac:dyDescent="0.35">
      <c r="T137" s="32"/>
    </row>
    <row r="138" spans="19:20" x14ac:dyDescent="0.35">
      <c r="T138" s="32"/>
    </row>
    <row r="139" spans="19:20" x14ac:dyDescent="0.35">
      <c r="T139" s="32"/>
    </row>
    <row r="140" spans="19:20" x14ac:dyDescent="0.35">
      <c r="T140" s="32"/>
    </row>
    <row r="141" spans="19:20" x14ac:dyDescent="0.35">
      <c r="T141" s="32"/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R6:S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AS88"/>
  <sheetViews>
    <sheetView zoomScale="85" zoomScaleNormal="85" workbookViewId="0">
      <selection activeCell="B1" sqref="B1:G3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7" width="11.1796875" style="22" customWidth="1"/>
    <col min="8" max="8" width="7.7265625" style="22" bestFit="1" customWidth="1"/>
    <col min="9" max="9" width="9.1796875" style="22"/>
    <col min="10" max="10" width="15" style="22" bestFit="1" customWidth="1"/>
    <col min="11" max="11" width="15" style="22" customWidth="1"/>
    <col min="12" max="12" width="9.81640625" style="22" customWidth="1"/>
    <col min="13" max="13" width="9.1796875" style="22" customWidth="1"/>
    <col min="14" max="14" width="10.81640625" style="22" customWidth="1"/>
    <col min="15" max="15" width="12.26953125" style="22" customWidth="1"/>
    <col min="16" max="16" width="9.453125" style="22" customWidth="1"/>
    <col min="17" max="17" width="6" style="22" customWidth="1"/>
    <col min="18" max="18" width="9.81640625" style="22" customWidth="1"/>
    <col min="19" max="19" width="9.453125" style="22" customWidth="1"/>
    <col min="20" max="20" width="6.1796875" style="22" customWidth="1"/>
    <col min="21" max="21" width="17.26953125" style="22" bestFit="1" customWidth="1"/>
    <col min="22" max="22" width="17" style="22" bestFit="1" customWidth="1"/>
    <col min="23" max="23" width="4.81640625" style="22" customWidth="1"/>
    <col min="24" max="25" width="9.1796875" style="22" customWidth="1"/>
    <col min="26" max="26" width="9.7265625" style="22" bestFit="1" customWidth="1"/>
    <col min="27" max="28" width="9.1796875" style="22" customWidth="1"/>
    <col min="29" max="29" width="10.7265625" style="22" bestFit="1" customWidth="1"/>
    <col min="30" max="30" width="13.1796875" style="22" customWidth="1"/>
    <col min="31" max="31" width="11.54296875" style="22" customWidth="1"/>
    <col min="32" max="32" width="10.453125" style="22" customWidth="1"/>
    <col min="33" max="33" width="9.54296875" style="22" customWidth="1"/>
    <col min="34" max="34" width="10" style="22" customWidth="1"/>
    <col min="35" max="35" width="8.81640625" style="22" customWidth="1"/>
    <col min="36" max="45" width="9.1796875" style="22" customWidth="1"/>
    <col min="46" max="16384" width="9.1796875" style="22"/>
  </cols>
  <sheetData>
    <row r="1" spans="2:45" x14ac:dyDescent="0.35">
      <c r="B1" s="64" t="s">
        <v>92</v>
      </c>
      <c r="C1" s="65"/>
      <c r="D1" s="65"/>
      <c r="E1" s="65"/>
      <c r="F1" s="65"/>
      <c r="G1" s="65"/>
      <c r="I1" s="22" t="s">
        <v>37</v>
      </c>
      <c r="J1" s="23">
        <f>O1</f>
        <v>9.9990000999900015E-5</v>
      </c>
      <c r="K1" s="23">
        <f>O2</f>
        <v>9.99000999000999E-4</v>
      </c>
      <c r="L1" s="22" t="s">
        <v>60</v>
      </c>
      <c r="M1" s="22">
        <v>10000</v>
      </c>
      <c r="N1" s="50" t="s">
        <v>82</v>
      </c>
      <c r="O1" s="22">
        <f>1/(M1+1)</f>
        <v>9.9990000999900015E-5</v>
      </c>
    </row>
    <row r="2" spans="2:45" x14ac:dyDescent="0.35">
      <c r="B2" s="65"/>
      <c r="C2" s="65"/>
      <c r="D2" s="65"/>
      <c r="E2" s="65"/>
      <c r="F2" s="65"/>
      <c r="G2" s="65"/>
      <c r="I2" s="22" t="s">
        <v>36</v>
      </c>
      <c r="J2" s="22">
        <f>1-O1</f>
        <v>0.99990000999900008</v>
      </c>
      <c r="K2" s="22">
        <f>1-O2</f>
        <v>0.99900099900099903</v>
      </c>
      <c r="L2" s="22" t="s">
        <v>61</v>
      </c>
      <c r="M2" s="22">
        <v>1000</v>
      </c>
      <c r="N2" s="50" t="s">
        <v>82</v>
      </c>
      <c r="O2" s="22">
        <f>1/(M2+1)</f>
        <v>9.99000999000999E-4</v>
      </c>
    </row>
    <row r="3" spans="2:45" x14ac:dyDescent="0.35">
      <c r="B3" s="65"/>
      <c r="C3" s="65"/>
      <c r="D3" s="65"/>
      <c r="E3" s="65"/>
      <c r="F3" s="65"/>
      <c r="G3" s="65"/>
      <c r="R3" s="50" t="s">
        <v>89</v>
      </c>
    </row>
    <row r="4" spans="2:45" x14ac:dyDescent="0.35">
      <c r="I4" s="24" t="s">
        <v>34</v>
      </c>
      <c r="J4" s="24">
        <v>0.95</v>
      </c>
      <c r="R4" s="22" t="s">
        <v>49</v>
      </c>
    </row>
    <row r="5" spans="2:45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I5" s="22" t="s">
        <v>50</v>
      </c>
      <c r="J5" s="22" t="s">
        <v>51</v>
      </c>
      <c r="L5" s="50" t="s">
        <v>87</v>
      </c>
      <c r="M5" s="50" t="s">
        <v>88</v>
      </c>
      <c r="O5" s="50" t="s">
        <v>85</v>
      </c>
      <c r="P5" s="50" t="s">
        <v>86</v>
      </c>
      <c r="R5" s="22" t="s">
        <v>42</v>
      </c>
      <c r="S5" s="22" t="s">
        <v>43</v>
      </c>
      <c r="U5" s="50" t="s">
        <v>90</v>
      </c>
      <c r="V5" s="50" t="s">
        <v>91</v>
      </c>
    </row>
    <row r="6" spans="2:45" x14ac:dyDescent="0.35">
      <c r="B6" s="61" t="s">
        <v>33</v>
      </c>
      <c r="C6" s="61" t="s">
        <v>27</v>
      </c>
      <c r="D6" s="26" t="s">
        <v>18</v>
      </c>
      <c r="E6" s="26">
        <v>43.03</v>
      </c>
      <c r="F6" s="26">
        <v>100</v>
      </c>
      <c r="G6" s="26">
        <v>721</v>
      </c>
      <c r="I6" s="29">
        <f t="shared" ref="I6:I53" si="0">E6/100</f>
        <v>0.43030000000000002</v>
      </c>
      <c r="J6" s="29">
        <f t="shared" ref="J6:J53" si="1">F6/100</f>
        <v>1</v>
      </c>
      <c r="L6" s="55">
        <v>6</v>
      </c>
      <c r="M6" s="56">
        <v>1</v>
      </c>
      <c r="N6" s="32"/>
      <c r="O6" s="33">
        <f>L6*$G6</f>
        <v>4326</v>
      </c>
      <c r="P6" s="33">
        <f>M6*$G6</f>
        <v>721</v>
      </c>
      <c r="R6" s="22" t="s">
        <v>44</v>
      </c>
      <c r="S6" s="22" t="s">
        <v>44</v>
      </c>
      <c r="X6" s="34"/>
      <c r="Y6" s="34"/>
      <c r="AE6" s="35"/>
      <c r="AF6" s="35"/>
      <c r="AK6" s="32"/>
      <c r="AL6" s="32"/>
      <c r="AM6" s="32"/>
      <c r="AN6" s="32"/>
      <c r="AP6" s="32"/>
      <c r="AQ6" s="32"/>
      <c r="AR6" s="32"/>
      <c r="AS6" s="32"/>
    </row>
    <row r="7" spans="2:45" x14ac:dyDescent="0.35">
      <c r="B7" s="62"/>
      <c r="C7" s="62"/>
      <c r="D7" s="26" t="s">
        <v>19</v>
      </c>
      <c r="E7" s="26">
        <v>3.14</v>
      </c>
      <c r="F7" s="26">
        <v>71.900000000000006</v>
      </c>
      <c r="G7" s="26">
        <v>150</v>
      </c>
      <c r="I7" s="29">
        <f t="shared" si="0"/>
        <v>3.1400000000000004E-2</v>
      </c>
      <c r="J7" s="29">
        <f t="shared" si="1"/>
        <v>0.71900000000000008</v>
      </c>
      <c r="L7" s="35">
        <v>94</v>
      </c>
      <c r="M7" s="35">
        <v>3</v>
      </c>
      <c r="N7" s="32"/>
      <c r="O7" s="35">
        <f t="shared" ref="O7:P7" si="2">L7*$G7</f>
        <v>14100</v>
      </c>
      <c r="P7" s="35">
        <f t="shared" si="2"/>
        <v>450</v>
      </c>
      <c r="R7" s="32">
        <f>O7/O6</f>
        <v>3.2593619972260748</v>
      </c>
      <c r="S7" s="32">
        <f>P7/P6</f>
        <v>0.62413314840499301</v>
      </c>
      <c r="X7" s="34"/>
      <c r="Y7" s="34"/>
      <c r="AE7" s="35"/>
      <c r="AF7" s="35"/>
      <c r="AH7" s="32"/>
      <c r="AI7" s="32"/>
      <c r="AK7" s="32"/>
      <c r="AL7" s="32"/>
      <c r="AM7" s="32"/>
      <c r="AN7" s="32"/>
      <c r="AP7" s="32"/>
      <c r="AQ7" s="32"/>
      <c r="AR7" s="32"/>
      <c r="AS7" s="32"/>
    </row>
    <row r="8" spans="2:45" x14ac:dyDescent="0.35">
      <c r="B8" s="62"/>
      <c r="C8" s="62"/>
      <c r="D8" s="48" t="s">
        <v>20</v>
      </c>
      <c r="E8" s="48">
        <v>0.03</v>
      </c>
      <c r="F8" s="48">
        <v>100</v>
      </c>
      <c r="G8" s="48">
        <v>2288</v>
      </c>
      <c r="I8" s="29">
        <f t="shared" si="0"/>
        <v>2.9999999999999997E-4</v>
      </c>
      <c r="J8" s="36">
        <f t="shared" si="1"/>
        <v>1</v>
      </c>
      <c r="L8" s="35">
        <v>9985</v>
      </c>
      <c r="M8" s="35">
        <v>1</v>
      </c>
      <c r="N8" s="32"/>
      <c r="O8" s="35">
        <f>L8*$G8</f>
        <v>22845680</v>
      </c>
      <c r="P8" s="35">
        <f>M8*$G8</f>
        <v>2288</v>
      </c>
      <c r="R8" s="32">
        <f>O8/O6</f>
        <v>5281.017105871475</v>
      </c>
      <c r="S8" s="32">
        <f>P8/P6</f>
        <v>3.1733703190013869</v>
      </c>
      <c r="U8" s="57">
        <f>O8/O7</f>
        <v>1620.2609929078014</v>
      </c>
      <c r="V8" s="57">
        <f>P8/P7</f>
        <v>5.0844444444444443</v>
      </c>
      <c r="X8" s="34"/>
      <c r="Y8" s="34"/>
      <c r="AE8" s="35"/>
      <c r="AF8" s="35"/>
      <c r="AH8" s="32"/>
      <c r="AI8" s="32"/>
      <c r="AK8" s="32"/>
      <c r="AL8" s="32"/>
      <c r="AM8" s="32"/>
      <c r="AN8" s="32"/>
      <c r="AP8" s="32"/>
      <c r="AQ8" s="32"/>
      <c r="AR8" s="32"/>
      <c r="AS8" s="32"/>
    </row>
    <row r="9" spans="2:45" x14ac:dyDescent="0.35">
      <c r="B9" s="62"/>
      <c r="C9" s="63"/>
      <c r="D9" s="37" t="s">
        <v>21</v>
      </c>
      <c r="E9" s="37">
        <v>7.1</v>
      </c>
      <c r="F9" s="37">
        <v>71.86</v>
      </c>
      <c r="G9" s="37">
        <v>800</v>
      </c>
      <c r="I9" s="29">
        <f t="shared" si="0"/>
        <v>7.0999999999999994E-2</v>
      </c>
      <c r="J9" s="36">
        <f t="shared" si="1"/>
        <v>0.71860000000000002</v>
      </c>
      <c r="L9" s="35">
        <v>41</v>
      </c>
      <c r="M9" s="35">
        <v>3</v>
      </c>
      <c r="N9" s="32"/>
      <c r="O9" s="35">
        <f>L9*$G9</f>
        <v>32800</v>
      </c>
      <c r="P9" s="35">
        <f>M9*$G9</f>
        <v>2400</v>
      </c>
      <c r="R9" s="32">
        <f>O9/O6</f>
        <v>7.5820619509939897</v>
      </c>
      <c r="S9" s="32">
        <f>P9/P6</f>
        <v>3.3287101248266295</v>
      </c>
      <c r="U9" s="57"/>
      <c r="V9" s="57"/>
      <c r="X9" s="34"/>
      <c r="Y9" s="34"/>
      <c r="AE9" s="35"/>
      <c r="AF9" s="35"/>
      <c r="AH9" s="32"/>
      <c r="AI9" s="32"/>
      <c r="AK9" s="32"/>
      <c r="AL9" s="32"/>
      <c r="AM9" s="32"/>
      <c r="AN9" s="32"/>
      <c r="AP9" s="32"/>
      <c r="AQ9" s="32"/>
      <c r="AR9" s="32"/>
      <c r="AS9" s="32"/>
    </row>
    <row r="10" spans="2:45" x14ac:dyDescent="0.35">
      <c r="B10" s="62"/>
      <c r="C10" s="61" t="s">
        <v>28</v>
      </c>
      <c r="D10" s="26" t="s">
        <v>18</v>
      </c>
      <c r="E10" s="26">
        <v>99.99</v>
      </c>
      <c r="F10" s="26">
        <v>100</v>
      </c>
      <c r="G10" s="26">
        <v>326</v>
      </c>
      <c r="I10" s="29">
        <f t="shared" si="0"/>
        <v>0.9998999999999999</v>
      </c>
      <c r="J10" s="36">
        <f t="shared" si="1"/>
        <v>1</v>
      </c>
      <c r="L10" s="55">
        <v>1</v>
      </c>
      <c r="M10" s="56">
        <v>1</v>
      </c>
      <c r="N10" s="32"/>
      <c r="O10" s="33">
        <f t="shared" ref="O10:P25" si="3">L10*$G10</f>
        <v>326</v>
      </c>
      <c r="P10" s="33">
        <f t="shared" si="3"/>
        <v>326</v>
      </c>
      <c r="R10" s="22" t="s">
        <v>44</v>
      </c>
      <c r="S10" s="22" t="s">
        <v>44</v>
      </c>
      <c r="U10" s="57"/>
      <c r="V10" s="57"/>
      <c r="X10" s="34"/>
      <c r="Y10" s="34"/>
      <c r="AE10" s="35"/>
      <c r="AF10" s="35"/>
      <c r="AK10" s="32"/>
      <c r="AL10" s="32"/>
      <c r="AM10" s="32"/>
      <c r="AN10" s="32"/>
      <c r="AP10" s="32"/>
      <c r="AQ10" s="32"/>
      <c r="AR10" s="32"/>
      <c r="AS10" s="32"/>
    </row>
    <row r="11" spans="2:45" x14ac:dyDescent="0.35">
      <c r="B11" s="62"/>
      <c r="C11" s="62"/>
      <c r="D11" s="26" t="s">
        <v>19</v>
      </c>
      <c r="E11" s="26">
        <v>79.78</v>
      </c>
      <c r="F11" s="26">
        <v>99.35</v>
      </c>
      <c r="G11" s="26">
        <v>184</v>
      </c>
      <c r="I11" s="36">
        <f t="shared" si="0"/>
        <v>0.79780000000000006</v>
      </c>
      <c r="J11" s="36">
        <f t="shared" si="1"/>
        <v>0.99349999999999994</v>
      </c>
      <c r="L11" s="35">
        <v>2</v>
      </c>
      <c r="M11" s="35">
        <v>1</v>
      </c>
      <c r="N11" s="32"/>
      <c r="O11" s="35">
        <f t="shared" si="3"/>
        <v>368</v>
      </c>
      <c r="P11" s="35">
        <f t="shared" si="3"/>
        <v>184</v>
      </c>
      <c r="R11" s="32">
        <f>O11/O10</f>
        <v>1.1288343558282208</v>
      </c>
      <c r="S11" s="32">
        <f>P11/P10</f>
        <v>0.56441717791411039</v>
      </c>
      <c r="U11" s="57"/>
      <c r="V11" s="57"/>
      <c r="X11" s="34"/>
      <c r="Y11" s="34"/>
      <c r="AE11" s="35"/>
      <c r="AF11" s="35"/>
      <c r="AH11" s="32"/>
      <c r="AI11" s="32"/>
      <c r="AK11" s="32"/>
      <c r="AL11" s="32"/>
      <c r="AM11" s="32"/>
      <c r="AN11" s="32"/>
      <c r="AP11" s="32"/>
      <c r="AQ11" s="32"/>
      <c r="AR11" s="32"/>
      <c r="AS11" s="32"/>
    </row>
    <row r="12" spans="2:45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3396</v>
      </c>
      <c r="I12" s="36">
        <f t="shared" si="0"/>
        <v>1</v>
      </c>
      <c r="J12" s="36">
        <f t="shared" si="1"/>
        <v>1</v>
      </c>
      <c r="L12" s="35">
        <v>1</v>
      </c>
      <c r="M12" s="35">
        <v>1</v>
      </c>
      <c r="N12" s="32"/>
      <c r="O12" s="35">
        <f t="shared" si="3"/>
        <v>3396</v>
      </c>
      <c r="P12" s="35">
        <f t="shared" si="3"/>
        <v>3396</v>
      </c>
      <c r="R12" s="32">
        <f>O12/O10</f>
        <v>10.417177914110429</v>
      </c>
      <c r="S12" s="32">
        <f>P12/P10</f>
        <v>10.417177914110429</v>
      </c>
      <c r="U12" s="57">
        <f t="shared" ref="U12:U52" si="4">O12/O11</f>
        <v>9.2282608695652169</v>
      </c>
      <c r="V12" s="57">
        <f t="shared" ref="V12:V52" si="5">P12/P11</f>
        <v>18.456521739130434</v>
      </c>
      <c r="X12" s="34"/>
      <c r="Y12" s="34"/>
      <c r="AE12" s="35"/>
      <c r="AF12" s="35"/>
      <c r="AH12" s="32"/>
      <c r="AI12" s="32"/>
      <c r="AK12" s="32"/>
      <c r="AL12" s="32"/>
      <c r="AM12" s="32"/>
      <c r="AN12" s="32"/>
      <c r="AP12" s="32"/>
      <c r="AQ12" s="32"/>
      <c r="AR12" s="32"/>
      <c r="AS12" s="32"/>
    </row>
    <row r="13" spans="2:45" x14ac:dyDescent="0.35">
      <c r="B13" s="62"/>
      <c r="C13" s="63"/>
      <c r="D13" s="37" t="s">
        <v>21</v>
      </c>
      <c r="E13" s="37">
        <v>25.49</v>
      </c>
      <c r="F13" s="37">
        <v>42.62</v>
      </c>
      <c r="G13" s="37">
        <v>800</v>
      </c>
      <c r="I13" s="36">
        <f t="shared" si="0"/>
        <v>0.25489999999999996</v>
      </c>
      <c r="J13" s="36">
        <f t="shared" si="1"/>
        <v>0.42619999999999997</v>
      </c>
      <c r="L13" s="35">
        <v>11</v>
      </c>
      <c r="M13" s="35">
        <v>6</v>
      </c>
      <c r="N13" s="32"/>
      <c r="O13" s="35">
        <f t="shared" si="3"/>
        <v>8800</v>
      </c>
      <c r="P13" s="35">
        <f t="shared" si="3"/>
        <v>4800</v>
      </c>
      <c r="R13" s="32">
        <f>O13/O10</f>
        <v>26.993865030674847</v>
      </c>
      <c r="S13" s="32">
        <f>P13/P10</f>
        <v>14.723926380368098</v>
      </c>
      <c r="U13" s="57"/>
      <c r="V13" s="57"/>
      <c r="X13" s="34"/>
      <c r="Y13" s="34"/>
      <c r="AE13" s="35"/>
      <c r="AF13" s="35"/>
      <c r="AH13" s="32"/>
      <c r="AI13" s="32"/>
      <c r="AK13" s="32"/>
      <c r="AL13" s="32"/>
      <c r="AM13" s="32"/>
      <c r="AN13" s="32"/>
      <c r="AP13" s="32"/>
      <c r="AQ13" s="32"/>
      <c r="AR13" s="32"/>
      <c r="AS13" s="32"/>
    </row>
    <row r="14" spans="2:45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I14" s="36">
        <f t="shared" si="0"/>
        <v>1</v>
      </c>
      <c r="J14" s="36">
        <f t="shared" si="1"/>
        <v>1</v>
      </c>
      <c r="L14" s="55">
        <v>1</v>
      </c>
      <c r="M14" s="56">
        <v>1</v>
      </c>
      <c r="N14" s="32"/>
      <c r="O14" s="33">
        <f t="shared" si="3"/>
        <v>336</v>
      </c>
      <c r="P14" s="33">
        <f t="shared" si="3"/>
        <v>336</v>
      </c>
      <c r="R14" s="22" t="s">
        <v>44</v>
      </c>
      <c r="S14" s="22" t="s">
        <v>44</v>
      </c>
      <c r="U14" s="57"/>
      <c r="V14" s="57"/>
      <c r="X14" s="34"/>
      <c r="Y14" s="34"/>
      <c r="AE14" s="35"/>
      <c r="AF14" s="35"/>
      <c r="AK14" s="32"/>
      <c r="AL14" s="32"/>
      <c r="AM14" s="32"/>
      <c r="AN14" s="32"/>
      <c r="AP14" s="32"/>
      <c r="AQ14" s="32"/>
      <c r="AR14" s="32"/>
      <c r="AS14" s="32"/>
    </row>
    <row r="15" spans="2:45" x14ac:dyDescent="0.35">
      <c r="B15" s="62"/>
      <c r="C15" s="62"/>
      <c r="D15" s="26" t="s">
        <v>19</v>
      </c>
      <c r="E15" s="26">
        <v>50.85</v>
      </c>
      <c r="F15" s="26">
        <v>53.18</v>
      </c>
      <c r="G15" s="26">
        <v>247</v>
      </c>
      <c r="I15" s="36">
        <f t="shared" si="0"/>
        <v>0.50850000000000006</v>
      </c>
      <c r="J15" s="36">
        <f t="shared" si="1"/>
        <v>0.53180000000000005</v>
      </c>
      <c r="L15" s="35">
        <v>5</v>
      </c>
      <c r="M15" s="35">
        <v>4</v>
      </c>
      <c r="N15" s="32"/>
      <c r="O15" s="35">
        <f t="shared" si="3"/>
        <v>1235</v>
      </c>
      <c r="P15" s="35">
        <f t="shared" si="3"/>
        <v>988</v>
      </c>
      <c r="R15" s="32">
        <f>O15/O14</f>
        <v>3.6755952380952381</v>
      </c>
      <c r="S15" s="32">
        <f>P15/P14</f>
        <v>2.9404761904761907</v>
      </c>
      <c r="U15" s="57"/>
      <c r="V15" s="57"/>
      <c r="X15" s="34"/>
      <c r="Y15" s="34"/>
      <c r="AE15" s="35"/>
      <c r="AF15" s="35"/>
      <c r="AH15" s="32"/>
      <c r="AI15" s="32"/>
      <c r="AK15" s="32"/>
      <c r="AL15" s="32"/>
      <c r="AM15" s="32"/>
      <c r="AN15" s="32"/>
      <c r="AP15" s="32"/>
      <c r="AQ15" s="32"/>
      <c r="AR15" s="32"/>
      <c r="AS15" s="32"/>
    </row>
    <row r="16" spans="2:45" x14ac:dyDescent="0.35">
      <c r="B16" s="62"/>
      <c r="C16" s="62"/>
      <c r="D16" s="48" t="s">
        <v>20</v>
      </c>
      <c r="E16" s="48">
        <v>99.99</v>
      </c>
      <c r="F16" s="48">
        <v>100</v>
      </c>
      <c r="G16" s="48">
        <v>3833</v>
      </c>
      <c r="I16" s="36">
        <f t="shared" si="0"/>
        <v>0.9998999999999999</v>
      </c>
      <c r="J16" s="36">
        <f t="shared" si="1"/>
        <v>1</v>
      </c>
      <c r="L16" s="35">
        <v>1</v>
      </c>
      <c r="M16" s="35">
        <v>1</v>
      </c>
      <c r="N16" s="32"/>
      <c r="O16" s="35">
        <f t="shared" si="3"/>
        <v>3833</v>
      </c>
      <c r="P16" s="35">
        <f t="shared" si="3"/>
        <v>3833</v>
      </c>
      <c r="R16" s="32">
        <f>O16/O14</f>
        <v>11.407738095238095</v>
      </c>
      <c r="S16" s="32">
        <f>P16/P14</f>
        <v>11.407738095238095</v>
      </c>
      <c r="U16" s="57">
        <f t="shared" si="4"/>
        <v>3.1036437246963562</v>
      </c>
      <c r="V16" s="57">
        <f t="shared" si="5"/>
        <v>3.8795546558704452</v>
      </c>
      <c r="X16" s="34"/>
      <c r="Y16" s="34"/>
      <c r="AE16" s="35"/>
      <c r="AF16" s="35"/>
      <c r="AH16" s="32"/>
      <c r="AI16" s="32"/>
      <c r="AK16" s="32"/>
      <c r="AL16" s="32"/>
      <c r="AM16" s="32"/>
      <c r="AN16" s="32"/>
      <c r="AP16" s="32"/>
      <c r="AQ16" s="32"/>
      <c r="AR16" s="32"/>
      <c r="AS16" s="32"/>
    </row>
    <row r="17" spans="2:45" x14ac:dyDescent="0.35">
      <c r="B17" s="62"/>
      <c r="C17" s="63"/>
      <c r="D17" s="37" t="s">
        <v>21</v>
      </c>
      <c r="E17" s="37">
        <v>18.72</v>
      </c>
      <c r="F17" s="37">
        <v>39.979999999999997</v>
      </c>
      <c r="G17" s="37">
        <v>800</v>
      </c>
      <c r="I17" s="36">
        <f t="shared" si="0"/>
        <v>0.18719999999999998</v>
      </c>
      <c r="J17" s="36">
        <f t="shared" si="1"/>
        <v>0.39979999999999999</v>
      </c>
      <c r="L17" s="35">
        <v>15</v>
      </c>
      <c r="M17" s="35">
        <v>6</v>
      </c>
      <c r="N17" s="32"/>
      <c r="O17" s="35">
        <f t="shared" si="3"/>
        <v>12000</v>
      </c>
      <c r="P17" s="35">
        <f t="shared" si="3"/>
        <v>4800</v>
      </c>
      <c r="R17" s="32">
        <f>O17/O14</f>
        <v>35.714285714285715</v>
      </c>
      <c r="S17" s="32">
        <f>P17/P14</f>
        <v>14.285714285714286</v>
      </c>
      <c r="U17" s="57"/>
      <c r="V17" s="57"/>
      <c r="X17" s="34"/>
      <c r="Y17" s="34"/>
      <c r="AE17" s="35"/>
      <c r="AF17" s="35"/>
      <c r="AH17" s="32"/>
      <c r="AI17" s="32"/>
      <c r="AK17" s="32"/>
      <c r="AL17" s="32"/>
      <c r="AM17" s="32"/>
      <c r="AN17" s="32"/>
      <c r="AP17" s="32"/>
      <c r="AQ17" s="32"/>
      <c r="AR17" s="32"/>
      <c r="AS17" s="32"/>
    </row>
    <row r="18" spans="2:45" x14ac:dyDescent="0.35">
      <c r="B18" s="61" t="s">
        <v>30</v>
      </c>
      <c r="C18" s="61" t="s">
        <v>27</v>
      </c>
      <c r="D18" s="26" t="s">
        <v>18</v>
      </c>
      <c r="E18" s="26">
        <v>73.430000000000007</v>
      </c>
      <c r="F18" s="26">
        <v>95.92</v>
      </c>
      <c r="G18" s="26">
        <v>598</v>
      </c>
      <c r="I18" s="36">
        <f t="shared" si="0"/>
        <v>0.73430000000000006</v>
      </c>
      <c r="J18" s="36">
        <f t="shared" si="1"/>
        <v>0.95920000000000005</v>
      </c>
      <c r="L18" s="55">
        <v>3</v>
      </c>
      <c r="M18" s="56">
        <v>1</v>
      </c>
      <c r="N18" s="32"/>
      <c r="O18" s="33">
        <f t="shared" si="3"/>
        <v>1794</v>
      </c>
      <c r="P18" s="33">
        <f t="shared" si="3"/>
        <v>598</v>
      </c>
      <c r="R18" s="22" t="s">
        <v>44</v>
      </c>
      <c r="S18" s="22" t="s">
        <v>44</v>
      </c>
      <c r="U18" s="57"/>
      <c r="V18" s="57"/>
      <c r="X18" s="34"/>
      <c r="Y18" s="34"/>
      <c r="AE18" s="35"/>
      <c r="AF18" s="35"/>
      <c r="AK18" s="32"/>
    </row>
    <row r="19" spans="2:45" x14ac:dyDescent="0.35">
      <c r="B19" s="62"/>
      <c r="C19" s="62"/>
      <c r="D19" s="26" t="s">
        <v>19</v>
      </c>
      <c r="E19" s="26">
        <v>1.22</v>
      </c>
      <c r="F19" s="51">
        <v>6.59</v>
      </c>
      <c r="G19" s="26">
        <v>476</v>
      </c>
      <c r="I19" s="36">
        <f t="shared" si="0"/>
        <v>1.2199999999999999E-2</v>
      </c>
      <c r="J19" s="36">
        <f t="shared" si="1"/>
        <v>6.59E-2</v>
      </c>
      <c r="L19" s="35">
        <v>245</v>
      </c>
      <c r="M19" s="35">
        <v>44</v>
      </c>
      <c r="N19" s="32"/>
      <c r="O19" s="35">
        <f t="shared" si="3"/>
        <v>116620</v>
      </c>
      <c r="P19" s="35">
        <f t="shared" si="3"/>
        <v>20944</v>
      </c>
      <c r="R19" s="32">
        <f>O19/O18</f>
        <v>65.005574136008917</v>
      </c>
      <c r="S19" s="32">
        <f>P19/P18</f>
        <v>35.023411371237458</v>
      </c>
      <c r="U19" s="57"/>
      <c r="V19" s="57"/>
      <c r="X19" s="34"/>
      <c r="Y19" s="34"/>
      <c r="AE19" s="35"/>
      <c r="AF19" s="35"/>
      <c r="AH19" s="32"/>
      <c r="AI19" s="32"/>
      <c r="AK19" s="32"/>
      <c r="AL19" s="32"/>
      <c r="AM19" s="32"/>
      <c r="AN19" s="32"/>
      <c r="AP19" s="32"/>
      <c r="AQ19" s="32"/>
      <c r="AR19" s="32"/>
      <c r="AS19" s="32"/>
    </row>
    <row r="20" spans="2:45" x14ac:dyDescent="0.35">
      <c r="B20" s="62"/>
      <c r="C20" s="62"/>
      <c r="D20" s="48" t="s">
        <v>20</v>
      </c>
      <c r="E20" s="48">
        <v>99.98</v>
      </c>
      <c r="F20" s="48">
        <v>100</v>
      </c>
      <c r="G20" s="48">
        <v>4098</v>
      </c>
      <c r="I20" s="36">
        <f t="shared" si="0"/>
        <v>0.99980000000000002</v>
      </c>
      <c r="J20" s="36">
        <f t="shared" si="1"/>
        <v>1</v>
      </c>
      <c r="L20" s="35">
        <v>1</v>
      </c>
      <c r="M20" s="35">
        <v>1</v>
      </c>
      <c r="N20" s="32"/>
      <c r="O20" s="35">
        <f t="shared" si="3"/>
        <v>4098</v>
      </c>
      <c r="P20" s="35">
        <f t="shared" si="3"/>
        <v>4098</v>
      </c>
      <c r="R20" s="32">
        <f>O20/O18</f>
        <v>2.2842809364548495</v>
      </c>
      <c r="S20" s="32">
        <f>P20/P18</f>
        <v>6.8528428093645486</v>
      </c>
      <c r="U20" s="57">
        <f t="shared" si="4"/>
        <v>3.5139770193791803E-2</v>
      </c>
      <c r="V20" s="57">
        <f t="shared" si="5"/>
        <v>0.19566462948815891</v>
      </c>
      <c r="X20" s="34"/>
      <c r="Y20" s="34"/>
      <c r="AE20" s="35"/>
      <c r="AF20" s="35"/>
      <c r="AH20" s="32"/>
      <c r="AI20" s="32"/>
    </row>
    <row r="21" spans="2:45" x14ac:dyDescent="0.35">
      <c r="B21" s="62"/>
      <c r="C21" s="63"/>
      <c r="D21" s="37" t="s">
        <v>21</v>
      </c>
      <c r="E21" s="37">
        <v>1.27</v>
      </c>
      <c r="F21" s="37">
        <v>5.37</v>
      </c>
      <c r="G21" s="37">
        <v>800</v>
      </c>
      <c r="I21" s="36">
        <f t="shared" si="0"/>
        <v>1.2699999999999999E-2</v>
      </c>
      <c r="J21" s="36">
        <f t="shared" si="1"/>
        <v>5.3699999999999998E-2</v>
      </c>
      <c r="L21" s="35">
        <v>235</v>
      </c>
      <c r="M21" s="35">
        <v>55</v>
      </c>
      <c r="N21" s="32"/>
      <c r="O21" s="35">
        <f t="shared" si="3"/>
        <v>188000</v>
      </c>
      <c r="P21" s="35">
        <f t="shared" si="3"/>
        <v>44000</v>
      </c>
      <c r="R21" s="32">
        <f>O21/O18</f>
        <v>104.79375696767001</v>
      </c>
      <c r="S21" s="32">
        <f>P21/P18</f>
        <v>73.578595317725757</v>
      </c>
      <c r="U21" s="57"/>
      <c r="V21" s="57"/>
      <c r="X21" s="34"/>
      <c r="Y21" s="34"/>
      <c r="AE21" s="35"/>
      <c r="AF21" s="35"/>
      <c r="AH21" s="32"/>
      <c r="AI21" s="32"/>
    </row>
    <row r="22" spans="2:45" x14ac:dyDescent="0.35">
      <c r="B22" s="62"/>
      <c r="C22" s="61" t="s">
        <v>28</v>
      </c>
      <c r="D22" s="26" t="s">
        <v>18</v>
      </c>
      <c r="E22" s="26">
        <v>45.92</v>
      </c>
      <c r="F22" s="26">
        <v>85.74</v>
      </c>
      <c r="G22" s="26">
        <v>648</v>
      </c>
      <c r="I22" s="36">
        <f t="shared" si="0"/>
        <v>0.4592</v>
      </c>
      <c r="J22" s="36">
        <f t="shared" si="1"/>
        <v>0.85739999999999994</v>
      </c>
      <c r="L22" s="55">
        <v>5</v>
      </c>
      <c r="M22" s="56">
        <v>2</v>
      </c>
      <c r="N22" s="32"/>
      <c r="O22" s="33">
        <f t="shared" si="3"/>
        <v>3240</v>
      </c>
      <c r="P22" s="33">
        <f t="shared" si="3"/>
        <v>1296</v>
      </c>
      <c r="R22" s="22" t="s">
        <v>44</v>
      </c>
      <c r="S22" s="22" t="s">
        <v>44</v>
      </c>
      <c r="U22" s="57"/>
      <c r="V22" s="57"/>
      <c r="X22" s="34"/>
      <c r="Y22" s="34"/>
      <c r="AE22" s="35"/>
      <c r="AF22" s="35"/>
    </row>
    <row r="23" spans="2:45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I23" s="40">
        <f t="shared" si="0"/>
        <v>2.0000000000000001E-4</v>
      </c>
      <c r="J23" s="36">
        <f t="shared" si="1"/>
        <v>2.8000000000000004E-3</v>
      </c>
      <c r="L23" s="35">
        <v>14978</v>
      </c>
      <c r="M23" s="35">
        <v>1069</v>
      </c>
      <c r="N23" s="32"/>
      <c r="O23" s="35">
        <f t="shared" si="3"/>
        <v>3100446</v>
      </c>
      <c r="P23" s="35">
        <f t="shared" si="3"/>
        <v>221283</v>
      </c>
      <c r="R23" s="32">
        <f>O23/O22</f>
        <v>956.92777777777781</v>
      </c>
      <c r="S23" s="32">
        <f>P23/P22</f>
        <v>170.74305555555554</v>
      </c>
      <c r="U23" s="57"/>
      <c r="V23" s="57"/>
      <c r="X23" s="34"/>
      <c r="Y23" s="34"/>
      <c r="AE23" s="35"/>
      <c r="AF23" s="35"/>
      <c r="AH23" s="32"/>
      <c r="AI23" s="32"/>
      <c r="AL23" s="32"/>
      <c r="AQ23" s="32"/>
    </row>
    <row r="24" spans="2:45" x14ac:dyDescent="0.35">
      <c r="B24" s="62"/>
      <c r="C24" s="62"/>
      <c r="D24" s="48" t="s">
        <v>20</v>
      </c>
      <c r="E24" s="48">
        <v>99.97</v>
      </c>
      <c r="F24" s="48">
        <v>100</v>
      </c>
      <c r="G24" s="48">
        <v>5345</v>
      </c>
      <c r="I24" s="36">
        <f t="shared" si="0"/>
        <v>0.99970000000000003</v>
      </c>
      <c r="J24" s="36">
        <f t="shared" si="1"/>
        <v>1</v>
      </c>
      <c r="L24" s="35">
        <v>1</v>
      </c>
      <c r="M24" s="35">
        <v>1</v>
      </c>
      <c r="N24" s="32"/>
      <c r="O24" s="35">
        <f t="shared" si="3"/>
        <v>5345</v>
      </c>
      <c r="P24" s="35">
        <f t="shared" si="3"/>
        <v>5345</v>
      </c>
      <c r="R24" s="32">
        <f>O24/O22</f>
        <v>1.6496913580246915</v>
      </c>
      <c r="S24" s="32">
        <f>P24/P22</f>
        <v>4.1242283950617287</v>
      </c>
      <c r="U24" s="57">
        <f t="shared" si="4"/>
        <v>1.7239455226764149E-3</v>
      </c>
      <c r="V24" s="57">
        <f t="shared" si="5"/>
        <v>2.4154589371980676E-2</v>
      </c>
      <c r="X24" s="34"/>
      <c r="Y24" s="34"/>
      <c r="AE24" s="35"/>
      <c r="AF24" s="35"/>
      <c r="AH24" s="32"/>
      <c r="AI24" s="32"/>
      <c r="AL24" s="32"/>
      <c r="AQ24" s="32"/>
    </row>
    <row r="25" spans="2:45" x14ac:dyDescent="0.35">
      <c r="B25" s="62"/>
      <c r="C25" s="63"/>
      <c r="D25" s="37" t="s">
        <v>21</v>
      </c>
      <c r="E25" s="37">
        <v>1.8</v>
      </c>
      <c r="F25" s="37">
        <v>12.28</v>
      </c>
      <c r="G25" s="37">
        <v>800</v>
      </c>
      <c r="I25" s="36">
        <f t="shared" si="0"/>
        <v>1.8000000000000002E-2</v>
      </c>
      <c r="J25" s="36">
        <f t="shared" si="1"/>
        <v>0.12279999999999999</v>
      </c>
      <c r="L25" s="35">
        <v>165</v>
      </c>
      <c r="M25" s="35">
        <v>23</v>
      </c>
      <c r="N25" s="32"/>
      <c r="O25" s="35">
        <f t="shared" si="3"/>
        <v>132000</v>
      </c>
      <c r="P25" s="35">
        <f t="shared" si="3"/>
        <v>18400</v>
      </c>
      <c r="R25" s="32">
        <f>O25/O22</f>
        <v>40.74074074074074</v>
      </c>
      <c r="S25" s="32">
        <f>P25/P22</f>
        <v>14.197530864197532</v>
      </c>
      <c r="U25" s="57"/>
      <c r="V25" s="57"/>
      <c r="X25" s="34"/>
      <c r="Y25" s="34"/>
      <c r="AE25" s="35"/>
      <c r="AF25" s="35"/>
      <c r="AH25" s="32"/>
      <c r="AI25" s="32"/>
      <c r="AL25" s="32"/>
      <c r="AQ25" s="32"/>
    </row>
    <row r="26" spans="2:45" x14ac:dyDescent="0.35">
      <c r="B26" s="62"/>
      <c r="C26" s="61" t="s">
        <v>29</v>
      </c>
      <c r="D26" s="26" t="s">
        <v>18</v>
      </c>
      <c r="E26" s="26">
        <v>83.43</v>
      </c>
      <c r="F26" s="26">
        <v>86.62</v>
      </c>
      <c r="G26" s="26">
        <v>603</v>
      </c>
      <c r="I26" s="36">
        <f t="shared" si="0"/>
        <v>0.83430000000000004</v>
      </c>
      <c r="J26" s="36">
        <f t="shared" si="1"/>
        <v>0.86620000000000008</v>
      </c>
      <c r="L26" s="55">
        <v>2</v>
      </c>
      <c r="M26" s="56">
        <v>2</v>
      </c>
      <c r="N26" s="32"/>
      <c r="O26" s="33">
        <f t="shared" ref="O26:P41" si="6">L26*$G26</f>
        <v>1206</v>
      </c>
      <c r="P26" s="33">
        <f t="shared" si="6"/>
        <v>1206</v>
      </c>
      <c r="R26" s="22" t="s">
        <v>44</v>
      </c>
      <c r="S26" s="22" t="s">
        <v>44</v>
      </c>
      <c r="U26" s="57"/>
      <c r="V26" s="57"/>
      <c r="X26" s="34"/>
      <c r="Y26" s="34"/>
      <c r="AE26" s="35"/>
      <c r="AF26" s="35"/>
      <c r="AL26" s="32"/>
      <c r="AQ26" s="32"/>
    </row>
    <row r="27" spans="2:45" x14ac:dyDescent="0.35">
      <c r="B27" s="62"/>
      <c r="C27" s="62"/>
      <c r="D27" s="26" t="s">
        <v>19</v>
      </c>
      <c r="E27" s="26">
        <v>2.68</v>
      </c>
      <c r="F27" s="26">
        <v>3.66</v>
      </c>
      <c r="G27" s="26">
        <v>164</v>
      </c>
      <c r="I27" s="29">
        <f t="shared" si="0"/>
        <v>2.6800000000000001E-2</v>
      </c>
      <c r="J27" s="29">
        <f t="shared" si="1"/>
        <v>3.6600000000000001E-2</v>
      </c>
      <c r="L27" s="35">
        <v>111</v>
      </c>
      <c r="M27" s="35">
        <v>81</v>
      </c>
      <c r="N27" s="32"/>
      <c r="O27" s="35">
        <f t="shared" si="6"/>
        <v>18204</v>
      </c>
      <c r="P27" s="35">
        <f t="shared" si="6"/>
        <v>13284</v>
      </c>
      <c r="R27" s="32">
        <f>O27/O26</f>
        <v>15.09452736318408</v>
      </c>
      <c r="S27" s="32">
        <f>P27/P26</f>
        <v>11.014925373134329</v>
      </c>
      <c r="U27" s="57"/>
      <c r="V27" s="57"/>
      <c r="X27" s="34"/>
      <c r="Y27" s="34"/>
      <c r="AE27" s="35"/>
      <c r="AF27" s="35"/>
      <c r="AH27" s="32"/>
      <c r="AI27" s="32"/>
      <c r="AL27" s="32"/>
      <c r="AQ27" s="32"/>
    </row>
    <row r="28" spans="2:45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5972</v>
      </c>
      <c r="I28" s="29">
        <f t="shared" si="0"/>
        <v>1</v>
      </c>
      <c r="J28" s="29">
        <f t="shared" si="1"/>
        <v>1</v>
      </c>
      <c r="L28" s="35">
        <v>1</v>
      </c>
      <c r="M28" s="35">
        <v>1</v>
      </c>
      <c r="N28" s="32"/>
      <c r="O28" s="35">
        <f t="shared" si="6"/>
        <v>5972</v>
      </c>
      <c r="P28" s="35">
        <f t="shared" si="6"/>
        <v>5972</v>
      </c>
      <c r="R28" s="32">
        <f>O28/O26</f>
        <v>4.951907131011609</v>
      </c>
      <c r="S28" s="32">
        <f>P28/P26</f>
        <v>4.951907131011609</v>
      </c>
      <c r="U28" s="57">
        <f t="shared" si="4"/>
        <v>0.32805976708415735</v>
      </c>
      <c r="V28" s="57">
        <f t="shared" si="5"/>
        <v>0.44956338452273409</v>
      </c>
      <c r="X28" s="34"/>
      <c r="Y28" s="34"/>
      <c r="AE28" s="35"/>
      <c r="AF28" s="35"/>
      <c r="AH28" s="32"/>
      <c r="AI28" s="32"/>
      <c r="AL28" s="32"/>
      <c r="AQ28" s="32"/>
    </row>
    <row r="29" spans="2:45" x14ac:dyDescent="0.35">
      <c r="B29" s="62"/>
      <c r="C29" s="63"/>
      <c r="D29" s="37" t="s">
        <v>21</v>
      </c>
      <c r="E29" s="37">
        <v>17.829999999999998</v>
      </c>
      <c r="F29" s="37">
        <v>48.2</v>
      </c>
      <c r="G29" s="37">
        <v>800</v>
      </c>
      <c r="I29" s="29">
        <f t="shared" si="0"/>
        <v>0.17829999999999999</v>
      </c>
      <c r="J29" s="29">
        <f t="shared" si="1"/>
        <v>0.48200000000000004</v>
      </c>
      <c r="L29" s="35">
        <v>16</v>
      </c>
      <c r="M29" s="35">
        <v>5</v>
      </c>
      <c r="N29" s="32"/>
      <c r="O29" s="35">
        <f t="shared" si="6"/>
        <v>12800</v>
      </c>
      <c r="P29" s="35">
        <f t="shared" si="6"/>
        <v>4000</v>
      </c>
      <c r="R29" s="32">
        <f>O29/O26</f>
        <v>10.613598673300165</v>
      </c>
      <c r="S29" s="32">
        <f>P29/P26</f>
        <v>3.3167495854063018</v>
      </c>
      <c r="U29" s="57"/>
      <c r="V29" s="57"/>
      <c r="X29" s="34"/>
      <c r="Y29" s="34"/>
      <c r="AE29" s="35"/>
      <c r="AF29" s="35"/>
      <c r="AH29" s="32"/>
      <c r="AI29" s="32"/>
      <c r="AL29" s="32"/>
      <c r="AQ29" s="32"/>
    </row>
    <row r="30" spans="2:45" x14ac:dyDescent="0.35">
      <c r="B30" s="61" t="s">
        <v>31</v>
      </c>
      <c r="C30" s="61" t="s">
        <v>27</v>
      </c>
      <c r="D30" s="26" t="s">
        <v>18</v>
      </c>
      <c r="E30" s="26">
        <v>26.03</v>
      </c>
      <c r="F30" s="26">
        <v>99.99</v>
      </c>
      <c r="G30" s="26">
        <v>412</v>
      </c>
      <c r="I30" s="29">
        <f t="shared" si="0"/>
        <v>0.26030000000000003</v>
      </c>
      <c r="J30" s="29">
        <f t="shared" si="1"/>
        <v>0.9998999999999999</v>
      </c>
      <c r="L30" s="55">
        <v>10</v>
      </c>
      <c r="M30" s="56">
        <v>1</v>
      </c>
      <c r="N30" s="32"/>
      <c r="O30" s="33">
        <f t="shared" si="6"/>
        <v>4120</v>
      </c>
      <c r="P30" s="33">
        <f t="shared" si="6"/>
        <v>412</v>
      </c>
      <c r="R30" s="22" t="s">
        <v>44</v>
      </c>
      <c r="S30" s="22" t="s">
        <v>44</v>
      </c>
      <c r="U30" s="57"/>
      <c r="V30" s="57"/>
      <c r="X30" s="34"/>
      <c r="Y30" s="34"/>
      <c r="AE30" s="35"/>
      <c r="AF30" s="35"/>
      <c r="AL30" s="32"/>
      <c r="AQ30" s="32"/>
    </row>
    <row r="31" spans="2:45" x14ac:dyDescent="0.35">
      <c r="B31" s="62"/>
      <c r="C31" s="62"/>
      <c r="D31" s="26" t="s">
        <v>19</v>
      </c>
      <c r="E31" s="26">
        <v>38.65</v>
      </c>
      <c r="F31" s="26">
        <v>88.27</v>
      </c>
      <c r="G31" s="26">
        <v>226</v>
      </c>
      <c r="I31" s="29">
        <f t="shared" si="0"/>
        <v>0.38650000000000001</v>
      </c>
      <c r="J31" s="29">
        <f t="shared" si="1"/>
        <v>0.88269999999999993</v>
      </c>
      <c r="L31" s="35">
        <v>7</v>
      </c>
      <c r="M31" s="35">
        <v>2</v>
      </c>
      <c r="N31" s="32"/>
      <c r="O31" s="35">
        <f t="shared" si="6"/>
        <v>1582</v>
      </c>
      <c r="P31" s="35">
        <f t="shared" si="6"/>
        <v>452</v>
      </c>
      <c r="R31" s="32">
        <f>O31/O30</f>
        <v>0.38398058252427186</v>
      </c>
      <c r="S31" s="32">
        <f>P31/P30</f>
        <v>1.0970873786407767</v>
      </c>
      <c r="U31" s="57"/>
      <c r="V31" s="57"/>
      <c r="X31" s="34"/>
      <c r="Y31" s="34"/>
      <c r="AE31" s="35"/>
      <c r="AF31" s="35"/>
      <c r="AH31" s="32"/>
      <c r="AI31" s="32"/>
      <c r="AL31" s="32"/>
      <c r="AQ31" s="32"/>
    </row>
    <row r="32" spans="2:45" x14ac:dyDescent="0.35">
      <c r="B32" s="62"/>
      <c r="C32" s="62"/>
      <c r="D32" s="48" t="s">
        <v>20</v>
      </c>
      <c r="E32" s="48">
        <v>99.96</v>
      </c>
      <c r="F32" s="48">
        <v>100</v>
      </c>
      <c r="G32" s="48">
        <v>4131</v>
      </c>
      <c r="I32" s="29">
        <f t="shared" si="0"/>
        <v>0.99959999999999993</v>
      </c>
      <c r="J32" s="29">
        <f t="shared" si="1"/>
        <v>1</v>
      </c>
      <c r="L32" s="35">
        <v>1</v>
      </c>
      <c r="M32" s="35">
        <v>1</v>
      </c>
      <c r="N32" s="32"/>
      <c r="O32" s="35">
        <f t="shared" si="6"/>
        <v>4131</v>
      </c>
      <c r="P32" s="35">
        <f t="shared" si="6"/>
        <v>4131</v>
      </c>
      <c r="R32" s="32">
        <f>O32/O30</f>
        <v>1.0026699029126214</v>
      </c>
      <c r="S32" s="32">
        <f>P32/P30</f>
        <v>10.026699029126213</v>
      </c>
      <c r="U32" s="57">
        <f t="shared" si="4"/>
        <v>2.6112515802781289</v>
      </c>
      <c r="V32" s="57">
        <f t="shared" si="5"/>
        <v>9.139380530973451</v>
      </c>
      <c r="X32" s="34"/>
      <c r="Y32" s="34"/>
      <c r="AE32" s="35"/>
      <c r="AF32" s="35"/>
      <c r="AH32" s="32"/>
      <c r="AI32" s="32"/>
      <c r="AQ32" s="32"/>
    </row>
    <row r="33" spans="2:43" x14ac:dyDescent="0.35">
      <c r="B33" s="62"/>
      <c r="C33" s="63"/>
      <c r="D33" s="37" t="s">
        <v>21</v>
      </c>
      <c r="E33" s="37">
        <v>23.97</v>
      </c>
      <c r="F33" s="37">
        <v>82.84</v>
      </c>
      <c r="G33" s="37">
        <v>800</v>
      </c>
      <c r="I33" s="29">
        <f t="shared" si="0"/>
        <v>0.2397</v>
      </c>
      <c r="J33" s="29">
        <f t="shared" si="1"/>
        <v>0.82840000000000003</v>
      </c>
      <c r="L33" s="35">
        <v>11</v>
      </c>
      <c r="M33" s="35">
        <v>2</v>
      </c>
      <c r="N33" s="32"/>
      <c r="O33" s="35">
        <f t="shared" si="6"/>
        <v>8800</v>
      </c>
      <c r="P33" s="35">
        <f t="shared" si="6"/>
        <v>1600</v>
      </c>
      <c r="R33" s="32">
        <f>O33/O30</f>
        <v>2.1359223300970873</v>
      </c>
      <c r="S33" s="32">
        <f>P33/P30</f>
        <v>3.883495145631068</v>
      </c>
      <c r="U33" s="57"/>
      <c r="V33" s="57"/>
      <c r="X33" s="34"/>
      <c r="Y33" s="34"/>
      <c r="AE33" s="35"/>
      <c r="AF33" s="35"/>
      <c r="AH33" s="32"/>
      <c r="AI33" s="32"/>
      <c r="AQ33" s="32"/>
    </row>
    <row r="34" spans="2:43" x14ac:dyDescent="0.35">
      <c r="B34" s="62"/>
      <c r="C34" s="61" t="s">
        <v>28</v>
      </c>
      <c r="D34" s="26" t="s">
        <v>18</v>
      </c>
      <c r="E34" s="26">
        <v>58.87</v>
      </c>
      <c r="F34" s="26">
        <v>100</v>
      </c>
      <c r="G34" s="26">
        <v>784</v>
      </c>
      <c r="I34" s="29">
        <f t="shared" si="0"/>
        <v>0.5887</v>
      </c>
      <c r="J34" s="29">
        <f t="shared" si="1"/>
        <v>1</v>
      </c>
      <c r="L34" s="55">
        <v>4</v>
      </c>
      <c r="M34" s="56">
        <v>1</v>
      </c>
      <c r="N34" s="32"/>
      <c r="O34" s="33">
        <f t="shared" si="6"/>
        <v>3136</v>
      </c>
      <c r="P34" s="33">
        <f t="shared" si="6"/>
        <v>784</v>
      </c>
      <c r="R34" s="22" t="s">
        <v>44</v>
      </c>
      <c r="S34" s="22" t="s">
        <v>44</v>
      </c>
      <c r="U34" s="57"/>
      <c r="V34" s="57"/>
      <c r="X34" s="34"/>
      <c r="Y34" s="34"/>
      <c r="AE34" s="35"/>
      <c r="AF34" s="35"/>
      <c r="AQ34" s="32"/>
    </row>
    <row r="35" spans="2:43" x14ac:dyDescent="0.35">
      <c r="B35" s="62"/>
      <c r="C35" s="62"/>
      <c r="D35" s="26" t="s">
        <v>19</v>
      </c>
      <c r="E35" s="26">
        <v>12.92</v>
      </c>
      <c r="F35" s="26">
        <v>74.98</v>
      </c>
      <c r="G35" s="26">
        <v>316</v>
      </c>
      <c r="I35" s="29">
        <f t="shared" si="0"/>
        <v>0.12920000000000001</v>
      </c>
      <c r="J35" s="29">
        <f t="shared" si="1"/>
        <v>0.74980000000000002</v>
      </c>
      <c r="L35" s="35">
        <v>22</v>
      </c>
      <c r="M35" s="35">
        <v>3</v>
      </c>
      <c r="N35" s="32"/>
      <c r="O35" s="35">
        <f t="shared" si="6"/>
        <v>6952</v>
      </c>
      <c r="P35" s="35">
        <f t="shared" si="6"/>
        <v>948</v>
      </c>
      <c r="R35" s="32">
        <f>O35/O34</f>
        <v>2.2168367346938775</v>
      </c>
      <c r="S35" s="32">
        <f>P35/P34</f>
        <v>1.2091836734693877</v>
      </c>
      <c r="U35" s="57"/>
      <c r="V35" s="57"/>
      <c r="X35" s="34"/>
      <c r="Y35" s="34"/>
      <c r="AE35" s="35"/>
      <c r="AF35" s="35"/>
      <c r="AH35" s="32"/>
      <c r="AI35" s="32"/>
    </row>
    <row r="36" spans="2:43" x14ac:dyDescent="0.35">
      <c r="B36" s="62"/>
      <c r="C36" s="62"/>
      <c r="D36" s="48" t="s">
        <v>20</v>
      </c>
      <c r="E36" s="48">
        <v>76.7</v>
      </c>
      <c r="F36" s="48">
        <v>100</v>
      </c>
      <c r="G36" s="48">
        <v>5938</v>
      </c>
      <c r="I36" s="29">
        <f t="shared" si="0"/>
        <v>0.76700000000000002</v>
      </c>
      <c r="J36" s="29">
        <f t="shared" si="1"/>
        <v>1</v>
      </c>
      <c r="L36" s="35">
        <v>3</v>
      </c>
      <c r="M36" s="35">
        <v>1</v>
      </c>
      <c r="N36" s="32"/>
      <c r="O36" s="35">
        <f t="shared" si="6"/>
        <v>17814</v>
      </c>
      <c r="P36" s="35">
        <f t="shared" si="6"/>
        <v>5938</v>
      </c>
      <c r="R36" s="32">
        <f>O36/O34</f>
        <v>5.6804846938775508</v>
      </c>
      <c r="S36" s="32">
        <f>P36/P34</f>
        <v>7.5739795918367347</v>
      </c>
      <c r="U36" s="57">
        <f t="shared" si="4"/>
        <v>2.5624280782508633</v>
      </c>
      <c r="V36" s="57">
        <f t="shared" si="5"/>
        <v>6.2637130801687766</v>
      </c>
      <c r="X36" s="34"/>
      <c r="Y36" s="34"/>
      <c r="AE36" s="35"/>
      <c r="AF36" s="35"/>
      <c r="AH36" s="32"/>
      <c r="AI36" s="32"/>
    </row>
    <row r="37" spans="2:43" x14ac:dyDescent="0.35">
      <c r="B37" s="62"/>
      <c r="C37" s="63"/>
      <c r="D37" s="37" t="s">
        <v>21</v>
      </c>
      <c r="E37" s="37">
        <v>6.7</v>
      </c>
      <c r="F37" s="37">
        <v>63.81</v>
      </c>
      <c r="G37" s="37">
        <v>800</v>
      </c>
      <c r="I37" s="29">
        <f t="shared" si="0"/>
        <v>6.7000000000000004E-2</v>
      </c>
      <c r="J37" s="29">
        <f t="shared" si="1"/>
        <v>0.6381</v>
      </c>
      <c r="L37" s="35">
        <v>44</v>
      </c>
      <c r="M37" s="35">
        <v>3</v>
      </c>
      <c r="N37" s="32"/>
      <c r="O37" s="35">
        <f t="shared" si="6"/>
        <v>35200</v>
      </c>
      <c r="P37" s="35">
        <f t="shared" si="6"/>
        <v>2400</v>
      </c>
      <c r="R37" s="32">
        <f>O37/O34</f>
        <v>11.224489795918368</v>
      </c>
      <c r="S37" s="32">
        <f>P37/P34</f>
        <v>3.0612244897959182</v>
      </c>
      <c r="U37" s="57"/>
      <c r="V37" s="57"/>
      <c r="X37" s="34"/>
      <c r="Y37" s="34"/>
      <c r="AE37" s="35"/>
      <c r="AF37" s="35"/>
      <c r="AH37" s="32"/>
      <c r="AI37" s="32"/>
    </row>
    <row r="38" spans="2:43" x14ac:dyDescent="0.35">
      <c r="B38" s="62"/>
      <c r="C38" s="61" t="s">
        <v>29</v>
      </c>
      <c r="D38" s="26" t="s">
        <v>18</v>
      </c>
      <c r="E38" s="26">
        <v>99.85</v>
      </c>
      <c r="F38" s="26">
        <v>100</v>
      </c>
      <c r="G38" s="26">
        <v>529</v>
      </c>
      <c r="I38" s="29">
        <f t="shared" si="0"/>
        <v>0.99849999999999994</v>
      </c>
      <c r="J38" s="29">
        <f t="shared" si="1"/>
        <v>1</v>
      </c>
      <c r="L38" s="55">
        <v>1</v>
      </c>
      <c r="M38" s="56">
        <v>1</v>
      </c>
      <c r="N38" s="32"/>
      <c r="O38" s="33">
        <f t="shared" si="6"/>
        <v>529</v>
      </c>
      <c r="P38" s="33">
        <f t="shared" si="6"/>
        <v>529</v>
      </c>
      <c r="R38" s="22" t="s">
        <v>44</v>
      </c>
      <c r="S38" s="22" t="s">
        <v>44</v>
      </c>
      <c r="U38" s="57"/>
      <c r="V38" s="57"/>
      <c r="X38" s="34"/>
      <c r="Y38" s="34"/>
      <c r="AE38" s="35"/>
      <c r="AF38" s="35"/>
    </row>
    <row r="39" spans="2:43" x14ac:dyDescent="0.35">
      <c r="B39" s="62"/>
      <c r="C39" s="62"/>
      <c r="D39" s="26" t="s">
        <v>19</v>
      </c>
      <c r="E39" s="26">
        <v>52.34</v>
      </c>
      <c r="F39" s="26">
        <v>99.08</v>
      </c>
      <c r="G39" s="26">
        <v>292</v>
      </c>
      <c r="I39" s="29">
        <f t="shared" si="0"/>
        <v>0.52340000000000009</v>
      </c>
      <c r="J39" s="29">
        <f t="shared" si="1"/>
        <v>0.99080000000000001</v>
      </c>
      <c r="L39" s="35">
        <v>5</v>
      </c>
      <c r="M39" s="35">
        <v>1</v>
      </c>
      <c r="N39" s="32"/>
      <c r="O39" s="35">
        <f t="shared" si="6"/>
        <v>1460</v>
      </c>
      <c r="P39" s="35">
        <f t="shared" si="6"/>
        <v>292</v>
      </c>
      <c r="R39" s="32">
        <f>O39/O38</f>
        <v>2.7599243856332705</v>
      </c>
      <c r="S39" s="32">
        <f>P39/P38</f>
        <v>0.55198487712665412</v>
      </c>
      <c r="U39" s="57"/>
      <c r="V39" s="57"/>
      <c r="X39" s="34"/>
      <c r="Y39" s="34"/>
      <c r="AE39" s="35"/>
      <c r="AF39" s="35"/>
      <c r="AH39" s="32"/>
      <c r="AI39" s="32"/>
    </row>
    <row r="40" spans="2:43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5706</v>
      </c>
      <c r="I40" s="29">
        <f t="shared" si="0"/>
        <v>1</v>
      </c>
      <c r="J40" s="29">
        <f t="shared" si="1"/>
        <v>1</v>
      </c>
      <c r="L40" s="35">
        <v>1</v>
      </c>
      <c r="M40" s="35">
        <v>1</v>
      </c>
      <c r="N40" s="32"/>
      <c r="O40" s="35">
        <f t="shared" si="6"/>
        <v>5706</v>
      </c>
      <c r="P40" s="35">
        <f t="shared" si="6"/>
        <v>5706</v>
      </c>
      <c r="R40" s="32">
        <f>O40/O38</f>
        <v>10.786389413988658</v>
      </c>
      <c r="S40" s="32">
        <f>P40/P38</f>
        <v>10.786389413988658</v>
      </c>
      <c r="U40" s="57">
        <f t="shared" si="4"/>
        <v>3.908219178082192</v>
      </c>
      <c r="V40" s="57">
        <f t="shared" si="5"/>
        <v>19.541095890410958</v>
      </c>
      <c r="X40" s="34"/>
      <c r="Y40" s="34"/>
      <c r="AE40" s="35"/>
      <c r="AF40" s="35"/>
      <c r="AH40" s="32"/>
      <c r="AI40" s="32"/>
    </row>
    <row r="41" spans="2:43" x14ac:dyDescent="0.35">
      <c r="B41" s="62"/>
      <c r="C41" s="63"/>
      <c r="D41" s="37" t="s">
        <v>21</v>
      </c>
      <c r="E41" s="37">
        <v>36.01</v>
      </c>
      <c r="F41" s="37">
        <v>97.52</v>
      </c>
      <c r="G41" s="37">
        <v>800</v>
      </c>
      <c r="I41" s="29">
        <f t="shared" si="0"/>
        <v>0.36009999999999998</v>
      </c>
      <c r="J41" s="29">
        <f t="shared" si="1"/>
        <v>0.97519999999999996</v>
      </c>
      <c r="L41" s="35">
        <v>7</v>
      </c>
      <c r="M41" s="35">
        <v>1</v>
      </c>
      <c r="N41" s="32"/>
      <c r="O41" s="35">
        <f t="shared" si="6"/>
        <v>5600</v>
      </c>
      <c r="P41" s="35">
        <f t="shared" si="6"/>
        <v>800</v>
      </c>
      <c r="R41" s="32">
        <f>O41/O38</f>
        <v>10.586011342155009</v>
      </c>
      <c r="S41" s="32">
        <f>P41/P38</f>
        <v>1.5122873345935728</v>
      </c>
      <c r="U41" s="57"/>
      <c r="V41" s="57"/>
      <c r="X41" s="34"/>
      <c r="Y41" s="34"/>
      <c r="AE41" s="35"/>
      <c r="AF41" s="35"/>
      <c r="AH41" s="32"/>
      <c r="AI41" s="32"/>
    </row>
    <row r="42" spans="2:43" x14ac:dyDescent="0.35">
      <c r="B42" s="61" t="s">
        <v>32</v>
      </c>
      <c r="C42" s="61" t="s">
        <v>27</v>
      </c>
      <c r="D42" s="26" t="s">
        <v>18</v>
      </c>
      <c r="E42" s="26">
        <v>2.5</v>
      </c>
      <c r="F42" s="26">
        <v>82.1</v>
      </c>
      <c r="G42" s="26">
        <v>2496</v>
      </c>
      <c r="I42" s="29">
        <f t="shared" si="0"/>
        <v>2.5000000000000001E-2</v>
      </c>
      <c r="J42" s="29">
        <f t="shared" si="1"/>
        <v>0.82099999999999995</v>
      </c>
      <c r="L42" s="55">
        <v>119</v>
      </c>
      <c r="M42" s="56">
        <v>2</v>
      </c>
      <c r="N42" s="32"/>
      <c r="O42" s="33">
        <f t="shared" ref="O42:P53" si="7">L42*$G42</f>
        <v>297024</v>
      </c>
      <c r="P42" s="33">
        <f t="shared" si="7"/>
        <v>4992</v>
      </c>
      <c r="R42" s="22" t="s">
        <v>44</v>
      </c>
      <c r="S42" s="22" t="s">
        <v>44</v>
      </c>
      <c r="U42" s="57"/>
      <c r="V42" s="57"/>
      <c r="X42" s="34"/>
      <c r="Y42" s="34"/>
      <c r="AE42" s="35"/>
      <c r="AF42" s="35"/>
    </row>
    <row r="43" spans="2:43" x14ac:dyDescent="0.35">
      <c r="B43" s="62"/>
      <c r="C43" s="62"/>
      <c r="D43" s="26" t="s">
        <v>19</v>
      </c>
      <c r="E43" s="26">
        <v>0</v>
      </c>
      <c r="F43" s="26">
        <v>20.100000000000001</v>
      </c>
      <c r="G43" s="26">
        <v>709</v>
      </c>
      <c r="I43" s="29">
        <f t="shared" si="0"/>
        <v>0</v>
      </c>
      <c r="J43" s="29">
        <f t="shared" si="1"/>
        <v>0.20100000000000001</v>
      </c>
      <c r="L43" s="35">
        <v>2998</v>
      </c>
      <c r="M43" s="35">
        <v>14</v>
      </c>
      <c r="N43" s="32"/>
      <c r="O43" s="35">
        <f t="shared" si="7"/>
        <v>2125582</v>
      </c>
      <c r="P43" s="35">
        <f t="shared" si="7"/>
        <v>9926</v>
      </c>
      <c r="R43" s="32">
        <f>O43/O42</f>
        <v>7.1562634669252319</v>
      </c>
      <c r="S43" s="32">
        <f>P43/P42</f>
        <v>1.9883814102564104</v>
      </c>
      <c r="U43" s="57"/>
      <c r="V43" s="57"/>
      <c r="X43" s="34"/>
      <c r="Y43" s="34"/>
      <c r="AE43" s="35"/>
      <c r="AF43" s="35"/>
      <c r="AH43" s="32"/>
      <c r="AI43" s="32"/>
    </row>
    <row r="44" spans="2:43" x14ac:dyDescent="0.35">
      <c r="B44" s="62"/>
      <c r="C44" s="62"/>
      <c r="D44" s="48" t="s">
        <v>20</v>
      </c>
      <c r="E44" s="48">
        <v>0</v>
      </c>
      <c r="F44" s="48">
        <v>99.8</v>
      </c>
      <c r="G44" s="48">
        <v>22482</v>
      </c>
      <c r="I44" s="29">
        <f t="shared" si="0"/>
        <v>0</v>
      </c>
      <c r="J44" s="29">
        <f t="shared" si="1"/>
        <v>0.998</v>
      </c>
      <c r="L44" s="35">
        <v>2998</v>
      </c>
      <c r="M44" s="35">
        <v>1</v>
      </c>
      <c r="N44" s="32"/>
      <c r="O44" s="35">
        <f t="shared" si="7"/>
        <v>67401036</v>
      </c>
      <c r="P44" s="35">
        <f t="shared" si="7"/>
        <v>22482</v>
      </c>
      <c r="R44" s="32">
        <f>O44/O42</f>
        <v>226.92117808661925</v>
      </c>
      <c r="S44" s="32">
        <f>P44/P42</f>
        <v>4.5036057692307692</v>
      </c>
      <c r="U44" s="57">
        <f t="shared" si="4"/>
        <v>31.709449929478136</v>
      </c>
      <c r="V44" s="57">
        <f t="shared" si="5"/>
        <v>2.2649607092484385</v>
      </c>
      <c r="X44" s="34"/>
      <c r="Y44" s="34"/>
      <c r="AE44" s="35"/>
      <c r="AF44" s="35"/>
      <c r="AH44" s="32"/>
      <c r="AI44" s="32"/>
    </row>
    <row r="45" spans="2:43" x14ac:dyDescent="0.35">
      <c r="B45" s="62"/>
      <c r="C45" s="63"/>
      <c r="D45" s="37" t="s">
        <v>21</v>
      </c>
      <c r="E45" s="37">
        <v>0</v>
      </c>
      <c r="F45" s="37">
        <v>7.7</v>
      </c>
      <c r="G45" s="37">
        <v>2500</v>
      </c>
      <c r="I45" s="29">
        <f t="shared" si="0"/>
        <v>0</v>
      </c>
      <c r="J45" s="29">
        <f t="shared" si="1"/>
        <v>7.6999999999999999E-2</v>
      </c>
      <c r="L45" s="35">
        <v>2998</v>
      </c>
      <c r="M45" s="35">
        <v>38</v>
      </c>
      <c r="N45" s="32"/>
      <c r="O45" s="35">
        <f t="shared" si="7"/>
        <v>7495000</v>
      </c>
      <c r="P45" s="35">
        <f t="shared" si="7"/>
        <v>95000</v>
      </c>
      <c r="R45" s="32">
        <f>O45/O42</f>
        <v>25.2336511527688</v>
      </c>
      <c r="S45" s="32">
        <f>P45/P42</f>
        <v>19.030448717948719</v>
      </c>
      <c r="U45" s="57"/>
      <c r="V45" s="57"/>
      <c r="X45" s="34"/>
      <c r="Y45" s="34"/>
      <c r="AE45" s="35"/>
      <c r="AF45" s="35"/>
      <c r="AH45" s="32"/>
      <c r="AI45" s="32"/>
    </row>
    <row r="46" spans="2:43" x14ac:dyDescent="0.35">
      <c r="B46" s="62"/>
      <c r="C46" s="61" t="s">
        <v>28</v>
      </c>
      <c r="D46" s="26" t="s">
        <v>18</v>
      </c>
      <c r="E46" s="26">
        <v>3.1</v>
      </c>
      <c r="F46" s="26">
        <v>65.099999999999994</v>
      </c>
      <c r="G46" s="26">
        <v>1655</v>
      </c>
      <c r="I46" s="29">
        <f t="shared" si="0"/>
        <v>3.1E-2</v>
      </c>
      <c r="J46" s="29">
        <f t="shared" si="1"/>
        <v>0.65099999999999991</v>
      </c>
      <c r="L46" s="55">
        <v>96</v>
      </c>
      <c r="M46" s="56">
        <v>3</v>
      </c>
      <c r="N46" s="32"/>
      <c r="O46" s="33">
        <f t="shared" si="7"/>
        <v>158880</v>
      </c>
      <c r="P46" s="33">
        <f t="shared" si="7"/>
        <v>4965</v>
      </c>
      <c r="R46" s="22" t="s">
        <v>44</v>
      </c>
      <c r="S46" s="22" t="s">
        <v>44</v>
      </c>
      <c r="U46" s="57"/>
      <c r="V46" s="57"/>
      <c r="X46" s="34"/>
      <c r="Y46" s="34"/>
      <c r="AE46" s="35"/>
      <c r="AF46" s="35"/>
    </row>
    <row r="47" spans="2:43" x14ac:dyDescent="0.35">
      <c r="B47" s="62"/>
      <c r="C47" s="62"/>
      <c r="D47" s="26" t="s">
        <v>19</v>
      </c>
      <c r="E47" s="26">
        <v>0</v>
      </c>
      <c r="F47" s="26">
        <v>2.2000000000000002</v>
      </c>
      <c r="G47" s="26">
        <v>724</v>
      </c>
      <c r="I47" s="29">
        <f t="shared" si="0"/>
        <v>0</v>
      </c>
      <c r="J47" s="29">
        <f t="shared" si="1"/>
        <v>2.2000000000000002E-2</v>
      </c>
      <c r="L47" s="35">
        <v>2998</v>
      </c>
      <c r="M47" s="35">
        <v>135</v>
      </c>
      <c r="N47" s="32"/>
      <c r="O47" s="35">
        <f t="shared" si="7"/>
        <v>2170552</v>
      </c>
      <c r="P47" s="35">
        <f t="shared" si="7"/>
        <v>97740</v>
      </c>
      <c r="R47" s="32">
        <f>O47/O46</f>
        <v>13.661581067472307</v>
      </c>
      <c r="S47" s="32">
        <f>P47/P46</f>
        <v>19.685800604229609</v>
      </c>
      <c r="U47" s="57"/>
      <c r="V47" s="57"/>
      <c r="X47" s="34"/>
      <c r="Y47" s="34"/>
      <c r="AE47" s="35"/>
      <c r="AF47" s="35"/>
      <c r="AH47" s="32"/>
      <c r="AI47" s="32"/>
    </row>
    <row r="48" spans="2:43" x14ac:dyDescent="0.35">
      <c r="B48" s="62"/>
      <c r="C48" s="62"/>
      <c r="D48" s="48" t="s">
        <v>20</v>
      </c>
      <c r="E48" s="48">
        <v>0</v>
      </c>
      <c r="F48" s="48">
        <v>99.2</v>
      </c>
      <c r="G48" s="48">
        <v>40583</v>
      </c>
      <c r="I48" s="29">
        <f t="shared" si="0"/>
        <v>0</v>
      </c>
      <c r="J48" s="29">
        <f t="shared" si="1"/>
        <v>0.99199999999999999</v>
      </c>
      <c r="L48" s="35">
        <v>2998</v>
      </c>
      <c r="M48" s="35">
        <v>1</v>
      </c>
      <c r="N48" s="32"/>
      <c r="O48" s="35">
        <f t="shared" si="7"/>
        <v>121667834</v>
      </c>
      <c r="P48" s="35">
        <f t="shared" si="7"/>
        <v>40583</v>
      </c>
      <c r="R48" s="32">
        <f>O48/O46</f>
        <v>765.78445367573011</v>
      </c>
      <c r="S48" s="32">
        <f>P48/P46</f>
        <v>8.1738167170191343</v>
      </c>
      <c r="U48" s="57">
        <f t="shared" si="4"/>
        <v>56.053867403314918</v>
      </c>
      <c r="V48" s="57">
        <f t="shared" si="5"/>
        <v>0.41521383261714756</v>
      </c>
      <c r="X48" s="34"/>
      <c r="Y48" s="34"/>
      <c r="AE48" s="35"/>
      <c r="AF48" s="35"/>
      <c r="AH48" s="32"/>
      <c r="AI48" s="32"/>
    </row>
    <row r="49" spans="2:35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I49" s="29">
        <f t="shared" si="0"/>
        <v>0</v>
      </c>
      <c r="J49" s="29">
        <f t="shared" si="1"/>
        <v>4.0000000000000001E-3</v>
      </c>
      <c r="L49" s="35">
        <v>2998</v>
      </c>
      <c r="M49" s="35">
        <v>748</v>
      </c>
      <c r="N49" s="32"/>
      <c r="O49" s="35">
        <f t="shared" si="7"/>
        <v>7495000</v>
      </c>
      <c r="P49" s="35">
        <f t="shared" si="7"/>
        <v>1870000</v>
      </c>
      <c r="R49" s="32">
        <f>O49/O46</f>
        <v>47.173967774420944</v>
      </c>
      <c r="S49" s="32">
        <f>P49/P46</f>
        <v>376.63645518630415</v>
      </c>
      <c r="U49" s="57"/>
      <c r="V49" s="57"/>
      <c r="X49" s="34"/>
      <c r="Y49" s="34"/>
      <c r="AE49" s="35"/>
      <c r="AF49" s="35"/>
      <c r="AH49" s="32"/>
      <c r="AI49" s="32"/>
    </row>
    <row r="50" spans="2:35" x14ac:dyDescent="0.35">
      <c r="B50" s="62"/>
      <c r="C50" s="61" t="s">
        <v>29</v>
      </c>
      <c r="D50" s="26" t="s">
        <v>18</v>
      </c>
      <c r="E50" s="51">
        <v>6.3</v>
      </c>
      <c r="F50" s="26">
        <v>92.2</v>
      </c>
      <c r="G50" s="26">
        <v>2016</v>
      </c>
      <c r="I50" s="29">
        <f t="shared" si="0"/>
        <v>6.3E-2</v>
      </c>
      <c r="J50" s="29">
        <f t="shared" si="1"/>
        <v>0.92200000000000004</v>
      </c>
      <c r="L50" s="55">
        <v>47</v>
      </c>
      <c r="M50" s="56">
        <v>2</v>
      </c>
      <c r="N50" s="32"/>
      <c r="O50" s="33">
        <f t="shared" si="7"/>
        <v>94752</v>
      </c>
      <c r="P50" s="33">
        <f t="shared" si="7"/>
        <v>4032</v>
      </c>
      <c r="R50" s="22" t="s">
        <v>44</v>
      </c>
      <c r="S50" s="22" t="s">
        <v>44</v>
      </c>
      <c r="U50" s="57"/>
      <c r="V50" s="57"/>
      <c r="X50" s="34"/>
      <c r="Y50" s="34"/>
      <c r="AE50" s="35"/>
      <c r="AF50" s="35"/>
    </row>
    <row r="51" spans="2:35" x14ac:dyDescent="0.35">
      <c r="B51" s="62"/>
      <c r="C51" s="62"/>
      <c r="D51" s="26" t="s">
        <v>19</v>
      </c>
      <c r="E51" s="26">
        <v>0</v>
      </c>
      <c r="F51" s="51">
        <v>8.1</v>
      </c>
      <c r="G51" s="26">
        <v>589</v>
      </c>
      <c r="I51" s="29">
        <f t="shared" si="0"/>
        <v>0</v>
      </c>
      <c r="J51" s="29">
        <f t="shared" si="1"/>
        <v>8.1000000000000003E-2</v>
      </c>
      <c r="L51" s="35">
        <v>2998</v>
      </c>
      <c r="M51" s="35">
        <v>36</v>
      </c>
      <c r="N51" s="32"/>
      <c r="O51" s="35">
        <f t="shared" si="7"/>
        <v>1765822</v>
      </c>
      <c r="P51" s="35">
        <f t="shared" si="7"/>
        <v>21204</v>
      </c>
      <c r="R51" s="32">
        <f>O51/O50</f>
        <v>18.636250422154678</v>
      </c>
      <c r="S51" s="32">
        <f>P51/P50</f>
        <v>5.2589285714285712</v>
      </c>
      <c r="U51" s="57"/>
      <c r="V51" s="57"/>
      <c r="X51" s="34"/>
      <c r="Y51" s="34"/>
      <c r="AE51" s="35"/>
      <c r="AF51" s="35"/>
      <c r="AH51" s="32"/>
      <c r="AI51" s="32"/>
    </row>
    <row r="52" spans="2:35" x14ac:dyDescent="0.35">
      <c r="B52" s="62"/>
      <c r="C52" s="62"/>
      <c r="D52" s="48" t="s">
        <v>20</v>
      </c>
      <c r="E52" s="48">
        <v>12.8</v>
      </c>
      <c r="F52" s="48">
        <v>99.7</v>
      </c>
      <c r="G52" s="48">
        <v>28770</v>
      </c>
      <c r="I52" s="29">
        <f t="shared" si="0"/>
        <v>0.128</v>
      </c>
      <c r="J52" s="29">
        <f t="shared" si="1"/>
        <v>0.997</v>
      </c>
      <c r="L52" s="35">
        <v>22</v>
      </c>
      <c r="M52" s="35">
        <v>1</v>
      </c>
      <c r="N52" s="32"/>
      <c r="O52" s="35">
        <f t="shared" si="7"/>
        <v>632940</v>
      </c>
      <c r="P52" s="35">
        <f t="shared" si="7"/>
        <v>28770</v>
      </c>
      <c r="R52" s="32">
        <f>O52/O50</f>
        <v>6.6799645390070923</v>
      </c>
      <c r="S52" s="32">
        <f>P52/P50</f>
        <v>7.135416666666667</v>
      </c>
      <c r="U52" s="57">
        <f t="shared" si="4"/>
        <v>0.3584392990913014</v>
      </c>
      <c r="V52" s="57">
        <f t="shared" si="5"/>
        <v>1.3568194680249011</v>
      </c>
      <c r="X52" s="34"/>
      <c r="Y52" s="34"/>
      <c r="AE52" s="35"/>
      <c r="AF52" s="35"/>
      <c r="AH52" s="32"/>
      <c r="AI52" s="32"/>
    </row>
    <row r="53" spans="2:35" x14ac:dyDescent="0.35">
      <c r="B53" s="63"/>
      <c r="C53" s="63"/>
      <c r="D53" s="37" t="s">
        <v>21</v>
      </c>
      <c r="E53" s="52">
        <v>0</v>
      </c>
      <c r="F53" s="52">
        <v>17.100000000000001</v>
      </c>
      <c r="G53" s="37">
        <v>2500</v>
      </c>
      <c r="I53" s="29">
        <f t="shared" si="0"/>
        <v>0</v>
      </c>
      <c r="J53" s="29">
        <f t="shared" si="1"/>
        <v>0.17100000000000001</v>
      </c>
      <c r="L53" s="35">
        <v>2998</v>
      </c>
      <c r="M53" s="35">
        <v>16</v>
      </c>
      <c r="O53" s="35">
        <f t="shared" si="7"/>
        <v>7495000</v>
      </c>
      <c r="P53" s="35">
        <f t="shared" si="7"/>
        <v>40000</v>
      </c>
      <c r="R53" s="32">
        <f>O53/O50</f>
        <v>79.101232691658225</v>
      </c>
      <c r="S53" s="32">
        <f>P53/P50</f>
        <v>9.9206349206349209</v>
      </c>
      <c r="U53" s="57"/>
      <c r="V53" s="57"/>
      <c r="X53" s="34"/>
      <c r="Y53" s="34"/>
      <c r="AE53" s="35"/>
      <c r="AF53" s="35"/>
      <c r="AH53" s="32"/>
      <c r="AI53" s="32"/>
    </row>
    <row r="54" spans="2:35" x14ac:dyDescent="0.35">
      <c r="C54" s="41"/>
    </row>
    <row r="55" spans="2:35" x14ac:dyDescent="0.35">
      <c r="C55" s="41"/>
    </row>
    <row r="56" spans="2:35" x14ac:dyDescent="0.35">
      <c r="C56" s="41"/>
    </row>
    <row r="57" spans="2:35" x14ac:dyDescent="0.35">
      <c r="H57" s="49"/>
      <c r="I57" s="49"/>
      <c r="J57" s="49"/>
      <c r="K57" s="49"/>
      <c r="L57" s="49"/>
      <c r="M57" s="49"/>
      <c r="N57" s="49"/>
      <c r="R57" s="32"/>
    </row>
    <row r="58" spans="2:35" x14ac:dyDescent="0.35">
      <c r="H58" s="49"/>
      <c r="I58" s="49"/>
      <c r="J58" s="49"/>
      <c r="K58" s="49"/>
      <c r="L58" s="49"/>
      <c r="M58" s="49"/>
      <c r="N58" s="49"/>
      <c r="R58" s="32"/>
    </row>
    <row r="59" spans="2:35" x14ac:dyDescent="0.35">
      <c r="R59" s="32"/>
    </row>
    <row r="60" spans="2:35" x14ac:dyDescent="0.35">
      <c r="R60" s="32"/>
    </row>
    <row r="61" spans="2:35" x14ac:dyDescent="0.35">
      <c r="R61" s="32"/>
    </row>
    <row r="62" spans="2:35" x14ac:dyDescent="0.35">
      <c r="R62" s="32"/>
    </row>
    <row r="63" spans="2:35" x14ac:dyDescent="0.35">
      <c r="R63" s="32"/>
    </row>
    <row r="64" spans="2:35" x14ac:dyDescent="0.35">
      <c r="R64" s="32"/>
    </row>
    <row r="65" spans="19:23" x14ac:dyDescent="0.35">
      <c r="S65" s="32"/>
      <c r="V65" s="32"/>
    </row>
    <row r="66" spans="19:23" x14ac:dyDescent="0.35">
      <c r="S66" s="32"/>
      <c r="V66" s="32"/>
    </row>
    <row r="67" spans="19:23" x14ac:dyDescent="0.35">
      <c r="S67" s="32"/>
      <c r="V67" s="32"/>
    </row>
    <row r="68" spans="19:23" x14ac:dyDescent="0.35">
      <c r="S68" s="32"/>
      <c r="V68" s="32"/>
    </row>
    <row r="69" spans="19:23" x14ac:dyDescent="0.35">
      <c r="S69" s="32"/>
      <c r="V69" s="32"/>
    </row>
    <row r="70" spans="19:23" x14ac:dyDescent="0.35">
      <c r="S70" s="32"/>
      <c r="V70" s="32"/>
    </row>
    <row r="71" spans="19:23" x14ac:dyDescent="0.35">
      <c r="S71" s="32"/>
      <c r="V71" s="32"/>
    </row>
    <row r="72" spans="19:23" x14ac:dyDescent="0.35">
      <c r="S72" s="32"/>
      <c r="V72" s="32"/>
    </row>
    <row r="73" spans="19:23" x14ac:dyDescent="0.35">
      <c r="S73" s="32"/>
      <c r="V73" s="32"/>
    </row>
    <row r="74" spans="19:23" x14ac:dyDescent="0.35">
      <c r="S74" s="32"/>
      <c r="V74" s="32"/>
    </row>
    <row r="75" spans="19:23" x14ac:dyDescent="0.35">
      <c r="S75" s="32"/>
      <c r="V75" s="32"/>
    </row>
    <row r="76" spans="19:23" x14ac:dyDescent="0.35">
      <c r="S76" s="32"/>
      <c r="V76" s="32"/>
    </row>
    <row r="77" spans="19:23" x14ac:dyDescent="0.35">
      <c r="T77" s="32"/>
      <c r="W77" s="32"/>
    </row>
    <row r="78" spans="19:23" x14ac:dyDescent="0.35">
      <c r="T78" s="32"/>
      <c r="W78" s="32"/>
    </row>
    <row r="79" spans="19:23" x14ac:dyDescent="0.35">
      <c r="T79" s="32"/>
      <c r="W79" s="32"/>
    </row>
    <row r="80" spans="19:23" x14ac:dyDescent="0.35">
      <c r="T80" s="32"/>
      <c r="W80" s="32"/>
    </row>
    <row r="81" spans="20:23" x14ac:dyDescent="0.35">
      <c r="T81" s="32"/>
      <c r="W81" s="32"/>
    </row>
    <row r="82" spans="20:23" x14ac:dyDescent="0.35">
      <c r="T82" s="32"/>
      <c r="W82" s="32"/>
    </row>
    <row r="83" spans="20:23" x14ac:dyDescent="0.35">
      <c r="T83" s="32"/>
      <c r="W83" s="32"/>
    </row>
    <row r="84" spans="20:23" x14ac:dyDescent="0.35">
      <c r="T84" s="32"/>
      <c r="W84" s="32"/>
    </row>
    <row r="85" spans="20:23" x14ac:dyDescent="0.35">
      <c r="T85" s="32"/>
      <c r="W85" s="32"/>
    </row>
    <row r="86" spans="20:23" x14ac:dyDescent="0.35">
      <c r="T86" s="32"/>
      <c r="W86" s="32"/>
    </row>
    <row r="87" spans="20:23" x14ac:dyDescent="0.35">
      <c r="T87" s="32"/>
      <c r="W87" s="32"/>
    </row>
    <row r="88" spans="20:23" x14ac:dyDescent="0.35">
      <c r="T88" s="32"/>
      <c r="W88" s="32"/>
    </row>
  </sheetData>
  <mergeCells count="17">
    <mergeCell ref="B42:B53"/>
    <mergeCell ref="C42:C45"/>
    <mergeCell ref="C46:C49"/>
    <mergeCell ref="C50:C53"/>
    <mergeCell ref="B18:B29"/>
    <mergeCell ref="C18:C21"/>
    <mergeCell ref="C22:C25"/>
    <mergeCell ref="C26:C29"/>
    <mergeCell ref="B30:B41"/>
    <mergeCell ref="C30:C33"/>
    <mergeCell ref="C34:C37"/>
    <mergeCell ref="C38:C41"/>
    <mergeCell ref="B1:G3"/>
    <mergeCell ref="B6:B17"/>
    <mergeCell ref="C6:C9"/>
    <mergeCell ref="C10:C13"/>
    <mergeCell ref="C14:C17"/>
  </mergeCells>
  <conditionalFormatting sqref="R6:S53">
    <cfRule type="colorScale" priority="1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6:AI6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0:AI10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4:AI14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8:AI18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22:AI22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26:AI26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0:AI30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4:AI34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8:AI38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42:AI42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46:AI46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50:AI50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X141"/>
  <sheetViews>
    <sheetView topLeftCell="G58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0.95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5.329356790542521</v>
      </c>
      <c r="P6" s="31">
        <v>1</v>
      </c>
      <c r="Q6" s="32"/>
      <c r="R6" s="33">
        <f>O6*$G6</f>
        <v>3842.4662459811575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5.329356790542521</v>
      </c>
      <c r="AO6" s="32">
        <f>O7</f>
        <v>98.352272463357309</v>
      </c>
      <c r="AP6" s="32">
        <f>O8</f>
        <v>5989.9665561184702</v>
      </c>
      <c r="AQ6" s="32">
        <f>O9</f>
        <v>41.280193925831917</v>
      </c>
      <c r="AS6" s="32">
        <f>P6</f>
        <v>1</v>
      </c>
      <c r="AT6" s="32">
        <f>P7</f>
        <v>2.3533488219476006</v>
      </c>
      <c r="AU6" s="32">
        <f>P8</f>
        <v>1</v>
      </c>
      <c r="AV6" s="32">
        <f>P9</f>
        <v>2.3533488219476006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98.352272463357309</v>
      </c>
      <c r="P7" s="32">
        <f t="shared" si="0"/>
        <v>2.3533488219476006</v>
      </c>
      <c r="Q7" s="32"/>
      <c r="R7" s="35">
        <f t="shared" ref="R7:S7" si="4">O7*$G7</f>
        <v>14752.840869503596</v>
      </c>
      <c r="S7" s="35">
        <f t="shared" si="4"/>
        <v>353.00232329214009</v>
      </c>
      <c r="U7" s="32">
        <f>R7/R6</f>
        <v>3.8394197697725048</v>
      </c>
      <c r="V7" s="32">
        <f>S7/S6</f>
        <v>0.48960100317911248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1.8613531161467853</v>
      </c>
      <c r="AP7" s="32">
        <f>O12</f>
        <v>1</v>
      </c>
      <c r="AQ7" s="32">
        <f>O13</f>
        <v>10.4133436193043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5.329356790542521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5989.9665561184702</v>
      </c>
      <c r="P8" s="32">
        <v>1</v>
      </c>
      <c r="Q8" s="32"/>
      <c r="R8" s="35">
        <f>O8*$G8</f>
        <v>29770133.783908796</v>
      </c>
      <c r="S8" s="35">
        <f>P8*$G8</f>
        <v>4970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4.1995272228438063</v>
      </c>
      <c r="AP8" s="32">
        <f>O16</f>
        <v>1</v>
      </c>
      <c r="AQ8" s="32">
        <f>O17</f>
        <v>14.216579402871709</v>
      </c>
      <c r="AS8" s="32">
        <f>P14</f>
        <v>1</v>
      </c>
      <c r="AT8" s="32">
        <f>P15</f>
        <v>3.9677386291942072</v>
      </c>
      <c r="AU8" s="32">
        <f>P16</f>
        <v>1</v>
      </c>
      <c r="AV8" s="32">
        <f>P17</f>
        <v>5.8644910008005695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41.280193925831917</v>
      </c>
      <c r="P9" s="32">
        <f t="shared" si="0"/>
        <v>2.3533488219476006</v>
      </c>
      <c r="Q9" s="32"/>
      <c r="R9" s="35">
        <f>O9*$G9</f>
        <v>33024.155140665534</v>
      </c>
      <c r="S9" s="35">
        <f>P9*$G9</f>
        <v>1882.6790575580806</v>
      </c>
      <c r="U9" s="32">
        <f>R9/R6</f>
        <v>8.5945205570004841</v>
      </c>
      <c r="V9" s="32">
        <f>S9/S6</f>
        <v>2.6112053502885999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2.2879829206447919</v>
      </c>
      <c r="AO9" s="32">
        <f>O19</f>
        <v>298.07285221322263</v>
      </c>
      <c r="AP9" s="32">
        <f>O20</f>
        <v>1</v>
      </c>
      <c r="AQ9" s="32">
        <f>O21</f>
        <v>298.07285221322263</v>
      </c>
      <c r="AS9" s="32">
        <f>P18</f>
        <v>1</v>
      </c>
      <c r="AT9" s="32">
        <f>P19</f>
        <v>41.280193925831917</v>
      </c>
      <c r="AU9" s="32">
        <f>P20</f>
        <v>1</v>
      </c>
      <c r="AV9" s="32">
        <f>P21</f>
        <v>58.403974814319703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4.861732651687424</v>
      </c>
      <c r="AO10" s="32">
        <f>O23</f>
        <v>14977.163451700959</v>
      </c>
      <c r="AP10" s="32">
        <f>O24</f>
        <v>1</v>
      </c>
      <c r="AQ10" s="32">
        <f>O25</f>
        <v>148.28370408337</v>
      </c>
      <c r="AS10" s="32">
        <f>P22</f>
        <v>1.5236827651290794</v>
      </c>
      <c r="AT10" s="32">
        <f>P23</f>
        <v>1068.405817290811</v>
      </c>
      <c r="AU10" s="32">
        <f>P24</f>
        <v>1</v>
      </c>
      <c r="AV10" s="32">
        <f>P25</f>
        <v>23.434665284740152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1.8613531161467853</v>
      </c>
      <c r="P11" s="32">
        <v>1</v>
      </c>
      <c r="Q11" s="32"/>
      <c r="R11" s="35">
        <f t="shared" si="11"/>
        <v>342.48897337100851</v>
      </c>
      <c r="S11" s="35">
        <f t="shared" si="11"/>
        <v>184</v>
      </c>
      <c r="U11" s="32">
        <f>R11/R10</f>
        <v>1.0505796729172041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1.6906350102115886</v>
      </c>
      <c r="AO11" s="32">
        <f>O27</f>
        <v>98.352272463357309</v>
      </c>
      <c r="AP11" s="32">
        <f>O28</f>
        <v>1</v>
      </c>
      <c r="AQ11" s="32">
        <f>O29</f>
        <v>15.095581269700181</v>
      </c>
      <c r="AS11" s="32">
        <f>P26</f>
        <v>1.4683372660779594</v>
      </c>
      <c r="AT11" s="32">
        <f>P27</f>
        <v>73.385250004567013</v>
      </c>
      <c r="AU11" s="32">
        <f>P28</f>
        <v>1</v>
      </c>
      <c r="AV11" s="32">
        <f>P29</f>
        <v>4.581145469511946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9.9491252235437297</v>
      </c>
      <c r="AO12" s="32">
        <f>O31</f>
        <v>6.0605999707934988</v>
      </c>
      <c r="AP12" s="32">
        <f>O32</f>
        <v>1</v>
      </c>
      <c r="AQ12" s="32">
        <f>O33</f>
        <v>10.915925905989871</v>
      </c>
      <c r="AS12" s="32">
        <f>P30</f>
        <v>1</v>
      </c>
      <c r="AT12" s="32">
        <f>P31</f>
        <v>1.4129056234787223</v>
      </c>
      <c r="AU12" s="32">
        <f>P32</f>
        <v>1</v>
      </c>
      <c r="AV12" s="32">
        <f>P33</f>
        <v>1.6906350102115886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10.4133436193043</v>
      </c>
      <c r="P13" s="32">
        <f t="shared" si="0"/>
        <v>5.329356790542521</v>
      </c>
      <c r="Q13" s="32"/>
      <c r="R13" s="35">
        <f t="shared" si="11"/>
        <v>8330.6748954434406</v>
      </c>
      <c r="S13" s="35">
        <f t="shared" si="11"/>
        <v>4263.4854324340167</v>
      </c>
      <c r="U13" s="32">
        <f>R13/R10</f>
        <v>25.554217470685401</v>
      </c>
      <c r="V13" s="32">
        <f>S13/S10</f>
        <v>13.078176173110482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3.3599580447303405</v>
      </c>
      <c r="AO13" s="32">
        <f>O35</f>
        <v>21.511473518339699</v>
      </c>
      <c r="AP13" s="32">
        <f>O36</f>
        <v>1.7379388797067181</v>
      </c>
      <c r="AQ13" s="32">
        <f>O37</f>
        <v>41.280193925831917</v>
      </c>
      <c r="AS13" s="32">
        <f>P34</f>
        <v>1</v>
      </c>
      <c r="AT13" s="32">
        <f>P35</f>
        <v>2.1609640474436804</v>
      </c>
      <c r="AU13" s="32">
        <f>P36</f>
        <v>1</v>
      </c>
      <c r="AV13" s="32">
        <f>P37</f>
        <v>2.9322455004002852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4.0815505272774546</v>
      </c>
      <c r="AP14" s="32">
        <f>O40</f>
        <v>1</v>
      </c>
      <c r="AQ14" s="32">
        <f>O41</f>
        <v>6.7125674390107779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4.1995272228438063</v>
      </c>
      <c r="P15" s="32">
        <f t="shared" si="0"/>
        <v>3.9677386291942072</v>
      </c>
      <c r="Q15" s="32"/>
      <c r="R15" s="35">
        <f t="shared" si="11"/>
        <v>1037.2832240424202</v>
      </c>
      <c r="S15" s="35">
        <f t="shared" si="11"/>
        <v>980.03144141096914</v>
      </c>
      <c r="U15" s="32">
        <f>R15/R14</f>
        <v>3.0871524525072029</v>
      </c>
      <c r="V15" s="32">
        <f>S15/S14</f>
        <v>2.9167602422945511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98.352272463357309</v>
      </c>
      <c r="AO15" s="32">
        <f>O43</f>
        <v>2997.2298901712556</v>
      </c>
      <c r="AP15" s="32">
        <f>O44</f>
        <v>2997.2298901712556</v>
      </c>
      <c r="AQ15" s="32">
        <f>O45</f>
        <v>2997.2298901712556</v>
      </c>
      <c r="AS15" s="32">
        <f>P42</f>
        <v>1.7469879984012884</v>
      </c>
      <c r="AT15" s="32">
        <f>P43</f>
        <v>13.425134878021559</v>
      </c>
      <c r="AU15" s="32">
        <f>P44</f>
        <v>1</v>
      </c>
      <c r="AV15" s="32">
        <f>P45</f>
        <v>35.927973946194342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98.352272463357309</v>
      </c>
      <c r="AO16" s="32">
        <f>O47</f>
        <v>2997.2298901712556</v>
      </c>
      <c r="AP16" s="32">
        <f>O48</f>
        <v>2997.2298901712556</v>
      </c>
      <c r="AQ16" s="32">
        <f>O49</f>
        <v>2997.2298901712556</v>
      </c>
      <c r="AS16" s="32">
        <f>P46</f>
        <v>2.8535617640793616</v>
      </c>
      <c r="AT16" s="32">
        <f>P47</f>
        <v>148.28370408337</v>
      </c>
      <c r="AU16" s="32">
        <f>P48</f>
        <v>1</v>
      </c>
      <c r="AV16" s="32">
        <f>P49</f>
        <v>747.43420167206659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14.216579402871709</v>
      </c>
      <c r="P17" s="32">
        <f t="shared" si="0"/>
        <v>5.8644910008005695</v>
      </c>
      <c r="Q17" s="32"/>
      <c r="R17" s="35">
        <f t="shared" si="11"/>
        <v>11373.263522297368</v>
      </c>
      <c r="S17" s="35">
        <f t="shared" si="11"/>
        <v>4691.5928006404556</v>
      </c>
      <c r="U17" s="32">
        <f>R17/R14</f>
        <v>33.848998578265977</v>
      </c>
      <c r="V17" s="32">
        <f>S17/S14</f>
        <v>13.963073811429927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41.280193925831917</v>
      </c>
      <c r="AO17" s="32">
        <f>O51</f>
        <v>2997.2298901712556</v>
      </c>
      <c r="AP17" s="32">
        <f>O52</f>
        <v>19.560621625300215</v>
      </c>
      <c r="AQ17" s="32">
        <f>O53</f>
        <v>2997.2298901712556</v>
      </c>
      <c r="AS17" s="32">
        <f>P50</f>
        <v>1.1860863518750875</v>
      </c>
      <c r="AT17" s="32">
        <f>P51</f>
        <v>35.927973946194342</v>
      </c>
      <c r="AU17" s="32">
        <f>P52</f>
        <v>1</v>
      </c>
      <c r="AV17" s="32">
        <f>P53</f>
        <v>16.077599180068095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2.2879829206447919</v>
      </c>
      <c r="P18" s="31">
        <v>1</v>
      </c>
      <c r="Q18" s="32"/>
      <c r="R18" s="33">
        <f t="shared" si="11"/>
        <v>1368.2137865455857</v>
      </c>
      <c r="S18" s="33">
        <f t="shared" si="11"/>
        <v>598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298.07285221322263</v>
      </c>
      <c r="P19" s="32">
        <f t="shared" si="0"/>
        <v>41.280193925831917</v>
      </c>
      <c r="Q19" s="32"/>
      <c r="R19" s="35">
        <f t="shared" si="11"/>
        <v>141882.67765349397</v>
      </c>
      <c r="S19" s="35">
        <f t="shared" si="11"/>
        <v>19649.372308695991</v>
      </c>
      <c r="U19" s="32">
        <f>R19/R18</f>
        <v>103.69920187086697</v>
      </c>
      <c r="V19" s="32">
        <f>S19/S18</f>
        <v>32.858482121565203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4.1108453482088825</v>
      </c>
      <c r="AO19" s="32">
        <f t="shared" ref="AO19:AQ19" si="14">MEDIAN(AO6:AO17)</f>
        <v>98.352272463357309</v>
      </c>
      <c r="AP19" s="32">
        <f t="shared" si="14"/>
        <v>1</v>
      </c>
      <c r="AQ19" s="32">
        <f t="shared" si="14"/>
        <v>41.280193925831917</v>
      </c>
      <c r="AS19" s="32">
        <f>MEDIAN(AS6:AS17)</f>
        <v>1</v>
      </c>
      <c r="AT19" s="32">
        <f t="shared" ref="AT19:AV19" si="15">MEDIAN(AT6:AT17)</f>
        <v>8.6964367536078839</v>
      </c>
      <c r="AU19" s="32">
        <f t="shared" si="15"/>
        <v>1</v>
      </c>
      <c r="AV19" s="32">
        <f t="shared" si="15"/>
        <v>5.5969238956715452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6.5347974767699846</v>
      </c>
      <c r="V20" s="32">
        <f>S20/S18</f>
        <v>14.951505016722408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37.194505781719258</v>
      </c>
      <c r="AO20" s="22">
        <f t="shared" ref="AO20:AQ20" si="17">_xlfn.STDEV.S(AO6:AO17)</f>
        <v>4278.3598326784768</v>
      </c>
      <c r="AP20" s="22">
        <f t="shared" si="17"/>
        <v>1949.8578671586231</v>
      </c>
      <c r="AQ20" s="22">
        <f t="shared" si="17"/>
        <v>1328.7153679201515</v>
      </c>
      <c r="AS20" s="22">
        <f>_xlfn.STDEV.S(AS6:AS17)</f>
        <v>0.55037510551337232</v>
      </c>
      <c r="AT20" s="22">
        <f t="shared" ref="AT20:AV20" si="18">_xlfn.STDEV.S(AT6:AT17)</f>
        <v>303.08378138411302</v>
      </c>
      <c r="AU20" s="22">
        <f t="shared" si="18"/>
        <v>0</v>
      </c>
      <c r="AV20" s="22">
        <f t="shared" si="18"/>
        <v>212.34890332419971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298.07285221322263</v>
      </c>
      <c r="P21" s="32">
        <f t="shared" si="0"/>
        <v>58.403974814319703</v>
      </c>
      <c r="Q21" s="32"/>
      <c r="R21" s="35">
        <f t="shared" si="11"/>
        <v>238458.28177057812</v>
      </c>
      <c r="S21" s="35">
        <f t="shared" si="11"/>
        <v>46723.179851455759</v>
      </c>
      <c r="U21" s="32">
        <f>R21/R18</f>
        <v>174.28437289221341</v>
      </c>
      <c r="V21" s="32">
        <f>S21/S18</f>
        <v>78.132407778354107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37.194505781719258</v>
      </c>
      <c r="AO21" s="22">
        <f t="shared" ref="AO21:AQ21" si="19">STDEV(AO6:AO17)</f>
        <v>4278.3598326784768</v>
      </c>
      <c r="AP21" s="22">
        <f t="shared" si="19"/>
        <v>1949.8578671586231</v>
      </c>
      <c r="AQ21" s="22">
        <f t="shared" si="19"/>
        <v>1328.7153679201515</v>
      </c>
      <c r="AS21" s="22">
        <f>STDEV(AS6:AS17)</f>
        <v>0.55037510551337232</v>
      </c>
      <c r="AT21" s="22">
        <f t="shared" ref="AT21:AV21" si="20">STDEV(AT6:AT17)</f>
        <v>303.08378138411302</v>
      </c>
      <c r="AU21" s="22">
        <f t="shared" si="20"/>
        <v>0</v>
      </c>
      <c r="AV21" s="22">
        <f t="shared" si="20"/>
        <v>212.34890332419971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4.861732651687424</v>
      </c>
      <c r="P22" s="31">
        <f t="shared" si="0"/>
        <v>1.5236827651290794</v>
      </c>
      <c r="Q22" s="32"/>
      <c r="R22" s="33">
        <f t="shared" si="11"/>
        <v>3150.4027582934509</v>
      </c>
      <c r="S22" s="33">
        <f t="shared" si="11"/>
        <v>987.34643180364344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14977.163451700959</v>
      </c>
      <c r="P23" s="32">
        <f t="shared" si="0"/>
        <v>1068.405817290811</v>
      </c>
      <c r="Q23" s="32"/>
      <c r="R23" s="35">
        <f t="shared" si="11"/>
        <v>3100272.8345020986</v>
      </c>
      <c r="S23" s="35">
        <f t="shared" si="11"/>
        <v>221160.00417919789</v>
      </c>
      <c r="U23" s="32">
        <f>R23/R22</f>
        <v>984.08777301270925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3.206256715402203</v>
      </c>
      <c r="V24" s="32">
        <f>S24/S22</f>
        <v>10.230451718499568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148.28370408337</v>
      </c>
      <c r="P25" s="32">
        <f t="shared" si="0"/>
        <v>23.434665284740152</v>
      </c>
      <c r="Q25" s="32"/>
      <c r="R25" s="35">
        <f t="shared" si="11"/>
        <v>118626.963266696</v>
      </c>
      <c r="S25" s="35">
        <f t="shared" si="11"/>
        <v>18747.732227792123</v>
      </c>
      <c r="U25" s="32">
        <f>R25/R22</f>
        <v>37.654538917098748</v>
      </c>
      <c r="V25" s="32">
        <f>S25/S22</f>
        <v>18.987998157388937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1.6906350102115886</v>
      </c>
      <c r="P26" s="31">
        <f t="shared" si="0"/>
        <v>1.4683372660779594</v>
      </c>
      <c r="Q26" s="32"/>
      <c r="R26" s="33">
        <f t="shared" ref="R26:S41" si="25">O26*$G26</f>
        <v>1019.4529111575879</v>
      </c>
      <c r="S26" s="33">
        <f t="shared" si="25"/>
        <v>885.40737144500952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98.352272463357309</v>
      </c>
      <c r="P27" s="32">
        <f t="shared" si="0"/>
        <v>73.385250004567013</v>
      </c>
      <c r="Q27" s="32"/>
      <c r="R27" s="35">
        <f t="shared" si="25"/>
        <v>16129.772683990599</v>
      </c>
      <c r="S27" s="35">
        <f t="shared" si="25"/>
        <v>12035.181000748989</v>
      </c>
      <c r="U27" s="32">
        <f>R27/R26</f>
        <v>15.821988938827253</v>
      </c>
      <c r="V27" s="32">
        <f>S27/S26</f>
        <v>13.592817711814662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8.4309926490281786</v>
      </c>
      <c r="V28" s="32">
        <f>S28/S26</f>
        <v>9.7073960271786763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15.095581269700181</v>
      </c>
      <c r="P29" s="32">
        <f t="shared" si="0"/>
        <v>4.581145469511946</v>
      </c>
      <c r="Q29" s="32"/>
      <c r="R29" s="35">
        <f t="shared" si="25"/>
        <v>12076.465015760145</v>
      </c>
      <c r="S29" s="35">
        <f t="shared" si="25"/>
        <v>3664.9163756095568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9.9491252235437297</v>
      </c>
      <c r="P30" s="31">
        <v>1</v>
      </c>
      <c r="Q30" s="32"/>
      <c r="R30" s="33">
        <f t="shared" si="25"/>
        <v>4099.0395921000163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6.0605999707934988</v>
      </c>
      <c r="P31" s="32">
        <f t="shared" si="0"/>
        <v>1.4129056234787223</v>
      </c>
      <c r="Q31" s="32"/>
      <c r="R31" s="35">
        <f t="shared" si="25"/>
        <v>1369.6955933993306</v>
      </c>
      <c r="S31" s="35">
        <f t="shared" si="25"/>
        <v>319.31667090619123</v>
      </c>
      <c r="U31" s="32">
        <f>R31/R30</f>
        <v>0.33415036928140757</v>
      </c>
      <c r="V31" s="32">
        <f>S31/S30</f>
        <v>0.7750404633645418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2.2900486294622153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10.915925905989871</v>
      </c>
      <c r="P33" s="32">
        <f t="shared" si="0"/>
        <v>1.6906350102115886</v>
      </c>
      <c r="Q33" s="32"/>
      <c r="R33" s="35">
        <f t="shared" si="25"/>
        <v>8732.7407247918964</v>
      </c>
      <c r="S33" s="35">
        <f t="shared" si="25"/>
        <v>1352.5080081692709</v>
      </c>
      <c r="U33" s="32">
        <f>R33/R30</f>
        <v>2.1304358078468684</v>
      </c>
      <c r="V33" s="32">
        <f>S33/S30</f>
        <v>3.2827864275953176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3.3599580447303405</v>
      </c>
      <c r="P34" s="31">
        <v>1</v>
      </c>
      <c r="Q34" s="32"/>
      <c r="R34" s="33">
        <f t="shared" si="25"/>
        <v>2634.207107068587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21.511473518339699</v>
      </c>
      <c r="P35" s="32">
        <f t="shared" si="0"/>
        <v>2.1609640474436804</v>
      </c>
      <c r="Q35" s="32"/>
      <c r="R35" s="35">
        <f t="shared" si="25"/>
        <v>6797.6256317953448</v>
      </c>
      <c r="S35" s="35">
        <f t="shared" si="25"/>
        <v>682.86463899220303</v>
      </c>
      <c r="U35" s="32">
        <f>R35/R34</f>
        <v>2.5805205724161593</v>
      </c>
      <c r="V35" s="32">
        <f>S35/S34</f>
        <v>0.87100081504107529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1.7379388797067181</v>
      </c>
      <c r="P36" s="32">
        <v>1</v>
      </c>
      <c r="Q36" s="32"/>
      <c r="R36" s="35">
        <f t="shared" si="25"/>
        <v>20359.953975764201</v>
      </c>
      <c r="S36" s="35">
        <f t="shared" si="25"/>
        <v>11715</v>
      </c>
      <c r="U36" s="32">
        <f>R36/R34</f>
        <v>7.7290634897805282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41.280193925831917</v>
      </c>
      <c r="P37" s="32">
        <f t="shared" si="0"/>
        <v>2.9322455004002852</v>
      </c>
      <c r="Q37" s="32"/>
      <c r="R37" s="35">
        <f t="shared" si="25"/>
        <v>33024.155140665534</v>
      </c>
      <c r="S37" s="35">
        <f t="shared" si="25"/>
        <v>2345.7964003202283</v>
      </c>
      <c r="U37" s="32">
        <f>R37/R34</f>
        <v>12.536658583924199</v>
      </c>
      <c r="V37" s="32">
        <f>S37/S34</f>
        <v>2.9920872453064136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4.0815505272774546</v>
      </c>
      <c r="P39" s="32">
        <v>1</v>
      </c>
      <c r="Q39" s="32"/>
      <c r="R39" s="35">
        <f t="shared" si="25"/>
        <v>1191.8127539650168</v>
      </c>
      <c r="S39" s="35">
        <f t="shared" si="25"/>
        <v>292</v>
      </c>
      <c r="U39" s="32">
        <f>R39/R38</f>
        <v>2.252954166285476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6.7125674390107779</v>
      </c>
      <c r="P41" s="32">
        <v>1</v>
      </c>
      <c r="Q41" s="32"/>
      <c r="R41" s="35">
        <f t="shared" si="25"/>
        <v>5370.0539512086225</v>
      </c>
      <c r="S41" s="35">
        <f t="shared" si="25"/>
        <v>800</v>
      </c>
      <c r="U41" s="32">
        <f>R41/R38</f>
        <v>10.151330720621214</v>
      </c>
      <c r="V41" s="32">
        <f>S41/S38</f>
        <v>1.5122873345935728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98.352272463357309</v>
      </c>
      <c r="P42" s="31">
        <f>LOG10(1-$M$4)/LOG10(1-MAX($N$1,MIN($N$2,M42)))</f>
        <v>1.7469879984012884</v>
      </c>
      <c r="Q42" s="32"/>
      <c r="R42" s="33">
        <f t="shared" ref="R42:S53" si="31">O42*$G42</f>
        <v>245487.27206853984</v>
      </c>
      <c r="S42" s="33">
        <f t="shared" si="31"/>
        <v>4360.4820440096155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2997.2298901712556</v>
      </c>
      <c r="P43" s="32">
        <f t="shared" si="32"/>
        <v>13.425134878021559</v>
      </c>
      <c r="Q43" s="32"/>
      <c r="R43" s="35">
        <f t="shared" si="31"/>
        <v>2125035.9921314204</v>
      </c>
      <c r="S43" s="35">
        <f t="shared" si="31"/>
        <v>9518.4206285172859</v>
      </c>
      <c r="U43" s="32">
        <f>R43/R42</f>
        <v>8.6563998785978296</v>
      </c>
      <c r="V43" s="32">
        <f>S43/S42</f>
        <v>2.1828826566534296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2997.2298901712556</v>
      </c>
      <c r="P44" s="32">
        <v>1</v>
      </c>
      <c r="Q44" s="32"/>
      <c r="R44" s="35">
        <f t="shared" si="31"/>
        <v>363983597.86239731</v>
      </c>
      <c r="S44" s="35">
        <f t="shared" si="31"/>
        <v>121440</v>
      </c>
      <c r="U44" s="32">
        <f>R44/R42</f>
        <v>1482.6984502918481</v>
      </c>
      <c r="V44" s="32">
        <f>S44/S42</f>
        <v>27.850131883201538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2997.2298901712556</v>
      </c>
      <c r="P45" s="32">
        <f t="shared" si="32"/>
        <v>35.927973946194342</v>
      </c>
      <c r="Q45" s="32"/>
      <c r="R45" s="35">
        <f t="shared" si="31"/>
        <v>7493074.7254281389</v>
      </c>
      <c r="S45" s="35">
        <f t="shared" si="31"/>
        <v>89819.934865485862</v>
      </c>
      <c r="U45" s="32">
        <f>R45/R42</f>
        <v>30.523271786311099</v>
      </c>
      <c r="V45" s="32">
        <f>S45/S42</f>
        <v>20.5986250967091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98.352272463357309</v>
      </c>
      <c r="P46" s="31">
        <f t="shared" si="32"/>
        <v>2.8535617640793616</v>
      </c>
      <c r="Q46" s="32"/>
      <c r="R46" s="33">
        <f t="shared" si="31"/>
        <v>162773.01092685634</v>
      </c>
      <c r="S46" s="33">
        <f t="shared" si="31"/>
        <v>4722.6447195513438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2997.2298901712556</v>
      </c>
      <c r="P47" s="32">
        <f t="shared" si="32"/>
        <v>148.28370408337</v>
      </c>
      <c r="Q47" s="32"/>
      <c r="R47" s="35">
        <f t="shared" si="31"/>
        <v>2169994.4404839892</v>
      </c>
      <c r="S47" s="35">
        <f t="shared" si="31"/>
        <v>107357.40175635988</v>
      </c>
      <c r="U47" s="32">
        <f>R47/R46</f>
        <v>13.331414269034426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2997.2298901712556</v>
      </c>
      <c r="P48" s="32">
        <v>1</v>
      </c>
      <c r="Q48" s="32"/>
      <c r="R48" s="35">
        <f t="shared" si="31"/>
        <v>242173177.89594728</v>
      </c>
      <c r="S48" s="35">
        <f t="shared" si="31"/>
        <v>80799</v>
      </c>
      <c r="U48" s="32">
        <f>R48/R46</f>
        <v>1487.796880557614</v>
      </c>
      <c r="V48" s="32">
        <f>S48/S46</f>
        <v>17.108845741772416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2997.2298901712556</v>
      </c>
      <c r="P49" s="32">
        <f t="shared" si="32"/>
        <v>747.43420167206659</v>
      </c>
      <c r="Q49" s="32"/>
      <c r="R49" s="35">
        <f t="shared" si="31"/>
        <v>7493074.7254281389</v>
      </c>
      <c r="S49" s="35">
        <f t="shared" si="31"/>
        <v>1868585.5041801664</v>
      </c>
      <c r="U49" s="32">
        <f>R49/R46</f>
        <v>46.033889050533233</v>
      </c>
      <c r="V49" s="32">
        <f>S49/S46</f>
        <v>395.6650595469066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41.280193925831917</v>
      </c>
      <c r="P50" s="31">
        <f t="shared" si="32"/>
        <v>1.1860863518750875</v>
      </c>
      <c r="Q50" s="32"/>
      <c r="R50" s="33">
        <f t="shared" si="31"/>
        <v>83220.870954477141</v>
      </c>
      <c r="S50" s="33">
        <f t="shared" si="31"/>
        <v>2391.1500853801763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2997.2298901712556</v>
      </c>
      <c r="P51" s="32">
        <f t="shared" si="32"/>
        <v>35.927973946194342</v>
      </c>
      <c r="Q51" s="32"/>
      <c r="R51" s="35">
        <f t="shared" si="31"/>
        <v>1765368.4053108697</v>
      </c>
      <c r="S51" s="35">
        <f t="shared" si="31"/>
        <v>21161.576654308468</v>
      </c>
      <c r="U51" s="32">
        <f>R51/R50</f>
        <v>21.213048903039578</v>
      </c>
      <c r="V51" s="32">
        <f>S51/S50</f>
        <v>8.8499575094400331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19.560621625300215</v>
      </c>
      <c r="P52" s="32">
        <v>1</v>
      </c>
      <c r="Q52" s="32"/>
      <c r="R52" s="35">
        <f t="shared" si="31"/>
        <v>1889419.1246526237</v>
      </c>
      <c r="S52" s="35">
        <f t="shared" si="31"/>
        <v>96593</v>
      </c>
      <c r="U52" s="32">
        <f>R52/R50</f>
        <v>22.703669199594891</v>
      </c>
      <c r="V52" s="32">
        <f>S52/S50</f>
        <v>40.39604230223064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2997.2298901712556</v>
      </c>
      <c r="P53" s="32">
        <f t="shared" si="32"/>
        <v>16.077599180068095</v>
      </c>
      <c r="R53" s="35">
        <f t="shared" si="31"/>
        <v>7493074.7254281389</v>
      </c>
      <c r="S53" s="35">
        <f t="shared" si="31"/>
        <v>40193.99795017024</v>
      </c>
      <c r="U53" s="32">
        <f>R53/R50</f>
        <v>90.038407907638273</v>
      </c>
      <c r="V53" s="32">
        <f>S53/S50</f>
        <v>16.809483518379682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3.8394197697725048</v>
      </c>
      <c r="V61" s="32">
        <f>MEDIAN(U61:U72)</f>
        <v>6.2479098241851672</v>
      </c>
      <c r="Y61" s="32">
        <f>V7</f>
        <v>0.48960100317911248</v>
      </c>
      <c r="Z61" s="32">
        <f>MEDIAN(Y61:Y72)</f>
        <v>2.5498214494739901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1.0505796729172041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3.0871524525072029</v>
      </c>
      <c r="Y63" s="32">
        <f>V15</f>
        <v>2.9167602422945511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103.69920187086697</v>
      </c>
      <c r="Y64" s="32">
        <f>V19</f>
        <v>32.858482121565203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984.08777301270925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15.821988938827253</v>
      </c>
      <c r="Y66" s="32">
        <f>V27</f>
        <v>13.592817711814662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0.33415036928140757</v>
      </c>
      <c r="Y67" s="32">
        <f>V31</f>
        <v>0.7750404633645418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2.5805205724161593</v>
      </c>
      <c r="Y68" s="32">
        <f>V35</f>
        <v>0.87100081504107529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2.252954166285476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8.6563998785978296</v>
      </c>
      <c r="Y70" s="32">
        <f>V43</f>
        <v>2.1828826566534296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13.331414269034426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21.213048903039578</v>
      </c>
      <c r="Y72" s="32">
        <f>V51</f>
        <v>8.8499575094400331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6.5347974767699846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3.206256715402203</v>
      </c>
      <c r="Z77" s="32">
        <f>V24</f>
        <v>10.230451718499568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8.4309926490281786</v>
      </c>
      <c r="Z78" s="32">
        <f>V28</f>
        <v>9.7073960271786763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2.2900486294622153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7.7290634897805282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1482.6984502918481</v>
      </c>
      <c r="Z82" s="32">
        <f>V44</f>
        <v>27.850131883201538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1487.796880557614</v>
      </c>
      <c r="Z83" s="32">
        <f>V48</f>
        <v>17.108845741772416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22.703669199594891</v>
      </c>
      <c r="Z84" s="32">
        <f>V52</f>
        <v>40.39604230223064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8.5945205570004841</v>
      </c>
      <c r="X85" s="32">
        <f>MEDIAN(W85:W96)</f>
        <v>28.03874462849825</v>
      </c>
      <c r="AA85" s="32">
        <f>V9</f>
        <v>2.6112053502885999</v>
      </c>
      <c r="AB85" s="32">
        <f>MEDIAN(AA85:AA96)</f>
        <v>13.520624992270204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25.554217470685401</v>
      </c>
      <c r="AA86" s="32">
        <f>V13</f>
        <v>13.078176173110482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33.848998578265977</v>
      </c>
      <c r="AA87" s="32">
        <f>V17</f>
        <v>13.963073811429927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174.28437289221341</v>
      </c>
      <c r="AA88" s="32">
        <f>V21</f>
        <v>78.132407778354107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37.654538917098748</v>
      </c>
      <c r="AA89" s="32">
        <f>V25</f>
        <v>18.987998157388937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2.1304358078468684</v>
      </c>
      <c r="AA91" s="32">
        <f>V33</f>
        <v>3.2827864275953176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12.536658583924199</v>
      </c>
      <c r="AA92" s="32">
        <f>V37</f>
        <v>2.9920872453064136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10.151330720621214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30.523271786311099</v>
      </c>
      <c r="AA94" s="32">
        <f>V45</f>
        <v>20.5986250967091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46.033889050533233</v>
      </c>
      <c r="AA95" s="32">
        <f>V49</f>
        <v>395.6650595469066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90.038407907638273</v>
      </c>
      <c r="AA96" s="32">
        <f>V53</f>
        <v>16.809483518379682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X141"/>
  <sheetViews>
    <sheetView topLeftCell="E61" zoomScale="85" zoomScaleNormal="85" workbookViewId="0">
      <selection activeCell="T73" sqref="T73:Z84"/>
    </sheetView>
  </sheetViews>
  <sheetFormatPr defaultColWidth="9.1796875" defaultRowHeight="14.5" x14ac:dyDescent="0.35"/>
  <cols>
    <col min="1" max="1" width="3.453125" style="22" customWidth="1"/>
    <col min="2" max="2" width="9.81640625" style="22" customWidth="1"/>
    <col min="3" max="3" width="12.453125" style="22" customWidth="1"/>
    <col min="4" max="4" width="10.7265625" style="22" customWidth="1"/>
    <col min="5" max="5" width="11" style="22" customWidth="1"/>
    <col min="6" max="6" width="10.1796875" style="22" customWidth="1"/>
    <col min="7" max="8" width="11.1796875" style="22" customWidth="1"/>
    <col min="9" max="9" width="9.7265625" style="22" customWidth="1"/>
    <col min="10" max="10" width="9.54296875" style="22" customWidth="1"/>
    <col min="11" max="11" width="3.81640625" style="22" customWidth="1"/>
    <col min="12" max="12" width="9.1796875" style="22"/>
    <col min="13" max="13" width="15" style="22" bestFit="1" customWidth="1"/>
    <col min="14" max="14" width="15" style="22" customWidth="1"/>
    <col min="15" max="15" width="9.81640625" style="22" customWidth="1"/>
    <col min="16" max="16" width="9.1796875" style="22" customWidth="1"/>
    <col min="17" max="17" width="3.26953125" style="22" customWidth="1"/>
    <col min="18" max="18" width="12.26953125" style="22" customWidth="1"/>
    <col min="19" max="19" width="9.453125" style="22" customWidth="1"/>
    <col min="20" max="20" width="6" style="22" customWidth="1"/>
    <col min="21" max="21" width="9.81640625" style="22" customWidth="1"/>
    <col min="22" max="22" width="9.453125" style="22" customWidth="1"/>
    <col min="23" max="23" width="6.1796875" style="22" customWidth="1"/>
    <col min="24" max="25" width="9.1796875" style="22" customWidth="1"/>
    <col min="26" max="26" width="4.81640625" style="22" customWidth="1"/>
    <col min="27" max="28" width="9.1796875" style="22" customWidth="1"/>
    <col min="29" max="29" width="5.81640625" style="22" customWidth="1"/>
    <col min="30" max="32" width="9.1796875" style="22" customWidth="1"/>
    <col min="33" max="33" width="4.54296875" style="22" customWidth="1"/>
    <col min="34" max="34" width="11.54296875" style="22" customWidth="1"/>
    <col min="35" max="35" width="10.453125" style="22" customWidth="1"/>
    <col min="36" max="36" width="9.54296875" style="22" customWidth="1"/>
    <col min="37" max="37" width="10" style="22" customWidth="1"/>
    <col min="38" max="38" width="8.81640625" style="22" customWidth="1"/>
    <col min="39" max="48" width="9.1796875" style="22" customWidth="1"/>
    <col min="49" max="16384" width="9.1796875" style="22"/>
  </cols>
  <sheetData>
    <row r="1" spans="2:50" x14ac:dyDescent="0.3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3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35">
      <c r="U3" s="22" t="s">
        <v>48</v>
      </c>
    </row>
    <row r="4" spans="2:50" x14ac:dyDescent="0.35">
      <c r="L4" s="24" t="s">
        <v>34</v>
      </c>
      <c r="M4" s="24">
        <v>0.95</v>
      </c>
      <c r="U4" s="22" t="s">
        <v>49</v>
      </c>
      <c r="AN4" s="22" t="s">
        <v>80</v>
      </c>
      <c r="AS4" s="22" t="s">
        <v>81</v>
      </c>
    </row>
    <row r="5" spans="2:50" ht="32.5" customHeight="1" x14ac:dyDescent="0.3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3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5</v>
      </c>
      <c r="P6" s="31">
        <v>1</v>
      </c>
      <c r="Q6" s="32"/>
      <c r="R6" s="33">
        <f>O6*$G6</f>
        <v>3605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5</v>
      </c>
      <c r="AO6" s="32">
        <f>O7</f>
        <v>98</v>
      </c>
      <c r="AP6" s="32">
        <f>O8</f>
        <v>5990</v>
      </c>
      <c r="AQ6" s="32">
        <f>O9</f>
        <v>41</v>
      </c>
      <c r="AS6" s="32">
        <f>P6</f>
        <v>1</v>
      </c>
      <c r="AT6" s="32">
        <f>P7</f>
        <v>2</v>
      </c>
      <c r="AU6" s="32">
        <f>P8</f>
        <v>1</v>
      </c>
      <c r="AV6" s="32">
        <f>P9</f>
        <v>2</v>
      </c>
    </row>
    <row r="7" spans="2:50" x14ac:dyDescent="0.3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98</v>
      </c>
      <c r="P7" s="32">
        <v>2</v>
      </c>
      <c r="Q7" s="32"/>
      <c r="R7" s="35">
        <f t="shared" ref="R7:S7" si="3">O7*$G7</f>
        <v>14700</v>
      </c>
      <c r="S7" s="35">
        <f t="shared" si="3"/>
        <v>300</v>
      </c>
      <c r="U7" s="32">
        <f>R7/R6</f>
        <v>4.0776699029126213</v>
      </c>
      <c r="V7" s="32">
        <f>S7/S6</f>
        <v>0.41608876560332869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2</v>
      </c>
      <c r="AP7" s="32">
        <f>O12</f>
        <v>1</v>
      </c>
      <c r="AQ7" s="32">
        <f>O13</f>
        <v>10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5</v>
      </c>
      <c r="AX7" s="22">
        <f>G8/G7</f>
        <v>33.133333333333333</v>
      </c>
    </row>
    <row r="8" spans="2:50" x14ac:dyDescent="0.3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5990</v>
      </c>
      <c r="P8" s="32">
        <v>1</v>
      </c>
      <c r="Q8" s="32"/>
      <c r="R8" s="35">
        <f>O8*$G8</f>
        <v>29770300</v>
      </c>
      <c r="S8" s="35">
        <f>P8*$G8</f>
        <v>4970</v>
      </c>
      <c r="U8" s="32">
        <f>R8/R6</f>
        <v>8258.0582524271849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4</v>
      </c>
      <c r="AP8" s="32">
        <f>O16</f>
        <v>1</v>
      </c>
      <c r="AQ8" s="32">
        <f>O17</f>
        <v>14</v>
      </c>
      <c r="AS8" s="32">
        <f>P14</f>
        <v>1</v>
      </c>
      <c r="AT8" s="32">
        <f>P15</f>
        <v>4</v>
      </c>
      <c r="AU8" s="32">
        <f>P16</f>
        <v>1</v>
      </c>
      <c r="AV8" s="32">
        <f>P17</f>
        <v>6</v>
      </c>
    </row>
    <row r="9" spans="2:50" x14ac:dyDescent="0.3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41</v>
      </c>
      <c r="P9" s="32">
        <v>2</v>
      </c>
      <c r="Q9" s="32"/>
      <c r="R9" s="35">
        <f>O9*$G9</f>
        <v>32800</v>
      </c>
      <c r="S9" s="35">
        <f>P9*$G9</f>
        <v>1600</v>
      </c>
      <c r="U9" s="32">
        <f>R9/R6</f>
        <v>9.0984743411927873</v>
      </c>
      <c r="V9" s="32">
        <f>S9/S6</f>
        <v>2.219140083217753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2</v>
      </c>
      <c r="AO9" s="32">
        <f>O19</f>
        <v>298</v>
      </c>
      <c r="AP9" s="32">
        <f>O20</f>
        <v>1</v>
      </c>
      <c r="AQ9" s="32">
        <f>O21</f>
        <v>298</v>
      </c>
      <c r="AS9" s="32">
        <f>P18</f>
        <v>1</v>
      </c>
      <c r="AT9" s="32">
        <f>P19</f>
        <v>41</v>
      </c>
      <c r="AU9" s="32">
        <f>P20</f>
        <v>1</v>
      </c>
      <c r="AV9" s="32">
        <f>P21</f>
        <v>58</v>
      </c>
    </row>
    <row r="10" spans="2:50" x14ac:dyDescent="0.3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5</v>
      </c>
      <c r="AO10" s="32">
        <f>O23</f>
        <v>14977</v>
      </c>
      <c r="AP10" s="32">
        <f>O24</f>
        <v>1</v>
      </c>
      <c r="AQ10" s="32">
        <f>O25</f>
        <v>148</v>
      </c>
      <c r="AS10" s="32">
        <f>P22</f>
        <v>2</v>
      </c>
      <c r="AT10" s="32">
        <f>P23</f>
        <v>1068</v>
      </c>
      <c r="AU10" s="32">
        <f>P24</f>
        <v>1</v>
      </c>
      <c r="AV10" s="32">
        <f>P25</f>
        <v>23</v>
      </c>
    </row>
    <row r="11" spans="2:50" x14ac:dyDescent="0.3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2</v>
      </c>
      <c r="P11" s="32">
        <v>1</v>
      </c>
      <c r="Q11" s="32"/>
      <c r="R11" s="35">
        <f t="shared" si="10"/>
        <v>368</v>
      </c>
      <c r="S11" s="35">
        <f t="shared" si="10"/>
        <v>184</v>
      </c>
      <c r="U11" s="32">
        <f>R11/R10</f>
        <v>1.1288343558282208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</v>
      </c>
      <c r="AO11" s="32">
        <f>O27</f>
        <v>98</v>
      </c>
      <c r="AP11" s="32">
        <f>O28</f>
        <v>1</v>
      </c>
      <c r="AQ11" s="32">
        <f>O29</f>
        <v>15</v>
      </c>
      <c r="AS11" s="32">
        <f>P26</f>
        <v>1</v>
      </c>
      <c r="AT11" s="32">
        <f>P27</f>
        <v>73</v>
      </c>
      <c r="AU11" s="32">
        <f>P28</f>
        <v>1</v>
      </c>
      <c r="AV11" s="32">
        <f>P29</f>
        <v>5</v>
      </c>
    </row>
    <row r="12" spans="2:50" x14ac:dyDescent="0.3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10</v>
      </c>
      <c r="AO12" s="32">
        <f>O31</f>
        <v>6</v>
      </c>
      <c r="AP12" s="32">
        <f>O32</f>
        <v>1</v>
      </c>
      <c r="AQ12" s="32">
        <f>O33</f>
        <v>11</v>
      </c>
      <c r="AS12" s="32">
        <f>P30</f>
        <v>1</v>
      </c>
      <c r="AT12" s="32">
        <f>P31</f>
        <v>1</v>
      </c>
      <c r="AU12" s="32">
        <f>P32</f>
        <v>1</v>
      </c>
      <c r="AV12" s="32">
        <f>P33</f>
        <v>2</v>
      </c>
      <c r="AX12" s="22">
        <f>G12/G11</f>
        <v>32.836956521739133</v>
      </c>
    </row>
    <row r="13" spans="2:50" x14ac:dyDescent="0.3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10</v>
      </c>
      <c r="P13" s="32">
        <v>5</v>
      </c>
      <c r="Q13" s="32"/>
      <c r="R13" s="35">
        <f t="shared" si="10"/>
        <v>8000</v>
      </c>
      <c r="S13" s="35">
        <f t="shared" si="10"/>
        <v>4000</v>
      </c>
      <c r="U13" s="32">
        <f>R13/R10</f>
        <v>24.539877300613497</v>
      </c>
      <c r="V13" s="32">
        <f>S13/S10</f>
        <v>12.269938650306749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3</v>
      </c>
      <c r="AO13" s="32">
        <f>O35</f>
        <v>22</v>
      </c>
      <c r="AP13" s="32">
        <f>O36</f>
        <v>2</v>
      </c>
      <c r="AQ13" s="32">
        <f>O37</f>
        <v>41</v>
      </c>
      <c r="AS13" s="32">
        <f>P34</f>
        <v>1</v>
      </c>
      <c r="AT13" s="32">
        <f>P35</f>
        <v>2</v>
      </c>
      <c r="AU13" s="32">
        <f>P36</f>
        <v>1</v>
      </c>
      <c r="AV13" s="32">
        <f>P37</f>
        <v>3</v>
      </c>
    </row>
    <row r="14" spans="2:50" x14ac:dyDescent="0.3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4</v>
      </c>
      <c r="AP14" s="32">
        <f>O40</f>
        <v>1</v>
      </c>
      <c r="AQ14" s="32">
        <f>O41</f>
        <v>7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3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4</v>
      </c>
      <c r="P15" s="32">
        <v>4</v>
      </c>
      <c r="Q15" s="32"/>
      <c r="R15" s="35">
        <f t="shared" si="10"/>
        <v>988</v>
      </c>
      <c r="S15" s="35">
        <f t="shared" si="10"/>
        <v>988</v>
      </c>
      <c r="U15" s="32">
        <f>R15/R14</f>
        <v>2.9404761904761907</v>
      </c>
      <c r="V15" s="32">
        <f>S15/S14</f>
        <v>2.9404761904761907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98</v>
      </c>
      <c r="AO15" s="32">
        <f>O43</f>
        <v>2997</v>
      </c>
      <c r="AP15" s="32">
        <f>O44</f>
        <v>2997</v>
      </c>
      <c r="AQ15" s="32">
        <f>O45</f>
        <v>2997</v>
      </c>
      <c r="AS15" s="32">
        <f>P42</f>
        <v>2</v>
      </c>
      <c r="AT15" s="32">
        <f>P43</f>
        <v>13</v>
      </c>
      <c r="AU15" s="32">
        <f>P44</f>
        <v>1</v>
      </c>
      <c r="AV15" s="32">
        <f>P45</f>
        <v>36</v>
      </c>
    </row>
    <row r="16" spans="2:50" x14ac:dyDescent="0.3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98</v>
      </c>
      <c r="AO16" s="32">
        <f>O47</f>
        <v>2997</v>
      </c>
      <c r="AP16" s="32">
        <f>O48</f>
        <v>2997</v>
      </c>
      <c r="AQ16" s="32">
        <f>O49</f>
        <v>2997</v>
      </c>
      <c r="AS16" s="32">
        <f>P46</f>
        <v>3</v>
      </c>
      <c r="AT16" s="32">
        <f>P47</f>
        <v>148</v>
      </c>
      <c r="AU16" s="32">
        <f>P48</f>
        <v>1</v>
      </c>
      <c r="AV16" s="32">
        <f>P49</f>
        <v>747</v>
      </c>
      <c r="AX16" s="22">
        <f>G16/G15</f>
        <v>30.242914979757085</v>
      </c>
    </row>
    <row r="17" spans="2:50" x14ac:dyDescent="0.3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14</v>
      </c>
      <c r="P17" s="32">
        <v>6</v>
      </c>
      <c r="Q17" s="32"/>
      <c r="R17" s="35">
        <f t="shared" si="10"/>
        <v>11200</v>
      </c>
      <c r="S17" s="35">
        <f t="shared" si="10"/>
        <v>4800</v>
      </c>
      <c r="U17" s="32">
        <f>R17/R14</f>
        <v>33.333333333333336</v>
      </c>
      <c r="V17" s="32">
        <f>S17/S14</f>
        <v>14.285714285714286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41</v>
      </c>
      <c r="AO17" s="32">
        <f>O51</f>
        <v>2997</v>
      </c>
      <c r="AP17" s="32">
        <f>O52</f>
        <v>20</v>
      </c>
      <c r="AQ17" s="32">
        <f>O53</f>
        <v>2997</v>
      </c>
      <c r="AS17" s="32">
        <f>P50</f>
        <v>1</v>
      </c>
      <c r="AT17" s="32">
        <f>P51</f>
        <v>36</v>
      </c>
      <c r="AU17" s="32">
        <f>P52</f>
        <v>1</v>
      </c>
      <c r="AV17" s="32">
        <f>P53</f>
        <v>16</v>
      </c>
    </row>
    <row r="18" spans="2:50" x14ac:dyDescent="0.3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2</v>
      </c>
      <c r="P18" s="31">
        <v>1</v>
      </c>
      <c r="Q18" s="32"/>
      <c r="R18" s="33">
        <f t="shared" si="10"/>
        <v>1196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3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298</v>
      </c>
      <c r="P19" s="32">
        <v>41</v>
      </c>
      <c r="Q19" s="32"/>
      <c r="R19" s="35">
        <f t="shared" si="10"/>
        <v>141848</v>
      </c>
      <c r="S19" s="35">
        <f t="shared" si="10"/>
        <v>19516</v>
      </c>
      <c r="U19" s="32">
        <f>R19/R18</f>
        <v>118.60200668896321</v>
      </c>
      <c r="V19" s="32">
        <f>S19/S18</f>
        <v>32.635451505016725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4</v>
      </c>
      <c r="AO19" s="32">
        <f t="shared" ref="AO19:AQ19" si="13">MEDIAN(AO6:AO17)</f>
        <v>98</v>
      </c>
      <c r="AP19" s="32">
        <f t="shared" si="13"/>
        <v>1</v>
      </c>
      <c r="AQ19" s="32">
        <f t="shared" si="13"/>
        <v>41</v>
      </c>
      <c r="AS19" s="32">
        <f>MEDIAN(AS6:AS17)</f>
        <v>1</v>
      </c>
      <c r="AT19" s="32">
        <f t="shared" ref="AT19:AV19" si="14">MEDIAN(AT6:AT17)</f>
        <v>8.5</v>
      </c>
      <c r="AU19" s="32">
        <f t="shared" si="14"/>
        <v>1</v>
      </c>
      <c r="AV19" s="32">
        <f t="shared" si="14"/>
        <v>5.5</v>
      </c>
    </row>
    <row r="20" spans="2:50" x14ac:dyDescent="0.3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7.4757525083612038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37.072717241070471</v>
      </c>
      <c r="AO20" s="22">
        <f t="shared" ref="AO20:AQ20" si="16">_xlfn.STDEV.S(AO6:AO17)</f>
        <v>4278.3205144358253</v>
      </c>
      <c r="AP20" s="22">
        <f t="shared" si="16"/>
        <v>1949.7905462491153</v>
      </c>
      <c r="AQ20" s="22">
        <f t="shared" si="16"/>
        <v>1328.6746643314771</v>
      </c>
      <c r="AS20" s="22">
        <f>_xlfn.STDEV.S(AS6:AS17)</f>
        <v>0.65133894727892971</v>
      </c>
      <c r="AT20" s="22">
        <f t="shared" ref="AT20:AV20" si="17">_xlfn.STDEV.S(AT6:AT17)</f>
        <v>303.01840128142629</v>
      </c>
      <c r="AU20" s="22">
        <f t="shared" si="17"/>
        <v>0</v>
      </c>
      <c r="AV20" s="22">
        <f t="shared" si="17"/>
        <v>212.22986394830289</v>
      </c>
      <c r="AX20" s="22">
        <f>G20/G19</f>
        <v>18.783613445378151</v>
      </c>
    </row>
    <row r="21" spans="2:50" x14ac:dyDescent="0.3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298</v>
      </c>
      <c r="P21" s="32">
        <v>58</v>
      </c>
      <c r="Q21" s="32"/>
      <c r="R21" s="35">
        <f t="shared" si="10"/>
        <v>238400</v>
      </c>
      <c r="S21" s="35">
        <f t="shared" si="10"/>
        <v>46400</v>
      </c>
      <c r="U21" s="32">
        <f>R21/R18</f>
        <v>199.33110367892976</v>
      </c>
      <c r="V21" s="32">
        <f>S21/S18</f>
        <v>77.591973244147155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37.072717241070471</v>
      </c>
      <c r="AO21" s="22">
        <f t="shared" ref="AO21:AQ21" si="18">STDEV(AO6:AO17)</f>
        <v>4278.3205144358253</v>
      </c>
      <c r="AP21" s="22">
        <f t="shared" si="18"/>
        <v>1949.7905462491153</v>
      </c>
      <c r="AQ21" s="22">
        <f t="shared" si="18"/>
        <v>1328.6746643314771</v>
      </c>
      <c r="AS21" s="22">
        <f>STDEV(AS6:AS17)</f>
        <v>0.65133894727892971</v>
      </c>
      <c r="AT21" s="22">
        <f t="shared" ref="AT21:AV21" si="19">STDEV(AT6:AT17)</f>
        <v>303.01840128142629</v>
      </c>
      <c r="AU21" s="22">
        <f t="shared" si="19"/>
        <v>0</v>
      </c>
      <c r="AV21" s="22">
        <f t="shared" si="19"/>
        <v>212.22986394830289</v>
      </c>
    </row>
    <row r="22" spans="2:50" x14ac:dyDescent="0.3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5</v>
      </c>
      <c r="P22" s="31">
        <v>2</v>
      </c>
      <c r="Q22" s="32"/>
      <c r="R22" s="33">
        <f t="shared" si="10"/>
        <v>3240</v>
      </c>
      <c r="S22" s="33">
        <f t="shared" si="10"/>
        <v>1296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3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14977</v>
      </c>
      <c r="P23" s="32">
        <v>1068</v>
      </c>
      <c r="Q23" s="32"/>
      <c r="R23" s="35">
        <f t="shared" si="10"/>
        <v>3100239</v>
      </c>
      <c r="S23" s="35">
        <f t="shared" si="10"/>
        <v>221076</v>
      </c>
      <c r="U23" s="32">
        <f>R23/R22</f>
        <v>956.86388888888894</v>
      </c>
      <c r="V23" s="32">
        <f>S23/S22</f>
        <v>170.58333333333334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3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3.1175925925925925</v>
      </c>
      <c r="V24" s="32">
        <f>S24/S22</f>
        <v>7.7939814814814818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3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148</v>
      </c>
      <c r="P25" s="32">
        <v>23</v>
      </c>
      <c r="Q25" s="32"/>
      <c r="R25" s="35">
        <f t="shared" si="10"/>
        <v>118400</v>
      </c>
      <c r="S25" s="35">
        <f t="shared" si="10"/>
        <v>18400</v>
      </c>
      <c r="U25" s="32">
        <f>R25/R22</f>
        <v>36.543209876543209</v>
      </c>
      <c r="V25" s="32">
        <f>S25/S22</f>
        <v>14.197530864197532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3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2</v>
      </c>
      <c r="P26" s="31">
        <v>1</v>
      </c>
      <c r="Q26" s="32"/>
      <c r="R26" s="33">
        <f t="shared" ref="R26:S41" si="24">O26*$G26</f>
        <v>1206</v>
      </c>
      <c r="S26" s="33">
        <f t="shared" si="24"/>
        <v>603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3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98</v>
      </c>
      <c r="P27" s="32">
        <v>73</v>
      </c>
      <c r="Q27" s="32"/>
      <c r="R27" s="35">
        <f t="shared" si="24"/>
        <v>16072</v>
      </c>
      <c r="S27" s="35">
        <f t="shared" si="24"/>
        <v>11972</v>
      </c>
      <c r="U27" s="32">
        <f>R27/R26</f>
        <v>13.32669983416252</v>
      </c>
      <c r="V27" s="32">
        <f>S27/S26</f>
        <v>19.854063018242122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3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7.1268656716417906</v>
      </c>
      <c r="V28" s="32">
        <f>S28/S26</f>
        <v>14.253731343283581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3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15</v>
      </c>
      <c r="P29" s="32">
        <v>5</v>
      </c>
      <c r="Q29" s="32"/>
      <c r="R29" s="35">
        <f t="shared" si="24"/>
        <v>12000</v>
      </c>
      <c r="S29" s="35">
        <f t="shared" si="24"/>
        <v>4000</v>
      </c>
      <c r="U29" s="32">
        <f>R29/R26</f>
        <v>9.9502487562189046</v>
      </c>
      <c r="V29" s="32">
        <f>S29/S26</f>
        <v>6.6334991708126037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3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10</v>
      </c>
      <c r="P30" s="31">
        <v>1</v>
      </c>
      <c r="Q30" s="32"/>
      <c r="R30" s="33">
        <f t="shared" si="24"/>
        <v>4120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3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6</v>
      </c>
      <c r="P31" s="32">
        <v>1</v>
      </c>
      <c r="Q31" s="32"/>
      <c r="R31" s="35">
        <f t="shared" si="24"/>
        <v>1356</v>
      </c>
      <c r="S31" s="35">
        <f t="shared" si="24"/>
        <v>226</v>
      </c>
      <c r="U31" s="32">
        <f>R31/R30</f>
        <v>0.32912621359223299</v>
      </c>
      <c r="V31" s="32">
        <f>S31/S30</f>
        <v>0.54854368932038833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3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2.278398058252427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3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11</v>
      </c>
      <c r="P33" s="32">
        <v>2</v>
      </c>
      <c r="Q33" s="32"/>
      <c r="R33" s="35">
        <f t="shared" si="24"/>
        <v>8800</v>
      </c>
      <c r="S33" s="35">
        <f t="shared" si="24"/>
        <v>1600</v>
      </c>
      <c r="U33" s="32">
        <f>R33/R30</f>
        <v>2.1359223300970873</v>
      </c>
      <c r="V33" s="32">
        <f>S33/S30</f>
        <v>3.883495145631068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3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3</v>
      </c>
      <c r="P34" s="31">
        <v>1</v>
      </c>
      <c r="Q34" s="32"/>
      <c r="R34" s="33">
        <f t="shared" si="24"/>
        <v>2352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3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22</v>
      </c>
      <c r="P35" s="32">
        <v>2</v>
      </c>
      <c r="Q35" s="32"/>
      <c r="R35" s="35">
        <f t="shared" si="24"/>
        <v>6952</v>
      </c>
      <c r="S35" s="35">
        <f t="shared" si="24"/>
        <v>632</v>
      </c>
      <c r="U35" s="32">
        <f>R35/R34</f>
        <v>2.9557823129251699</v>
      </c>
      <c r="V35" s="32">
        <f>S35/S34</f>
        <v>0.80612244897959184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3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2</v>
      </c>
      <c r="P36" s="32">
        <v>1</v>
      </c>
      <c r="Q36" s="32"/>
      <c r="R36" s="35">
        <f t="shared" si="24"/>
        <v>23430</v>
      </c>
      <c r="S36" s="35">
        <f t="shared" si="24"/>
        <v>11715</v>
      </c>
      <c r="U36" s="32">
        <f>R36/R34</f>
        <v>9.9617346938775508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3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41</v>
      </c>
      <c r="P37" s="32">
        <v>3</v>
      </c>
      <c r="Q37" s="32"/>
      <c r="R37" s="35">
        <f t="shared" si="24"/>
        <v>32800</v>
      </c>
      <c r="S37" s="35">
        <f t="shared" si="24"/>
        <v>2400</v>
      </c>
      <c r="U37" s="32">
        <f>R37/R34</f>
        <v>13.945578231292517</v>
      </c>
      <c r="V37" s="32">
        <f>S37/S34</f>
        <v>3.0612244897959182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3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3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4</v>
      </c>
      <c r="P39" s="32">
        <v>1</v>
      </c>
      <c r="Q39" s="32"/>
      <c r="R39" s="35">
        <f t="shared" si="24"/>
        <v>1168</v>
      </c>
      <c r="S39" s="35">
        <f t="shared" si="24"/>
        <v>292</v>
      </c>
      <c r="U39" s="32">
        <f>R39/R38</f>
        <v>2.2079395085066165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3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3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7</v>
      </c>
      <c r="P41" s="32">
        <v>1</v>
      </c>
      <c r="Q41" s="32"/>
      <c r="R41" s="35">
        <f t="shared" si="24"/>
        <v>5600</v>
      </c>
      <c r="S41" s="35">
        <f t="shared" si="24"/>
        <v>800</v>
      </c>
      <c r="U41" s="32">
        <f>R41/R38</f>
        <v>10.586011342155009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3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98</v>
      </c>
      <c r="P42" s="31">
        <v>2</v>
      </c>
      <c r="Q42" s="32"/>
      <c r="R42" s="33">
        <f t="shared" ref="R42:S53" si="30">O42*$G42</f>
        <v>244608</v>
      </c>
      <c r="S42" s="33">
        <f t="shared" si="30"/>
        <v>4992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3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2997</v>
      </c>
      <c r="P43" s="32">
        <v>13</v>
      </c>
      <c r="Q43" s="32"/>
      <c r="R43" s="35">
        <f t="shared" si="30"/>
        <v>2124873</v>
      </c>
      <c r="S43" s="35">
        <f t="shared" si="30"/>
        <v>9217</v>
      </c>
      <c r="U43" s="32">
        <f>R43/R42</f>
        <v>8.6868499803767669</v>
      </c>
      <c r="V43" s="32">
        <f>S43/S42</f>
        <v>1.8463541666666667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3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2997</v>
      </c>
      <c r="P44" s="32">
        <v>1</v>
      </c>
      <c r="Q44" s="32"/>
      <c r="R44" s="35">
        <f t="shared" si="30"/>
        <v>363955680</v>
      </c>
      <c r="S44" s="35">
        <f t="shared" si="30"/>
        <v>121440</v>
      </c>
      <c r="U44" s="32">
        <f>R44/R42</f>
        <v>1487.9140502354787</v>
      </c>
      <c r="V44" s="32">
        <f>S44/S42</f>
        <v>24.326923076923077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3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2997</v>
      </c>
      <c r="P45" s="32">
        <v>36</v>
      </c>
      <c r="Q45" s="32"/>
      <c r="R45" s="35">
        <f t="shared" si="30"/>
        <v>7492500</v>
      </c>
      <c r="S45" s="35">
        <f t="shared" si="30"/>
        <v>90000</v>
      </c>
      <c r="U45" s="32">
        <f>R45/R42</f>
        <v>30.630641679748823</v>
      </c>
      <c r="V45" s="32">
        <f>S45/S42</f>
        <v>18.028846153846153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3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98</v>
      </c>
      <c r="P46" s="31">
        <v>3</v>
      </c>
      <c r="Q46" s="32"/>
      <c r="R46" s="33">
        <f t="shared" si="30"/>
        <v>162190</v>
      </c>
      <c r="S46" s="33">
        <f t="shared" si="30"/>
        <v>4965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3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2997</v>
      </c>
      <c r="P47" s="32">
        <v>148</v>
      </c>
      <c r="Q47" s="32"/>
      <c r="R47" s="35">
        <f t="shared" si="30"/>
        <v>2169828</v>
      </c>
      <c r="S47" s="35">
        <f t="shared" si="30"/>
        <v>107152</v>
      </c>
      <c r="U47" s="32">
        <f>R47/R46</f>
        <v>13.378309390221345</v>
      </c>
      <c r="V47" s="32">
        <f>S47/S46</f>
        <v>21.581470292044312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3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2997</v>
      </c>
      <c r="P48" s="32">
        <v>1</v>
      </c>
      <c r="Q48" s="32"/>
      <c r="R48" s="35">
        <f t="shared" si="30"/>
        <v>242154603</v>
      </c>
      <c r="S48" s="35">
        <f t="shared" si="30"/>
        <v>80799</v>
      </c>
      <c r="U48" s="32">
        <f>R48/R46</f>
        <v>1493.0304149454344</v>
      </c>
      <c r="V48" s="32">
        <f>S48/S46</f>
        <v>16.273716012084591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3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2997</v>
      </c>
      <c r="P49" s="32">
        <v>747</v>
      </c>
      <c r="Q49" s="32"/>
      <c r="R49" s="35">
        <f t="shared" si="30"/>
        <v>7492500</v>
      </c>
      <c r="S49" s="35">
        <f t="shared" si="30"/>
        <v>1867500</v>
      </c>
      <c r="U49" s="32">
        <f>R49/R46</f>
        <v>46.195819717615144</v>
      </c>
      <c r="V49" s="32">
        <f>S49/S46</f>
        <v>376.13293051359517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3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41</v>
      </c>
      <c r="P50" s="31">
        <v>1</v>
      </c>
      <c r="Q50" s="32"/>
      <c r="R50" s="33">
        <f t="shared" si="30"/>
        <v>82656</v>
      </c>
      <c r="S50" s="33">
        <f t="shared" si="30"/>
        <v>2016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3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2997</v>
      </c>
      <c r="P51" s="32">
        <v>36</v>
      </c>
      <c r="Q51" s="32"/>
      <c r="R51" s="35">
        <f t="shared" si="30"/>
        <v>1765233</v>
      </c>
      <c r="S51" s="35">
        <f t="shared" si="30"/>
        <v>21204</v>
      </c>
      <c r="U51" s="32">
        <f>R51/R50</f>
        <v>21.356380662020907</v>
      </c>
      <c r="V51" s="32">
        <f>S51/S50</f>
        <v>10.517857142857142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3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20</v>
      </c>
      <c r="P52" s="32">
        <v>1</v>
      </c>
      <c r="Q52" s="32"/>
      <c r="R52" s="35">
        <f t="shared" si="30"/>
        <v>1931860</v>
      </c>
      <c r="S52" s="35">
        <f t="shared" si="30"/>
        <v>96593</v>
      </c>
      <c r="U52" s="32">
        <f>R52/R50</f>
        <v>23.372289972899729</v>
      </c>
      <c r="V52" s="32">
        <f>S52/S50</f>
        <v>47.913194444444443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3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2997</v>
      </c>
      <c r="P53" s="32">
        <v>16</v>
      </c>
      <c r="R53" s="35">
        <f t="shared" si="30"/>
        <v>7492500</v>
      </c>
      <c r="S53" s="35">
        <f t="shared" si="30"/>
        <v>40000</v>
      </c>
      <c r="U53" s="32">
        <f>R53/R50</f>
        <v>90.646777003484317</v>
      </c>
      <c r="V53" s="32">
        <f>S53/S50</f>
        <v>19.841269841269842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35">
      <c r="C54" s="41"/>
    </row>
    <row r="55" spans="2:50" x14ac:dyDescent="0.35">
      <c r="C55" s="41"/>
    </row>
    <row r="56" spans="2:50" x14ac:dyDescent="0.35">
      <c r="C56" s="41"/>
    </row>
    <row r="57" spans="2:50" x14ac:dyDescent="0.35">
      <c r="C57" s="41"/>
    </row>
    <row r="59" spans="2:50" x14ac:dyDescent="0.3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3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35">
      <c r="R61" s="22" t="s">
        <v>30</v>
      </c>
      <c r="T61" s="22">
        <v>1</v>
      </c>
      <c r="U61" s="32">
        <f>U7</f>
        <v>4.0776699029126213</v>
      </c>
      <c r="V61" s="32">
        <f>MEDIAN(U61:U72)</f>
        <v>6.3822599416446941</v>
      </c>
      <c r="Y61" s="32">
        <f>V7</f>
        <v>0.41608876560332869</v>
      </c>
      <c r="Z61" s="32">
        <f>MEDIAN(Y61:Y72)</f>
        <v>2.3934151785714288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35">
      <c r="R62" s="22" t="s">
        <v>31</v>
      </c>
      <c r="T62" s="22">
        <v>1</v>
      </c>
      <c r="U62" s="32">
        <f>U11</f>
        <v>1.1288343558282208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35">
      <c r="R63" s="22" t="s">
        <v>32</v>
      </c>
      <c r="T63" s="22">
        <v>1</v>
      </c>
      <c r="U63" s="32">
        <f>U15</f>
        <v>2.9404761904761907</v>
      </c>
      <c r="Y63" s="32">
        <f>V15</f>
        <v>2.9404761904761907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35">
      <c r="T64" s="22">
        <v>1</v>
      </c>
      <c r="U64" s="32">
        <f>U19</f>
        <v>118.60200668896321</v>
      </c>
      <c r="Y64" s="32">
        <f>V19</f>
        <v>32.635451505016725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35">
      <c r="T65" s="22">
        <v>1</v>
      </c>
      <c r="U65" s="32">
        <f>U23</f>
        <v>956.86388888888894</v>
      </c>
      <c r="Y65" s="32">
        <f>V23</f>
        <v>170.58333333333334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35">
      <c r="T66" s="22">
        <v>1</v>
      </c>
      <c r="U66" s="32">
        <f>U27</f>
        <v>13.32669983416252</v>
      </c>
      <c r="Y66" s="32">
        <f>V27</f>
        <v>19.854063018242122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35">
      <c r="T67" s="22">
        <v>1</v>
      </c>
      <c r="U67" s="32">
        <f>U31</f>
        <v>0.32912621359223299</v>
      </c>
      <c r="Y67" s="32">
        <f>V31</f>
        <v>0.54854368932038833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35">
      <c r="T68" s="22">
        <v>1</v>
      </c>
      <c r="U68" s="32">
        <f>U35</f>
        <v>2.9557823129251699</v>
      </c>
      <c r="Y68" s="32">
        <f>V35</f>
        <v>0.80612244897959184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35">
      <c r="T69" s="22">
        <v>1</v>
      </c>
      <c r="U69" s="32">
        <f>U39</f>
        <v>2.2079395085066165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35">
      <c r="T70" s="22">
        <v>1</v>
      </c>
      <c r="U70" s="32">
        <f>U43</f>
        <v>8.6868499803767669</v>
      </c>
      <c r="Y70" s="32">
        <f>V43</f>
        <v>1.8463541666666667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35">
      <c r="T71" s="22">
        <v>1</v>
      </c>
      <c r="U71" s="32">
        <f>U47</f>
        <v>13.378309390221345</v>
      </c>
      <c r="Y71" s="32">
        <f>V47</f>
        <v>21.581470292044312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35">
      <c r="T72" s="22">
        <v>1</v>
      </c>
      <c r="U72" s="32">
        <f>U51</f>
        <v>21.356380662020907</v>
      </c>
      <c r="Y72" s="32">
        <f>V51</f>
        <v>10.517857142857142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35">
      <c r="T73" s="22">
        <v>2</v>
      </c>
      <c r="V73" s="32">
        <f>U8</f>
        <v>8258.0582524271849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3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3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35">
      <c r="T76" s="22">
        <v>2</v>
      </c>
      <c r="V76" s="32">
        <f>U20</f>
        <v>7.4757525083612038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35">
      <c r="T77" s="22">
        <v>2</v>
      </c>
      <c r="V77" s="32">
        <f>U24</f>
        <v>3.1175925925925925</v>
      </c>
      <c r="Z77" s="32">
        <f>V24</f>
        <v>7.7939814814814818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35">
      <c r="T78" s="22">
        <v>2</v>
      </c>
      <c r="V78" s="32">
        <f>U28</f>
        <v>7.1268656716417906</v>
      </c>
      <c r="Z78" s="32">
        <f>V28</f>
        <v>14.253731343283581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35">
      <c r="T79" s="22">
        <v>2</v>
      </c>
      <c r="V79" s="32">
        <f>U32</f>
        <v>2.278398058252427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35">
      <c r="T80" s="22">
        <v>2</v>
      </c>
      <c r="V80" s="32">
        <f>U36</f>
        <v>9.9617346938775508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3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35">
      <c r="T82" s="22">
        <v>2</v>
      </c>
      <c r="V82" s="32">
        <f>U44</f>
        <v>1487.9140502354787</v>
      </c>
      <c r="Z82" s="32">
        <f>V44</f>
        <v>24.326923076923077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35">
      <c r="T83" s="22">
        <v>2</v>
      </c>
      <c r="V83" s="32">
        <f>U48</f>
        <v>1493.0304149454344</v>
      </c>
      <c r="Z83" s="32">
        <f>V48</f>
        <v>16.273716012084591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35">
      <c r="T84" s="22">
        <v>2</v>
      </c>
      <c r="V84" s="32">
        <f>U52</f>
        <v>23.372289972899729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35">
      <c r="T85" s="22">
        <v>3</v>
      </c>
      <c r="W85" s="32">
        <f>U9</f>
        <v>9.0984743411927873</v>
      </c>
      <c r="X85" s="32">
        <f>MEDIAN(W85:W96)</f>
        <v>27.585259490181159</v>
      </c>
      <c r="AA85" s="32">
        <f>V9</f>
        <v>2.219140083217753</v>
      </c>
      <c r="AB85" s="32">
        <f>MEDIAN(AA85:AA96)</f>
        <v>13.23373475725214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35">
      <c r="T86" s="22">
        <v>3</v>
      </c>
      <c r="W86" s="32">
        <f>U13</f>
        <v>24.539877300613497</v>
      </c>
      <c r="AA86" s="32">
        <f>V13</f>
        <v>12.269938650306749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35">
      <c r="T87" s="22">
        <v>3</v>
      </c>
      <c r="W87" s="32">
        <f>U17</f>
        <v>33.333333333333336</v>
      </c>
      <c r="AA87" s="32">
        <f>V17</f>
        <v>14.285714285714286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35">
      <c r="T88" s="22">
        <v>3</v>
      </c>
      <c r="W88" s="32">
        <f>U21</f>
        <v>199.33110367892976</v>
      </c>
      <c r="AA88" s="32">
        <f>V21</f>
        <v>77.591973244147155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35">
      <c r="T89" s="22">
        <v>3</v>
      </c>
      <c r="W89" s="32">
        <f>U25</f>
        <v>36.543209876543209</v>
      </c>
      <c r="AA89" s="32">
        <f>V25</f>
        <v>14.197530864197532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35">
      <c r="T90" s="22">
        <v>3</v>
      </c>
      <c r="W90" s="32">
        <f>U29</f>
        <v>9.9502487562189046</v>
      </c>
      <c r="AA90" s="32">
        <f>V29</f>
        <v>6.6334991708126037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35">
      <c r="T91" s="22">
        <v>3</v>
      </c>
      <c r="W91" s="32">
        <f>U33</f>
        <v>2.1359223300970873</v>
      </c>
      <c r="AA91" s="32">
        <f>V33</f>
        <v>3.883495145631068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35">
      <c r="T92" s="22">
        <v>3</v>
      </c>
      <c r="W92" s="32">
        <f>U37</f>
        <v>13.945578231292517</v>
      </c>
      <c r="AA92" s="32">
        <f>V37</f>
        <v>3.0612244897959182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35">
      <c r="T93" s="22">
        <v>3</v>
      </c>
      <c r="W93" s="32">
        <f>U41</f>
        <v>10.586011342155009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35">
      <c r="T94" s="22">
        <v>3</v>
      </c>
      <c r="W94" s="32">
        <f>U45</f>
        <v>30.630641679748823</v>
      </c>
      <c r="AA94" s="32">
        <f>V45</f>
        <v>18.028846153846153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35">
      <c r="T95" s="22">
        <v>3</v>
      </c>
      <c r="W95" s="32">
        <f>U49</f>
        <v>46.195819717615144</v>
      </c>
      <c r="AA95" s="32">
        <f>V49</f>
        <v>376.13293051359517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35">
      <c r="T96" s="22">
        <v>3</v>
      </c>
      <c r="W96" s="32">
        <f>U53</f>
        <v>90.646777003484317</v>
      </c>
      <c r="AA96" s="32">
        <f>V53</f>
        <v>19.841269841269842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35">
      <c r="U104" s="22" t="s">
        <v>50</v>
      </c>
    </row>
    <row r="105" spans="20:26" x14ac:dyDescent="0.3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35">
      <c r="T106" s="22">
        <v>1</v>
      </c>
      <c r="U106" s="32">
        <v>3.8394197697725048</v>
      </c>
    </row>
    <row r="107" spans="20:26" x14ac:dyDescent="0.35">
      <c r="T107" s="22">
        <v>1</v>
      </c>
      <c r="U107" s="32">
        <v>2.4224952762469716</v>
      </c>
    </row>
    <row r="108" spans="20:26" x14ac:dyDescent="0.35">
      <c r="T108" s="22">
        <v>1</v>
      </c>
      <c r="U108" s="32">
        <v>7.1185579028829551</v>
      </c>
    </row>
    <row r="109" spans="20:26" x14ac:dyDescent="0.35">
      <c r="T109" s="22">
        <v>1.1000000000000001</v>
      </c>
      <c r="U109" s="32">
        <v>103.69920187086697</v>
      </c>
    </row>
    <row r="110" spans="20:26" x14ac:dyDescent="0.35">
      <c r="T110" s="22">
        <v>1.1000000000000001</v>
      </c>
      <c r="U110" s="32">
        <v>196.73880395180666</v>
      </c>
    </row>
    <row r="111" spans="20:26" x14ac:dyDescent="0.35">
      <c r="T111" s="22">
        <v>1.1000000000000001</v>
      </c>
      <c r="U111" s="32">
        <v>15.821988938827253</v>
      </c>
    </row>
    <row r="112" spans="20:26" x14ac:dyDescent="0.35">
      <c r="T112" s="22">
        <v>1.2</v>
      </c>
      <c r="U112" s="32">
        <v>0.33415036928140757</v>
      </c>
    </row>
    <row r="113" spans="20:25" x14ac:dyDescent="0.35">
      <c r="T113" s="22">
        <v>1.2</v>
      </c>
      <c r="U113" s="32">
        <v>2.5805205724161593</v>
      </c>
    </row>
    <row r="114" spans="20:25" x14ac:dyDescent="0.35">
      <c r="T114" s="22">
        <v>1.2</v>
      </c>
      <c r="U114" s="32">
        <v>5.1950089708785239</v>
      </c>
    </row>
    <row r="115" spans="20:25" x14ac:dyDescent="0.35">
      <c r="T115" s="22">
        <v>1.3</v>
      </c>
      <c r="U115" s="32">
        <v>8.6477478033145587</v>
      </c>
    </row>
    <row r="116" spans="20:25" x14ac:dyDescent="0.35">
      <c r="T116" s="22">
        <v>1.3</v>
      </c>
      <c r="U116" s="32">
        <v>13.318089514921192</v>
      </c>
    </row>
    <row r="117" spans="20:25" x14ac:dyDescent="0.35">
      <c r="T117" s="22">
        <v>1.3</v>
      </c>
      <c r="U117" s="32">
        <v>21.191846451827665</v>
      </c>
    </row>
    <row r="118" spans="20:25" x14ac:dyDescent="0.35">
      <c r="T118" s="22">
        <v>2</v>
      </c>
      <c r="V118" s="32">
        <v>3872.8625863856973</v>
      </c>
      <c r="Y118" s="32">
        <v>6.8932038834951452</v>
      </c>
    </row>
    <row r="119" spans="20:25" x14ac:dyDescent="0.35">
      <c r="T119" s="22">
        <v>2</v>
      </c>
      <c r="V119" s="32">
        <v>18.533742331288344</v>
      </c>
      <c r="Y119" s="32">
        <v>18.533742331288344</v>
      </c>
    </row>
    <row r="120" spans="20:25" x14ac:dyDescent="0.35">
      <c r="T120" s="22">
        <v>2</v>
      </c>
      <c r="V120" s="32">
        <v>22.232142857142854</v>
      </c>
      <c r="Y120" s="32">
        <v>22.232142857142854</v>
      </c>
    </row>
    <row r="121" spans="20:25" x14ac:dyDescent="0.35">
      <c r="T121" s="22">
        <v>2.1</v>
      </c>
      <c r="V121" s="32">
        <v>2.8339891776223491</v>
      </c>
      <c r="Y121" s="32">
        <v>6.9671023509123104</v>
      </c>
    </row>
    <row r="122" spans="20:25" x14ac:dyDescent="0.35">
      <c r="T122" s="22">
        <v>2.1</v>
      </c>
      <c r="V122" s="32">
        <v>1.3904787201791124</v>
      </c>
      <c r="Y122" s="32">
        <v>4.4367081849866858</v>
      </c>
    </row>
    <row r="123" spans="20:25" x14ac:dyDescent="0.35">
      <c r="T123" s="22">
        <v>2.1</v>
      </c>
      <c r="V123" s="32">
        <v>3.6563247765360622</v>
      </c>
      <c r="Y123" s="32">
        <v>4.209871137049606</v>
      </c>
    </row>
    <row r="124" spans="20:25" x14ac:dyDescent="0.35">
      <c r="T124" s="22">
        <v>2.2000000000000002</v>
      </c>
      <c r="V124" s="32">
        <v>0.99314065281984376</v>
      </c>
      <c r="Y124" s="32">
        <v>22.783980582524272</v>
      </c>
    </row>
    <row r="125" spans="20:25" x14ac:dyDescent="0.35">
      <c r="T125" s="22">
        <v>2.2000000000000002</v>
      </c>
      <c r="V125" s="32">
        <v>7.7693072599922264</v>
      </c>
      <c r="Y125" s="32">
        <v>14.942602040816327</v>
      </c>
    </row>
    <row r="126" spans="20:25" x14ac:dyDescent="0.35">
      <c r="T126" s="22">
        <v>2.2000000000000002</v>
      </c>
      <c r="V126" s="32">
        <v>23.67296786389414</v>
      </c>
      <c r="Y126" s="32">
        <v>23.67296786389414</v>
      </c>
    </row>
    <row r="127" spans="20:25" x14ac:dyDescent="0.35">
      <c r="T127" s="22">
        <v>2.2999999999999998</v>
      </c>
      <c r="V127" s="32">
        <v>1481.2164925733709</v>
      </c>
      <c r="Y127" s="32">
        <v>12.077952321080998</v>
      </c>
    </row>
    <row r="128" spans="20:25" x14ac:dyDescent="0.35">
      <c r="T128" s="22">
        <v>2.2999999999999998</v>
      </c>
      <c r="V128" s="32">
        <v>1486.3098269559632</v>
      </c>
      <c r="Y128" s="32">
        <v>7.419707167077962</v>
      </c>
    </row>
    <row r="129" spans="20:26" x14ac:dyDescent="0.35">
      <c r="T129" s="22">
        <v>2.2999999999999998</v>
      </c>
      <c r="V129" s="32">
        <v>23.054151282225614</v>
      </c>
      <c r="Y129" s="32">
        <v>17.518820913771037</v>
      </c>
    </row>
    <row r="130" spans="20:26" x14ac:dyDescent="0.35">
      <c r="T130" s="22">
        <v>3</v>
      </c>
      <c r="W130" s="32">
        <v>8.5945205570004841</v>
      </c>
      <c r="Z130" s="32">
        <v>6.0210879664368635</v>
      </c>
    </row>
    <row r="131" spans="20:26" x14ac:dyDescent="0.35">
      <c r="T131" s="22">
        <v>3</v>
      </c>
      <c r="W131" s="32">
        <v>58.924584880866945</v>
      </c>
      <c r="Z131" s="32">
        <v>30.156513416362927</v>
      </c>
    </row>
    <row r="132" spans="20:26" x14ac:dyDescent="0.35">
      <c r="T132" s="22">
        <v>3</v>
      </c>
      <c r="W132" s="32">
        <v>78.051233309938709</v>
      </c>
      <c r="Z132" s="32">
        <v>32.196968228170334</v>
      </c>
    </row>
    <row r="133" spans="20:26" x14ac:dyDescent="0.35">
      <c r="T133" s="22">
        <v>3.1</v>
      </c>
      <c r="W133" s="32">
        <v>174.28437289221341</v>
      </c>
      <c r="Z133" s="32">
        <v>83.952267950207244</v>
      </c>
    </row>
    <row r="134" spans="20:26" x14ac:dyDescent="0.35">
      <c r="T134" s="22">
        <v>3.1</v>
      </c>
      <c r="W134" s="32">
        <v>37.654538917098748</v>
      </c>
      <c r="Z134" s="32">
        <v>18.987998157388937</v>
      </c>
    </row>
    <row r="135" spans="20:26" x14ac:dyDescent="0.35">
      <c r="T135" s="22">
        <v>3.1</v>
      </c>
      <c r="W135" s="32">
        <v>11.846025337303054</v>
      </c>
      <c r="Z135" s="32">
        <v>4.1392431256002657</v>
      </c>
    </row>
    <row r="136" spans="20:26" x14ac:dyDescent="0.35">
      <c r="T136" s="22">
        <v>3.2</v>
      </c>
      <c r="W136" s="32">
        <v>2.1304358078468684</v>
      </c>
      <c r="Z136" s="32">
        <v>7.5696635093796134</v>
      </c>
    </row>
    <row r="137" spans="20:26" x14ac:dyDescent="0.35">
      <c r="T137" s="22">
        <v>3.2</v>
      </c>
      <c r="W137" s="32">
        <v>12.536658583924199</v>
      </c>
      <c r="Z137" s="32">
        <v>6.8993503346079308</v>
      </c>
    </row>
    <row r="138" spans="20:26" x14ac:dyDescent="0.35">
      <c r="T138" s="22">
        <v>3.2</v>
      </c>
      <c r="W138" s="32">
        <v>23.407601871870327</v>
      </c>
      <c r="Z138" s="32">
        <v>2.6703602725192241</v>
      </c>
    </row>
    <row r="139" spans="20:26" x14ac:dyDescent="0.35">
      <c r="T139" s="22">
        <v>3.3</v>
      </c>
      <c r="W139" s="32">
        <v>9.7576844043041575</v>
      </c>
      <c r="Z139" s="32">
        <v>6.591560030946912</v>
      </c>
    </row>
    <row r="140" spans="20:26" x14ac:dyDescent="0.35">
      <c r="T140" s="22">
        <v>3.3</v>
      </c>
      <c r="W140" s="32">
        <v>14.716121010962643</v>
      </c>
      <c r="Z140" s="32">
        <v>126.61281905501011</v>
      </c>
    </row>
    <row r="141" spans="20:26" x14ac:dyDescent="0.35">
      <c r="T141" s="22">
        <v>3.3</v>
      </c>
      <c r="W141" s="32">
        <v>28.783492634061346</v>
      </c>
      <c r="Z141" s="32">
        <v>5.3790347258814979</v>
      </c>
    </row>
  </sheetData>
  <mergeCells count="16">
    <mergeCell ref="C46:C49"/>
    <mergeCell ref="C50:C53"/>
    <mergeCell ref="B6:B17"/>
    <mergeCell ref="B18:B29"/>
    <mergeCell ref="B30:B41"/>
    <mergeCell ref="B42:B53"/>
    <mergeCell ref="C26:C29"/>
    <mergeCell ref="C30:C33"/>
    <mergeCell ref="C34:C37"/>
    <mergeCell ref="C38:C41"/>
    <mergeCell ref="C42:C45"/>
    <mergeCell ref="C6:C9"/>
    <mergeCell ref="C10:C13"/>
    <mergeCell ref="C14:C17"/>
    <mergeCell ref="C18:C21"/>
    <mergeCell ref="C22:C25"/>
  </mergeCells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DataFigure1</vt:lpstr>
      <vt:lpstr>DataFigure2</vt:lpstr>
      <vt:lpstr>gak1</vt:lpstr>
      <vt:lpstr>speedUp_heur</vt:lpstr>
      <vt:lpstr>readme</vt:lpstr>
      <vt:lpstr>mx_95%_raw</vt:lpstr>
      <vt:lpstr>eff_95%</vt:lpstr>
      <vt:lpstr>speedUp_bench_95%_toOne</vt:lpstr>
      <vt:lpstr>speedUp_bench_95%_toNearest</vt:lpstr>
      <vt:lpstr>speedUp_bench_90%_raw</vt:lpstr>
      <vt:lpstr>speedUp_bench_90%_toOne</vt:lpstr>
      <vt:lpstr>speedUp_bench_90%_toNearest</vt:lpstr>
      <vt:lpstr>speedUp_bench_99%_raw</vt:lpstr>
      <vt:lpstr>speedUp_bench_99%_toOne</vt:lpstr>
      <vt:lpstr>speedUp_bench_99%_toNearest</vt:lpstr>
      <vt:lpstr>GNLMSCE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2018-07-08T07:28:54Z</dcterms:modified>
</cp:coreProperties>
</file>