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0"/>
  <workbookPr codeName="ThisWorkbook"/>
  <mc:AlternateContent xmlns:mc="http://schemas.openxmlformats.org/markup-compatibility/2006">
    <mc:Choice Requires="x15">
      <x15ac:absPath xmlns:x15ac="http://schemas.microsoft.com/office/spreadsheetml/2010/11/ac" url="Z:\Documents\"/>
    </mc:Choice>
  </mc:AlternateContent>
  <xr:revisionPtr revIDLastSave="0" documentId="8_{E0363073-91B3-43D7-AE96-8523BA83C4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" sheetId="9" r:id="rId1"/>
    <sheet name="Ticket Remedy G5" sheetId="8" r:id="rId2"/>
    <sheet name="Hastag G5" sheetId="4" r:id="rId3"/>
    <sheet name="AppName_Reference" sheetId="11" r:id="rId4"/>
    <sheet name="KEDB_Reference" sheetId="12" r:id="rId5"/>
    <sheet name="KEDB" sheetId="5" r:id="rId6"/>
    <sheet name="Format" sheetId="2" r:id="rId7"/>
    <sheet name="Form1" sheetId="6" r:id="rId8"/>
  </sheets>
  <definedNames>
    <definedName name="Filler">KEDB!$C$1</definedName>
    <definedName name="in_action">Form!$E$14</definedName>
    <definedName name="in_app_name">Form!$I$3</definedName>
    <definedName name="in_assigned">Form!$I$5</definedName>
    <definedName name="in_case_name">Form!$C$14</definedName>
    <definedName name="in_end">Form!$E$7</definedName>
    <definedName name="in_evidence">Form!$I$14</definedName>
    <definedName name="in_group">Form!$I$7</definedName>
    <definedName name="in_kedb">Form!$E$9</definedName>
    <definedName name="in_next_resolution">Form!$G$14</definedName>
    <definedName name="in_start">Form!$E$5</definedName>
    <definedName name="in_ticket">Form!$E$3</definedName>
    <definedName name="ListL1Group">AppName_Reference!$A$2:$A$7</definedName>
    <definedName name="out_if_KEDB">_xlfn.ANCHORARRAY(KEDB_Reference!$H$2)</definedName>
    <definedName name="out_KEDB">_xlfn.ANCHORARRAY(KEDB!$C$2)</definedName>
    <definedName name="out_L1Group">_xlfn.ANCHORARRAY(AppName_Reference!$H$2)</definedName>
    <definedName name="out_result_KEDB">_xlfn.ANCHORARRAY(KEDB_Reference!$I$2)</definedName>
    <definedName name="result_notes">Format!$B$31</definedName>
    <definedName name="result_parameter">Format!$D$31</definedName>
    <definedName name="val_result_notes">Format!$B$50</definedName>
    <definedName name="val_result_parameter">Format!$D$50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8" l="1"/>
  <c r="C2" i="8"/>
  <c r="B2" i="8"/>
  <c r="C27" i="2"/>
  <c r="D29" i="2"/>
  <c r="D27" i="2"/>
  <c r="D31" i="2" s="1"/>
  <c r="B47" i="2"/>
  <c r="B46" i="2"/>
  <c r="B45" i="2"/>
  <c r="C48" i="2" s="1"/>
  <c r="F48" i="2" s="1"/>
  <c r="B42" i="2"/>
  <c r="B41" i="2"/>
  <c r="B40" i="2"/>
  <c r="B39" i="2"/>
  <c r="B38" i="2"/>
  <c r="B37" i="2"/>
  <c r="B36" i="2"/>
  <c r="B35" i="2"/>
  <c r="B34" i="2"/>
  <c r="D4" i="2"/>
  <c r="H2" i="12" a="1"/>
  <c r="H2" i="12" s="1"/>
  <c r="I2" i="12" s="1" a="1"/>
  <c r="I2" i="12" s="1"/>
  <c r="H2" i="11" a="1"/>
  <c r="H2" i="11" s="1"/>
  <c r="C2" i="5" a="1"/>
  <c r="C2" i="5" s="1"/>
  <c r="B2" i="5" a="1"/>
  <c r="B2" i="5" s="1"/>
  <c r="B29" i="2" l="1"/>
  <c r="B27" i="2"/>
  <c r="B31" i="2" s="1"/>
  <c r="C43" i="2"/>
  <c r="F43" i="2" s="1"/>
  <c r="D50" i="2"/>
  <c r="G18" i="9" s="1"/>
  <c r="B50" i="2"/>
  <c r="E18" i="9" s="1"/>
  <c r="F2" i="8" l="1"/>
  <c r="G17" i="6"/>
  <c r="K1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<sst xmlns="http://schemas.openxmlformats.org/spreadsheetml/2006/main" count="904" uniqueCount="337">
  <si>
    <t>Ticket ID</t>
  </si>
  <si>
    <t>INC000009554213</t>
  </si>
  <si>
    <t>App name</t>
  </si>
  <si>
    <t>IT-HO-Ops-DIGIPOS</t>
  </si>
  <si>
    <t>Start date</t>
  </si>
  <si>
    <t>20231106153922</t>
  </si>
  <si>
    <t>Assigned</t>
  </si>
  <si>
    <t>Assign Surrounding</t>
  </si>
  <si>
    <t>End date</t>
  </si>
  <si>
    <t>20231106154055</t>
  </si>
  <si>
    <t>L1 Group</t>
  </si>
  <si>
    <t>Group 5</t>
  </si>
  <si>
    <t>KEDB</t>
  </si>
  <si>
    <t>[]DIGIPOS[]Menu_Aplikasi_Tidak_Muncul[]Menu[]Complaint</t>
  </si>
  <si>
    <t>Case name</t>
  </si>
  <si>
    <t>Action</t>
  </si>
  <si>
    <t>Next / Resolution</t>
  </si>
  <si>
    <t>Evidence log</t>
  </si>
  <si>
    <t>Kendala paket Kaget tidak tersedia di aplikasi digipos tapi di aplikasi by.U ada</t>
  </si>
  <si>
    <t>No action</t>
  </si>
  <si>
    <t>Mohon bantuannya untuk melamprikan msisdn tujuan untuk mempermudah dalam pengecekan</t>
  </si>
  <si>
    <t>Notes</t>
  </si>
  <si>
    <t>Parameter</t>
  </si>
  <si>
    <t>Form Template Remedy</t>
  </si>
  <si>
    <t>Made by Maulana M</t>
  </si>
  <si>
    <t>Date</t>
  </si>
  <si>
    <t>No Tiket</t>
  </si>
  <si>
    <t>Status</t>
  </si>
  <si>
    <t>PIC Handling</t>
  </si>
  <si>
    <t>Resolution Note</t>
  </si>
  <si>
    <t>Maulana Mahmud</t>
  </si>
  <si>
    <t>PARENT_HASTAG</t>
  </si>
  <si>
    <t>Data</t>
  </si>
  <si>
    <t>Distribusi</t>
  </si>
  <si>
    <t>TrxPaket</t>
  </si>
  <si>
    <t>TrxPulsa</t>
  </si>
  <si>
    <t>Tmenu</t>
  </si>
  <si>
    <t>CHILD_HASTAG</t>
  </si>
  <si>
    <t>[]DIGIPOS[]Knowledge_Data_Outlet[]DATA[]Complaint</t>
  </si>
  <si>
    <t>[]DIGIPOS[]Gagal_Product_Allocation[]DISTRIBUSI[]Complaint</t>
  </si>
  <si>
    <t>[]DIGIPOS[]Transaksi_INIT[]TrxPaket[]Complaint</t>
  </si>
  <si>
    <t>[]DIGIPOS[]Transaksi_Diproses[]TrxPulsa[]Request</t>
  </si>
  <si>
    <t>[]DIGIPOS[]Tidak_Dapat_TRX_181[]Tmenu[]Complaint</t>
  </si>
  <si>
    <t>[]DIGIPOS[]RS/Outlet/User_Hilang[]DATA[]Complaint</t>
  </si>
  <si>
    <t>[]DIGIPOS[]Gagal_Product_Booking[]DISTRIBUSI[]Complaint</t>
  </si>
  <si>
    <t>[]DIGIPOS[]Gagal_Saldo_Terpotong[]TrxPaket[]Complaint</t>
  </si>
  <si>
    <t>[]DIGIPOS[]Produk_Tidak_Tersedia/Tidak_Berhak[]TrxPulsa[]Complaint</t>
  </si>
  <si>
    <t>[]DIGIPOS[]Tidak_Dapat_Laporan/SMS_TRX[]Tmenu[]Complaint</t>
  </si>
  <si>
    <t>[]DIGIPOS[]Data_Tidak_Sesuai[]DATA[]Complaint</t>
  </si>
  <si>
    <t>[]DIGIPOS[]Gagal_IMEI[]DISTRIBUSI[]Complaint</t>
  </si>
  <si>
    <t>[]DIGIPOS[]Produk_Tidak_Tersedia/Tidak_Berhak[]TrxPaket[]Complaint</t>
  </si>
  <si>
    <t>[]DIGIPOS[]Pulsa_Tidak_Masuk[]TrxPulsa[]Complaint</t>
  </si>
  <si>
    <t>[]DIGIPOS[]Gagal_Lainnya[]Tmenu[]Complaint</t>
  </si>
  <si>
    <t>[]DIGIPOS[]Gagal_Add_RS/Outlet[]DATA[]Complaint</t>
  </si>
  <si>
    <t>[]DIGIPOS[]Gagal_Sellout[]DISTRIBUSI[]Complaint[]L2</t>
  </si>
  <si>
    <t>[]DIGIPOS[]Sukses_Kuota_Tidak_Masuk[]TrxPaket[]Complaint</t>
  </si>
  <si>
    <t>[]DIGIPOS[]Gagal_Lainnya[]TrxPulsa[]Complaint</t>
  </si>
  <si>
    <t>[]DIGIPOS[]Gagal_TRX_UMB[]Tmenu[]Complaint</t>
  </si>
  <si>
    <t>[]DIGIPOS[]Gagal_Add_SF[]DATA[]Complaint</t>
  </si>
  <si>
    <t>[]DIGIPOS[]Gagal_Product_Recall[]DISTRIBUSI[]Complaint</t>
  </si>
  <si>
    <t>[]DIGIPOS[]Gagal_Lainnya[]TrxPaket[]Complaint</t>
  </si>
  <si>
    <t>[]DIGIPOS[]Gagal_Saldo_Terpotong[]TrxPulsa[]Complaint</t>
  </si>
  <si>
    <t>[]</t>
  </si>
  <si>
    <t>[]DIGIPOS[]Delete_RS/Outlet/User[]DATA[]Request</t>
  </si>
  <si>
    <t>[]DIGIPOS[]Gagal_Scan_Barcode[]DISTRIBUSI[]Complaint</t>
  </si>
  <si>
    <t>[]DIGIPOS[]Saldo_Terpotong_Double[]TrxPaket[]Complaint</t>
  </si>
  <si>
    <t>[]DIGIPOS[]Saldo_Terpotong_Double[]TrxPulsa[]Complaint</t>
  </si>
  <si>
    <t>[]DIGIPOS[]Delete_PJP[]DATA[]Request</t>
  </si>
  <si>
    <t>[]DIGIPOS[]Alokasi_Belum_Masuk[]DISTRIBUSI[]Complaint</t>
  </si>
  <si>
    <t>[]DIGIPOS[]Poin_Belum_Masuk[]TrxPaket[]Complaint</t>
  </si>
  <si>
    <t>[]DIGIPOS[]Transaksi_Gagal[]TrxPulsa[]Complaint</t>
  </si>
  <si>
    <t>[]DIGIPOS[]Gagal_TP[]DATA[]Request</t>
  </si>
  <si>
    <t>[]DIGIPOS[]DO_Belum_masuk[]DISTRIBUSI[]Complaint</t>
  </si>
  <si>
    <t xml:space="preserve"> </t>
  </si>
  <si>
    <t>[]DIGIPOS[]Transaksi_Tidak_Ditemukan[]TrxPulsa[]Complaint</t>
  </si>
  <si>
    <t>[]DIGIPOS[]Update_Fisik_Outlet[]DATA[]Request</t>
  </si>
  <si>
    <t>[]DIGIPOS[]Stock_Tidak_Sesuai[]DISTRIBUSI[]Complaint</t>
  </si>
  <si>
    <t>[]DIGIPOS[]Paket_Tidak_Muncul[]TrxPaket[]Complaint</t>
  </si>
  <si>
    <t>[]DIGIPOS[]Komplain_Selisih_Harga[]TrxPulsa[]Complaint</t>
  </si>
  <si>
    <t>[]DIGIPOS[]Update_Nomor_Konfirmasi[]DATA[]Request</t>
  </si>
  <si>
    <t>[]DIGIPOS[]SN_Not_Found[]DISTRIBUSI[]Complaint</t>
  </si>
  <si>
    <t>[]DIGIPOS[]Gagal_Error_100[]Trx_Paket[]Complaint</t>
  </si>
  <si>
    <t>[]DIGIPOS[]Trx_Sukses_Pulsa_Tidak_Masuk[]TrxPulsa[]Complaint</t>
  </si>
  <si>
    <t>[]DIGIPOS[]Update_Role_User[]DATA[]Request</t>
  </si>
  <si>
    <t>[]DIGIPOS[]Digistar_Sellout_Tidak_Sesuai[]DISTRIBUSI[]Complaint[]L2</t>
  </si>
  <si>
    <t>[]DIGIPOS[]Transaksi_Gamemax_Gagal[]TrxPaket[]Complaint</t>
  </si>
  <si>
    <t>[]DIGIPOS[]Update_Data_RS/Outlet[]DATA[]Request</t>
  </si>
  <si>
    <t>[]DIGIPOS[]Digistar_Sellout_Tidak_Masuk[]DISTRIBUSI[]Complaint</t>
  </si>
  <si>
    <t>[]DIGIPOS[]Transaksi_Umroh_Gagal[]Trx_Paket[]Complaint</t>
  </si>
  <si>
    <t>[]DIGIPOS[]Update_Data_SF[]DATA[]Request[]L2</t>
  </si>
  <si>
    <t>[]DIGIPOS[]Migration_DO[]DISTRIBUSI[]Request</t>
  </si>
  <si>
    <t>[]DIGIPOS[]Gagal_FRS01[]Trx_Paket[]Complaint</t>
  </si>
  <si>
    <t>[]DIGIPOS[]Update_Data_DSI[]DATA[]Request</t>
  </si>
  <si>
    <t>[]DIGIPOS[]Gagal_Saldo_NGRS_Tidak_Cukup[]Trx_Paket[]Complaint</t>
  </si>
  <si>
    <t>[]DIGIPOS[]Delete_Agenda_Digipos[]DATA[]Request</t>
  </si>
  <si>
    <t>[]DIGIPOS[]Update_user_payment[]DATA[]Request</t>
  </si>
  <si>
    <t>[]DIGIPOS[]Perubahan_Tanggal_Reservasi_RoaMAX[]Trx_Paket[]Request</t>
  </si>
  <si>
    <t>[]DIGIPOS[]Update_Nama_Outlet[]DATA[]Request</t>
  </si>
  <si>
    <t>[]DIGIPOS[]Cek_Transaksi[]Trx_Paket[]Complaint</t>
  </si>
  <si>
    <t>[]DIGIPOS[]Update_Longlat[]DATA[]Request</t>
  </si>
  <si>
    <t>[]DIGIPOS[]Diamond_Belum_Masuk[]TrxPaket[]Complaint[]L2</t>
  </si>
  <si>
    <t>[]DIGIPOS[]Update_NonFisik_Outlet[]DATA[]Request</t>
  </si>
  <si>
    <t>[]DIGIPOS[]Poin_ Belum_Masuk_BATCH[]Trx_Paket[]Complaint[]L2</t>
  </si>
  <si>
    <t>[]DIGIPOS[]Preferred_Notification_SMS[]DATA[]Request</t>
  </si>
  <si>
    <t>[]DIGIPOS[]Transaksi_Inprogress[]TrxPaket[]Complaint</t>
  </si>
  <si>
    <t>[]DIGIPOS[]Update_Territory_Outlet[]DATA[]Request</t>
  </si>
  <si>
    <t>[]DIGIPOS[]Update_Nomor_Rekening[]DATA[]Request[]L2</t>
  </si>
  <si>
    <t>[]InjectVF</t>
  </si>
  <si>
    <t>USIM</t>
  </si>
  <si>
    <t>ARP</t>
  </si>
  <si>
    <t>[]TrxLainnya</t>
  </si>
  <si>
    <t>[]Digistar</t>
  </si>
  <si>
    <t>[]DIGIPOS[]Kuota_Tidak_Masuk[]InjectVF[]Complaint</t>
  </si>
  <si>
    <t>[]DIGIPOS[]Migrasi_INIT[]USIM[]Request</t>
  </si>
  <si>
    <t>[]DIGIPOS[]Gagal_Paket[]ARP[]Complaint</t>
  </si>
  <si>
    <t>[]DIGIPOS[]Gagal_NSP[]TrxLainnya[]Complaint</t>
  </si>
  <si>
    <t>[]DIGIPOS[]Poin_Tidak_Sesuai[]Digistar[]Request</t>
  </si>
  <si>
    <t>[]DIGIPOS[]Paket_Tidak_Muncul[]InjectVF[]Complaint</t>
  </si>
  <si>
    <t>[]DIGIPOS[]Gagal_F1/F2[]USIM[]Complaint</t>
  </si>
  <si>
    <t>[]DIGIPOS[]Gagal_Recharge[]ARP[]Complaint</t>
  </si>
  <si>
    <t>[]DIGIPOS[]Gagal_Feature_Sales[]TrxLainnya[]Complaint</t>
  </si>
  <si>
    <t>[]DIGIPOS[]Gagal_Redeem[]Digistar[]Complaint[]L2</t>
  </si>
  <si>
    <t>[]DIGIPOS[]Gagal_Lainnya[]InjectVF[]Complaint</t>
  </si>
  <si>
    <t>[]DIGIPOS[]Gagal_F3/F4[]USIM[]Complaint</t>
  </si>
  <si>
    <t>[]DIGIPOS[]ARP_INIT[]ARP[]Request</t>
  </si>
  <si>
    <t>[]DIGIPOS[]Gagal_Lainnya[]TrxLainnya[]Complaint</t>
  </si>
  <si>
    <t>[]DIGIPOS[]Poin_Tidak_Bertambah[]Digistar[]Complaint[]L2</t>
  </si>
  <si>
    <t>[]DIGIPOS[]Lokasi_Tidak_Sesuai[]InjectVF[]Complaint</t>
  </si>
  <si>
    <t>[]DIGIPOS[]Gagal_Lainnya[]USIM[]Complaint</t>
  </si>
  <si>
    <t>[]DIGIPOS[]Paket_Tidak_Muncul[]ARP[]Complaint</t>
  </si>
  <si>
    <t>[]DIGIPOS[]Pencurian_pulsa[]TrxLainnya[]Complaint</t>
  </si>
  <si>
    <t>[]DIGIPOS[]Sukses_Redeem_Saldo_Tidak_Bertambah[]Digistar[]Complaint</t>
  </si>
  <si>
    <t>[]DIGIPOS[]Kuota_Tidak_Sesuai[]InjectVF[]Complaint</t>
  </si>
  <si>
    <t>[]DIGIPOS[]SUKSES_Bonus_Tidak_Masuk[]USIM[]Complaint</t>
  </si>
  <si>
    <t>[]DIGIPOS[]Harga_Tidak_Muncul[]ARP[]Complaint</t>
  </si>
  <si>
    <t>[]DIGIPOS[]Loan[]TrxLainnya[]Complaint</t>
  </si>
  <si>
    <t>[]DIGIPOS[]Redeem_INIT[]Digistar[]Complaint</t>
  </si>
  <si>
    <t>[]DIGIPOS[]Gagal_Saldo_Terpotong[]InjectVF[]Complaint</t>
  </si>
  <si>
    <t>[]DIGIPOS[]Migrasi_DIPROSES[]USIM[]Request</t>
  </si>
  <si>
    <t>[]DIGIPOS[]Gagal_Lainnya[]ARP[]Complaint</t>
  </si>
  <si>
    <t>[]DIGIPOS[]Perbedaan_Harga[]TrxLainnya[]Complaint</t>
  </si>
  <si>
    <t>[]DIGIPOS[]Gagal_Lainnya[]Digistar[]Complaint</t>
  </si>
  <si>
    <t>[]DIGIPOS[]Inject_DIPROSES[]InjectVF[]Request</t>
  </si>
  <si>
    <t>[]DIGIPOS[]ARP_DIPROSES[]ARP[]Request</t>
  </si>
  <si>
    <t>[]DIGIPOS[]Gagal_TopUp_Sales_Force[]TrxLainnya[]Complaint</t>
  </si>
  <si>
    <t>[]DIGIPOS[]Redeem_Diproses[]Digistar[]Complaint</t>
  </si>
  <si>
    <t>[]DIGIPOS[]Paket_Tidak_Sesuai[]InjectVF[]Complaint</t>
  </si>
  <si>
    <t>[]DIGIPOS[]Poin_ Belum_Masuk[]ARP[]Complaint</t>
  </si>
  <si>
    <t>[]DIGIPOS[]Poin_Berkurang[]Digistar[]Request[]L2</t>
  </si>
  <si>
    <t>[]DIGIPOS[]VF_GAGAL_BATCH[]InjectVF[]Request</t>
  </si>
  <si>
    <t>[]DIGIPOS[]SUKSES_Paket_Tidak_Masuk[]ARP[]Complaint</t>
  </si>
  <si>
    <t>[]DIGIPOS[]Inject_GAGAL[]InjectVF[]Request</t>
  </si>
  <si>
    <t>[]DIGIPOS[]Lokasi_Tidak_Ditemukan[]ARP[]Complaint</t>
  </si>
  <si>
    <t>[]DIGIPOS[]Saldo_Terpotong_Double[]ARP[]Complaint</t>
  </si>
  <si>
    <t>[]DIGIPOS[]ARP_DIPROSES_BATCH[]ARP[]Request</t>
  </si>
  <si>
    <t>[]DIGIPOS[]ARP_GAGAL_BATCH[]ARP[]Request</t>
  </si>
  <si>
    <t>[]DIGIPOS[]Poin_ Belum_Masuk_BATCH[]ARP[]Complaint</t>
  </si>
  <si>
    <t>[]DIGIPOS[]Gagal_Inject[]ARP[]Complaint</t>
  </si>
  <si>
    <t>[]DIGIPOS[]Gagal_Saldo_Terpotong[]ARP[]Complaint</t>
  </si>
  <si>
    <t>[]Aplikasi</t>
  </si>
  <si>
    <t>[]Menu</t>
  </si>
  <si>
    <t>[]Login</t>
  </si>
  <si>
    <t>[]DailyCall</t>
  </si>
  <si>
    <t>[]Event</t>
  </si>
  <si>
    <t>[]DIGIPOS[]Aplikasi_Lemot[]Aplikasi[]Complaint</t>
  </si>
  <si>
    <t>[]DIGIPOS[]Gagal_Login[]Login[]Complaint</t>
  </si>
  <si>
    <t>[]DIGIPOS[]Daily_Call_Issue[]DailyCall[]Complaint</t>
  </si>
  <si>
    <t>[]DIGIPOS[]Gagal_Event[]Event[]Complaint</t>
  </si>
  <si>
    <t>[]DIGIPOS[]Check_your_Internet_Connection[]Aplikasi[]Complaint</t>
  </si>
  <si>
    <t>[]DIGIPOS[]Tidak_dapat_pilih_menu[]Menu[]Complaint</t>
  </si>
  <si>
    <t>[]DIGIPOS[]Lupa_Password[]Login[]Complaint</t>
  </si>
  <si>
    <t>[]DIGIPOS[]Force_Closed[]Aplikasi[]Escalated[]Aplikasi[]Complaint</t>
  </si>
  <si>
    <t>[]DIGIPOS[]Akun_Blocked[]Login[]Complaint</t>
  </si>
  <si>
    <t>[]DIGIPOS[]Tidak_Dapat_Akses_Web[]Aplikasi[]Complaint</t>
  </si>
  <si>
    <t>[]DIGIPOS[]Login_Code[]Login[]Complaint</t>
  </si>
  <si>
    <t>[]DIGIPOS[]Update_Aplikasi[]Aplikasi[]Complaint</t>
  </si>
  <si>
    <t>[]DIGIPOS[]Reset_Password[]Login[]Complaint</t>
  </si>
  <si>
    <t>[]DIGIPOS[]Gagal_Lainnya[]Aplikasi[]Complaint</t>
  </si>
  <si>
    <t>[]DIGIPOS[]Kill_Session[]Login[]Complaint</t>
  </si>
  <si>
    <t>[]DIGIPOS[]Gagal_Menu_Digistar[]Complaint[]L2</t>
  </si>
  <si>
    <t>[]DIGIPOS[]Aplikasi_Tidak_Tersedia[]Aplikasi[]Complaint</t>
  </si>
  <si>
    <t>[]DIGIPOS[]Gagal_Menu[]Complaint[]L2</t>
  </si>
  <si>
    <t>[]PIN</t>
  </si>
  <si>
    <t>[]Report</t>
  </si>
  <si>
    <t>[]PPOB</t>
  </si>
  <si>
    <t>[]Cashback</t>
  </si>
  <si>
    <t>[]REGISTRASI/KYC</t>
  </si>
  <si>
    <t>[]DIGIPOS[]Gagal_Reset_PIN[]PIN[]Complaint</t>
  </si>
  <si>
    <t>[]DIGIPOS[]Laporan_Tidak_Muncul[]Report[]Complaint</t>
  </si>
  <si>
    <t>[]DIGIPOS[]Gagal_PPOB[]PPOB[]Complaint[]</t>
  </si>
  <si>
    <t>[]DIGIPOS[]Tidak_Dapat_Cashback[]Cashback[]Complaint</t>
  </si>
  <si>
    <t>[]DIGIPOS[]KYC/Aktivasi_INIT[]KYC[]Request</t>
  </si>
  <si>
    <t>[]DIGIPOS[Tidak_Menerima_PIN[]PIN[]Complaint</t>
  </si>
  <si>
    <t>[]DIGIPOS[]Gagal_Unduh_Laporan[]Report[]Complaint</t>
  </si>
  <si>
    <t>[]DIGIPOS[]Sukses_Tidak_Dapat_Token[]PPOB[]Complaint</t>
  </si>
  <si>
    <t>[]DIGIPOS[]KYC/Aktivasi_INIT[]KYC[]Complaint</t>
  </si>
  <si>
    <t>[]DIGIPOS[]PPOB_Diproses[]PPOB[]Complaint</t>
  </si>
  <si>
    <t>[]DIGIPOS[]Sukses_Masih_Ada_Tagihan[]PPOB[]Complaint</t>
  </si>
  <si>
    <t>[]DIGIPOS[]Provide_data_trx[]Report[]Request</t>
  </si>
  <si>
    <t>[]DIGIPOS[]Gagal_Lainnya[]PPOB[]Complaint</t>
  </si>
  <si>
    <t>[]DIGIPOS[]NGRS_Not_Active[]KYC[]Complaint</t>
  </si>
  <si>
    <t>[]Virtual_Account</t>
  </si>
  <si>
    <t>[]enpowring_tiket</t>
  </si>
  <si>
    <t>[]E-Voucher</t>
  </si>
  <si>
    <t>[]DIGIPOS[]LinkAja_Failed[]KYC[]Complaint</t>
  </si>
  <si>
    <t>[]DIGIPOS[]Cek_Saldo_Belum_Masuk[]Virtual_Account[]Complaint</t>
  </si>
  <si>
    <t>[]DIGIPOS[]enpowring[]Complaint</t>
  </si>
  <si>
    <t>[]DIGIPOS[]SMS_Tidak_Masuk[]E_Voucher[]Complaint</t>
  </si>
  <si>
    <t>[]DIGIPOS[]NGRS_Not_Active[]KYC[]Complaint[]L2</t>
  </si>
  <si>
    <t>[]DIGIPOS[]No_VA_Tidak_Muncul[]Virtual_Account[]Complaint</t>
  </si>
  <si>
    <t>[]DIGIPOS[]Kode_Voucher_Tidak_Masuk[]E_Voucher[]Complaint</t>
  </si>
  <si>
    <t>[]DIGIPOS[]NGRS_Closed[]KYC[]Complaint</t>
  </si>
  <si>
    <t>[]DIGIPOS[]No_VA_Muncul_Double[]Virtual_Account[]Complaint</t>
  </si>
  <si>
    <t>[]DIGIPOS[]Transaksi_INIT[]E_Voucher[]Complaint</t>
  </si>
  <si>
    <t>[]DIGIPOS[]FINPAY_REJECTED[]KYC[]Complaint</t>
  </si>
  <si>
    <t>PARENT_HASTAG NGRS</t>
  </si>
  <si>
    <t>[]Refund</t>
  </si>
  <si>
    <t>[]NGRS</t>
  </si>
  <si>
    <t>[]ADITA</t>
  </si>
  <si>
    <t>[]DIGIPOS[]]FINPAY/Aktivasi_INIT[]KYC[]Request</t>
  </si>
  <si>
    <t>[]NGRS[]Preferred_Notification_SMS[]Notification[]Request</t>
  </si>
  <si>
    <t>[]DIGIPOS[]Add_Whitelist_User[]Adita[]Request</t>
  </si>
  <si>
    <t>[]NGRS[]Update_Nomor_Notification[]Data[]Request</t>
  </si>
  <si>
    <t>[]NGRS[]Cek_Transaksi[]TrxPulsa[]Request</t>
  </si>
  <si>
    <t>[]NGRS[]KYC_Failed[]KYC[]Complaint</t>
  </si>
  <si>
    <t>[]NGRS[]Refund_Stock[]Refund[]Request</t>
  </si>
  <si>
    <t>[]NGRS[]Reset_Pin[]PIN[]Request</t>
  </si>
  <si>
    <t>[]NGRS[]Reset_Password[]Password[]Request</t>
  </si>
  <si>
    <t>[]NGRS[]Unlock_Password[]Password[]Request</t>
  </si>
  <si>
    <t>[]NGRS[]Cek_Transaksi[]TrxPaket[]Request</t>
  </si>
  <si>
    <t>[]URP</t>
  </si>
  <si>
    <t>[]DIGIPOS[]Kode_Voucher_tidak_didapatkan[]Report[]Complaint</t>
  </si>
  <si>
    <t>[]URP[]Cek_Transaksi[]InjectVF[]Request</t>
  </si>
  <si>
    <t>[]URP[]Tidak_Bisa_Redeem[]InjectVF[]Complaint</t>
  </si>
  <si>
    <t>[]URP[]Tidak_Bisa_Aktivasi[]InjectVF[]Complaint</t>
  </si>
  <si>
    <t>Group 1</t>
  </si>
  <si>
    <t>Group 2</t>
  </si>
  <si>
    <t>Group 3</t>
  </si>
  <si>
    <t>Group 4</t>
  </si>
  <si>
    <t>Group 6</t>
  </si>
  <si>
    <t>Output</t>
  </si>
  <si>
    <t>G1</t>
  </si>
  <si>
    <t>G2</t>
  </si>
  <si>
    <t>G3</t>
  </si>
  <si>
    <t>G4</t>
  </si>
  <si>
    <t>IT-HO-Ops-LACIMA</t>
  </si>
  <si>
    <t>G6</t>
  </si>
  <si>
    <t>sdd</t>
  </si>
  <si>
    <t>ffd</t>
  </si>
  <si>
    <t>dgf</t>
  </si>
  <si>
    <t>rtrgr</t>
  </si>
  <si>
    <t>IT-HO-Ops-Digiport</t>
  </si>
  <si>
    <t>dff</t>
  </si>
  <si>
    <t>dfdf</t>
  </si>
  <si>
    <t>gdf</t>
  </si>
  <si>
    <t>fdf</t>
  </si>
  <si>
    <t>f</t>
  </si>
  <si>
    <t>IT-HO-Ops-GIS</t>
  </si>
  <si>
    <t>fdfdff</t>
  </si>
  <si>
    <t>IT-HO-Ops-NGRS</t>
  </si>
  <si>
    <t>IT-HO-Ops-URP</t>
  </si>
  <si>
    <t>IT-HO-Ops-Vena</t>
  </si>
  <si>
    <t>If Output</t>
  </si>
  <si>
    <t>Filter</t>
  </si>
  <si>
    <t>[]Data</t>
  </si>
  <si>
    <t>iklj</t>
  </si>
  <si>
    <t>hjghj</t>
  </si>
  <si>
    <t>sdf</t>
  </si>
  <si>
    <t>asrgtghjsef</t>
  </si>
  <si>
    <t>df</t>
  </si>
  <si>
    <t>hj</t>
  </si>
  <si>
    <t>ghjgh</t>
  </si>
  <si>
    <t>gdfa</t>
  </si>
  <si>
    <t>sdfgfghjasef</t>
  </si>
  <si>
    <t>fdfdf</t>
  </si>
  <si>
    <t>ghjk</t>
  </si>
  <si>
    <t>ghg</t>
  </si>
  <si>
    <t>agvb</t>
  </si>
  <si>
    <t>bdvyhjmerg</t>
  </si>
  <si>
    <t>ghj</t>
  </si>
  <si>
    <t>fght</t>
  </si>
  <si>
    <t>adgfg</t>
  </si>
  <si>
    <t>sdfrtyjdfv</t>
  </si>
  <si>
    <t>gr</t>
  </si>
  <si>
    <t>qwdfgbert</t>
  </si>
  <si>
    <t>sdfrthrth</t>
  </si>
  <si>
    <t>gd</t>
  </si>
  <si>
    <t>dfnthjmawerg</t>
  </si>
  <si>
    <t>ghnetherherg</t>
  </si>
  <si>
    <t>ertr</t>
  </si>
  <si>
    <t>rtgdtghwet</t>
  </si>
  <si>
    <t>ryneth</t>
  </si>
  <si>
    <t>[]DIGIPOS[]Update_Data_SF[]DATA[]Request</t>
  </si>
  <si>
    <t>[]DIGIPOS[]Update_Nomor_Rekening[]DATA[]Request</t>
  </si>
  <si>
    <t>[]DIGIPOS[]Gagal_Menu_Digistar[]Complaint</t>
  </si>
  <si>
    <t>[]DIGIPOS[]Gagal_Menu[]Complaint</t>
  </si>
  <si>
    <t>[]Distribusi</t>
  </si>
  <si>
    <t>[]DIGIPOS[]Gagal_Sellout[]DISTRIBUSI[]Complaint</t>
  </si>
  <si>
    <t>[]DIGIPOS[]Digistar_Sellout_Tidak_Sesuai[]DISTRIBUSI[]Complaint</t>
  </si>
  <si>
    <t>[]DIGIPOS[]Transaksi_DIPROSES[]TrxPaket[]Request</t>
  </si>
  <si>
    <t>[]DIGIPOS[]Diamond_Belum_Masuk[]TrxPaket[]Complaint</t>
  </si>
  <si>
    <t>[]DIGIPOS[]Poin_ Belum_Masuk_BATCH[]Trx_Paket[]Complaint</t>
  </si>
  <si>
    <t>[]ARP</t>
  </si>
  <si>
    <t>[]Tmenu</t>
  </si>
  <si>
    <t>[]DIGIPOS[]Gagal_Redeem[]Digistar[]Complaint</t>
  </si>
  <si>
    <t>[]DIGIPOS[]Poin_Tidak_Bertambah[]Digistar[]Complaint</t>
  </si>
  <si>
    <t>[]DIGIPOS[]Poin_Berkurang[]Digistar[]Request</t>
  </si>
  <si>
    <t>Hastag</t>
  </si>
  <si>
    <t>App Name</t>
  </si>
  <si>
    <t>NOW()</t>
  </si>
  <si>
    <t>TableAppName[App Name]</t>
  </si>
  <si>
    <t>Escalate L2</t>
  </si>
  <si>
    <t>Resolved</t>
  </si>
  <si>
    <t>Data Notes</t>
  </si>
  <si>
    <t>Case Name :</t>
  </si>
  <si>
    <t>Action :</t>
  </si>
  <si>
    <t>Next Action / Request Action :</t>
  </si>
  <si>
    <t>Resolution :</t>
  </si>
  <si>
    <t>Evidence Log :</t>
  </si>
  <si>
    <t>KEDB:</t>
  </si>
  <si>
    <t>Header Footer</t>
  </si>
  <si>
    <t>Dear rekan</t>
  </si>
  <si>
    <t>Dear rekan L2</t>
  </si>
  <si>
    <t>Terima kasih</t>
  </si>
  <si>
    <t>Result</t>
  </si>
  <si>
    <t>IF(ISNUMBER(FIND(CHAR(10); result_parameter))=TRUE; "Your parameter have enter/newline, please check again!!!"; result_parameter)</t>
  </si>
  <si>
    <t>Validasi is blank</t>
  </si>
  <si>
    <t>Case Name</t>
  </si>
  <si>
    <t>Validasi enter / newline</t>
  </si>
  <si>
    <t>INC77880</t>
  </si>
  <si>
    <t>Start Date</t>
  </si>
  <si>
    <t>20231029181552</t>
  </si>
  <si>
    <t>End Date</t>
  </si>
  <si>
    <t>20231029181556</t>
  </si>
  <si>
    <t>Next Action / Resolution</t>
  </si>
  <si>
    <t>Evidence Log</t>
  </si>
  <si>
    <t>Terkait permintaan tersebut akan kami proses SLA 1x24 jam. Silahkan dicek secara 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</si>
</sst>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hhmmss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rgb="FF000000"/>
      <name val="Calibri"/>
      <charset val="134"/>
    </font>
    <font>
      <b/>
      <sz val="11"/>
      <color theme="1"/>
      <name val="Calibri"/>
      <charset val="1"/>
    </font>
    <font>
      <sz val="11"/>
      <color rgb="FF000000"/>
      <name val="Calibri"/>
      <family val="2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1"/>
      <color rgb="FF000000"/>
      <name val="Calibri"/>
      <scheme val="minor"/>
    </font>
    <font>
      <b/>
      <sz val="11"/>
      <color theme="1"/>
      <name val="Calibri"/>
      <charset val="134"/>
      <scheme val="minor"/>
    </font>
    <font>
      <i/>
      <sz val="11"/>
      <color theme="0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22" fillId="10" borderId="14" applyNumberFormat="0" applyAlignment="0" applyProtection="0"/>
  </cellStyleXfs>
  <cellXfs count="137">
    <xf numFmtId="0" fontId="0" fillId="0" borderId="0" xfId="0"/>
    <xf numFmtId="0" fontId="5" fillId="6" borderId="1" xfId="0" applyFont="1" applyFill="1" applyBorder="1" applyAlignment="1">
      <alignment readingOrder="1"/>
    </xf>
    <xf numFmtId="0" fontId="2" fillId="3" borderId="1" xfId="0" applyFont="1" applyFill="1" applyBorder="1" applyAlignment="1">
      <alignment readingOrder="1"/>
    </xf>
    <xf numFmtId="0" fontId="5" fillId="7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4" borderId="1" xfId="0" applyFont="1" applyFill="1" applyBorder="1" applyAlignment="1">
      <alignment readingOrder="1"/>
    </xf>
    <xf numFmtId="0" fontId="6" fillId="0" borderId="1" xfId="0" applyFont="1" applyBorder="1"/>
    <xf numFmtId="0" fontId="3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0" fillId="0" borderId="1" xfId="0" applyBorder="1"/>
    <xf numFmtId="0" fontId="3" fillId="0" borderId="5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5" borderId="1" xfId="0" applyFont="1" applyFill="1" applyBorder="1" applyAlignment="1">
      <alignment readingOrder="1"/>
    </xf>
    <xf numFmtId="0" fontId="4" fillId="0" borderId="1" xfId="0" applyFont="1" applyBorder="1"/>
    <xf numFmtId="0" fontId="3" fillId="4" borderId="0" xfId="0" applyFont="1" applyFill="1"/>
    <xf numFmtId="0" fontId="3" fillId="0" borderId="0" xfId="0" applyFont="1"/>
    <xf numFmtId="0" fontId="2" fillId="3" borderId="4" xfId="0" applyFont="1" applyFill="1" applyBorder="1" applyAlignment="1">
      <alignment readingOrder="1"/>
    </xf>
    <xf numFmtId="0" fontId="0" fillId="3" borderId="1" xfId="0" applyFill="1" applyBorder="1"/>
    <xf numFmtId="0" fontId="7" fillId="9" borderId="0" xfId="0" applyFont="1" applyFill="1"/>
    <xf numFmtId="0" fontId="8" fillId="9" borderId="0" xfId="0" applyFont="1" applyFill="1"/>
    <xf numFmtId="0" fontId="9" fillId="9" borderId="0" xfId="0" applyFont="1" applyFill="1"/>
    <xf numFmtId="0" fontId="7" fillId="9" borderId="0" xfId="0" applyFont="1" applyFill="1" applyAlignment="1">
      <alignment horizontal="left" vertical="top"/>
    </xf>
    <xf numFmtId="0" fontId="8" fillId="2" borderId="0" xfId="0" applyFont="1" applyFill="1"/>
    <xf numFmtId="0" fontId="9" fillId="2" borderId="0" xfId="0" applyFont="1" applyFill="1"/>
    <xf numFmtId="0" fontId="7" fillId="2" borderId="0" xfId="0" applyFont="1" applyFill="1"/>
    <xf numFmtId="0" fontId="7" fillId="9" borderId="6" xfId="0" applyFont="1" applyFill="1" applyBorder="1"/>
    <xf numFmtId="0" fontId="1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center"/>
    </xf>
    <xf numFmtId="0" fontId="13" fillId="2" borderId="0" xfId="0" applyFont="1" applyFill="1"/>
    <xf numFmtId="0" fontId="9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7" fillId="2" borderId="0" xfId="0" applyFont="1" applyFill="1" applyAlignment="1">
      <alignment vertical="top" wrapText="1"/>
    </xf>
    <xf numFmtId="0" fontId="14" fillId="2" borderId="0" xfId="0" applyFont="1" applyFill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5" fillId="9" borderId="0" xfId="0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10" xfId="0" applyFont="1" applyFill="1" applyBorder="1" applyAlignment="1" applyProtection="1">
      <alignment horizontal="left" vertical="center"/>
      <protection locked="0"/>
    </xf>
    <xf numFmtId="0" fontId="0" fillId="0" borderId="0" xfId="0" applyProtection="1">
      <protection hidden="1"/>
    </xf>
    <xf numFmtId="164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top" wrapText="1"/>
      <protection hidden="1"/>
    </xf>
    <xf numFmtId="0" fontId="0" fillId="0" borderId="0" xfId="0" applyAlignment="1" applyProtection="1">
      <alignment horizontal="left" vertical="top" wrapText="1"/>
      <protection hidden="1"/>
    </xf>
    <xf numFmtId="0" fontId="0" fillId="0" borderId="0" xfId="0" applyAlignment="1" applyProtection="1">
      <alignment vertical="center"/>
      <protection locked="0" hidden="1"/>
    </xf>
    <xf numFmtId="0" fontId="17" fillId="2" borderId="0" xfId="0" applyFont="1" applyFill="1" applyAlignment="1">
      <alignment horizontal="center" vertical="center"/>
    </xf>
    <xf numFmtId="0" fontId="0" fillId="0" borderId="0" xfId="0" applyAlignment="1" applyProtection="1">
      <alignment vertical="top" wrapText="1"/>
      <protection locked="0" hidden="1"/>
    </xf>
    <xf numFmtId="0" fontId="12" fillId="8" borderId="0" xfId="2" applyProtection="1">
      <protection hidden="1"/>
    </xf>
    <xf numFmtId="0" fontId="2" fillId="3" borderId="1" xfId="0" applyFont="1" applyFill="1" applyBorder="1" applyAlignment="1" applyProtection="1">
      <alignment readingOrder="1"/>
      <protection hidden="1"/>
    </xf>
    <xf numFmtId="0" fontId="3" fillId="0" borderId="1" xfId="0" applyFont="1" applyBorder="1" applyAlignment="1" applyProtection="1">
      <alignment readingOrder="1"/>
      <protection hidden="1"/>
    </xf>
    <xf numFmtId="0" fontId="3" fillId="4" borderId="1" xfId="0" applyFont="1" applyFill="1" applyBorder="1" applyAlignment="1" applyProtection="1">
      <alignment readingOrder="1"/>
      <protection hidden="1"/>
    </xf>
    <xf numFmtId="0" fontId="3" fillId="0" borderId="2" xfId="0" applyFont="1" applyBorder="1" applyAlignment="1" applyProtection="1">
      <alignment readingOrder="1"/>
      <protection hidden="1"/>
    </xf>
    <xf numFmtId="0" fontId="0" fillId="0" borderId="1" xfId="0" applyBorder="1" applyProtection="1">
      <protection hidden="1"/>
    </xf>
    <xf numFmtId="0" fontId="3" fillId="0" borderId="3" xfId="0" applyFont="1" applyBorder="1" applyAlignment="1" applyProtection="1">
      <alignment readingOrder="1"/>
      <protection hidden="1"/>
    </xf>
    <xf numFmtId="0" fontId="3" fillId="5" borderId="1" xfId="0" applyFont="1" applyFill="1" applyBorder="1" applyAlignment="1" applyProtection="1">
      <alignment readingOrder="1"/>
      <protection hidden="1"/>
    </xf>
    <xf numFmtId="0" fontId="4" fillId="0" borderId="1" xfId="0" applyFont="1" applyBorder="1" applyProtection="1">
      <protection hidden="1"/>
    </xf>
    <xf numFmtId="0" fontId="6" fillId="0" borderId="1" xfId="0" applyFont="1" applyBorder="1" applyProtection="1">
      <protection hidden="1"/>
    </xf>
    <xf numFmtId="0" fontId="0" fillId="3" borderId="1" xfId="0" applyFill="1" applyBorder="1" applyProtection="1">
      <protection hidden="1"/>
    </xf>
    <xf numFmtId="0" fontId="3" fillId="0" borderId="0" xfId="0" applyFont="1" applyProtection="1">
      <protection hidden="1"/>
    </xf>
    <xf numFmtId="0" fontId="0" fillId="3" borderId="0" xfId="0" applyFill="1" applyProtection="1">
      <protection hidden="1"/>
    </xf>
    <xf numFmtId="0" fontId="3" fillId="4" borderId="0" xfId="0" applyFont="1" applyFill="1" applyProtection="1">
      <protection hidden="1"/>
    </xf>
    <xf numFmtId="1" fontId="7" fillId="2" borderId="10" xfId="0" applyNumberFormat="1" applyFont="1" applyFill="1" applyBorder="1" applyAlignment="1" applyProtection="1">
      <alignment horizontal="left" vertical="center"/>
      <protection locked="0"/>
    </xf>
    <xf numFmtId="0" fontId="19" fillId="0" borderId="0" xfId="0" applyFont="1" applyProtection="1">
      <protection hidden="1"/>
    </xf>
    <xf numFmtId="0" fontId="21" fillId="3" borderId="1" xfId="0" applyFont="1" applyFill="1" applyBorder="1" applyAlignment="1" applyProtection="1">
      <alignment readingOrder="1"/>
      <protection hidden="1"/>
    </xf>
    <xf numFmtId="0" fontId="0" fillId="3" borderId="0" xfId="0" applyFill="1"/>
    <xf numFmtId="0" fontId="20" fillId="2" borderId="0" xfId="0" applyFont="1" applyFill="1" applyAlignment="1">
      <alignment vertical="center"/>
    </xf>
    <xf numFmtId="0" fontId="24" fillId="0" borderId="1" xfId="0" applyFont="1" applyBorder="1" applyAlignment="1">
      <alignment readingOrder="1"/>
    </xf>
    <xf numFmtId="0" fontId="22" fillId="10" borderId="14" xfId="3" applyProtection="1">
      <protection hidden="1"/>
    </xf>
    <xf numFmtId="0" fontId="19" fillId="0" borderId="0" xfId="0" applyFont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Protection="1">
      <protection locked="0"/>
    </xf>
    <xf numFmtId="0" fontId="8" fillId="2" borderId="0" xfId="0" applyFont="1" applyFill="1" applyAlignment="1">
      <alignment horizontal="left" vertical="center"/>
    </xf>
    <xf numFmtId="0" fontId="23" fillId="3" borderId="0" xfId="0" applyFont="1" applyFill="1" applyAlignment="1" applyProtection="1">
      <alignment readingOrder="1"/>
      <protection locked="0" hidden="1"/>
    </xf>
    <xf numFmtId="0" fontId="18" fillId="0" borderId="0" xfId="0" applyFont="1" applyProtection="1">
      <protection locked="0" hidden="1"/>
    </xf>
    <xf numFmtId="0" fontId="26" fillId="2" borderId="0" xfId="0" applyFont="1" applyFill="1"/>
    <xf numFmtId="0" fontId="26" fillId="2" borderId="0" xfId="0" applyFont="1" applyFill="1" applyProtection="1">
      <protection locked="0"/>
    </xf>
    <xf numFmtId="164" fontId="0" fillId="0" borderId="0" xfId="0" applyNumberFormat="1" applyProtection="1">
      <protection hidden="1"/>
    </xf>
    <xf numFmtId="22" fontId="0" fillId="0" borderId="0" xfId="0" applyNumberFormat="1" applyProtection="1">
      <protection hidden="1"/>
    </xf>
    <xf numFmtId="49" fontId="7" fillId="2" borderId="1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wrapText="1"/>
      <protection hidden="1"/>
    </xf>
    <xf numFmtId="0" fontId="28" fillId="0" borderId="0" xfId="0" applyFont="1" applyProtection="1">
      <protection hidden="1"/>
    </xf>
    <xf numFmtId="0" fontId="23" fillId="0" borderId="0" xfId="0" applyFont="1" applyProtection="1">
      <protection hidden="1"/>
    </xf>
    <xf numFmtId="0" fontId="0" fillId="2" borderId="0" xfId="0" applyFill="1"/>
    <xf numFmtId="0" fontId="20" fillId="2" borderId="0" xfId="0" applyFont="1" applyFill="1"/>
    <xf numFmtId="0" fontId="0" fillId="9" borderId="0" xfId="0" applyFill="1"/>
    <xf numFmtId="0" fontId="20" fillId="9" borderId="0" xfId="0" applyFont="1" applyFill="1"/>
    <xf numFmtId="0" fontId="13" fillId="9" borderId="0" xfId="0" applyFont="1" applyFill="1" applyAlignment="1">
      <alignment horizontal="center" vertical="center"/>
    </xf>
    <xf numFmtId="0" fontId="14" fillId="2" borderId="10" xfId="0" applyFont="1" applyFill="1" applyBorder="1" applyAlignment="1" applyProtection="1">
      <alignment horizontal="left" vertical="top" wrapText="1"/>
      <protection locked="0"/>
    </xf>
    <xf numFmtId="0" fontId="23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 vertical="top" wrapText="1"/>
      <protection locked="0" hidden="1"/>
    </xf>
    <xf numFmtId="0" fontId="29" fillId="9" borderId="0" xfId="0" applyFont="1" applyFill="1" applyAlignment="1">
      <alignment horizontal="right" vertical="center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readingOrder="1"/>
      <protection locked="0" hidden="1"/>
    </xf>
    <xf numFmtId="0" fontId="1" fillId="4" borderId="0" xfId="0" applyFont="1" applyFill="1" applyAlignment="1" applyProtection="1">
      <alignment readingOrder="1"/>
      <protection locked="0" hidden="1"/>
    </xf>
    <xf numFmtId="0" fontId="1" fillId="0" borderId="0" xfId="0" applyFont="1" applyProtection="1">
      <protection locked="0" hidden="1"/>
    </xf>
    <xf numFmtId="0" fontId="1" fillId="5" borderId="0" xfId="0" applyFont="1" applyFill="1" applyAlignment="1" applyProtection="1">
      <alignment readingOrder="1"/>
      <protection locked="0" hidden="1"/>
    </xf>
    <xf numFmtId="0" fontId="1" fillId="3" borderId="0" xfId="0" applyFont="1" applyFill="1" applyProtection="1">
      <protection locked="0" hidden="1"/>
    </xf>
    <xf numFmtId="0" fontId="1" fillId="4" borderId="0" xfId="0" applyFont="1" applyFill="1" applyProtection="1">
      <protection locked="0" hidden="1"/>
    </xf>
    <xf numFmtId="0" fontId="1" fillId="0" borderId="0" xfId="0" applyFont="1" applyProtection="1">
      <protection hidden="1"/>
    </xf>
    <xf numFmtId="0" fontId="1" fillId="2" borderId="10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30" fillId="2" borderId="0" xfId="0" applyFont="1" applyFill="1" applyAlignment="1">
      <alignment horizontal="left" vertical="center"/>
    </xf>
    <xf numFmtId="0" fontId="14" fillId="2" borderId="10" xfId="0" applyFont="1" applyFill="1" applyBorder="1" applyAlignment="1" applyProtection="1">
      <alignment horizontal="left" vertical="center"/>
      <protection locked="0"/>
    </xf>
    <xf numFmtId="0" fontId="7" fillId="9" borderId="0" xfId="0" applyFont="1" applyFill="1" applyAlignment="1">
      <alignment horizontal="left" vertical="center"/>
    </xf>
    <xf numFmtId="49" fontId="14" fillId="2" borderId="10" xfId="0" applyNumberFormat="1" applyFont="1" applyFill="1" applyBorder="1" applyAlignment="1" applyProtection="1">
      <alignment horizontal="left" vertical="center"/>
      <protection locked="0"/>
    </xf>
    <xf numFmtId="0" fontId="31" fillId="2" borderId="0" xfId="0" applyFont="1" applyFill="1" applyAlignment="1">
      <alignment horizontal="left" vertical="center"/>
    </xf>
    <xf numFmtId="0" fontId="20" fillId="9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9" fillId="9" borderId="0" xfId="0" applyFont="1" applyFill="1"/>
    <xf numFmtId="0" fontId="1" fillId="2" borderId="10" xfId="0" applyFont="1" applyFill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Alignment="1" applyProtection="1">
      <alignment horizontal="left" vertical="center"/>
      <protection locked="0"/>
    </xf>
    <xf numFmtId="0" fontId="14" fillId="2" borderId="12" xfId="0" applyFont="1" applyFill="1" applyBorder="1" applyAlignment="1" applyProtection="1">
      <alignment horizontal="left" vertical="center"/>
      <protection locked="0"/>
    </xf>
    <xf numFmtId="0" fontId="14" fillId="2" borderId="13" xfId="0" applyFont="1" applyFill="1" applyBorder="1" applyAlignment="1" applyProtection="1">
      <alignment horizontal="left" vertical="center"/>
      <protection locked="0"/>
    </xf>
    <xf numFmtId="0" fontId="15" fillId="9" borderId="7" xfId="0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7" fillId="2" borderId="12" xfId="0" applyFont="1" applyFill="1" applyBorder="1" applyAlignment="1" applyProtection="1">
      <alignment horizontal="left" vertical="center"/>
      <protection locked="0"/>
    </xf>
    <xf numFmtId="0" fontId="7" fillId="2" borderId="13" xfId="0" applyFont="1" applyFill="1" applyBorder="1" applyAlignment="1" applyProtection="1">
      <alignment horizontal="left" vertical="center"/>
      <protection locked="0"/>
    </xf>
    <xf numFmtId="0" fontId="27" fillId="2" borderId="11" xfId="1" applyFont="1" applyFill="1" applyBorder="1" applyAlignment="1" applyProtection="1">
      <alignment horizontal="left" vertical="top" wrapText="1"/>
      <protection locked="0"/>
    </xf>
    <xf numFmtId="0" fontId="11" fillId="2" borderId="12" xfId="1" applyFont="1" applyFill="1" applyBorder="1" applyAlignment="1" applyProtection="1">
      <alignment horizontal="left" vertical="top" wrapText="1"/>
      <protection locked="0"/>
    </xf>
    <xf numFmtId="0" fontId="11" fillId="2" borderId="13" xfId="1" applyFont="1" applyFill="1" applyBorder="1" applyAlignment="1" applyProtection="1">
      <alignment horizontal="left" vertical="top" wrapText="1"/>
      <protection locked="0"/>
    </xf>
    <xf numFmtId="0" fontId="1" fillId="2" borderId="11" xfId="0" applyFont="1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0" fillId="2" borderId="13" xfId="0" applyFill="1" applyBorder="1" applyAlignment="1" applyProtection="1">
      <alignment horizontal="left" vertical="top" wrapText="1"/>
      <protection locked="0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11" xfId="0" applyFont="1" applyFill="1" applyBorder="1" applyAlignment="1" applyProtection="1">
      <alignment horizontal="left" vertical="top" wrapText="1"/>
      <protection locked="0"/>
    </xf>
    <xf numFmtId="0" fontId="7" fillId="2" borderId="12" xfId="0" applyFont="1" applyFill="1" applyBorder="1" applyAlignment="1" applyProtection="1">
      <alignment horizontal="left" vertical="top" wrapText="1"/>
      <protection locked="0"/>
    </xf>
    <xf numFmtId="0" fontId="7" fillId="2" borderId="13" xfId="0" applyFont="1" applyFill="1" applyBorder="1" applyAlignment="1" applyProtection="1">
      <alignment horizontal="left" vertical="top" wrapText="1"/>
      <protection locked="0"/>
    </xf>
    <xf numFmtId="0" fontId="16" fillId="9" borderId="0" xfId="0" applyFont="1" applyFill="1" applyAlignment="1">
      <alignment horizontal="center"/>
    </xf>
    <xf numFmtId="0" fontId="7" fillId="2" borderId="11" xfId="0" applyFont="1" applyFill="1" applyBorder="1" applyAlignment="1" applyProtection="1">
      <alignment horizontal="left" vertical="top" wrapText="1"/>
      <protection locked="0" hidden="1"/>
    </xf>
    <xf numFmtId="0" fontId="7" fillId="2" borderId="12" xfId="0" applyFont="1" applyFill="1" applyBorder="1" applyAlignment="1" applyProtection="1">
      <alignment horizontal="left" vertical="top" wrapText="1"/>
      <protection locked="0" hidden="1"/>
    </xf>
    <xf numFmtId="0" fontId="7" fillId="2" borderId="13" xfId="0" applyFont="1" applyFill="1" applyBorder="1" applyAlignment="1" applyProtection="1">
      <alignment horizontal="left" vertical="top" wrapText="1"/>
      <protection locked="0" hidden="1"/>
    </xf>
  </cellXfs>
  <cellStyles count="4">
    <cellStyle name="Good" xfId="2" builtinId="26"/>
    <cellStyle name="Hyperlink" xfId="1" builtinId="8"/>
    <cellStyle name="Normal" xfId="0" builtinId="0"/>
    <cellStyle name="Output" xfId="3" builtinId="21"/>
  </cellStyles>
  <dxfs count="33"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 outline="0">
        <bottom style="thin">
          <color rgb="FF000000"/>
        </bottom>
      </border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protection locked="1" hidden="1"/>
    </dxf>
    <dxf>
      <protection locked="1" hidden="1"/>
    </dxf>
    <dxf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1"/>
      <protection locked="0" hidden="1"/>
    </dxf>
    <dxf>
      <protection locked="0"/>
    </dxf>
    <dxf>
      <protection locked="0"/>
    </dxf>
    <dxf>
      <protection locked="0"/>
    </dxf>
    <dxf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protection locked="0" hidden="1"/>
    </dxf>
    <dxf>
      <protection locked="0" hidden="1"/>
    </dxf>
    <dxf>
      <protection locked="0" hidden="1"/>
    </dxf>
    <dxf>
      <protection locked="0" hidden="1"/>
    </dxf>
    <dxf>
      <protection locked="0" hidden="1"/>
    </dxf>
    <dxf>
      <protection locked="0" hidden="1"/>
    </dxf>
    <dxf>
      <protection locked="0" hidden="1"/>
    </dxf>
    <dxf>
      <protection locked="0" hidden="1"/>
    </dxf>
    <dxf>
      <protection locked="0" hidden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0092C890-BF63-4362-9ED2-08342E24A473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05B10F-6E2C-4793-9B3C-85BE2BAD2240}" name="TableAppName_Reference" displayName="TableAppName_Reference" ref="A1:G10" totalsRowShown="0" headerRowDxfId="32" dataDxfId="31">
  <autoFilter ref="A1:G10" xr:uid="{0C05B10F-6E2C-4793-9B3C-85BE2BAD2240}"/>
  <tableColumns count="7">
    <tableColumn id="1" xr3:uid="{7274D482-1420-499F-9980-36FDDE446681}" name="L1 Group" dataDxfId="30"/>
    <tableColumn id="7" xr3:uid="{80DBD180-CBA9-4736-AAD6-AF8BF0CBD6CA}" name="Group 1" dataDxfId="29"/>
    <tableColumn id="2" xr3:uid="{B18463C7-D016-489C-87D5-9FBCFD41292E}" name="Group 2" dataDxfId="28"/>
    <tableColumn id="3" xr3:uid="{AFD7926F-89DC-4D54-B56B-B70883251A56}" name="Group 3" dataDxfId="27"/>
    <tableColumn id="4" xr3:uid="{0E77FB2A-8B02-4579-BF30-4995315F8971}" name="Group 4" dataDxfId="26"/>
    <tableColumn id="5" xr3:uid="{6D9C2C6E-CA16-44C3-BB47-5003CD2A6D79}" name="Group 5" dataDxfId="25"/>
    <tableColumn id="6" xr3:uid="{E55B0BEA-CA5C-46BA-89C4-A48421BF014C}" name="Group 6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087630-A073-4DA9-93A6-24E4E8714583}" name="TableKEDB_Reference" displayName="TableKEDB_Reference" ref="A1:G202" totalsRowShown="0" headerRowDxfId="23">
  <autoFilter ref="A1:G202" xr:uid="{AB087630-A073-4DA9-93A6-24E4E8714583}"/>
  <tableColumns count="7">
    <tableColumn id="1" xr3:uid="{67D5FD96-2E6B-4521-A29D-EE02A0C056D2}" name="L1 Group" dataDxfId="22"/>
    <tableColumn id="2" xr3:uid="{20C28B3C-8760-4555-B4D9-D80B7ABE9CEC}" name="Group 1" dataDxfId="21"/>
    <tableColumn id="3" xr3:uid="{EE587B3E-DE75-4F29-ACFE-75B375EEAE44}" name="Group 2" dataDxfId="20"/>
    <tableColumn id="4" xr3:uid="{8E88658D-580B-49B6-89C0-821E5B00B558}" name="Group 3" dataDxfId="19"/>
    <tableColumn id="5" xr3:uid="{18832233-662C-4639-BEB2-1033B2E6C707}" name="Group 4" dataDxfId="18"/>
    <tableColumn id="6" xr3:uid="{AE6A52E9-D93C-4393-A587-8A9D48A44754}" name="Group 5" dataDxfId="17"/>
    <tableColumn id="7" xr3:uid="{524FA214-B193-4F36-8EF3-ABFBC965C42C}" name="Group 6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35D95B-E5DA-4C61-B9D4-9120B86307A0}" name="KEDBG5" displayName="KEDBG5" ref="A1:A202" totalsRowShown="0" headerRowDxfId="15" dataDxfId="14" headerRowCellStyle="Good">
  <autoFilter ref="A1:A202" xr:uid="{2F35D95B-E5DA-4C61-B9D4-9120B86307A0}"/>
  <tableColumns count="1">
    <tableColumn id="1" xr3:uid="{11CC1ABE-61D4-436B-B196-3DE96DF80178}" name="Hasta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ppName" displayName="TableAppName" ref="A1:A8" totalsRowShown="0" headerRowDxfId="12" dataDxfId="11">
  <autoFilter ref="A1:A8" xr:uid="{00000000-0009-0000-0100-000001000000}"/>
  <tableColumns count="1">
    <tableColumn id="1" xr3:uid="{00000000-0010-0000-0000-000001000000}" name="App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DB764D-12B4-4813-A323-868F9D5AF4B1}" name="TableAssigned" displayName="TableAssigned" ref="A9:A12" totalsRowShown="0" headerRowDxfId="9" dataDxfId="8" tableBorderDxfId="7">
  <autoFilter ref="A9:A12" xr:uid="{96DB764D-12B4-4813-A323-868F9D5AF4B1}"/>
  <tableColumns count="1">
    <tableColumn id="1" xr3:uid="{FBA8EC8D-D91D-4169-9AE8-0061AE69431F}" name="Assigned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0B67D1-D884-4266-B8CA-E43FB83643C8}" name="Table3" displayName="Table3" ref="A14:A20" totalsRowShown="0" headerRowDxfId="5" dataDxfId="4">
  <autoFilter ref="A14:A20" xr:uid="{FA0B67D1-D884-4266-B8CA-E43FB83643C8}"/>
  <tableColumns count="1">
    <tableColumn id="1" xr3:uid="{96D16FC8-4451-43BC-839B-560E92F3BDE4}" name="Data Notes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BEF902-E722-43E4-B892-7CA6D8534B2F}" name="Table4" displayName="Table4" ref="A21:A25" totalsRowShown="0" headerRowDxfId="2" dataDxfId="1">
  <autoFilter ref="A21:A25" xr:uid="{F7BEF902-E722-43E4-B892-7CA6D8534B2F}"/>
  <tableColumns count="1">
    <tableColumn id="1" xr3:uid="{F570CF1C-DB7C-4494-90A6-0076570327D0}" name="Header Foo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D628-337C-493D-B3D5-9621C7E63811}">
  <sheetPr>
    <tabColor rgb="FF002060"/>
  </sheetPr>
  <dimension ref="B1:J24"/>
  <sheetViews>
    <sheetView tabSelected="1" zoomScale="85" zoomScaleNormal="85" workbookViewId="0">
      <selection activeCell="E7" sqref="E7"/>
    </sheetView>
  </sheetViews>
  <sheetFormatPr defaultColWidth="8.875" defaultRowHeight="14.45"/>
  <cols>
    <col min="1" max="2" width="1.25" style="87" customWidth="1"/>
    <col min="3" max="3" width="41" style="87" customWidth="1"/>
    <col min="4" max="4" width="2.75" style="87" customWidth="1"/>
    <col min="5" max="5" width="41" style="87" customWidth="1"/>
    <col min="6" max="6" width="2.75" style="87" customWidth="1"/>
    <col min="7" max="7" width="41" style="87" customWidth="1"/>
    <col min="8" max="8" width="2.75" style="87" customWidth="1"/>
    <col min="9" max="9" width="41" style="87" customWidth="1"/>
    <col min="10" max="11" width="1.25" style="87" customWidth="1"/>
    <col min="12" max="16384" width="8.875" style="87"/>
  </cols>
  <sheetData>
    <row r="1" spans="2:10" ht="9.75" customHeight="1"/>
    <row r="2" spans="2:10" ht="9.75" customHeight="1">
      <c r="B2" s="85"/>
      <c r="C2" s="85"/>
      <c r="D2" s="85"/>
      <c r="E2" s="85"/>
      <c r="F2" s="85"/>
      <c r="G2" s="85"/>
      <c r="H2" s="85"/>
      <c r="I2" s="85"/>
      <c r="J2" s="85"/>
    </row>
    <row r="3" spans="2:10" s="106" customFormat="1" ht="18" customHeight="1">
      <c r="B3" s="39"/>
      <c r="C3" s="104" t="s">
        <v>0</v>
      </c>
      <c r="D3" s="104"/>
      <c r="E3" s="105" t="s">
        <v>1</v>
      </c>
      <c r="F3" s="104"/>
      <c r="G3" s="104" t="s">
        <v>2</v>
      </c>
      <c r="H3" s="39"/>
      <c r="I3" s="105" t="s">
        <v>3</v>
      </c>
      <c r="J3" s="39"/>
    </row>
    <row r="4" spans="2:10" ht="15" customHeight="1">
      <c r="B4" s="85"/>
      <c r="C4" s="86"/>
      <c r="D4" s="86"/>
      <c r="E4" s="86"/>
      <c r="F4" s="86"/>
      <c r="G4" s="86"/>
      <c r="H4" s="85"/>
      <c r="I4" s="85"/>
      <c r="J4" s="85"/>
    </row>
    <row r="5" spans="2:10" s="106" customFormat="1" ht="18" customHeight="1">
      <c r="B5" s="39"/>
      <c r="C5" s="104" t="s">
        <v>4</v>
      </c>
      <c r="D5" s="104"/>
      <c r="E5" s="107" t="s">
        <v>5</v>
      </c>
      <c r="F5" s="104"/>
      <c r="G5" s="104" t="s">
        <v>6</v>
      </c>
      <c r="H5" s="39"/>
      <c r="I5" s="105" t="s">
        <v>7</v>
      </c>
      <c r="J5" s="39"/>
    </row>
    <row r="6" spans="2:10" ht="15" customHeight="1">
      <c r="B6" s="85"/>
      <c r="C6" s="86"/>
      <c r="D6" s="86"/>
      <c r="E6" s="86"/>
      <c r="F6" s="86"/>
      <c r="G6" s="86"/>
      <c r="H6" s="85"/>
      <c r="I6" s="85"/>
      <c r="J6" s="85"/>
    </row>
    <row r="7" spans="2:10" s="106" customFormat="1" ht="18" customHeight="1">
      <c r="B7" s="39"/>
      <c r="C7" s="104" t="s">
        <v>8</v>
      </c>
      <c r="D7" s="104"/>
      <c r="E7" s="107" t="s">
        <v>9</v>
      </c>
      <c r="F7" s="104"/>
      <c r="G7" s="108" t="s">
        <v>10</v>
      </c>
      <c r="H7" s="39"/>
      <c r="I7" s="105" t="s">
        <v>11</v>
      </c>
      <c r="J7" s="39"/>
    </row>
    <row r="8" spans="2:10" ht="15" customHeight="1">
      <c r="B8" s="85"/>
      <c r="C8" s="85"/>
      <c r="D8" s="85"/>
      <c r="E8" s="85"/>
      <c r="F8" s="85"/>
      <c r="G8" s="85"/>
      <c r="H8" s="85"/>
      <c r="I8" s="85"/>
      <c r="J8" s="85"/>
    </row>
    <row r="9" spans="2:10" s="106" customFormat="1" ht="18" customHeight="1">
      <c r="B9" s="39"/>
      <c r="C9" s="104" t="s">
        <v>12</v>
      </c>
      <c r="D9" s="39"/>
      <c r="E9" s="113" t="s">
        <v>13</v>
      </c>
      <c r="F9" s="114" t="s">
        <v>13</v>
      </c>
      <c r="G9" s="115" t="s">
        <v>13</v>
      </c>
      <c r="H9" s="39"/>
      <c r="I9" s="39"/>
      <c r="J9" s="39"/>
    </row>
    <row r="10" spans="2:10" ht="9.75" customHeight="1">
      <c r="B10" s="85"/>
      <c r="C10" s="86"/>
      <c r="D10" s="85"/>
      <c r="E10" s="85"/>
      <c r="F10" s="85"/>
      <c r="G10" s="85"/>
      <c r="H10" s="85"/>
      <c r="I10" s="85"/>
      <c r="J10" s="85"/>
    </row>
    <row r="11" spans="2:10" ht="9.75" customHeight="1">
      <c r="C11" s="88"/>
    </row>
    <row r="12" spans="2:10" ht="9.75" customHeight="1">
      <c r="B12" s="85"/>
      <c r="C12" s="85"/>
      <c r="D12" s="85"/>
      <c r="E12" s="85"/>
      <c r="F12" s="85"/>
      <c r="G12" s="85"/>
      <c r="H12" s="85"/>
      <c r="I12" s="85"/>
      <c r="J12" s="85"/>
    </row>
    <row r="13" spans="2:10" s="89" customFormat="1" ht="21">
      <c r="B13" s="26"/>
      <c r="C13" s="26" t="s">
        <v>14</v>
      </c>
      <c r="D13" s="26"/>
      <c r="E13" s="26" t="s">
        <v>15</v>
      </c>
      <c r="F13" s="26"/>
      <c r="G13" s="26" t="s">
        <v>16</v>
      </c>
      <c r="H13" s="26"/>
      <c r="I13" s="26" t="s">
        <v>17</v>
      </c>
      <c r="J13" s="26"/>
    </row>
    <row r="14" spans="2:10" ht="66.75" customHeight="1">
      <c r="B14" s="85"/>
      <c r="C14" s="90" t="s">
        <v>18</v>
      </c>
      <c r="D14" s="85"/>
      <c r="E14" s="90" t="s">
        <v>19</v>
      </c>
      <c r="F14" s="85"/>
      <c r="G14" s="90" t="s">
        <v>20</v>
      </c>
      <c r="H14" s="85"/>
      <c r="I14" s="90"/>
      <c r="J14" s="85"/>
    </row>
    <row r="15" spans="2:10" ht="9.75" customHeight="1">
      <c r="B15" s="85"/>
      <c r="C15" s="85"/>
      <c r="D15" s="85"/>
      <c r="E15" s="85"/>
      <c r="F15" s="85"/>
      <c r="G15" s="85"/>
      <c r="H15" s="85"/>
      <c r="I15" s="85"/>
      <c r="J15" s="85"/>
    </row>
    <row r="16" spans="2:10" s="109" customFormat="1" ht="18.75">
      <c r="B16" s="110"/>
      <c r="C16" s="110"/>
      <c r="D16" s="110"/>
      <c r="E16" s="110" t="s">
        <v>21</v>
      </c>
      <c r="F16" s="110"/>
      <c r="G16" s="110" t="s">
        <v>22</v>
      </c>
      <c r="H16" s="110"/>
      <c r="I16" s="110"/>
      <c r="J16" s="110"/>
    </row>
    <row r="17" spans="2:10" ht="9.75" customHeight="1">
      <c r="B17" s="85"/>
      <c r="C17" s="85"/>
      <c r="D17" s="85"/>
      <c r="E17" s="85"/>
      <c r="F17" s="85"/>
      <c r="G17" s="85"/>
      <c r="H17" s="85"/>
      <c r="I17" s="85"/>
      <c r="J17" s="85"/>
    </row>
    <row r="18" spans="2:10" ht="75.75" customHeight="1">
      <c r="B18" s="85"/>
      <c r="C18" s="85"/>
      <c r="D18" s="85"/>
      <c r="E18" s="112" t="str">
        <f>val_result_notes</f>
        <v>Dear rekan
Case Name : Kendala paket Kaget tidak tersedia di aplikasi digipos tapi di aplikasi by.U ada
Action : No action
Next Action / Request Action : Mohon bantuannya untuk melamprikan msisdn tujuan untuk mempermudah dalam pengecekan
Terima kasih</v>
      </c>
      <c r="F18" s="85"/>
      <c r="G18" s="112" t="str">
        <f>val_result_parameter</f>
        <v>~INC000009554213~IT-HO-Ops-DIGIPOS~20231106153922_20231106154055~Case Name : Kendala paket Kaget tidak tersedia di aplikasi digipos tapi di aplikasi by.U ada~Action : No action~Next Action / Request Action : Mohon bantuannya untuk melamprikan msisdn tujuan untuk mempermudah dalam pengecekan~KEDB:[]DIGIPOS[]Menu_Aplikasi_Tidak_Muncul[]Menu[]Complaint</v>
      </c>
      <c r="H18" s="85"/>
      <c r="I18" s="85"/>
      <c r="J18" s="85"/>
    </row>
    <row r="19" spans="2:10" ht="9.75" customHeight="1">
      <c r="B19" s="85"/>
      <c r="C19" s="85"/>
      <c r="D19" s="85"/>
      <c r="E19" s="85"/>
      <c r="F19" s="85"/>
      <c r="G19" s="85"/>
      <c r="H19" s="85"/>
      <c r="I19" s="85"/>
      <c r="J19" s="85"/>
    </row>
    <row r="20" spans="2:10" ht="13.5">
      <c r="C20" s="111" t="s">
        <v>23</v>
      </c>
      <c r="I20" s="93" t="s">
        <v>24</v>
      </c>
    </row>
    <row r="22" spans="2:10" ht="13.5"/>
    <row r="23" spans="2:10" ht="13.5"/>
    <row r="24" spans="2:10" ht="13.5"/>
  </sheetData>
  <sheetProtection algorithmName="SHA-512" hashValue="VR7buQi9c84HlgCLas6i1JH6m6G2j9PGFkIJkuE+nrdMyG93FDBHAczeIfJhaBWSB9aZHjUeO8y7vaYgFvFL7Q==" saltValue="XjqS5/MB0baLfrN8L3ArNg==" spinCount="100000" sheet="1" objects="1" scenarios="1" selectLockedCells="1"/>
  <mergeCells count="1">
    <mergeCell ref="E9:G9"/>
  </mergeCells>
  <dataValidations count="3">
    <dataValidation type="list" allowBlank="1" showInputMessage="1" showErrorMessage="1" sqref="I7" xr:uid="{BA98889F-367B-4FF8-8D40-44EF1432F4BE}">
      <formula1>ListL1Group</formula1>
    </dataValidation>
    <dataValidation type="list" allowBlank="1" showInputMessage="1" sqref="E9:G9" xr:uid="{403523B3-5776-4566-AB78-874A36D36D9D}">
      <formula1>out_result_KEDB</formula1>
    </dataValidation>
    <dataValidation type="list" allowBlank="1" showInputMessage="1" showErrorMessage="1" sqref="I3" xr:uid="{BD4614A5-95B9-4721-82B4-12C158F64A32}">
      <formula1>out_L1Group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64EDD1-B137-4F65-888D-CA6591082588}">
          <x14:formula1>
            <xm:f>Format!$D$4</xm:f>
          </x14:formula1>
          <xm:sqref>E5 E7</xm:sqref>
        </x14:dataValidation>
        <x14:dataValidation type="list" allowBlank="1" showInputMessage="1" showErrorMessage="1" xr:uid="{E3608652-2957-4B63-8D8E-B97D3E46A769}">
          <x14:formula1>
            <xm:f>Format!$A$10:$A$12</xm:f>
          </x14:formula1>
          <xm:sqref>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B875-DEE9-451B-99D8-C19D6E8CED8C}">
  <sheetPr>
    <tabColor rgb="FFFFFF00"/>
  </sheetPr>
  <dimension ref="A1:F2"/>
  <sheetViews>
    <sheetView workbookViewId="0">
      <selection activeCell="A2" sqref="A2:XFD2"/>
    </sheetView>
  </sheetViews>
  <sheetFormatPr defaultRowHeight="14.45"/>
  <cols>
    <col min="1" max="1" width="14.125" customWidth="1"/>
    <col min="2" max="2" width="27" customWidth="1"/>
    <col min="3" max="3" width="57" bestFit="1" customWidth="1"/>
    <col min="4" max="4" width="18.25" bestFit="1" customWidth="1"/>
    <col min="5" max="5" width="21" customWidth="1"/>
    <col min="6" max="6" width="33.625" customWidth="1"/>
  </cols>
  <sheetData>
    <row r="1" spans="1:6">
      <c r="A1" s="66" t="s">
        <v>25</v>
      </c>
      <c r="B1" s="66" t="s">
        <v>26</v>
      </c>
      <c r="C1" s="66" t="s">
        <v>12</v>
      </c>
      <c r="D1" s="66" t="s">
        <v>27</v>
      </c>
      <c r="E1" s="66" t="s">
        <v>28</v>
      </c>
      <c r="F1" s="66" t="s">
        <v>29</v>
      </c>
    </row>
    <row r="2" spans="1:6" ht="15" customHeight="1">
      <c r="A2" s="46"/>
      <c r="B2" s="46" t="str">
        <f>in_ticket</f>
        <v>INC000009554213</v>
      </c>
      <c r="C2" s="46" t="str">
        <f>in_kedb</f>
        <v>[]DIGIPOS[]Menu_Aplikasi_Tidak_Muncul[]Menu[]Complaint</v>
      </c>
      <c r="D2" s="46" t="str">
        <f>in_assigned</f>
        <v>Assign Surrounding</v>
      </c>
      <c r="E2" s="46" t="s">
        <v>30</v>
      </c>
      <c r="F2" s="48" t="str">
        <f>val_result_notes</f>
        <v>Dear rekan
Case Name : Kendala paket Kaget tidak tersedia di aplikasi digipos tapi di aplikasi by.U ada
Action : No action
Next Action / Request Action : Mohon bantuannya untuk melamprikan msisdn tujuan untuk mempermudah dalam pengecekan
Terima kasih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548C-D533-4705-AC7C-EBFB4C6AA146}">
  <sheetPr codeName="Sheet4">
    <tabColor rgb="FFFF0000"/>
  </sheetPr>
  <dimension ref="A1:F81"/>
  <sheetViews>
    <sheetView topLeftCell="D51" workbookViewId="0">
      <selection activeCell="F58" sqref="F58"/>
    </sheetView>
  </sheetViews>
  <sheetFormatPr defaultRowHeight="14.45"/>
  <cols>
    <col min="1" max="1" width="19.875" bestFit="1" customWidth="1"/>
    <col min="2" max="2" width="50.375" bestFit="1" customWidth="1"/>
    <col min="3" max="3" width="54.125" bestFit="1" customWidth="1"/>
    <col min="4" max="4" width="56.75" bestFit="1" customWidth="1"/>
    <col min="5" max="5" width="54.375" bestFit="1" customWidth="1"/>
    <col min="6" max="6" width="57" bestFit="1" customWidth="1"/>
  </cols>
  <sheetData>
    <row r="1" spans="1:6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>
      <c r="A2" s="3" t="s">
        <v>37</v>
      </c>
      <c r="B2" s="4" t="s">
        <v>38</v>
      </c>
      <c r="C2" s="4" t="s">
        <v>39</v>
      </c>
      <c r="D2" s="4" t="s">
        <v>40</v>
      </c>
      <c r="E2" s="5" t="s">
        <v>41</v>
      </c>
      <c r="F2" s="4" t="s">
        <v>42</v>
      </c>
    </row>
    <row r="3" spans="1:6">
      <c r="A3" s="4"/>
      <c r="B3" s="4" t="s">
        <v>43</v>
      </c>
      <c r="C3" s="4" t="s">
        <v>44</v>
      </c>
      <c r="D3" s="5" t="s">
        <v>45</v>
      </c>
      <c r="E3" s="4" t="s">
        <v>46</v>
      </c>
      <c r="F3" s="4" t="s">
        <v>47</v>
      </c>
    </row>
    <row r="4" spans="1:6">
      <c r="A4" s="4"/>
      <c r="B4" s="4" t="s">
        <v>48</v>
      </c>
      <c r="C4" s="4" t="s">
        <v>49</v>
      </c>
      <c r="D4" s="4" t="s">
        <v>50</v>
      </c>
      <c r="E4" s="5" t="s">
        <v>51</v>
      </c>
      <c r="F4" s="4" t="s">
        <v>52</v>
      </c>
    </row>
    <row r="5" spans="1:6">
      <c r="A5" s="4"/>
      <c r="B5" s="4" t="s">
        <v>53</v>
      </c>
      <c r="C5" s="4" t="s">
        <v>54</v>
      </c>
      <c r="D5" s="4" t="s">
        <v>55</v>
      </c>
      <c r="E5" s="5" t="s">
        <v>56</v>
      </c>
      <c r="F5" s="4" t="s">
        <v>57</v>
      </c>
    </row>
    <row r="6" spans="1:6">
      <c r="A6" s="4"/>
      <c r="B6" s="4" t="s">
        <v>58</v>
      </c>
      <c r="C6" s="4" t="s">
        <v>59</v>
      </c>
      <c r="D6" s="5" t="s">
        <v>60</v>
      </c>
      <c r="E6" s="5" t="s">
        <v>61</v>
      </c>
      <c r="F6" s="4" t="s">
        <v>62</v>
      </c>
    </row>
    <row r="7" spans="1:6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62</v>
      </c>
    </row>
    <row r="8" spans="1:6">
      <c r="A8" s="4"/>
      <c r="B8" s="4" t="s">
        <v>67</v>
      </c>
      <c r="C8" s="4" t="s">
        <v>68</v>
      </c>
      <c r="D8" s="5" t="s">
        <v>69</v>
      </c>
      <c r="E8" s="4" t="s">
        <v>70</v>
      </c>
      <c r="F8" s="4" t="s">
        <v>62</v>
      </c>
    </row>
    <row r="9" spans="1:6">
      <c r="A9" s="4"/>
      <c r="B9" s="4" t="s">
        <v>71</v>
      </c>
      <c r="C9" s="4" t="s">
        <v>72</v>
      </c>
      <c r="D9" s="68" t="s">
        <v>73</v>
      </c>
      <c r="E9" s="4" t="s">
        <v>74</v>
      </c>
      <c r="F9" s="4" t="s">
        <v>62</v>
      </c>
    </row>
    <row r="10" spans="1:6">
      <c r="A10" s="4"/>
      <c r="B10" s="4" t="s">
        <v>75</v>
      </c>
      <c r="C10" s="4" t="s">
        <v>76</v>
      </c>
      <c r="D10" s="4" t="s">
        <v>77</v>
      </c>
      <c r="E10" s="4" t="s">
        <v>78</v>
      </c>
      <c r="F10" s="4" t="s">
        <v>62</v>
      </c>
    </row>
    <row r="11" spans="1:6">
      <c r="A11" s="4"/>
      <c r="B11" s="4" t="s">
        <v>79</v>
      </c>
      <c r="C11" s="4" t="s">
        <v>80</v>
      </c>
      <c r="D11" s="4" t="s">
        <v>81</v>
      </c>
      <c r="E11" s="4" t="s">
        <v>82</v>
      </c>
      <c r="F11" s="4" t="s">
        <v>62</v>
      </c>
    </row>
    <row r="12" spans="1:6">
      <c r="A12" s="4"/>
      <c r="B12" s="4" t="s">
        <v>83</v>
      </c>
      <c r="C12" s="4" t="s">
        <v>84</v>
      </c>
      <c r="D12" s="4" t="s">
        <v>85</v>
      </c>
      <c r="E12" s="4" t="s">
        <v>62</v>
      </c>
      <c r="F12" s="4" t="s">
        <v>62</v>
      </c>
    </row>
    <row r="13" spans="1:6">
      <c r="A13" s="4"/>
      <c r="B13" s="5" t="s">
        <v>86</v>
      </c>
      <c r="C13" s="4" t="s">
        <v>87</v>
      </c>
      <c r="D13" s="4" t="s">
        <v>88</v>
      </c>
      <c r="E13" s="4" t="s">
        <v>62</v>
      </c>
      <c r="F13" s="4" t="s">
        <v>62</v>
      </c>
    </row>
    <row r="14" spans="1:6">
      <c r="A14" s="4"/>
      <c r="B14" s="4" t="s">
        <v>89</v>
      </c>
      <c r="C14" s="6" t="s">
        <v>90</v>
      </c>
      <c r="D14" s="4" t="s">
        <v>91</v>
      </c>
      <c r="E14" s="4" t="s">
        <v>62</v>
      </c>
      <c r="F14" s="4" t="s">
        <v>62</v>
      </c>
    </row>
    <row r="15" spans="1:6">
      <c r="A15" s="4"/>
      <c r="B15" s="4" t="s">
        <v>92</v>
      </c>
      <c r="C15" s="4" t="s">
        <v>62</v>
      </c>
      <c r="D15" s="4" t="s">
        <v>93</v>
      </c>
      <c r="E15" s="4" t="s">
        <v>62</v>
      </c>
      <c r="F15" s="4" t="s">
        <v>62</v>
      </c>
    </row>
    <row r="16" spans="1:6">
      <c r="A16" s="4"/>
      <c r="B16" s="4" t="s">
        <v>94</v>
      </c>
      <c r="C16" s="4" t="s">
        <v>62</v>
      </c>
      <c r="D16" s="4" t="s">
        <v>50</v>
      </c>
      <c r="E16" s="4" t="s">
        <v>62</v>
      </c>
      <c r="F16" s="4" t="s">
        <v>62</v>
      </c>
    </row>
    <row r="17" spans="1:6">
      <c r="A17" s="4"/>
      <c r="B17" s="7" t="s">
        <v>95</v>
      </c>
      <c r="C17" s="4"/>
      <c r="D17" s="4" t="s">
        <v>96</v>
      </c>
      <c r="E17" s="4"/>
      <c r="F17" s="4"/>
    </row>
    <row r="18" spans="1:6">
      <c r="A18" s="8"/>
      <c r="B18" s="9" t="s">
        <v>97</v>
      </c>
      <c r="C18" s="10"/>
      <c r="D18" s="4" t="s">
        <v>98</v>
      </c>
      <c r="E18" s="4"/>
      <c r="F18" s="4"/>
    </row>
    <row r="19" spans="1:6">
      <c r="A19" s="8"/>
      <c r="B19" s="9" t="s">
        <v>99</v>
      </c>
      <c r="C19" s="10"/>
      <c r="D19" s="4" t="s">
        <v>100</v>
      </c>
      <c r="E19" s="4"/>
      <c r="F19" s="4"/>
    </row>
    <row r="20" spans="1:6">
      <c r="A20" s="4"/>
      <c r="B20" s="11" t="s">
        <v>101</v>
      </c>
      <c r="C20" s="4"/>
      <c r="D20" s="12" t="s">
        <v>102</v>
      </c>
      <c r="E20" s="4"/>
      <c r="F20" s="4"/>
    </row>
    <row r="21" spans="1:6">
      <c r="A21" s="4"/>
      <c r="B21" s="4" t="s">
        <v>103</v>
      </c>
      <c r="C21" s="4"/>
      <c r="D21" s="4" t="s">
        <v>104</v>
      </c>
      <c r="E21" s="4"/>
      <c r="F21" s="4"/>
    </row>
    <row r="22" spans="1:6">
      <c r="A22" s="4"/>
      <c r="B22" s="4" t="s">
        <v>105</v>
      </c>
      <c r="C22" s="4"/>
      <c r="D22" s="4"/>
      <c r="E22" s="4"/>
      <c r="F22" s="4"/>
    </row>
    <row r="23" spans="1:6">
      <c r="A23" s="4"/>
      <c r="B23" s="4" t="s">
        <v>106</v>
      </c>
      <c r="C23" s="4"/>
      <c r="D23" s="4"/>
      <c r="E23" s="4"/>
      <c r="F23" s="4"/>
    </row>
    <row r="24" spans="1:6">
      <c r="A24" s="1" t="s">
        <v>31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</row>
    <row r="25" spans="1:6">
      <c r="A25" s="3" t="s">
        <v>37</v>
      </c>
      <c r="B25" s="4" t="s">
        <v>112</v>
      </c>
      <c r="C25" s="4" t="s">
        <v>113</v>
      </c>
      <c r="D25" s="5" t="s">
        <v>114</v>
      </c>
      <c r="E25" s="4" t="s">
        <v>115</v>
      </c>
      <c r="F25" s="4" t="s">
        <v>116</v>
      </c>
    </row>
    <row r="26" spans="1:6">
      <c r="A26" s="4"/>
      <c r="B26" s="4" t="s">
        <v>117</v>
      </c>
      <c r="C26" s="4" t="s">
        <v>118</v>
      </c>
      <c r="D26" s="5" t="s">
        <v>119</v>
      </c>
      <c r="E26" s="4" t="s">
        <v>120</v>
      </c>
      <c r="F26" s="4" t="s">
        <v>121</v>
      </c>
    </row>
    <row r="27" spans="1:6">
      <c r="A27" s="4"/>
      <c r="B27" s="5" t="s">
        <v>122</v>
      </c>
      <c r="C27" s="4" t="s">
        <v>123</v>
      </c>
      <c r="D27" s="5" t="s">
        <v>124</v>
      </c>
      <c r="E27" s="4" t="s">
        <v>125</v>
      </c>
      <c r="F27" s="5" t="s">
        <v>126</v>
      </c>
    </row>
    <row r="28" spans="1:6">
      <c r="A28" s="4"/>
      <c r="B28" s="4" t="s">
        <v>127</v>
      </c>
      <c r="C28" s="4" t="s">
        <v>128</v>
      </c>
      <c r="D28" s="4" t="s">
        <v>129</v>
      </c>
      <c r="E28" s="4" t="s">
        <v>130</v>
      </c>
      <c r="F28" s="4" t="s">
        <v>131</v>
      </c>
    </row>
    <row r="29" spans="1:6">
      <c r="A29" s="4"/>
      <c r="B29" s="12" t="s">
        <v>132</v>
      </c>
      <c r="C29" s="4" t="s">
        <v>133</v>
      </c>
      <c r="D29" s="4" t="s">
        <v>134</v>
      </c>
      <c r="E29" s="4" t="s">
        <v>135</v>
      </c>
      <c r="F29" s="5" t="s">
        <v>136</v>
      </c>
    </row>
    <row r="30" spans="1:6">
      <c r="A30" s="4"/>
      <c r="B30" s="4" t="s">
        <v>137</v>
      </c>
      <c r="C30" s="4" t="s">
        <v>138</v>
      </c>
      <c r="D30" s="5" t="s">
        <v>139</v>
      </c>
      <c r="E30" s="4" t="s">
        <v>140</v>
      </c>
      <c r="F30" s="12" t="s">
        <v>141</v>
      </c>
    </row>
    <row r="31" spans="1:6">
      <c r="A31" s="4"/>
      <c r="B31" s="4" t="s">
        <v>142</v>
      </c>
      <c r="C31" s="4" t="s">
        <v>62</v>
      </c>
      <c r="D31" s="5" t="s">
        <v>143</v>
      </c>
      <c r="E31" s="9" t="s">
        <v>144</v>
      </c>
      <c r="F31" s="12" t="s">
        <v>145</v>
      </c>
    </row>
    <row r="32" spans="1:6">
      <c r="A32" s="4"/>
      <c r="B32" s="4" t="s">
        <v>146</v>
      </c>
      <c r="C32" s="4" t="s">
        <v>62</v>
      </c>
      <c r="D32" s="5" t="s">
        <v>147</v>
      </c>
      <c r="E32" s="4" t="s">
        <v>62</v>
      </c>
      <c r="F32" s="4" t="s">
        <v>148</v>
      </c>
    </row>
    <row r="33" spans="1:6">
      <c r="A33" s="4"/>
      <c r="B33" s="4" t="s">
        <v>149</v>
      </c>
      <c r="C33" s="4" t="s">
        <v>62</v>
      </c>
      <c r="D33" s="4" t="s">
        <v>150</v>
      </c>
      <c r="E33" s="4" t="s">
        <v>62</v>
      </c>
      <c r="F33" s="4" t="s">
        <v>62</v>
      </c>
    </row>
    <row r="34" spans="1:6">
      <c r="A34" s="4"/>
      <c r="B34" s="4" t="s">
        <v>151</v>
      </c>
      <c r="C34" s="4"/>
      <c r="D34" s="4" t="s">
        <v>152</v>
      </c>
      <c r="E34" s="4" t="s">
        <v>62</v>
      </c>
      <c r="F34" s="4" t="s">
        <v>62</v>
      </c>
    </row>
    <row r="35" spans="1:6">
      <c r="A35" s="4"/>
      <c r="B35" s="4" t="s">
        <v>62</v>
      </c>
      <c r="C35" s="4" t="s">
        <v>62</v>
      </c>
      <c r="D35" s="4" t="s">
        <v>153</v>
      </c>
      <c r="E35" s="4" t="s">
        <v>62</v>
      </c>
      <c r="F35" s="4" t="s">
        <v>62</v>
      </c>
    </row>
    <row r="36" spans="1:6">
      <c r="A36" s="4"/>
      <c r="B36" s="4" t="s">
        <v>62</v>
      </c>
      <c r="C36" s="4" t="s">
        <v>62</v>
      </c>
      <c r="D36" s="12" t="s">
        <v>154</v>
      </c>
      <c r="E36" s="4" t="s">
        <v>62</v>
      </c>
      <c r="F36" s="4" t="s">
        <v>62</v>
      </c>
    </row>
    <row r="37" spans="1:6">
      <c r="A37" s="4"/>
      <c r="B37" s="4" t="s">
        <v>62</v>
      </c>
      <c r="C37" s="4" t="s">
        <v>62</v>
      </c>
      <c r="D37" s="12" t="s">
        <v>155</v>
      </c>
      <c r="E37" s="4" t="s">
        <v>62</v>
      </c>
      <c r="F37" s="4" t="s">
        <v>62</v>
      </c>
    </row>
    <row r="38" spans="1:6">
      <c r="A38" s="4"/>
      <c r="B38" s="4" t="s">
        <v>62</v>
      </c>
      <c r="C38" s="4" t="s">
        <v>62</v>
      </c>
      <c r="D38" s="12" t="s">
        <v>156</v>
      </c>
      <c r="E38" s="4" t="s">
        <v>62</v>
      </c>
      <c r="F38" s="4" t="s">
        <v>62</v>
      </c>
    </row>
    <row r="39" spans="1:6">
      <c r="A39" s="4"/>
      <c r="B39" s="4"/>
      <c r="C39" s="4"/>
      <c r="D39" s="12" t="s">
        <v>157</v>
      </c>
      <c r="E39" s="4"/>
      <c r="F39" s="4"/>
    </row>
    <row r="40" spans="1:6">
      <c r="A40" s="4"/>
      <c r="B40" s="4" t="s">
        <v>62</v>
      </c>
      <c r="C40" s="4" t="s">
        <v>62</v>
      </c>
      <c r="D40" s="12" t="s">
        <v>158</v>
      </c>
      <c r="E40" s="4" t="s">
        <v>62</v>
      </c>
      <c r="F40" s="4" t="s">
        <v>62</v>
      </c>
    </row>
    <row r="41" spans="1:6">
      <c r="A41" s="1" t="s">
        <v>31</v>
      </c>
      <c r="B41" s="2" t="s">
        <v>159</v>
      </c>
      <c r="C41" s="2" t="s">
        <v>160</v>
      </c>
      <c r="D41" s="2" t="s">
        <v>161</v>
      </c>
      <c r="E41" s="2" t="s">
        <v>162</v>
      </c>
      <c r="F41" s="2" t="s">
        <v>163</v>
      </c>
    </row>
    <row r="42" spans="1:6">
      <c r="A42" s="3" t="s">
        <v>37</v>
      </c>
      <c r="B42" s="4" t="s">
        <v>164</v>
      </c>
      <c r="C42" s="4" t="s">
        <v>13</v>
      </c>
      <c r="D42" s="4" t="s">
        <v>165</v>
      </c>
      <c r="E42" s="4" t="s">
        <v>166</v>
      </c>
      <c r="F42" s="4" t="s">
        <v>167</v>
      </c>
    </row>
    <row r="43" spans="1:6">
      <c r="A43" s="4"/>
      <c r="B43" s="4" t="s">
        <v>168</v>
      </c>
      <c r="C43" s="4" t="s">
        <v>169</v>
      </c>
      <c r="D43" s="4" t="s">
        <v>170</v>
      </c>
      <c r="E43" s="4" t="s">
        <v>62</v>
      </c>
      <c r="F43" s="4"/>
    </row>
    <row r="44" spans="1:6">
      <c r="A44" s="4"/>
      <c r="B44" s="4" t="s">
        <v>171</v>
      </c>
      <c r="C44" s="4" t="s">
        <v>62</v>
      </c>
      <c r="D44" s="4" t="s">
        <v>172</v>
      </c>
      <c r="E44" s="4" t="s">
        <v>62</v>
      </c>
      <c r="F44" s="4"/>
    </row>
    <row r="45" spans="1:6">
      <c r="A45" s="4"/>
      <c r="B45" s="4" t="s">
        <v>173</v>
      </c>
      <c r="C45" s="4" t="s">
        <v>62</v>
      </c>
      <c r="D45" s="4" t="s">
        <v>174</v>
      </c>
      <c r="E45" s="4" t="s">
        <v>62</v>
      </c>
      <c r="F45" s="4"/>
    </row>
    <row r="46" spans="1:6">
      <c r="A46" s="4"/>
      <c r="B46" s="4" t="s">
        <v>175</v>
      </c>
      <c r="C46" s="4" t="s">
        <v>62</v>
      </c>
      <c r="D46" s="4" t="s">
        <v>176</v>
      </c>
      <c r="E46" s="4" t="s">
        <v>62</v>
      </c>
      <c r="F46" s="4"/>
    </row>
    <row r="47" spans="1:6">
      <c r="A47" s="4"/>
      <c r="B47" s="4" t="s">
        <v>177</v>
      </c>
      <c r="C47" s="4" t="s">
        <v>62</v>
      </c>
      <c r="D47" s="4" t="s">
        <v>178</v>
      </c>
      <c r="E47" s="4" t="s">
        <v>62</v>
      </c>
      <c r="F47" s="4"/>
    </row>
    <row r="48" spans="1:6">
      <c r="A48" s="4"/>
      <c r="B48" s="4" t="s">
        <v>179</v>
      </c>
      <c r="C48" s="4" t="s">
        <v>62</v>
      </c>
      <c r="D48" s="4" t="s">
        <v>62</v>
      </c>
      <c r="E48" s="4" t="s">
        <v>62</v>
      </c>
      <c r="F48" s="4"/>
    </row>
    <row r="49" spans="1:6">
      <c r="A49" s="4"/>
      <c r="B49" s="4" t="s">
        <v>180</v>
      </c>
      <c r="C49" s="4" t="s">
        <v>62</v>
      </c>
      <c r="D49" s="4" t="s">
        <v>62</v>
      </c>
      <c r="E49" s="4" t="s">
        <v>62</v>
      </c>
      <c r="F49" s="4"/>
    </row>
    <row r="50" spans="1:6">
      <c r="A50" s="4"/>
      <c r="B50" s="4" t="s">
        <v>181</v>
      </c>
      <c r="C50" s="4" t="s">
        <v>62</v>
      </c>
      <c r="D50" s="4" t="s">
        <v>62</v>
      </c>
      <c r="E50" s="4" t="s">
        <v>62</v>
      </c>
      <c r="F50" s="4"/>
    </row>
    <row r="51" spans="1:6">
      <c r="A51" s="4"/>
      <c r="B51" s="4" t="s">
        <v>62</v>
      </c>
      <c r="C51" s="4" t="s">
        <v>62</v>
      </c>
      <c r="D51" s="4" t="s">
        <v>62</v>
      </c>
      <c r="E51" s="4" t="s">
        <v>62</v>
      </c>
      <c r="F51" s="4"/>
    </row>
    <row r="52" spans="1:6">
      <c r="A52" s="4"/>
      <c r="B52" s="4" t="s">
        <v>62</v>
      </c>
      <c r="C52" s="4" t="s">
        <v>62</v>
      </c>
      <c r="D52" s="4" t="s">
        <v>62</v>
      </c>
      <c r="E52" s="4" t="s">
        <v>62</v>
      </c>
      <c r="F52" s="4"/>
    </row>
    <row r="53" spans="1:6">
      <c r="A53" s="4"/>
      <c r="B53" s="4" t="s">
        <v>62</v>
      </c>
      <c r="C53" s="4" t="s">
        <v>62</v>
      </c>
      <c r="D53" s="4" t="s">
        <v>62</v>
      </c>
      <c r="E53" s="4" t="s">
        <v>62</v>
      </c>
      <c r="F53" s="4"/>
    </row>
    <row r="54" spans="1:6">
      <c r="A54" s="4"/>
      <c r="B54" s="4" t="s">
        <v>62</v>
      </c>
      <c r="C54" s="4" t="s">
        <v>62</v>
      </c>
      <c r="D54" s="4" t="s">
        <v>62</v>
      </c>
      <c r="E54" s="4" t="s">
        <v>62</v>
      </c>
      <c r="F54" s="4"/>
    </row>
    <row r="55" spans="1:6">
      <c r="A55" s="4"/>
      <c r="B55" s="4" t="s">
        <v>62</v>
      </c>
      <c r="C55" s="4" t="s">
        <v>62</v>
      </c>
      <c r="D55" s="4" t="s">
        <v>62</v>
      </c>
      <c r="E55" s="4" t="s">
        <v>62</v>
      </c>
      <c r="F55" s="4"/>
    </row>
    <row r="56" spans="1:6">
      <c r="A56" s="4"/>
      <c r="B56" s="4" t="s">
        <v>62</v>
      </c>
      <c r="C56" s="4" t="s">
        <v>62</v>
      </c>
      <c r="D56" s="4" t="s">
        <v>62</v>
      </c>
      <c r="E56" s="4" t="s">
        <v>62</v>
      </c>
      <c r="F56" s="4"/>
    </row>
    <row r="57" spans="1:6">
      <c r="A57" s="1" t="s">
        <v>31</v>
      </c>
      <c r="B57" s="2" t="s">
        <v>182</v>
      </c>
      <c r="C57" s="2" t="s">
        <v>183</v>
      </c>
      <c r="D57" s="2" t="s">
        <v>184</v>
      </c>
      <c r="E57" s="2" t="s">
        <v>185</v>
      </c>
      <c r="F57" s="2" t="s">
        <v>186</v>
      </c>
    </row>
    <row r="58" spans="1:6">
      <c r="A58" s="3" t="s">
        <v>37</v>
      </c>
      <c r="B58" s="13" t="s">
        <v>187</v>
      </c>
      <c r="C58" s="4" t="s">
        <v>188</v>
      </c>
      <c r="D58" s="4" t="s">
        <v>189</v>
      </c>
      <c r="E58" s="4" t="s">
        <v>190</v>
      </c>
      <c r="F58" s="4" t="s">
        <v>191</v>
      </c>
    </row>
    <row r="59" spans="1:6">
      <c r="A59" s="4"/>
      <c r="B59" s="13" t="s">
        <v>192</v>
      </c>
      <c r="C59" s="4" t="s">
        <v>193</v>
      </c>
      <c r="D59" s="4" t="s">
        <v>194</v>
      </c>
      <c r="E59" s="4"/>
      <c r="F59" s="14" t="s">
        <v>195</v>
      </c>
    </row>
    <row r="60" spans="1:6">
      <c r="A60" s="4"/>
      <c r="B60" s="4"/>
      <c r="C60" s="4"/>
      <c r="D60" s="4" t="s">
        <v>196</v>
      </c>
      <c r="E60" s="4"/>
      <c r="F60" s="14"/>
    </row>
    <row r="61" spans="1:6">
      <c r="A61" s="4"/>
      <c r="B61" s="4"/>
      <c r="C61" s="4"/>
      <c r="D61" s="4" t="s">
        <v>197</v>
      </c>
      <c r="E61" s="4"/>
      <c r="F61" s="14"/>
    </row>
    <row r="62" spans="1:6">
      <c r="A62" s="4"/>
      <c r="B62" s="4"/>
      <c r="C62" s="4" t="s">
        <v>198</v>
      </c>
      <c r="D62" s="4" t="s">
        <v>199</v>
      </c>
      <c r="E62" s="4"/>
      <c r="F62" s="15" t="s">
        <v>200</v>
      </c>
    </row>
    <row r="63" spans="1:6">
      <c r="A63" s="1" t="s">
        <v>31</v>
      </c>
      <c r="B63" s="2" t="s">
        <v>201</v>
      </c>
      <c r="C63" s="2" t="s">
        <v>202</v>
      </c>
      <c r="D63" s="2" t="s">
        <v>203</v>
      </c>
      <c r="E63" s="9"/>
      <c r="F63" s="15" t="s">
        <v>204</v>
      </c>
    </row>
    <row r="64" spans="1:6">
      <c r="A64" s="3" t="s">
        <v>37</v>
      </c>
      <c r="B64" s="13" t="s">
        <v>205</v>
      </c>
      <c r="C64" s="13" t="s">
        <v>206</v>
      </c>
      <c r="D64" s="4" t="s">
        <v>207</v>
      </c>
      <c r="E64" s="9"/>
      <c r="F64" s="15" t="s">
        <v>208</v>
      </c>
    </row>
    <row r="65" spans="1:6">
      <c r="A65" s="4"/>
      <c r="B65" s="13" t="s">
        <v>209</v>
      </c>
      <c r="C65" s="9"/>
      <c r="D65" s="9" t="s">
        <v>210</v>
      </c>
      <c r="E65" s="9"/>
      <c r="F65" s="15" t="s">
        <v>211</v>
      </c>
    </row>
    <row r="66" spans="1:6">
      <c r="A66" s="11"/>
      <c r="B66" s="13" t="s">
        <v>212</v>
      </c>
      <c r="D66" s="4" t="s">
        <v>213</v>
      </c>
      <c r="F66" s="15" t="s">
        <v>214</v>
      </c>
    </row>
    <row r="67" spans="1:6">
      <c r="A67" s="1" t="s">
        <v>215</v>
      </c>
      <c r="B67" s="16" t="s">
        <v>216</v>
      </c>
      <c r="C67" s="17" t="s">
        <v>217</v>
      </c>
      <c r="D67" t="s">
        <v>218</v>
      </c>
      <c r="F67" t="s">
        <v>219</v>
      </c>
    </row>
    <row r="68" spans="1:6">
      <c r="A68" s="3" t="s">
        <v>37</v>
      </c>
      <c r="C68" t="s">
        <v>220</v>
      </c>
      <c r="D68" t="s">
        <v>221</v>
      </c>
    </row>
    <row r="69" spans="1:6">
      <c r="C69" t="s">
        <v>222</v>
      </c>
    </row>
    <row r="70" spans="1:6">
      <c r="C70" t="s">
        <v>223</v>
      </c>
    </row>
    <row r="71" spans="1:6">
      <c r="C71" s="15" t="s">
        <v>224</v>
      </c>
    </row>
    <row r="72" spans="1:6">
      <c r="C72" t="s">
        <v>225</v>
      </c>
    </row>
    <row r="73" spans="1:6">
      <c r="C73" t="s">
        <v>226</v>
      </c>
    </row>
    <row r="74" spans="1:6">
      <c r="C74" t="s">
        <v>227</v>
      </c>
    </row>
    <row r="75" spans="1:6">
      <c r="C75" t="s">
        <v>228</v>
      </c>
    </row>
    <row r="76" spans="1:6">
      <c r="C76" t="s">
        <v>229</v>
      </c>
    </row>
    <row r="77" spans="1:6">
      <c r="C77" s="17" t="s">
        <v>230</v>
      </c>
    </row>
    <row r="78" spans="1:6">
      <c r="C78" s="4" t="s">
        <v>231</v>
      </c>
    </row>
    <row r="79" spans="1:6">
      <c r="C79" t="s">
        <v>232</v>
      </c>
    </row>
    <row r="80" spans="1:6">
      <c r="C80" t="s">
        <v>233</v>
      </c>
    </row>
    <row r="81" spans="3:3">
      <c r="C81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2424-B5D9-4C2A-8523-5611BEC19A57}">
  <dimension ref="A1:H10"/>
  <sheetViews>
    <sheetView workbookViewId="0">
      <selection activeCell="H2" sqref="H2"/>
    </sheetView>
  </sheetViews>
  <sheetFormatPr defaultRowHeight="14.45"/>
  <cols>
    <col min="1" max="1" width="18.375" style="72" bestFit="1" customWidth="1"/>
    <col min="2" max="2" width="18.375" style="72" customWidth="1"/>
    <col min="3" max="3" width="20.75" style="72" customWidth="1"/>
    <col min="4" max="4" width="22.125" style="72" customWidth="1"/>
    <col min="5" max="5" width="21.25" style="72" customWidth="1"/>
    <col min="6" max="6" width="27.25" style="72" customWidth="1"/>
    <col min="7" max="7" width="24.875" style="72" customWidth="1"/>
    <col min="8" max="8" width="51.875" style="41" customWidth="1"/>
    <col min="9" max="9" width="33.75" customWidth="1"/>
  </cols>
  <sheetData>
    <row r="1" spans="1:8">
      <c r="A1" s="70" t="s">
        <v>10</v>
      </c>
      <c r="B1" s="70" t="s">
        <v>235</v>
      </c>
      <c r="C1" s="71" t="s">
        <v>236</v>
      </c>
      <c r="D1" s="71" t="s">
        <v>237</v>
      </c>
      <c r="E1" s="71" t="s">
        <v>238</v>
      </c>
      <c r="F1" s="71" t="s">
        <v>11</v>
      </c>
      <c r="G1" s="71" t="s">
        <v>239</v>
      </c>
      <c r="H1" s="69" t="s">
        <v>240</v>
      </c>
    </row>
    <row r="2" spans="1:8">
      <c r="A2" s="70" t="s">
        <v>235</v>
      </c>
      <c r="B2" s="70" t="s">
        <v>241</v>
      </c>
      <c r="C2" s="70" t="s">
        <v>242</v>
      </c>
      <c r="D2" s="70" t="s">
        <v>243</v>
      </c>
      <c r="E2" s="70" t="s">
        <v>244</v>
      </c>
      <c r="F2" s="72" t="s">
        <v>245</v>
      </c>
      <c r="G2" s="70" t="s">
        <v>246</v>
      </c>
      <c r="H2" s="41" t="str" cm="1">
        <f t="array" ref="H2:H8">IF(in_group=A2,_xlfn._xlws.FILTER(TableAppName_Reference[Group 1], ISTEXT(TableAppName_Reference[Group 1]), ""),IF(in_group=A3,_xlfn._xlws.FILTER(TableAppName_Reference[Group 2], ISTEXT(TableAppName_Reference[Group 2]), ""),IF(in_group=A4,_xlfn._xlws.FILTER(TableAppName_Reference[Group 3], ISTEXT(TableAppName_Reference[Group 3]), ""),IF(in_group=A5,_xlfn._xlws.FILTER(TableAppName_Reference[Group 4], ISTEXT(TableAppName_Reference[Group 4]), ""),IF(in_group=A6,_xlfn._xlws.FILTER(TableAppName_Reference[Group 5], ISTEXT(TableAppName_Reference[Group 5]), ""),IF(in_group=A7,_xlfn._xlws.FILTER(TableAppName_Reference[Group 6], ISTEXT(TableAppName_Reference[Group 6]), ""),""))))))</f>
        <v>IT-HO-Ops-LACIMA</v>
      </c>
    </row>
    <row r="3" spans="1:8">
      <c r="A3" s="70" t="s">
        <v>236</v>
      </c>
      <c r="B3" s="70" t="s">
        <v>247</v>
      </c>
      <c r="C3" s="70" t="s">
        <v>248</v>
      </c>
      <c r="D3" s="70" t="s">
        <v>249</v>
      </c>
      <c r="E3" s="70" t="s">
        <v>250</v>
      </c>
      <c r="F3" s="72" t="s">
        <v>251</v>
      </c>
      <c r="G3" s="70" t="s">
        <v>252</v>
      </c>
      <c r="H3" s="41" t="str">
        <v>IT-HO-Ops-Digiport</v>
      </c>
    </row>
    <row r="4" spans="1:8">
      <c r="A4" s="70" t="s">
        <v>237</v>
      </c>
      <c r="B4" s="70" t="s">
        <v>253</v>
      </c>
      <c r="C4" s="70" t="s">
        <v>254</v>
      </c>
      <c r="D4" s="70" t="s">
        <v>255</v>
      </c>
      <c r="E4" s="70" t="s">
        <v>253</v>
      </c>
      <c r="F4" s="72" t="s">
        <v>3</v>
      </c>
      <c r="G4" s="70" t="s">
        <v>255</v>
      </c>
      <c r="H4" s="41" t="str">
        <v>IT-HO-Ops-DIGIPOS</v>
      </c>
    </row>
    <row r="5" spans="1:8">
      <c r="A5" s="70" t="s">
        <v>238</v>
      </c>
      <c r="B5" s="71"/>
      <c r="C5" s="71"/>
      <c r="D5" s="71"/>
      <c r="E5" s="70" t="s">
        <v>256</v>
      </c>
      <c r="F5" s="72" t="s">
        <v>257</v>
      </c>
      <c r="G5" s="70" t="s">
        <v>258</v>
      </c>
      <c r="H5" s="41" t="str">
        <v>IT-HO-Ops-GIS</v>
      </c>
    </row>
    <row r="6" spans="1:8">
      <c r="A6" s="70" t="s">
        <v>11</v>
      </c>
      <c r="B6" s="71"/>
      <c r="C6" s="71"/>
      <c r="D6" s="71"/>
      <c r="E6" s="71"/>
      <c r="F6" s="72" t="s">
        <v>259</v>
      </c>
      <c r="G6" s="70" t="s">
        <v>255</v>
      </c>
      <c r="H6" s="41" t="str">
        <v>IT-HO-Ops-NGRS</v>
      </c>
    </row>
    <row r="7" spans="1:8">
      <c r="A7" s="70" t="s">
        <v>239</v>
      </c>
      <c r="B7" s="71"/>
      <c r="C7" s="71"/>
      <c r="D7" s="71"/>
      <c r="E7" s="71"/>
      <c r="F7" s="72" t="s">
        <v>260</v>
      </c>
      <c r="G7" s="71"/>
      <c r="H7" s="41" t="str">
        <v>IT-HO-Ops-URP</v>
      </c>
    </row>
    <row r="8" spans="1:8">
      <c r="A8" s="71"/>
      <c r="B8" s="71"/>
      <c r="C8" s="71"/>
      <c r="D8" s="71"/>
      <c r="E8" s="71"/>
      <c r="F8" s="72" t="s">
        <v>261</v>
      </c>
      <c r="G8" s="71"/>
      <c r="H8" s="41" t="str">
        <v>IT-HO-Ops-Vena</v>
      </c>
    </row>
    <row r="9" spans="1:8">
      <c r="A9" s="71"/>
      <c r="B9" s="71"/>
      <c r="C9" s="71"/>
      <c r="D9" s="71"/>
      <c r="E9" s="71"/>
      <c r="F9" s="71"/>
      <c r="G9" s="71"/>
    </row>
    <row r="10" spans="1:8">
      <c r="A10" s="71"/>
      <c r="B10" s="71"/>
      <c r="C10" s="71"/>
      <c r="D10" s="71"/>
      <c r="E10" s="71"/>
      <c r="F10" s="71"/>
      <c r="G10" s="71"/>
    </row>
  </sheetData>
  <sheetProtection algorithmName="SHA-512" hashValue="caU6hNidWytdyqVIFdDdlyENm1D7Z6lMpOW1MIldSI4v54mlO5VfLdMAJzCbNXPglINNghe0xQl1vsClbCTtHA==" saltValue="Yv+3+wwFC1TPsOsCONsgqw==" spinCount="100000" sheet="1" objects="1" scenarios="1" selectLockedCells="1"/>
  <phoneticPr fontId="25" type="noConversion"/>
  <dataValidations disablePrompts="1" count="1">
    <dataValidation type="list" allowBlank="1" showInputMessage="1" showErrorMessage="1" sqref="G13" xr:uid="{75EB9840-EBB0-4688-9B97-67DD94C4D0CF}">
      <formula1>_xlfn.ANCHORARRAY($H$2)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AFAC-EC26-4D06-A0AE-8BA35F0122EC}">
  <dimension ref="A1:I202"/>
  <sheetViews>
    <sheetView topLeftCell="G1" zoomScaleNormal="100" workbookViewId="0">
      <selection activeCell="G18" sqref="G18"/>
    </sheetView>
  </sheetViews>
  <sheetFormatPr defaultRowHeight="14.45"/>
  <cols>
    <col min="1" max="1" width="11.125" style="72" bestFit="1" customWidth="1"/>
    <col min="2" max="7" width="65.75" style="72" customWidth="1"/>
    <col min="8" max="8" width="13.375" style="41" customWidth="1"/>
    <col min="9" max="9" width="62.625" style="41" customWidth="1"/>
  </cols>
  <sheetData>
    <row r="1" spans="1:9">
      <c r="A1" s="94" t="s">
        <v>10</v>
      </c>
      <c r="B1" s="94" t="s">
        <v>235</v>
      </c>
      <c r="C1" s="94" t="s">
        <v>236</v>
      </c>
      <c r="D1" s="94" t="s">
        <v>237</v>
      </c>
      <c r="E1" s="94" t="s">
        <v>238</v>
      </c>
      <c r="F1" s="94" t="s">
        <v>11</v>
      </c>
      <c r="G1" s="94" t="s">
        <v>239</v>
      </c>
      <c r="H1" s="69" t="s">
        <v>262</v>
      </c>
      <c r="I1" s="69" t="s">
        <v>263</v>
      </c>
    </row>
    <row r="2" spans="1:9">
      <c r="A2" s="70" t="s">
        <v>235</v>
      </c>
      <c r="B2" s="72" t="s">
        <v>241</v>
      </c>
      <c r="C2" s="72" t="s">
        <v>242</v>
      </c>
      <c r="D2" s="72" t="s">
        <v>243</v>
      </c>
      <c r="E2" s="72" t="s">
        <v>244</v>
      </c>
      <c r="F2" s="74" t="s">
        <v>264</v>
      </c>
      <c r="G2" s="72" t="s">
        <v>246</v>
      </c>
      <c r="H2" s="41" t="str" cm="1">
        <f t="array" ref="H2:H202">IF(in_group=A2,_xlfn._xlws.FILTER(TableKEDB_Reference[Group 1], ISTEXT(TableKEDB_Reference[Group 1]), ""),IF(in_group=A3,_xlfn._xlws.FILTER(TableKEDB_Reference[Group 2], ISTEXT(TableKEDB_Reference[Group 2]), ""),IF(in_group=A4,_xlfn._xlws.FILTER(TableKEDB_Reference[Group 3], ISTEXT(TableKEDB_Reference[Group 3]), ""),IF(in_group=A5,_xlfn._xlws.FILTER(TableKEDB_Reference[Group 4], ISTEXT(TableKEDB_Reference[Group 4]), ""),IF(in_group=A6,_xlfn._xlws.FILTER(TableKEDB_Reference[Group 5], ISTEXT(TableKEDB_Reference[Group 5]), ""),IF(in_group=A7,_xlfn._xlws.FILTER(TableKEDB_Reference[Group 6], ISTEXT(TableKEDB_Reference[Group 6]), ""),""))))))</f>
        <v>[]Data</v>
      </c>
      <c r="I2" s="41" t="str" cm="1">
        <f t="array" aca="1" ref="I2" ca="1">""&amp;_xlfn.UNIQUE(_xlfn._xlws.FILTER(out_if_KEDB,ISNUMBER(SEARCH(in_kedb,out_if_KEDB)),”Not Found”))&amp;""&amp;IF(in_assigned="Escalate L2","[]L2","")&amp;""</f>
        <v>[]DIGIPOS[]Menu_Aplikasi_Tidak_Muncul[]Menu[]Complaint</v>
      </c>
    </row>
    <row r="3" spans="1:9">
      <c r="A3" s="70" t="s">
        <v>236</v>
      </c>
      <c r="B3" s="72" t="s">
        <v>255</v>
      </c>
      <c r="C3" s="72" t="s">
        <v>265</v>
      </c>
      <c r="D3" s="72" t="s">
        <v>266</v>
      </c>
      <c r="E3" s="72" t="s">
        <v>267</v>
      </c>
      <c r="F3" s="95" t="s">
        <v>38</v>
      </c>
      <c r="G3" s="72" t="s">
        <v>268</v>
      </c>
      <c r="H3" s="41" t="str">
        <v>[]DIGIPOS[]Knowledge_Data_Outlet[]DATA[]Complaint</v>
      </c>
    </row>
    <row r="4" spans="1:9">
      <c r="A4" s="70" t="s">
        <v>237</v>
      </c>
      <c r="B4" s="72" t="s">
        <v>269</v>
      </c>
      <c r="C4" s="72" t="s">
        <v>270</v>
      </c>
      <c r="D4" s="72" t="s">
        <v>271</v>
      </c>
      <c r="E4" s="72" t="s">
        <v>272</v>
      </c>
      <c r="F4" s="95" t="s">
        <v>43</v>
      </c>
      <c r="G4" s="72" t="s">
        <v>273</v>
      </c>
      <c r="H4" s="41" t="str">
        <v>[]DIGIPOS[]RS/Outlet/User_Hilang[]DATA[]Complaint</v>
      </c>
    </row>
    <row r="5" spans="1:9">
      <c r="A5" s="70" t="s">
        <v>238</v>
      </c>
      <c r="B5" s="72" t="s">
        <v>274</v>
      </c>
      <c r="C5" s="72" t="s">
        <v>275</v>
      </c>
      <c r="D5" s="72" t="s">
        <v>276</v>
      </c>
      <c r="E5" s="72" t="s">
        <v>277</v>
      </c>
      <c r="F5" s="95" t="s">
        <v>48</v>
      </c>
      <c r="G5" s="72" t="s">
        <v>278</v>
      </c>
      <c r="H5" s="41" t="str">
        <v>[]DIGIPOS[]Data_Tidak_Sesuai[]DATA[]Complaint</v>
      </c>
    </row>
    <row r="6" spans="1:9">
      <c r="A6" s="70" t="s">
        <v>11</v>
      </c>
      <c r="C6" s="72" t="s">
        <v>279</v>
      </c>
      <c r="D6" s="72" t="s">
        <v>280</v>
      </c>
      <c r="E6" s="72" t="s">
        <v>281</v>
      </c>
      <c r="F6" s="95" t="s">
        <v>53</v>
      </c>
      <c r="G6" s="72" t="s">
        <v>282</v>
      </c>
      <c r="H6" s="41" t="str">
        <v>[]DIGIPOS[]Gagal_Add_RS/Outlet[]DATA[]Complaint</v>
      </c>
    </row>
    <row r="7" spans="1:9">
      <c r="A7" s="70" t="s">
        <v>239</v>
      </c>
      <c r="D7" s="72" t="s">
        <v>283</v>
      </c>
      <c r="E7" s="72" t="s">
        <v>284</v>
      </c>
      <c r="F7" s="95" t="s">
        <v>58</v>
      </c>
      <c r="G7" s="72" t="s">
        <v>285</v>
      </c>
      <c r="H7" s="41" t="str">
        <v>[]DIGIPOS[]Gagal_Add_SF[]DATA[]Complaint</v>
      </c>
    </row>
    <row r="8" spans="1:9">
      <c r="A8" s="70"/>
      <c r="D8" s="72" t="s">
        <v>286</v>
      </c>
      <c r="E8" s="72" t="s">
        <v>287</v>
      </c>
      <c r="F8" s="95" t="s">
        <v>63</v>
      </c>
      <c r="G8" s="72" t="s">
        <v>288</v>
      </c>
      <c r="H8" s="41" t="str">
        <v>[]DIGIPOS[]Delete_RS/Outlet/User[]DATA[]Request</v>
      </c>
    </row>
    <row r="9" spans="1:9">
      <c r="A9" s="70"/>
      <c r="D9" s="72" t="s">
        <v>289</v>
      </c>
      <c r="E9" s="72" t="s">
        <v>290</v>
      </c>
      <c r="F9" s="95" t="s">
        <v>67</v>
      </c>
      <c r="G9" s="72" t="s">
        <v>291</v>
      </c>
      <c r="H9" s="41" t="str">
        <v>[]DIGIPOS[]Delete_PJP[]DATA[]Request</v>
      </c>
    </row>
    <row r="10" spans="1:9">
      <c r="A10" s="70"/>
      <c r="F10" s="95" t="s">
        <v>71</v>
      </c>
      <c r="H10" s="41" t="str">
        <v>[]DIGIPOS[]Gagal_TP[]DATA[]Request</v>
      </c>
    </row>
    <row r="11" spans="1:9">
      <c r="A11" s="70"/>
      <c r="F11" s="95" t="s">
        <v>75</v>
      </c>
      <c r="H11" s="41" t="str">
        <v>[]DIGIPOS[]Update_Fisik_Outlet[]DATA[]Request</v>
      </c>
    </row>
    <row r="12" spans="1:9">
      <c r="A12" s="70"/>
      <c r="F12" s="95" t="s">
        <v>79</v>
      </c>
      <c r="H12" s="41" t="str">
        <v>[]DIGIPOS[]Update_Nomor_Konfirmasi[]DATA[]Request</v>
      </c>
    </row>
    <row r="13" spans="1:9">
      <c r="A13" s="70"/>
      <c r="F13" s="95" t="s">
        <v>83</v>
      </c>
      <c r="H13" s="41" t="str">
        <v>[]DIGIPOS[]Update_Role_User[]DATA[]Request</v>
      </c>
    </row>
    <row r="14" spans="1:9">
      <c r="A14" s="70"/>
      <c r="F14" s="96" t="s">
        <v>86</v>
      </c>
      <c r="H14" s="41" t="str">
        <v>[]DIGIPOS[]Update_Data_RS/Outlet[]DATA[]Request</v>
      </c>
    </row>
    <row r="15" spans="1:9">
      <c r="A15" s="70"/>
      <c r="F15" s="95" t="s">
        <v>292</v>
      </c>
      <c r="H15" s="41" t="str">
        <v>[]DIGIPOS[]Update_Data_SF[]DATA[]Request</v>
      </c>
    </row>
    <row r="16" spans="1:9">
      <c r="A16" s="70"/>
      <c r="F16" s="95" t="s">
        <v>92</v>
      </c>
      <c r="H16" s="41" t="str">
        <v>[]DIGIPOS[]Update_Data_DSI[]DATA[]Request</v>
      </c>
    </row>
    <row r="17" spans="1:8">
      <c r="A17" s="70"/>
      <c r="F17" s="95" t="s">
        <v>94</v>
      </c>
      <c r="H17" s="41" t="str">
        <v>[]DIGIPOS[]Delete_Agenda_Digipos[]DATA[]Request</v>
      </c>
    </row>
    <row r="18" spans="1:8">
      <c r="A18" s="70"/>
      <c r="F18" s="95" t="s">
        <v>95</v>
      </c>
      <c r="H18" s="41" t="str">
        <v>[]DIGIPOS[]Update_user_payment[]DATA[]Request</v>
      </c>
    </row>
    <row r="19" spans="1:8">
      <c r="A19" s="70"/>
      <c r="F19" s="97" t="s">
        <v>97</v>
      </c>
      <c r="H19" s="41" t="str">
        <v>[]DIGIPOS[]Update_Nama_Outlet[]DATA[]Request</v>
      </c>
    </row>
    <row r="20" spans="1:8">
      <c r="A20" s="70"/>
      <c r="F20" s="97" t="s">
        <v>99</v>
      </c>
      <c r="H20" s="41" t="str">
        <v>[]DIGIPOS[]Update_Longlat[]DATA[]Request</v>
      </c>
    </row>
    <row r="21" spans="1:8">
      <c r="A21" s="70"/>
      <c r="F21" s="95" t="s">
        <v>101</v>
      </c>
      <c r="H21" s="41" t="str">
        <v>[]DIGIPOS[]Update_NonFisik_Outlet[]DATA[]Request</v>
      </c>
    </row>
    <row r="22" spans="1:8">
      <c r="A22" s="70"/>
      <c r="F22" s="95" t="s">
        <v>103</v>
      </c>
      <c r="H22" s="41" t="str">
        <v>[]DIGIPOS[]Preferred_Notification_SMS[]DATA[]Request</v>
      </c>
    </row>
    <row r="23" spans="1:8">
      <c r="A23" s="70"/>
      <c r="F23" s="95" t="s">
        <v>105</v>
      </c>
      <c r="H23" s="41" t="str">
        <v>[]DIGIPOS[]Update_Territory_Outlet[]DATA[]Request</v>
      </c>
    </row>
    <row r="24" spans="1:8">
      <c r="A24" s="70"/>
      <c r="F24" s="95" t="s">
        <v>293</v>
      </c>
      <c r="H24" s="41" t="str">
        <v>[]DIGIPOS[]Update_Nomor_Rekening[]DATA[]Request</v>
      </c>
    </row>
    <row r="25" spans="1:8">
      <c r="A25" s="70"/>
      <c r="F25" s="74" t="s">
        <v>107</v>
      </c>
      <c r="H25" s="41" t="str">
        <v>[]InjectVF</v>
      </c>
    </row>
    <row r="26" spans="1:8">
      <c r="A26" s="70"/>
      <c r="F26" s="95" t="s">
        <v>112</v>
      </c>
      <c r="H26" s="41" t="str">
        <v>[]DIGIPOS[]Kuota_Tidak_Masuk[]InjectVF[]Complaint</v>
      </c>
    </row>
    <row r="27" spans="1:8">
      <c r="A27" s="70"/>
      <c r="F27" s="95" t="s">
        <v>117</v>
      </c>
      <c r="H27" s="41" t="str">
        <v>[]DIGIPOS[]Paket_Tidak_Muncul[]InjectVF[]Complaint</v>
      </c>
    </row>
    <row r="28" spans="1:8">
      <c r="A28" s="70"/>
      <c r="F28" s="96" t="s">
        <v>122</v>
      </c>
      <c r="H28" s="41" t="str">
        <v>[]DIGIPOS[]Gagal_Lainnya[]InjectVF[]Complaint</v>
      </c>
    </row>
    <row r="29" spans="1:8">
      <c r="A29" s="70"/>
      <c r="F29" s="95" t="s">
        <v>127</v>
      </c>
      <c r="H29" s="41" t="str">
        <v>[]DIGIPOS[]Lokasi_Tidak_Sesuai[]InjectVF[]Complaint</v>
      </c>
    </row>
    <row r="30" spans="1:8">
      <c r="A30" s="70"/>
      <c r="F30" s="98" t="s">
        <v>132</v>
      </c>
      <c r="H30" s="41" t="str">
        <v>[]DIGIPOS[]Kuota_Tidak_Sesuai[]InjectVF[]Complaint</v>
      </c>
    </row>
    <row r="31" spans="1:8">
      <c r="A31" s="70"/>
      <c r="F31" s="95" t="s">
        <v>137</v>
      </c>
      <c r="H31" s="41" t="str">
        <v>[]DIGIPOS[]Gagal_Saldo_Terpotong[]InjectVF[]Complaint</v>
      </c>
    </row>
    <row r="32" spans="1:8">
      <c r="A32" s="70"/>
      <c r="F32" s="95" t="s">
        <v>142</v>
      </c>
      <c r="H32" s="41" t="str">
        <v>[]DIGIPOS[]Inject_DIPROSES[]InjectVF[]Request</v>
      </c>
    </row>
    <row r="33" spans="1:8">
      <c r="A33" s="70"/>
      <c r="F33" s="95" t="s">
        <v>146</v>
      </c>
      <c r="H33" s="41" t="str">
        <v>[]DIGIPOS[]Paket_Tidak_Sesuai[]InjectVF[]Complaint</v>
      </c>
    </row>
    <row r="34" spans="1:8">
      <c r="A34" s="70"/>
      <c r="F34" s="95" t="s">
        <v>149</v>
      </c>
      <c r="H34" s="41" t="str">
        <v>[]DIGIPOS[]VF_GAGAL_BATCH[]InjectVF[]Request</v>
      </c>
    </row>
    <row r="35" spans="1:8">
      <c r="A35" s="70"/>
      <c r="F35" s="95" t="s">
        <v>151</v>
      </c>
      <c r="H35" s="41" t="str">
        <v>[]DIGIPOS[]Inject_GAGAL[]InjectVF[]Request</v>
      </c>
    </row>
    <row r="36" spans="1:8">
      <c r="A36" s="70"/>
      <c r="F36" s="74" t="s">
        <v>159</v>
      </c>
      <c r="H36" s="41" t="str">
        <v>[]Aplikasi</v>
      </c>
    </row>
    <row r="37" spans="1:8">
      <c r="A37" s="70"/>
      <c r="F37" s="95" t="s">
        <v>164</v>
      </c>
      <c r="H37" s="41" t="str">
        <v>[]DIGIPOS[]Aplikasi_Lemot[]Aplikasi[]Complaint</v>
      </c>
    </row>
    <row r="38" spans="1:8">
      <c r="A38" s="70"/>
      <c r="F38" s="95" t="s">
        <v>168</v>
      </c>
      <c r="H38" s="41" t="str">
        <v>[]DIGIPOS[]Check_your_Internet_Connection[]Aplikasi[]Complaint</v>
      </c>
    </row>
    <row r="39" spans="1:8">
      <c r="A39" s="70"/>
      <c r="F39" s="95" t="s">
        <v>171</v>
      </c>
      <c r="H39" s="41" t="str">
        <v>[]DIGIPOS[]Force_Closed[]Aplikasi[]Escalated[]Aplikasi[]Complaint</v>
      </c>
    </row>
    <row r="40" spans="1:8">
      <c r="A40" s="70"/>
      <c r="F40" s="95" t="s">
        <v>173</v>
      </c>
      <c r="H40" s="41" t="str">
        <v>[]DIGIPOS[]Tidak_Dapat_Akses_Web[]Aplikasi[]Complaint</v>
      </c>
    </row>
    <row r="41" spans="1:8">
      <c r="A41" s="70"/>
      <c r="F41" s="95" t="s">
        <v>175</v>
      </c>
      <c r="H41" s="41" t="str">
        <v>[]DIGIPOS[]Update_Aplikasi[]Aplikasi[]Complaint</v>
      </c>
    </row>
    <row r="42" spans="1:8">
      <c r="A42" s="70"/>
      <c r="F42" s="95" t="s">
        <v>177</v>
      </c>
      <c r="H42" s="41" t="str">
        <v>[]DIGIPOS[]Gagal_Lainnya[]Aplikasi[]Complaint</v>
      </c>
    </row>
    <row r="43" spans="1:8">
      <c r="A43" s="70"/>
      <c r="F43" s="95" t="s">
        <v>294</v>
      </c>
      <c r="H43" s="41" t="str">
        <v>[]DIGIPOS[]Gagal_Menu_Digistar[]Complaint</v>
      </c>
    </row>
    <row r="44" spans="1:8">
      <c r="A44" s="70"/>
      <c r="F44" s="95" t="s">
        <v>180</v>
      </c>
      <c r="H44" s="41" t="str">
        <v>[]DIGIPOS[]Aplikasi_Tidak_Tersedia[]Aplikasi[]Complaint</v>
      </c>
    </row>
    <row r="45" spans="1:8">
      <c r="A45" s="70"/>
      <c r="F45" s="95" t="s">
        <v>295</v>
      </c>
      <c r="H45" s="41" t="str">
        <v>[]DIGIPOS[]Gagal_Menu[]Complaint</v>
      </c>
    </row>
    <row r="46" spans="1:8">
      <c r="A46" s="70"/>
      <c r="F46" s="74" t="s">
        <v>182</v>
      </c>
      <c r="H46" s="41" t="str">
        <v>[]PIN</v>
      </c>
    </row>
    <row r="47" spans="1:8">
      <c r="A47" s="70"/>
      <c r="F47" s="75" t="s">
        <v>187</v>
      </c>
      <c r="H47" s="41" t="str">
        <v>[]DIGIPOS[]Gagal_Reset_PIN[]PIN[]Complaint</v>
      </c>
    </row>
    <row r="48" spans="1:8">
      <c r="A48" s="70"/>
      <c r="F48" s="75" t="s">
        <v>192</v>
      </c>
      <c r="H48" s="41" t="str">
        <v>[]DIGIPOS[Tidak_Menerima_PIN[]PIN[]Complaint</v>
      </c>
    </row>
    <row r="49" spans="1:8">
      <c r="A49" s="70"/>
      <c r="F49" s="74" t="s">
        <v>201</v>
      </c>
      <c r="H49" s="41" t="str">
        <v>[]Virtual_Account</v>
      </c>
    </row>
    <row r="50" spans="1:8">
      <c r="A50" s="70"/>
      <c r="F50" s="75" t="s">
        <v>205</v>
      </c>
      <c r="H50" s="41" t="str">
        <v>[]DIGIPOS[]Cek_Saldo_Belum_Masuk[]Virtual_Account[]Complaint</v>
      </c>
    </row>
    <row r="51" spans="1:8">
      <c r="A51" s="70"/>
      <c r="F51" s="75" t="s">
        <v>209</v>
      </c>
      <c r="H51" s="41" t="str">
        <v>[]DIGIPOS[]No_VA_Tidak_Muncul[]Virtual_Account[]Complaint</v>
      </c>
    </row>
    <row r="52" spans="1:8">
      <c r="A52" s="70"/>
      <c r="F52" s="75" t="s">
        <v>212</v>
      </c>
      <c r="H52" s="41" t="str">
        <v>[]DIGIPOS[]No_VA_Muncul_Double[]Virtual_Account[]Complaint</v>
      </c>
    </row>
    <row r="53" spans="1:8">
      <c r="A53" s="70"/>
      <c r="F53" s="74" t="s">
        <v>296</v>
      </c>
      <c r="H53" s="41" t="str">
        <v>[]Distribusi</v>
      </c>
    </row>
    <row r="54" spans="1:8">
      <c r="A54" s="70"/>
      <c r="F54" s="95" t="s">
        <v>39</v>
      </c>
      <c r="H54" s="41" t="str">
        <v>[]DIGIPOS[]Gagal_Product_Allocation[]DISTRIBUSI[]Complaint</v>
      </c>
    </row>
    <row r="55" spans="1:8">
      <c r="A55" s="70"/>
      <c r="F55" s="95" t="s">
        <v>44</v>
      </c>
      <c r="H55" s="41" t="str">
        <v>[]DIGIPOS[]Gagal_Product_Booking[]DISTRIBUSI[]Complaint</v>
      </c>
    </row>
    <row r="56" spans="1:8">
      <c r="A56" s="70"/>
      <c r="F56" s="95" t="s">
        <v>49</v>
      </c>
      <c r="H56" s="41" t="str">
        <v>[]DIGIPOS[]Gagal_IMEI[]DISTRIBUSI[]Complaint</v>
      </c>
    </row>
    <row r="57" spans="1:8">
      <c r="A57" s="70"/>
      <c r="F57" s="95" t="s">
        <v>297</v>
      </c>
      <c r="H57" s="41" t="str">
        <v>[]DIGIPOS[]Gagal_Sellout[]DISTRIBUSI[]Complaint</v>
      </c>
    </row>
    <row r="58" spans="1:8">
      <c r="A58" s="70"/>
      <c r="F58" s="95" t="s">
        <v>59</v>
      </c>
      <c r="H58" s="41" t="str">
        <v>[]DIGIPOS[]Gagal_Product_Recall[]DISTRIBUSI[]Complaint</v>
      </c>
    </row>
    <row r="59" spans="1:8">
      <c r="A59" s="70"/>
      <c r="F59" s="95" t="s">
        <v>64</v>
      </c>
      <c r="H59" s="41" t="str">
        <v>[]DIGIPOS[]Gagal_Scan_Barcode[]DISTRIBUSI[]Complaint</v>
      </c>
    </row>
    <row r="60" spans="1:8">
      <c r="A60" s="70"/>
      <c r="F60" s="95" t="s">
        <v>68</v>
      </c>
      <c r="H60" s="41" t="str">
        <v>[]DIGIPOS[]Alokasi_Belum_Masuk[]DISTRIBUSI[]Complaint</v>
      </c>
    </row>
    <row r="61" spans="1:8">
      <c r="A61" s="70"/>
      <c r="F61" s="95" t="s">
        <v>72</v>
      </c>
      <c r="H61" s="41" t="str">
        <v>[]DIGIPOS[]DO_Belum_masuk[]DISTRIBUSI[]Complaint</v>
      </c>
    </row>
    <row r="62" spans="1:8">
      <c r="A62" s="70"/>
      <c r="F62" s="95" t="s">
        <v>76</v>
      </c>
      <c r="H62" s="41" t="str">
        <v>[]DIGIPOS[]Stock_Tidak_Sesuai[]DISTRIBUSI[]Complaint</v>
      </c>
    </row>
    <row r="63" spans="1:8">
      <c r="A63" s="70"/>
      <c r="F63" s="95" t="s">
        <v>80</v>
      </c>
      <c r="H63" s="41" t="str">
        <v>[]DIGIPOS[]SN_Not_Found[]DISTRIBUSI[]Complaint</v>
      </c>
    </row>
    <row r="64" spans="1:8">
      <c r="A64" s="70"/>
      <c r="F64" s="95" t="s">
        <v>298</v>
      </c>
      <c r="H64" s="41" t="str">
        <v>[]DIGIPOS[]Digistar_Sellout_Tidak_Sesuai[]DISTRIBUSI[]Complaint</v>
      </c>
    </row>
    <row r="65" spans="1:8">
      <c r="A65" s="70"/>
      <c r="F65" s="95" t="s">
        <v>87</v>
      </c>
      <c r="H65" s="41" t="str">
        <v>[]DIGIPOS[]Digistar_Sellout_Tidak_Masuk[]DISTRIBUSI[]Complaint</v>
      </c>
    </row>
    <row r="66" spans="1:8">
      <c r="A66" s="70"/>
      <c r="F66" s="75" t="s">
        <v>90</v>
      </c>
      <c r="H66" s="41" t="str">
        <v>[]DIGIPOS[]Migration_DO[]DISTRIBUSI[]Request</v>
      </c>
    </row>
    <row r="67" spans="1:8">
      <c r="A67" s="70"/>
      <c r="F67" s="74" t="s">
        <v>108</v>
      </c>
      <c r="H67" s="41" t="str">
        <v>USIM</v>
      </c>
    </row>
    <row r="68" spans="1:8">
      <c r="A68" s="70"/>
      <c r="F68" s="95" t="s">
        <v>113</v>
      </c>
      <c r="H68" s="41" t="str">
        <v>[]DIGIPOS[]Migrasi_INIT[]USIM[]Request</v>
      </c>
    </row>
    <row r="69" spans="1:8">
      <c r="A69" s="70"/>
      <c r="F69" s="95" t="s">
        <v>118</v>
      </c>
      <c r="H69" s="41" t="str">
        <v>[]DIGIPOS[]Gagal_F1/F2[]USIM[]Complaint</v>
      </c>
    </row>
    <row r="70" spans="1:8">
      <c r="A70" s="70"/>
      <c r="F70" s="95" t="s">
        <v>123</v>
      </c>
      <c r="H70" s="41" t="str">
        <v>[]DIGIPOS[]Gagal_F3/F4[]USIM[]Complaint</v>
      </c>
    </row>
    <row r="71" spans="1:8">
      <c r="A71" s="70"/>
      <c r="F71" s="95" t="s">
        <v>128</v>
      </c>
      <c r="H71" s="41" t="str">
        <v>[]DIGIPOS[]Gagal_Lainnya[]USIM[]Complaint</v>
      </c>
    </row>
    <row r="72" spans="1:8">
      <c r="A72" s="70"/>
      <c r="F72" s="95" t="s">
        <v>133</v>
      </c>
      <c r="H72" s="41" t="str">
        <v>[]DIGIPOS[]SUKSES_Bonus_Tidak_Masuk[]USIM[]Complaint</v>
      </c>
    </row>
    <row r="73" spans="1:8">
      <c r="A73" s="70"/>
      <c r="F73" s="95" t="s">
        <v>138</v>
      </c>
      <c r="H73" s="41" t="str">
        <v>[]DIGIPOS[]Migrasi_DIPROSES[]USIM[]Request</v>
      </c>
    </row>
    <row r="74" spans="1:8">
      <c r="A74" s="70"/>
      <c r="F74" s="74" t="s">
        <v>160</v>
      </c>
      <c r="H74" s="41" t="str">
        <v>[]Menu</v>
      </c>
    </row>
    <row r="75" spans="1:8">
      <c r="A75" s="70"/>
      <c r="F75" s="95" t="s">
        <v>13</v>
      </c>
      <c r="H75" s="41" t="str">
        <v>[]DIGIPOS[]Menu_Aplikasi_Tidak_Muncul[]Menu[]Complaint</v>
      </c>
    </row>
    <row r="76" spans="1:8">
      <c r="A76" s="70"/>
      <c r="F76" s="95" t="s">
        <v>169</v>
      </c>
      <c r="H76" s="41" t="str">
        <v>[]DIGIPOS[]Tidak_dapat_pilih_menu[]Menu[]Complaint</v>
      </c>
    </row>
    <row r="77" spans="1:8">
      <c r="A77" s="70"/>
      <c r="F77" s="74" t="s">
        <v>183</v>
      </c>
      <c r="H77" s="41" t="str">
        <v>[]Report</v>
      </c>
    </row>
    <row r="78" spans="1:8">
      <c r="A78" s="70"/>
      <c r="F78" s="95" t="s">
        <v>188</v>
      </c>
      <c r="H78" s="41" t="str">
        <v>[]DIGIPOS[]Laporan_Tidak_Muncul[]Report[]Complaint</v>
      </c>
    </row>
    <row r="79" spans="1:8">
      <c r="A79" s="70"/>
      <c r="F79" s="95" t="s">
        <v>193</v>
      </c>
      <c r="H79" s="41" t="str">
        <v>[]DIGIPOS[]Gagal_Unduh_Laporan[]Report[]Complaint</v>
      </c>
    </row>
    <row r="80" spans="1:8">
      <c r="A80" s="70"/>
      <c r="F80" s="95" t="s">
        <v>198</v>
      </c>
      <c r="H80" s="41" t="str">
        <v>[]DIGIPOS[]Provide_data_trx[]Report[]Request</v>
      </c>
    </row>
    <row r="81" spans="1:8">
      <c r="A81" s="70"/>
      <c r="F81" s="74" t="s">
        <v>202</v>
      </c>
      <c r="H81" s="41" t="str">
        <v>[]enpowring_tiket</v>
      </c>
    </row>
    <row r="82" spans="1:8">
      <c r="A82" s="70"/>
      <c r="F82" s="75" t="s">
        <v>206</v>
      </c>
      <c r="H82" s="41" t="str">
        <v>[]DIGIPOS[]enpowring[]Complaint</v>
      </c>
    </row>
    <row r="83" spans="1:8">
      <c r="A83" s="70"/>
      <c r="F83" s="99" t="s">
        <v>217</v>
      </c>
      <c r="H83" s="41" t="str">
        <v>[]NGRS</v>
      </c>
    </row>
    <row r="84" spans="1:8">
      <c r="A84" s="70"/>
      <c r="F84" s="97" t="s">
        <v>220</v>
      </c>
      <c r="H84" s="41" t="str">
        <v>[]NGRS[]Preferred_Notification_SMS[]Notification[]Request</v>
      </c>
    </row>
    <row r="85" spans="1:8">
      <c r="A85" s="70"/>
      <c r="F85" s="97" t="s">
        <v>222</v>
      </c>
      <c r="H85" s="41" t="str">
        <v>[]NGRS[]Update_Nomor_Notification[]Data[]Request</v>
      </c>
    </row>
    <row r="86" spans="1:8">
      <c r="A86" s="70"/>
      <c r="F86" s="97" t="s">
        <v>223</v>
      </c>
      <c r="H86" s="41" t="str">
        <v>[]NGRS[]Cek_Transaksi[]TrxPulsa[]Request</v>
      </c>
    </row>
    <row r="87" spans="1:8">
      <c r="A87" s="70"/>
      <c r="F87" s="97" t="s">
        <v>224</v>
      </c>
      <c r="H87" s="41" t="str">
        <v>[]NGRS[]KYC_Failed[]KYC[]Complaint</v>
      </c>
    </row>
    <row r="88" spans="1:8">
      <c r="A88" s="70"/>
      <c r="F88" s="97" t="s">
        <v>225</v>
      </c>
      <c r="H88" s="41" t="str">
        <v>[]NGRS[]Refund_Stock[]Refund[]Request</v>
      </c>
    </row>
    <row r="89" spans="1:8">
      <c r="A89" s="70"/>
      <c r="F89" s="97" t="s">
        <v>226</v>
      </c>
      <c r="H89" s="41" t="str">
        <v>[]NGRS[]Reset_Pin[]PIN[]Request</v>
      </c>
    </row>
    <row r="90" spans="1:8">
      <c r="A90" s="70"/>
      <c r="F90" s="97" t="s">
        <v>227</v>
      </c>
      <c r="H90" s="41" t="str">
        <v>[]NGRS[]Reset_Password[]Password[]Request</v>
      </c>
    </row>
    <row r="91" spans="1:8">
      <c r="A91" s="70"/>
      <c r="F91" s="97" t="s">
        <v>228</v>
      </c>
      <c r="H91" s="41" t="str">
        <v>[]NGRS[]Unlock_Password[]Password[]Request</v>
      </c>
    </row>
    <row r="92" spans="1:8">
      <c r="A92" s="70"/>
      <c r="F92" s="97" t="s">
        <v>229</v>
      </c>
      <c r="H92" s="41" t="str">
        <v>[]NGRS[]Cek_Transaksi[]TrxPaket[]Request</v>
      </c>
    </row>
    <row r="93" spans="1:8">
      <c r="A93" s="70"/>
      <c r="F93" s="99" t="s">
        <v>230</v>
      </c>
      <c r="H93" s="41" t="str">
        <v>[]URP</v>
      </c>
    </row>
    <row r="94" spans="1:8">
      <c r="A94" s="70"/>
      <c r="F94" s="95" t="s">
        <v>231</v>
      </c>
      <c r="H94" s="41" t="str">
        <v>[]DIGIPOS[]Kode_Voucher_tidak_didapatkan[]Report[]Complaint</v>
      </c>
    </row>
    <row r="95" spans="1:8">
      <c r="A95" s="70"/>
      <c r="F95" s="97" t="s">
        <v>232</v>
      </c>
      <c r="H95" s="41" t="str">
        <v>[]URP[]Cek_Transaksi[]InjectVF[]Request</v>
      </c>
    </row>
    <row r="96" spans="1:8">
      <c r="A96" s="70"/>
      <c r="F96" s="97" t="s">
        <v>233</v>
      </c>
      <c r="H96" s="41" t="str">
        <v>[]URP[]Tidak_Bisa_Redeem[]InjectVF[]Complaint</v>
      </c>
    </row>
    <row r="97" spans="1:8">
      <c r="A97" s="70"/>
      <c r="F97" s="97" t="s">
        <v>234</v>
      </c>
      <c r="H97" s="41" t="str">
        <v>[]URP[]Tidak_Bisa_Aktivasi[]InjectVF[]Complaint</v>
      </c>
    </row>
    <row r="98" spans="1:8">
      <c r="A98" s="70"/>
      <c r="F98" s="74" t="s">
        <v>34</v>
      </c>
      <c r="H98" s="41" t="str">
        <v>TrxPaket</v>
      </c>
    </row>
    <row r="99" spans="1:8">
      <c r="A99" s="70"/>
      <c r="F99" s="95" t="s">
        <v>40</v>
      </c>
      <c r="H99" s="41" t="str">
        <v>[]DIGIPOS[]Transaksi_INIT[]TrxPaket[]Complaint</v>
      </c>
    </row>
    <row r="100" spans="1:8">
      <c r="A100" s="70"/>
      <c r="F100" s="96" t="s">
        <v>45</v>
      </c>
      <c r="H100" s="41" t="str">
        <v>[]DIGIPOS[]Gagal_Saldo_Terpotong[]TrxPaket[]Complaint</v>
      </c>
    </row>
    <row r="101" spans="1:8">
      <c r="A101" s="70"/>
      <c r="F101" s="95" t="s">
        <v>50</v>
      </c>
      <c r="H101" s="41" t="str">
        <v>[]DIGIPOS[]Produk_Tidak_Tersedia/Tidak_Berhak[]TrxPaket[]Complaint</v>
      </c>
    </row>
    <row r="102" spans="1:8">
      <c r="A102" s="70"/>
      <c r="F102" s="95" t="s">
        <v>55</v>
      </c>
      <c r="H102" s="41" t="str">
        <v>[]DIGIPOS[]Sukses_Kuota_Tidak_Masuk[]TrxPaket[]Complaint</v>
      </c>
    </row>
    <row r="103" spans="1:8">
      <c r="A103" s="70"/>
      <c r="F103" s="96" t="s">
        <v>60</v>
      </c>
      <c r="H103" s="41" t="str">
        <v>[]DIGIPOS[]Gagal_Lainnya[]TrxPaket[]Complaint</v>
      </c>
    </row>
    <row r="104" spans="1:8">
      <c r="A104" s="70"/>
      <c r="F104" s="95" t="s">
        <v>65</v>
      </c>
      <c r="H104" s="41" t="str">
        <v>[]DIGIPOS[]Saldo_Terpotong_Double[]TrxPaket[]Complaint</v>
      </c>
    </row>
    <row r="105" spans="1:8">
      <c r="A105" s="70"/>
      <c r="F105" s="96" t="s">
        <v>69</v>
      </c>
      <c r="H105" s="41" t="str">
        <v>[]DIGIPOS[]Poin_Belum_Masuk[]TrxPaket[]Complaint</v>
      </c>
    </row>
    <row r="106" spans="1:8">
      <c r="A106" s="70"/>
      <c r="F106" s="95" t="s">
        <v>299</v>
      </c>
      <c r="H106" s="41" t="str">
        <v>[]DIGIPOS[]Transaksi_DIPROSES[]TrxPaket[]Request</v>
      </c>
    </row>
    <row r="107" spans="1:8">
      <c r="A107" s="70"/>
      <c r="F107" s="95" t="s">
        <v>77</v>
      </c>
      <c r="H107" s="41" t="str">
        <v>[]DIGIPOS[]Paket_Tidak_Muncul[]TrxPaket[]Complaint</v>
      </c>
    </row>
    <row r="108" spans="1:8">
      <c r="A108" s="70"/>
      <c r="F108" s="95" t="s">
        <v>81</v>
      </c>
      <c r="H108" s="41" t="str">
        <v>[]DIGIPOS[]Gagal_Error_100[]Trx_Paket[]Complaint</v>
      </c>
    </row>
    <row r="109" spans="1:8">
      <c r="A109" s="70"/>
      <c r="F109" s="95" t="s">
        <v>85</v>
      </c>
      <c r="H109" s="41" t="str">
        <v>[]DIGIPOS[]Transaksi_Gamemax_Gagal[]TrxPaket[]Complaint</v>
      </c>
    </row>
    <row r="110" spans="1:8">
      <c r="A110" s="70"/>
      <c r="F110" s="95" t="s">
        <v>88</v>
      </c>
      <c r="H110" s="41" t="str">
        <v>[]DIGIPOS[]Transaksi_Umroh_Gagal[]Trx_Paket[]Complaint</v>
      </c>
    </row>
    <row r="111" spans="1:8">
      <c r="A111" s="70"/>
      <c r="F111" s="95" t="s">
        <v>91</v>
      </c>
      <c r="H111" s="41" t="str">
        <v>[]DIGIPOS[]Gagal_FRS01[]Trx_Paket[]Complaint</v>
      </c>
    </row>
    <row r="112" spans="1:8">
      <c r="A112" s="70"/>
      <c r="F112" s="95" t="s">
        <v>93</v>
      </c>
      <c r="H112" s="41" t="str">
        <v>[]DIGIPOS[]Gagal_Saldo_NGRS_Tidak_Cukup[]Trx_Paket[]Complaint</v>
      </c>
    </row>
    <row r="113" spans="1:8">
      <c r="A113" s="70"/>
      <c r="F113" s="95" t="s">
        <v>50</v>
      </c>
      <c r="H113" s="41" t="str">
        <v>[]DIGIPOS[]Produk_Tidak_Tersedia/Tidak_Berhak[]TrxPaket[]Complaint</v>
      </c>
    </row>
    <row r="114" spans="1:8">
      <c r="A114" s="70"/>
      <c r="F114" s="95" t="s">
        <v>96</v>
      </c>
      <c r="H114" s="41" t="str">
        <v>[]DIGIPOS[]Perubahan_Tanggal_Reservasi_RoaMAX[]Trx_Paket[]Request</v>
      </c>
    </row>
    <row r="115" spans="1:8">
      <c r="A115" s="70"/>
      <c r="F115" s="95" t="s">
        <v>98</v>
      </c>
      <c r="H115" s="41" t="str">
        <v>[]DIGIPOS[]Cek_Transaksi[]Trx_Paket[]Complaint</v>
      </c>
    </row>
    <row r="116" spans="1:8">
      <c r="A116" s="70"/>
      <c r="F116" s="95" t="s">
        <v>300</v>
      </c>
      <c r="H116" s="41" t="str">
        <v>[]DIGIPOS[]Diamond_Belum_Masuk[]TrxPaket[]Complaint</v>
      </c>
    </row>
    <row r="117" spans="1:8">
      <c r="A117" s="70"/>
      <c r="F117" s="98" t="s">
        <v>301</v>
      </c>
      <c r="H117" s="41" t="str">
        <v>[]DIGIPOS[]Poin_ Belum_Masuk_BATCH[]Trx_Paket[]Complaint</v>
      </c>
    </row>
    <row r="118" spans="1:8">
      <c r="A118" s="70"/>
      <c r="F118" s="95" t="s">
        <v>104</v>
      </c>
      <c r="H118" s="41" t="str">
        <v>[]DIGIPOS[]Transaksi_Inprogress[]TrxPaket[]Complaint</v>
      </c>
    </row>
    <row r="119" spans="1:8">
      <c r="A119" s="70"/>
      <c r="F119" s="74" t="s">
        <v>302</v>
      </c>
      <c r="H119" s="41" t="str">
        <v>[]ARP</v>
      </c>
    </row>
    <row r="120" spans="1:8">
      <c r="A120" s="70"/>
      <c r="F120" s="96" t="s">
        <v>114</v>
      </c>
      <c r="H120" s="41" t="str">
        <v>[]DIGIPOS[]Gagal_Paket[]ARP[]Complaint</v>
      </c>
    </row>
    <row r="121" spans="1:8">
      <c r="A121" s="70"/>
      <c r="F121" s="96" t="s">
        <v>119</v>
      </c>
      <c r="H121" s="41" t="str">
        <v>[]DIGIPOS[]Gagal_Recharge[]ARP[]Complaint</v>
      </c>
    </row>
    <row r="122" spans="1:8">
      <c r="A122" s="70"/>
      <c r="F122" s="96" t="s">
        <v>124</v>
      </c>
      <c r="H122" s="41" t="str">
        <v>[]DIGIPOS[]ARP_INIT[]ARP[]Request</v>
      </c>
    </row>
    <row r="123" spans="1:8">
      <c r="A123" s="70"/>
      <c r="F123" s="95" t="s">
        <v>129</v>
      </c>
      <c r="H123" s="41" t="str">
        <v>[]DIGIPOS[]Paket_Tidak_Muncul[]ARP[]Complaint</v>
      </c>
    </row>
    <row r="124" spans="1:8">
      <c r="A124" s="70"/>
      <c r="F124" s="95" t="s">
        <v>134</v>
      </c>
      <c r="H124" s="41" t="str">
        <v>[]DIGIPOS[]Harga_Tidak_Muncul[]ARP[]Complaint</v>
      </c>
    </row>
    <row r="125" spans="1:8">
      <c r="A125" s="70"/>
      <c r="F125" s="96" t="s">
        <v>139</v>
      </c>
      <c r="H125" s="41" t="str">
        <v>[]DIGIPOS[]Gagal_Lainnya[]ARP[]Complaint</v>
      </c>
    </row>
    <row r="126" spans="1:8">
      <c r="A126" s="70"/>
      <c r="F126" s="96" t="s">
        <v>143</v>
      </c>
      <c r="H126" s="41" t="str">
        <v>[]DIGIPOS[]ARP_DIPROSES[]ARP[]Request</v>
      </c>
    </row>
    <row r="127" spans="1:8">
      <c r="A127" s="70"/>
      <c r="F127" s="96" t="s">
        <v>147</v>
      </c>
      <c r="H127" s="41" t="str">
        <v>[]DIGIPOS[]Poin_ Belum_Masuk[]ARP[]Complaint</v>
      </c>
    </row>
    <row r="128" spans="1:8">
      <c r="A128" s="70"/>
      <c r="F128" s="95" t="s">
        <v>150</v>
      </c>
      <c r="H128" s="41" t="str">
        <v>[]DIGIPOS[]SUKSES_Paket_Tidak_Masuk[]ARP[]Complaint</v>
      </c>
    </row>
    <row r="129" spans="1:8">
      <c r="A129" s="70"/>
      <c r="F129" s="95" t="s">
        <v>152</v>
      </c>
      <c r="H129" s="41" t="str">
        <v>[]DIGIPOS[]Lokasi_Tidak_Ditemukan[]ARP[]Complaint</v>
      </c>
    </row>
    <row r="130" spans="1:8">
      <c r="A130" s="70"/>
      <c r="F130" s="95" t="s">
        <v>153</v>
      </c>
      <c r="H130" s="41" t="str">
        <v>[]DIGIPOS[]Saldo_Terpotong_Double[]ARP[]Complaint</v>
      </c>
    </row>
    <row r="131" spans="1:8">
      <c r="A131" s="70"/>
      <c r="F131" s="98" t="s">
        <v>154</v>
      </c>
      <c r="H131" s="41" t="str">
        <v>[]DIGIPOS[]ARP_DIPROSES_BATCH[]ARP[]Request</v>
      </c>
    </row>
    <row r="132" spans="1:8">
      <c r="A132" s="70"/>
      <c r="F132" s="98" t="s">
        <v>155</v>
      </c>
      <c r="H132" s="41" t="str">
        <v>[]DIGIPOS[]ARP_GAGAL_BATCH[]ARP[]Request</v>
      </c>
    </row>
    <row r="133" spans="1:8">
      <c r="A133" s="70"/>
      <c r="F133" s="98" t="s">
        <v>156</v>
      </c>
      <c r="H133" s="41" t="str">
        <v>[]DIGIPOS[]Poin_ Belum_Masuk_BATCH[]ARP[]Complaint</v>
      </c>
    </row>
    <row r="134" spans="1:8">
      <c r="A134" s="70"/>
      <c r="F134" s="98" t="s">
        <v>157</v>
      </c>
      <c r="H134" s="41" t="str">
        <v>[]DIGIPOS[]Gagal_Inject[]ARP[]Complaint</v>
      </c>
    </row>
    <row r="135" spans="1:8">
      <c r="A135" s="70"/>
      <c r="F135" s="98" t="s">
        <v>158</v>
      </c>
      <c r="H135" s="41" t="str">
        <v>[]DIGIPOS[]Gagal_Saldo_Terpotong[]ARP[]Complaint</v>
      </c>
    </row>
    <row r="136" spans="1:8">
      <c r="A136" s="70"/>
      <c r="F136" s="74" t="s">
        <v>161</v>
      </c>
      <c r="H136" s="41" t="str">
        <v>[]Login</v>
      </c>
    </row>
    <row r="137" spans="1:8">
      <c r="A137" s="70"/>
      <c r="F137" s="95" t="s">
        <v>165</v>
      </c>
      <c r="H137" s="41" t="str">
        <v>[]DIGIPOS[]Gagal_Login[]Login[]Complaint</v>
      </c>
    </row>
    <row r="138" spans="1:8">
      <c r="A138" s="70"/>
      <c r="F138" s="95" t="s">
        <v>170</v>
      </c>
      <c r="H138" s="41" t="str">
        <v>[]DIGIPOS[]Lupa_Password[]Login[]Complaint</v>
      </c>
    </row>
    <row r="139" spans="1:8">
      <c r="A139" s="70"/>
      <c r="F139" s="95" t="s">
        <v>172</v>
      </c>
      <c r="H139" s="41" t="str">
        <v>[]DIGIPOS[]Akun_Blocked[]Login[]Complaint</v>
      </c>
    </row>
    <row r="140" spans="1:8">
      <c r="A140" s="70"/>
      <c r="F140" s="95" t="s">
        <v>174</v>
      </c>
      <c r="H140" s="41" t="str">
        <v>[]DIGIPOS[]Login_Code[]Login[]Complaint</v>
      </c>
    </row>
    <row r="141" spans="1:8">
      <c r="A141" s="70"/>
      <c r="F141" s="95" t="s">
        <v>176</v>
      </c>
      <c r="H141" s="41" t="str">
        <v>[]DIGIPOS[]Reset_Password[]Login[]Complaint</v>
      </c>
    </row>
    <row r="142" spans="1:8">
      <c r="A142" s="70"/>
      <c r="F142" s="95" t="s">
        <v>178</v>
      </c>
      <c r="H142" s="41" t="str">
        <v>[]DIGIPOS[]Kill_Session[]Login[]Complaint</v>
      </c>
    </row>
    <row r="143" spans="1:8">
      <c r="A143" s="70"/>
      <c r="F143" s="74" t="s">
        <v>184</v>
      </c>
      <c r="H143" s="41" t="str">
        <v>[]PPOB</v>
      </c>
    </row>
    <row r="144" spans="1:8">
      <c r="A144" s="70"/>
      <c r="F144" s="95" t="s">
        <v>189</v>
      </c>
      <c r="H144" s="41" t="str">
        <v>[]DIGIPOS[]Gagal_PPOB[]PPOB[]Complaint[]</v>
      </c>
    </row>
    <row r="145" spans="1:8">
      <c r="A145" s="70"/>
      <c r="F145" s="95" t="s">
        <v>194</v>
      </c>
      <c r="H145" s="41" t="str">
        <v>[]DIGIPOS[]Sukses_Tidak_Dapat_Token[]PPOB[]Complaint</v>
      </c>
    </row>
    <row r="146" spans="1:8">
      <c r="A146" s="70"/>
      <c r="F146" s="95" t="s">
        <v>196</v>
      </c>
      <c r="H146" s="41" t="str">
        <v>[]DIGIPOS[]PPOB_Diproses[]PPOB[]Complaint</v>
      </c>
    </row>
    <row r="147" spans="1:8">
      <c r="A147" s="70"/>
      <c r="F147" s="95" t="s">
        <v>197</v>
      </c>
      <c r="H147" s="41" t="str">
        <v>[]DIGIPOS[]Sukses_Masih_Ada_Tagihan[]PPOB[]Complaint</v>
      </c>
    </row>
    <row r="148" spans="1:8">
      <c r="A148" s="70"/>
      <c r="F148" s="95" t="s">
        <v>199</v>
      </c>
      <c r="H148" s="41" t="str">
        <v>[]DIGIPOS[]Gagal_Lainnya[]PPOB[]Complaint</v>
      </c>
    </row>
    <row r="149" spans="1:8">
      <c r="A149" s="70"/>
      <c r="F149" s="74" t="s">
        <v>203</v>
      </c>
      <c r="H149" s="41" t="str">
        <v>[]E-Voucher</v>
      </c>
    </row>
    <row r="150" spans="1:8">
      <c r="A150" s="70"/>
      <c r="F150" s="95" t="s">
        <v>207</v>
      </c>
      <c r="H150" s="41" t="str">
        <v>[]DIGIPOS[]SMS_Tidak_Masuk[]E_Voucher[]Complaint</v>
      </c>
    </row>
    <row r="151" spans="1:8">
      <c r="A151" s="70"/>
      <c r="F151" s="97" t="s">
        <v>210</v>
      </c>
      <c r="H151" s="41" t="str">
        <v>[]DIGIPOS[]Kode_Voucher_Tidak_Masuk[]E_Voucher[]Complaint</v>
      </c>
    </row>
    <row r="152" spans="1:8">
      <c r="A152" s="70"/>
      <c r="F152" s="95" t="s">
        <v>213</v>
      </c>
      <c r="H152" s="41" t="str">
        <v>[]DIGIPOS[]Transaksi_INIT[]E_Voucher[]Complaint</v>
      </c>
    </row>
    <row r="153" spans="1:8">
      <c r="A153" s="70"/>
      <c r="F153" s="99" t="s">
        <v>218</v>
      </c>
      <c r="H153" s="41" t="str">
        <v>[]ADITA</v>
      </c>
    </row>
    <row r="154" spans="1:8">
      <c r="A154" s="70"/>
      <c r="F154" s="97" t="s">
        <v>221</v>
      </c>
      <c r="H154" s="41" t="str">
        <v>[]DIGIPOS[]Add_Whitelist_User[]Adita[]Request</v>
      </c>
    </row>
    <row r="155" spans="1:8">
      <c r="A155" s="70"/>
      <c r="F155" s="74" t="s">
        <v>35</v>
      </c>
      <c r="H155" s="41" t="str">
        <v>TrxPulsa</v>
      </c>
    </row>
    <row r="156" spans="1:8">
      <c r="A156" s="70"/>
      <c r="F156" s="96" t="s">
        <v>41</v>
      </c>
      <c r="H156" s="41" t="str">
        <v>[]DIGIPOS[]Transaksi_Diproses[]TrxPulsa[]Request</v>
      </c>
    </row>
    <row r="157" spans="1:8">
      <c r="A157" s="70"/>
      <c r="F157" s="95" t="s">
        <v>46</v>
      </c>
      <c r="H157" s="41" t="str">
        <v>[]DIGIPOS[]Produk_Tidak_Tersedia/Tidak_Berhak[]TrxPulsa[]Complaint</v>
      </c>
    </row>
    <row r="158" spans="1:8">
      <c r="A158" s="70"/>
      <c r="F158" s="96" t="s">
        <v>51</v>
      </c>
      <c r="H158" s="41" t="str">
        <v>[]DIGIPOS[]Pulsa_Tidak_Masuk[]TrxPulsa[]Complaint</v>
      </c>
    </row>
    <row r="159" spans="1:8">
      <c r="A159" s="70"/>
      <c r="F159" s="96" t="s">
        <v>56</v>
      </c>
      <c r="H159" s="41" t="str">
        <v>[]DIGIPOS[]Gagal_Lainnya[]TrxPulsa[]Complaint</v>
      </c>
    </row>
    <row r="160" spans="1:8">
      <c r="A160" s="70"/>
      <c r="F160" s="96" t="s">
        <v>61</v>
      </c>
      <c r="H160" s="41" t="str">
        <v>[]DIGIPOS[]Gagal_Saldo_Terpotong[]TrxPulsa[]Complaint</v>
      </c>
    </row>
    <row r="161" spans="1:8">
      <c r="A161" s="70"/>
      <c r="F161" s="95" t="s">
        <v>66</v>
      </c>
      <c r="H161" s="41" t="str">
        <v>[]DIGIPOS[]Saldo_Terpotong_Double[]TrxPulsa[]Complaint</v>
      </c>
    </row>
    <row r="162" spans="1:8">
      <c r="A162" s="70"/>
      <c r="F162" s="95" t="s">
        <v>70</v>
      </c>
      <c r="H162" s="41" t="str">
        <v>[]DIGIPOS[]Transaksi_Gagal[]TrxPulsa[]Complaint</v>
      </c>
    </row>
    <row r="163" spans="1:8">
      <c r="A163" s="70"/>
      <c r="F163" s="95" t="s">
        <v>74</v>
      </c>
      <c r="H163" s="41" t="str">
        <v>[]DIGIPOS[]Transaksi_Tidak_Ditemukan[]TrxPulsa[]Complaint</v>
      </c>
    </row>
    <row r="164" spans="1:8">
      <c r="A164" s="70"/>
      <c r="F164" s="95" t="s">
        <v>78</v>
      </c>
      <c r="H164" s="41" t="str">
        <v>[]DIGIPOS[]Komplain_Selisih_Harga[]TrxPulsa[]Complaint</v>
      </c>
    </row>
    <row r="165" spans="1:8">
      <c r="A165" s="70"/>
      <c r="F165" s="95" t="s">
        <v>82</v>
      </c>
      <c r="H165" s="41" t="str">
        <v>[]DIGIPOS[]Trx_Sukses_Pulsa_Tidak_Masuk[]TrxPulsa[]Complaint</v>
      </c>
    </row>
    <row r="166" spans="1:8">
      <c r="A166" s="70"/>
      <c r="F166" s="74" t="s">
        <v>110</v>
      </c>
      <c r="H166" s="41" t="str">
        <v>[]TrxLainnya</v>
      </c>
    </row>
    <row r="167" spans="1:8">
      <c r="A167" s="70"/>
      <c r="F167" s="95" t="s">
        <v>115</v>
      </c>
      <c r="H167" s="41" t="str">
        <v>[]DIGIPOS[]Gagal_NSP[]TrxLainnya[]Complaint</v>
      </c>
    </row>
    <row r="168" spans="1:8">
      <c r="A168" s="70"/>
      <c r="F168" s="95" t="s">
        <v>120</v>
      </c>
      <c r="H168" s="41" t="str">
        <v>[]DIGIPOS[]Gagal_Feature_Sales[]TrxLainnya[]Complaint</v>
      </c>
    </row>
    <row r="169" spans="1:8">
      <c r="A169" s="70"/>
      <c r="F169" s="95" t="s">
        <v>125</v>
      </c>
      <c r="H169" s="41" t="str">
        <v>[]DIGIPOS[]Gagal_Lainnya[]TrxLainnya[]Complaint</v>
      </c>
    </row>
    <row r="170" spans="1:8">
      <c r="A170" s="70"/>
      <c r="F170" s="95" t="s">
        <v>130</v>
      </c>
      <c r="H170" s="41" t="str">
        <v>[]DIGIPOS[]Pencurian_pulsa[]TrxLainnya[]Complaint</v>
      </c>
    </row>
    <row r="171" spans="1:8">
      <c r="A171" s="70"/>
      <c r="F171" s="95" t="s">
        <v>135</v>
      </c>
      <c r="H171" s="41" t="str">
        <v>[]DIGIPOS[]Loan[]TrxLainnya[]Complaint</v>
      </c>
    </row>
    <row r="172" spans="1:8">
      <c r="A172" s="70"/>
      <c r="F172" s="95" t="s">
        <v>140</v>
      </c>
      <c r="H172" s="41" t="str">
        <v>[]DIGIPOS[]Perbedaan_Harga[]TrxLainnya[]Complaint</v>
      </c>
    </row>
    <row r="173" spans="1:8">
      <c r="A173" s="70"/>
      <c r="F173" s="97" t="s">
        <v>144</v>
      </c>
      <c r="H173" s="41" t="str">
        <v>[]DIGIPOS[]Gagal_TopUp_Sales_Force[]TrxLainnya[]Complaint</v>
      </c>
    </row>
    <row r="174" spans="1:8">
      <c r="A174" s="70"/>
      <c r="F174" s="74" t="s">
        <v>162</v>
      </c>
      <c r="H174" s="41" t="str">
        <v>[]DailyCall</v>
      </c>
    </row>
    <row r="175" spans="1:8">
      <c r="A175" s="70"/>
      <c r="F175" s="95" t="s">
        <v>166</v>
      </c>
      <c r="H175" s="41" t="str">
        <v>[]DIGIPOS[]Daily_Call_Issue[]DailyCall[]Complaint</v>
      </c>
    </row>
    <row r="176" spans="1:8">
      <c r="A176" s="70"/>
      <c r="F176" s="74" t="s">
        <v>185</v>
      </c>
      <c r="H176" s="41" t="str">
        <v>[]Cashback</v>
      </c>
    </row>
    <row r="177" spans="1:8">
      <c r="A177" s="70"/>
      <c r="F177" s="95" t="s">
        <v>190</v>
      </c>
      <c r="H177" s="41" t="str">
        <v>[]DIGIPOS[]Tidak_Dapat_Cashback[]Cashback[]Complaint</v>
      </c>
    </row>
    <row r="178" spans="1:8">
      <c r="A178" s="70"/>
      <c r="F178" s="74" t="s">
        <v>303</v>
      </c>
      <c r="H178" s="41" t="str">
        <v>[]Tmenu</v>
      </c>
    </row>
    <row r="179" spans="1:8">
      <c r="A179" s="70"/>
      <c r="F179" s="95" t="s">
        <v>42</v>
      </c>
      <c r="H179" s="41" t="str">
        <v>[]DIGIPOS[]Tidak_Dapat_TRX_181[]Tmenu[]Complaint</v>
      </c>
    </row>
    <row r="180" spans="1:8">
      <c r="A180" s="70"/>
      <c r="F180" s="95" t="s">
        <v>47</v>
      </c>
      <c r="H180" s="41" t="str">
        <v>[]DIGIPOS[]Tidak_Dapat_Laporan/SMS_TRX[]Tmenu[]Complaint</v>
      </c>
    </row>
    <row r="181" spans="1:8">
      <c r="A181" s="70"/>
      <c r="F181" s="95" t="s">
        <v>52</v>
      </c>
      <c r="H181" s="41" t="str">
        <v>[]DIGIPOS[]Gagal_Lainnya[]Tmenu[]Complaint</v>
      </c>
    </row>
    <row r="182" spans="1:8">
      <c r="A182" s="70"/>
      <c r="F182" s="95" t="s">
        <v>57</v>
      </c>
      <c r="H182" s="41" t="str">
        <v>[]DIGIPOS[]Gagal_TRX_UMB[]Tmenu[]Complaint</v>
      </c>
    </row>
    <row r="183" spans="1:8">
      <c r="A183" s="70"/>
      <c r="F183" s="74" t="s">
        <v>111</v>
      </c>
      <c r="H183" s="41" t="str">
        <v>[]Digistar</v>
      </c>
    </row>
    <row r="184" spans="1:8">
      <c r="A184" s="70"/>
      <c r="F184" s="95" t="s">
        <v>116</v>
      </c>
      <c r="H184" s="41" t="str">
        <v>[]DIGIPOS[]Poin_Tidak_Sesuai[]Digistar[]Request</v>
      </c>
    </row>
    <row r="185" spans="1:8">
      <c r="A185" s="70"/>
      <c r="F185" s="95" t="s">
        <v>304</v>
      </c>
      <c r="H185" s="41" t="str">
        <v>[]DIGIPOS[]Gagal_Redeem[]Digistar[]Complaint</v>
      </c>
    </row>
    <row r="186" spans="1:8">
      <c r="A186" s="70"/>
      <c r="F186" s="96" t="s">
        <v>305</v>
      </c>
      <c r="H186" s="41" t="str">
        <v>[]DIGIPOS[]Poin_Tidak_Bertambah[]Digistar[]Complaint</v>
      </c>
    </row>
    <row r="187" spans="1:8">
      <c r="A187" s="70"/>
      <c r="F187" s="95" t="s">
        <v>131</v>
      </c>
      <c r="H187" s="41" t="str">
        <v>[]DIGIPOS[]Sukses_Redeem_Saldo_Tidak_Bertambah[]Digistar[]Complaint</v>
      </c>
    </row>
    <row r="188" spans="1:8">
      <c r="A188" s="70"/>
      <c r="F188" s="96" t="s">
        <v>136</v>
      </c>
      <c r="H188" s="41" t="str">
        <v>[]DIGIPOS[]Redeem_INIT[]Digistar[]Complaint</v>
      </c>
    </row>
    <row r="189" spans="1:8">
      <c r="A189" s="70"/>
      <c r="F189" s="98" t="s">
        <v>141</v>
      </c>
      <c r="H189" s="41" t="str">
        <v>[]DIGIPOS[]Gagal_Lainnya[]Digistar[]Complaint</v>
      </c>
    </row>
    <row r="190" spans="1:8">
      <c r="A190" s="70"/>
      <c r="F190" s="98" t="s">
        <v>145</v>
      </c>
      <c r="H190" s="41" t="str">
        <v>[]DIGIPOS[]Redeem_Diproses[]Digistar[]Complaint</v>
      </c>
    </row>
    <row r="191" spans="1:8">
      <c r="A191" s="70"/>
      <c r="F191" s="95" t="s">
        <v>306</v>
      </c>
      <c r="H191" s="41" t="str">
        <v>[]DIGIPOS[]Poin_Berkurang[]Digistar[]Request</v>
      </c>
    </row>
    <row r="192" spans="1:8">
      <c r="A192" s="70"/>
      <c r="F192" s="74" t="s">
        <v>163</v>
      </c>
      <c r="H192" s="41" t="str">
        <v>[]Event</v>
      </c>
    </row>
    <row r="193" spans="1:8">
      <c r="A193" s="70"/>
      <c r="F193" s="95" t="s">
        <v>167</v>
      </c>
      <c r="H193" s="41" t="str">
        <v>[]DIGIPOS[]Gagal_Event[]Event[]Complaint</v>
      </c>
    </row>
    <row r="194" spans="1:8">
      <c r="A194" s="70"/>
      <c r="F194" s="74" t="s">
        <v>186</v>
      </c>
      <c r="H194" s="41" t="str">
        <v>[]REGISTRASI/KYC</v>
      </c>
    </row>
    <row r="195" spans="1:8">
      <c r="A195" s="70"/>
      <c r="F195" s="95" t="s">
        <v>191</v>
      </c>
      <c r="H195" s="41" t="str">
        <v>[]DIGIPOS[]KYC/Aktivasi_INIT[]KYC[]Request</v>
      </c>
    </row>
    <row r="196" spans="1:8">
      <c r="A196" s="70"/>
      <c r="F196" s="100" t="s">
        <v>195</v>
      </c>
      <c r="H196" s="41" t="str">
        <v>[]DIGIPOS[]KYC/Aktivasi_INIT[]KYC[]Complaint</v>
      </c>
    </row>
    <row r="197" spans="1:8">
      <c r="A197" s="70"/>
      <c r="F197" s="97" t="s">
        <v>200</v>
      </c>
      <c r="H197" s="41" t="str">
        <v>[]DIGIPOS[]NGRS_Not_Active[]KYC[]Complaint</v>
      </c>
    </row>
    <row r="198" spans="1:8">
      <c r="A198" s="70"/>
      <c r="F198" s="97" t="s">
        <v>204</v>
      </c>
      <c r="H198" s="41" t="str">
        <v>[]DIGIPOS[]LinkAja_Failed[]KYC[]Complaint</v>
      </c>
    </row>
    <row r="199" spans="1:8">
      <c r="A199" s="70"/>
      <c r="F199" s="97" t="s">
        <v>200</v>
      </c>
      <c r="H199" s="41" t="str">
        <v>[]DIGIPOS[]NGRS_Not_Active[]KYC[]Complaint</v>
      </c>
    </row>
    <row r="200" spans="1:8">
      <c r="A200" s="70"/>
      <c r="F200" s="97" t="s">
        <v>211</v>
      </c>
      <c r="H200" s="41" t="str">
        <v>[]DIGIPOS[]NGRS_Closed[]KYC[]Complaint</v>
      </c>
    </row>
    <row r="201" spans="1:8">
      <c r="A201" s="70"/>
      <c r="F201" s="97" t="s">
        <v>214</v>
      </c>
      <c r="H201" s="41" t="str">
        <v>[]DIGIPOS[]FINPAY_REJECTED[]KYC[]Complaint</v>
      </c>
    </row>
    <row r="202" spans="1:8">
      <c r="A202" s="70"/>
      <c r="F202" s="97" t="s">
        <v>219</v>
      </c>
      <c r="H202" s="41" t="str">
        <v>[]DIGIPOS[]]FINPAY/Aktivasi_INIT[]KYC[]Request</v>
      </c>
    </row>
  </sheetData>
  <sheetProtection algorithmName="SHA-512" hashValue="4asBLB0Hu0PlGqP88SGpVLJqeL3XcJ8xtWseBBEisEIIpDK4IRI61tP3XEHbZeLGuAEPoqYpmDKpJv1LGu22kA==" saltValue="Kr+4C7ouYQykwrNYOIsbEg==" spinCount="100000" sheet="1" objects="1" scenarios="1" selectLockedCells="1"/>
  <phoneticPr fontId="25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9E8E-1CBD-4B61-A600-430B3CBB225E}">
  <sheetPr codeName="Sheet5"/>
  <dimension ref="A1:E202"/>
  <sheetViews>
    <sheetView workbookViewId="0">
      <selection activeCell="B13" sqref="B13"/>
    </sheetView>
  </sheetViews>
  <sheetFormatPr defaultColWidth="9.125" defaultRowHeight="14.45"/>
  <cols>
    <col min="1" max="1" width="64.875" style="41" bestFit="1" customWidth="1"/>
    <col min="2" max="3" width="68.625" style="41" bestFit="1" customWidth="1"/>
    <col min="4" max="4" width="9.125" style="41"/>
    <col min="5" max="5" width="33.75" style="41" customWidth="1"/>
    <col min="6" max="16384" width="9.125" style="41"/>
  </cols>
  <sheetData>
    <row r="1" spans="1:5">
      <c r="A1" s="49" t="s">
        <v>307</v>
      </c>
      <c r="B1" s="49" t="s">
        <v>263</v>
      </c>
      <c r="C1" s="101"/>
    </row>
    <row r="2" spans="1:5">
      <c r="A2" s="65" t="s">
        <v>264</v>
      </c>
      <c r="B2" s="41" t="str" cm="1">
        <f t="array" aca="1" ref="B2" ca="1">""&amp;_xlfn.UNIQUE(_xlfn._xlws.FILTER(A2:A202,ISNUMBER(SEARCH(Form1!I9,A2:A202)),”Not Found”))&amp;""&amp;IF(Form1!I5="Escalate L2","[]L2","")&amp;""</f>
        <v>[]DIGIPOS[]Knowledge_Data_Outlet[]DATA[]Complaint</v>
      </c>
      <c r="C2" s="41" t="str" cm="1">
        <f t="array" aca="1" ref="C2:C200" ca="1">""&amp;_xlfn.UNIQUE(_xlfn._xlws.FILTER(KEDBG5[Hastag],ISNUMBER(SEARCH(D2,KEDBG5[Hastag])),”Not Found”))&amp;""&amp;IF(Form1!I5="Escalate L2","[]L2","")&amp;""</f>
        <v>[]Data</v>
      </c>
      <c r="E2" s="101"/>
    </row>
    <row r="3" spans="1:5">
      <c r="A3" s="51" t="s">
        <v>38</v>
      </c>
      <c r="C3" s="41" t="str">
        <f ca="1"/>
        <v>[]DIGIPOS[]Knowledge_Data_Outlet[]DATA[]Complaint</v>
      </c>
    </row>
    <row r="4" spans="1:5">
      <c r="A4" s="51" t="s">
        <v>43</v>
      </c>
      <c r="C4" s="41" t="str">
        <f ca="1"/>
        <v>[]DIGIPOS[]RS/Outlet/User_Hilang[]DATA[]Complaint</v>
      </c>
    </row>
    <row r="5" spans="1:5">
      <c r="A5" s="51" t="s">
        <v>48</v>
      </c>
      <c r="C5" s="41" t="str">
        <f ca="1"/>
        <v>[]DIGIPOS[]Data_Tidak_Sesuai[]DATA[]Complaint</v>
      </c>
    </row>
    <row r="6" spans="1:5">
      <c r="A6" s="51" t="s">
        <v>53</v>
      </c>
      <c r="C6" s="41" t="str">
        <f ca="1"/>
        <v>[]DIGIPOS[]Gagal_Add_RS/Outlet[]DATA[]Complaint</v>
      </c>
    </row>
    <row r="7" spans="1:5">
      <c r="A7" s="51" t="s">
        <v>58</v>
      </c>
      <c r="C7" s="41" t="str">
        <f ca="1"/>
        <v>[]DIGIPOS[]Gagal_Add_SF[]DATA[]Complaint</v>
      </c>
    </row>
    <row r="8" spans="1:5">
      <c r="A8" s="51" t="s">
        <v>63</v>
      </c>
      <c r="C8" s="41" t="str">
        <f ca="1"/>
        <v>[]DIGIPOS[]Delete_RS/Outlet/User[]DATA[]Request</v>
      </c>
    </row>
    <row r="9" spans="1:5">
      <c r="A9" s="51" t="s">
        <v>67</v>
      </c>
      <c r="C9" s="41" t="str">
        <f ca="1"/>
        <v>[]DIGIPOS[]Delete_PJP[]DATA[]Request</v>
      </c>
    </row>
    <row r="10" spans="1:5">
      <c r="A10" s="51" t="s">
        <v>71</v>
      </c>
      <c r="C10" s="41" t="str">
        <f ca="1"/>
        <v>[]DIGIPOS[]Gagal_TP[]DATA[]Request</v>
      </c>
    </row>
    <row r="11" spans="1:5">
      <c r="A11" s="51" t="s">
        <v>75</v>
      </c>
      <c r="C11" s="41" t="str">
        <f ca="1"/>
        <v>[]DIGIPOS[]Update_Fisik_Outlet[]DATA[]Request</v>
      </c>
    </row>
    <row r="12" spans="1:5">
      <c r="A12" s="51" t="s">
        <v>79</v>
      </c>
      <c r="C12" s="41" t="str">
        <f ca="1"/>
        <v>[]DIGIPOS[]Update_Nomor_Konfirmasi[]DATA[]Request</v>
      </c>
    </row>
    <row r="13" spans="1:5">
      <c r="A13" s="51" t="s">
        <v>83</v>
      </c>
      <c r="C13" s="41" t="str">
        <f ca="1"/>
        <v>[]DIGIPOS[]Update_Role_User[]DATA[]Request</v>
      </c>
    </row>
    <row r="14" spans="1:5">
      <c r="A14" s="52" t="s">
        <v>86</v>
      </c>
      <c r="C14" s="41" t="str">
        <f ca="1"/>
        <v>[]DIGIPOS[]Update_Data_RS/Outlet[]DATA[]Request</v>
      </c>
    </row>
    <row r="15" spans="1:5">
      <c r="A15" s="51" t="s">
        <v>292</v>
      </c>
      <c r="C15" s="41" t="str">
        <f ca="1"/>
        <v>[]DIGIPOS[]Update_Data_SF[]DATA[]Request</v>
      </c>
    </row>
    <row r="16" spans="1:5">
      <c r="A16" s="51" t="s">
        <v>92</v>
      </c>
      <c r="C16" s="41" t="str">
        <f ca="1"/>
        <v>[]DIGIPOS[]Update_Data_DSI[]DATA[]Request</v>
      </c>
    </row>
    <row r="17" spans="1:3">
      <c r="A17" s="51" t="s">
        <v>94</v>
      </c>
      <c r="C17" s="41" t="str">
        <f ca="1"/>
        <v>[]DIGIPOS[]Delete_Agenda_Digipos[]DATA[]Request</v>
      </c>
    </row>
    <row r="18" spans="1:3">
      <c r="A18" s="53" t="s">
        <v>95</v>
      </c>
      <c r="C18" s="41" t="str">
        <f ca="1"/>
        <v>[]DIGIPOS[]Update_user_payment[]DATA[]Request</v>
      </c>
    </row>
    <row r="19" spans="1:3">
      <c r="A19" s="54" t="s">
        <v>97</v>
      </c>
      <c r="C19" s="41" t="str">
        <f ca="1"/>
        <v>[]DIGIPOS[]Update_Nama_Outlet[]DATA[]Request</v>
      </c>
    </row>
    <row r="20" spans="1:3">
      <c r="A20" s="54" t="s">
        <v>99</v>
      </c>
      <c r="C20" s="41" t="str">
        <f ca="1"/>
        <v>[]DIGIPOS[]Update_Longlat[]DATA[]Request</v>
      </c>
    </row>
    <row r="21" spans="1:3">
      <c r="A21" s="55" t="s">
        <v>101</v>
      </c>
      <c r="C21" s="41" t="str">
        <f ca="1"/>
        <v>[]DIGIPOS[]Update_NonFisik_Outlet[]DATA[]Request</v>
      </c>
    </row>
    <row r="22" spans="1:3">
      <c r="A22" s="51" t="s">
        <v>103</v>
      </c>
      <c r="C22" s="41" t="str">
        <f ca="1"/>
        <v>[]DIGIPOS[]Preferred_Notification_SMS[]DATA[]Request</v>
      </c>
    </row>
    <row r="23" spans="1:3">
      <c r="A23" s="51" t="s">
        <v>105</v>
      </c>
      <c r="C23" s="41" t="str">
        <f ca="1"/>
        <v>[]DIGIPOS[]Update_Territory_Outlet[]DATA[]Request</v>
      </c>
    </row>
    <row r="24" spans="1:3">
      <c r="A24" s="51" t="s">
        <v>293</v>
      </c>
      <c r="C24" s="41" t="str">
        <f ca="1"/>
        <v>[]DIGIPOS[]Update_Nomor_Rekening[]DATA[]Request</v>
      </c>
    </row>
    <row r="25" spans="1:3">
      <c r="A25" s="50" t="s">
        <v>107</v>
      </c>
      <c r="C25" s="41" t="str">
        <f ca="1"/>
        <v>[]InjectVF</v>
      </c>
    </row>
    <row r="26" spans="1:3">
      <c r="A26" s="51" t="s">
        <v>112</v>
      </c>
      <c r="C26" s="41" t="str">
        <f ca="1"/>
        <v>[]DIGIPOS[]Kuota_Tidak_Masuk[]InjectVF[]Complaint</v>
      </c>
    </row>
    <row r="27" spans="1:3">
      <c r="A27" s="51" t="s">
        <v>117</v>
      </c>
      <c r="C27" s="41" t="str">
        <f ca="1"/>
        <v>[]DIGIPOS[]Paket_Tidak_Muncul[]InjectVF[]Complaint</v>
      </c>
    </row>
    <row r="28" spans="1:3">
      <c r="A28" s="52" t="s">
        <v>122</v>
      </c>
      <c r="C28" s="41" t="str">
        <f ca="1"/>
        <v>[]DIGIPOS[]Gagal_Lainnya[]InjectVF[]Complaint</v>
      </c>
    </row>
    <row r="29" spans="1:3">
      <c r="A29" s="51" t="s">
        <v>127</v>
      </c>
      <c r="C29" s="41" t="str">
        <f ca="1"/>
        <v>[]DIGIPOS[]Lokasi_Tidak_Sesuai[]InjectVF[]Complaint</v>
      </c>
    </row>
    <row r="30" spans="1:3">
      <c r="A30" s="56" t="s">
        <v>132</v>
      </c>
      <c r="C30" s="41" t="str">
        <f ca="1"/>
        <v>[]DIGIPOS[]Kuota_Tidak_Sesuai[]InjectVF[]Complaint</v>
      </c>
    </row>
    <row r="31" spans="1:3">
      <c r="A31" s="51" t="s">
        <v>137</v>
      </c>
      <c r="C31" s="41" t="str">
        <f ca="1"/>
        <v>[]DIGIPOS[]Gagal_Saldo_Terpotong[]InjectVF[]Complaint</v>
      </c>
    </row>
    <row r="32" spans="1:3">
      <c r="A32" s="51" t="s">
        <v>142</v>
      </c>
      <c r="C32" s="41" t="str">
        <f ca="1"/>
        <v>[]DIGIPOS[]Inject_DIPROSES[]InjectVF[]Request</v>
      </c>
    </row>
    <row r="33" spans="1:3">
      <c r="A33" s="51" t="s">
        <v>146</v>
      </c>
      <c r="C33" s="41" t="str">
        <f ca="1"/>
        <v>[]DIGIPOS[]Paket_Tidak_Sesuai[]InjectVF[]Complaint</v>
      </c>
    </row>
    <row r="34" spans="1:3">
      <c r="A34" s="51" t="s">
        <v>149</v>
      </c>
      <c r="C34" s="41" t="str">
        <f ca="1"/>
        <v>[]DIGIPOS[]VF_GAGAL_BATCH[]InjectVF[]Request</v>
      </c>
    </row>
    <row r="35" spans="1:3">
      <c r="A35" s="51" t="s">
        <v>151</v>
      </c>
      <c r="C35" s="41" t="str">
        <f ca="1"/>
        <v>[]DIGIPOS[]Inject_GAGAL[]InjectVF[]Request</v>
      </c>
    </row>
    <row r="36" spans="1:3">
      <c r="A36" s="50" t="s">
        <v>159</v>
      </c>
      <c r="C36" s="41" t="str">
        <f ca="1"/>
        <v>[]Aplikasi</v>
      </c>
    </row>
    <row r="37" spans="1:3">
      <c r="A37" s="51" t="s">
        <v>164</v>
      </c>
      <c r="C37" s="41" t="str">
        <f ca="1"/>
        <v>[]DIGIPOS[]Aplikasi_Lemot[]Aplikasi[]Complaint</v>
      </c>
    </row>
    <row r="38" spans="1:3">
      <c r="A38" s="51" t="s">
        <v>168</v>
      </c>
      <c r="C38" s="41" t="str">
        <f ca="1"/>
        <v>[]DIGIPOS[]Check_your_Internet_Connection[]Aplikasi[]Complaint</v>
      </c>
    </row>
    <row r="39" spans="1:3">
      <c r="A39" s="51" t="s">
        <v>171</v>
      </c>
      <c r="C39" s="41" t="str">
        <f ca="1"/>
        <v>[]DIGIPOS[]Force_Closed[]Aplikasi[]Escalated[]Aplikasi[]Complaint</v>
      </c>
    </row>
    <row r="40" spans="1:3">
      <c r="A40" s="51" t="s">
        <v>173</v>
      </c>
      <c r="C40" s="41" t="str">
        <f ca="1"/>
        <v>[]DIGIPOS[]Tidak_Dapat_Akses_Web[]Aplikasi[]Complaint</v>
      </c>
    </row>
    <row r="41" spans="1:3">
      <c r="A41" s="51" t="s">
        <v>175</v>
      </c>
      <c r="C41" s="41" t="str">
        <f ca="1"/>
        <v>[]DIGIPOS[]Update_Aplikasi[]Aplikasi[]Complaint</v>
      </c>
    </row>
    <row r="42" spans="1:3">
      <c r="A42" s="51" t="s">
        <v>177</v>
      </c>
      <c r="C42" s="41" t="str">
        <f ca="1"/>
        <v>[]DIGIPOS[]Gagal_Lainnya[]Aplikasi[]Complaint</v>
      </c>
    </row>
    <row r="43" spans="1:3">
      <c r="A43" s="51" t="s">
        <v>294</v>
      </c>
      <c r="C43" s="41" t="str">
        <f ca="1"/>
        <v>[]DIGIPOS[]Gagal_Menu_Digistar[]Complaint</v>
      </c>
    </row>
    <row r="44" spans="1:3">
      <c r="A44" s="51" t="s">
        <v>180</v>
      </c>
      <c r="C44" s="41" t="str">
        <f ca="1"/>
        <v>[]DIGIPOS[]Aplikasi_Tidak_Tersedia[]Aplikasi[]Complaint</v>
      </c>
    </row>
    <row r="45" spans="1:3">
      <c r="A45" s="51" t="s">
        <v>295</v>
      </c>
      <c r="C45" s="41" t="str">
        <f ca="1"/>
        <v>[]DIGIPOS[]Gagal_Menu[]Complaint</v>
      </c>
    </row>
    <row r="46" spans="1:3">
      <c r="A46" s="50" t="s">
        <v>182</v>
      </c>
      <c r="C46" s="41" t="str">
        <f ca="1"/>
        <v>[]PIN</v>
      </c>
    </row>
    <row r="47" spans="1:3">
      <c r="A47" s="57" t="s">
        <v>187</v>
      </c>
      <c r="C47" s="41" t="str">
        <f ca="1"/>
        <v>[]DIGIPOS[]Gagal_Reset_PIN[]PIN[]Complaint</v>
      </c>
    </row>
    <row r="48" spans="1:3">
      <c r="A48" s="57" t="s">
        <v>192</v>
      </c>
      <c r="C48" s="41" t="str">
        <f ca="1"/>
        <v>[]DIGIPOS[Tidak_Menerima_PIN[]PIN[]Complaint</v>
      </c>
    </row>
    <row r="49" spans="1:3">
      <c r="A49" s="50" t="s">
        <v>201</v>
      </c>
      <c r="C49" s="41" t="str">
        <f ca="1"/>
        <v>[]Virtual_Account</v>
      </c>
    </row>
    <row r="50" spans="1:3">
      <c r="A50" s="57" t="s">
        <v>205</v>
      </c>
      <c r="C50" s="41" t="str">
        <f ca="1"/>
        <v>[]DIGIPOS[]Cek_Saldo_Belum_Masuk[]Virtual_Account[]Complaint</v>
      </c>
    </row>
    <row r="51" spans="1:3">
      <c r="A51" s="57" t="s">
        <v>209</v>
      </c>
      <c r="C51" s="41" t="str">
        <f ca="1"/>
        <v>[]DIGIPOS[]No_VA_Tidak_Muncul[]Virtual_Account[]Complaint</v>
      </c>
    </row>
    <row r="52" spans="1:3">
      <c r="A52" s="57" t="s">
        <v>212</v>
      </c>
      <c r="C52" s="41" t="str">
        <f ca="1"/>
        <v>[]DIGIPOS[]No_VA_Muncul_Double[]Virtual_Account[]Complaint</v>
      </c>
    </row>
    <row r="53" spans="1:3">
      <c r="A53" s="65" t="s">
        <v>296</v>
      </c>
      <c r="C53" s="41" t="str">
        <f ca="1"/>
        <v>[]Distribusi</v>
      </c>
    </row>
    <row r="54" spans="1:3">
      <c r="A54" s="51" t="s">
        <v>39</v>
      </c>
      <c r="C54" s="41" t="str">
        <f ca="1"/>
        <v>[]DIGIPOS[]Gagal_Product_Allocation[]DISTRIBUSI[]Complaint</v>
      </c>
    </row>
    <row r="55" spans="1:3">
      <c r="A55" s="51" t="s">
        <v>44</v>
      </c>
      <c r="C55" s="41" t="str">
        <f ca="1"/>
        <v>[]DIGIPOS[]Gagal_Product_Booking[]DISTRIBUSI[]Complaint</v>
      </c>
    </row>
    <row r="56" spans="1:3">
      <c r="A56" s="51" t="s">
        <v>49</v>
      </c>
      <c r="C56" s="41" t="str">
        <f ca="1"/>
        <v>[]DIGIPOS[]Gagal_IMEI[]DISTRIBUSI[]Complaint</v>
      </c>
    </row>
    <row r="57" spans="1:3">
      <c r="A57" s="51" t="s">
        <v>297</v>
      </c>
      <c r="C57" s="41" t="str">
        <f ca="1"/>
        <v>[]DIGIPOS[]Gagal_Sellout[]DISTRIBUSI[]Complaint</v>
      </c>
    </row>
    <row r="58" spans="1:3">
      <c r="A58" s="51" t="s">
        <v>59</v>
      </c>
      <c r="C58" s="41" t="str">
        <f ca="1"/>
        <v>[]DIGIPOS[]Gagal_Product_Recall[]DISTRIBUSI[]Complaint</v>
      </c>
    </row>
    <row r="59" spans="1:3">
      <c r="A59" s="51" t="s">
        <v>64</v>
      </c>
      <c r="C59" s="41" t="str">
        <f ca="1"/>
        <v>[]DIGIPOS[]Gagal_Scan_Barcode[]DISTRIBUSI[]Complaint</v>
      </c>
    </row>
    <row r="60" spans="1:3">
      <c r="A60" s="51" t="s">
        <v>68</v>
      </c>
      <c r="C60" s="41" t="str">
        <f ca="1"/>
        <v>[]DIGIPOS[]Alokasi_Belum_Masuk[]DISTRIBUSI[]Complaint</v>
      </c>
    </row>
    <row r="61" spans="1:3">
      <c r="A61" s="51" t="s">
        <v>72</v>
      </c>
      <c r="C61" s="41" t="str">
        <f ca="1"/>
        <v>[]DIGIPOS[]DO_Belum_masuk[]DISTRIBUSI[]Complaint</v>
      </c>
    </row>
    <row r="62" spans="1:3">
      <c r="A62" s="51" t="s">
        <v>76</v>
      </c>
      <c r="C62" s="41" t="str">
        <f ca="1"/>
        <v>[]DIGIPOS[]Stock_Tidak_Sesuai[]DISTRIBUSI[]Complaint</v>
      </c>
    </row>
    <row r="63" spans="1:3">
      <c r="A63" s="51" t="s">
        <v>80</v>
      </c>
      <c r="C63" s="41" t="str">
        <f ca="1"/>
        <v>[]DIGIPOS[]SN_Not_Found[]DISTRIBUSI[]Complaint</v>
      </c>
    </row>
    <row r="64" spans="1:3">
      <c r="A64" s="51" t="s">
        <v>298</v>
      </c>
      <c r="C64" s="41" t="str">
        <f ca="1"/>
        <v>[]DIGIPOS[]Digistar_Sellout_Tidak_Sesuai[]DISTRIBUSI[]Complaint</v>
      </c>
    </row>
    <row r="65" spans="1:3">
      <c r="A65" s="51" t="s">
        <v>87</v>
      </c>
      <c r="C65" s="41" t="str">
        <f ca="1"/>
        <v>[]DIGIPOS[]Digistar_Sellout_Tidak_Masuk[]DISTRIBUSI[]Complaint</v>
      </c>
    </row>
    <row r="66" spans="1:3">
      <c r="A66" s="58" t="s">
        <v>90</v>
      </c>
      <c r="C66" s="41" t="str">
        <f ca="1"/>
        <v>[]DIGIPOS[]Migration_DO[]DISTRIBUSI[]Request</v>
      </c>
    </row>
    <row r="67" spans="1:3">
      <c r="A67" s="50" t="s">
        <v>108</v>
      </c>
      <c r="C67" s="41" t="str">
        <f ca="1"/>
        <v>USIM</v>
      </c>
    </row>
    <row r="68" spans="1:3">
      <c r="A68" s="51" t="s">
        <v>113</v>
      </c>
      <c r="C68" s="41" t="str">
        <f ca="1"/>
        <v>[]DIGIPOS[]Migrasi_INIT[]USIM[]Request</v>
      </c>
    </row>
    <row r="69" spans="1:3">
      <c r="A69" s="51" t="s">
        <v>118</v>
      </c>
      <c r="C69" s="41" t="str">
        <f ca="1"/>
        <v>[]DIGIPOS[]Gagal_F1/F2[]USIM[]Complaint</v>
      </c>
    </row>
    <row r="70" spans="1:3">
      <c r="A70" s="51" t="s">
        <v>123</v>
      </c>
      <c r="C70" s="41" t="str">
        <f ca="1"/>
        <v>[]DIGIPOS[]Gagal_F3/F4[]USIM[]Complaint</v>
      </c>
    </row>
    <row r="71" spans="1:3">
      <c r="A71" s="51" t="s">
        <v>128</v>
      </c>
      <c r="C71" s="41" t="str">
        <f ca="1"/>
        <v>[]DIGIPOS[]Gagal_Lainnya[]USIM[]Complaint</v>
      </c>
    </row>
    <row r="72" spans="1:3">
      <c r="A72" s="51" t="s">
        <v>133</v>
      </c>
      <c r="C72" s="41" t="str">
        <f ca="1"/>
        <v>[]DIGIPOS[]SUKSES_Bonus_Tidak_Masuk[]USIM[]Complaint</v>
      </c>
    </row>
    <row r="73" spans="1:3">
      <c r="A73" s="51" t="s">
        <v>138</v>
      </c>
      <c r="C73" s="41" t="str">
        <f ca="1"/>
        <v>[]DIGIPOS[]Migrasi_DIPROSES[]USIM[]Request</v>
      </c>
    </row>
    <row r="74" spans="1:3">
      <c r="A74" s="50" t="s">
        <v>160</v>
      </c>
      <c r="C74" s="41" t="str">
        <f ca="1"/>
        <v>[]Menu</v>
      </c>
    </row>
    <row r="75" spans="1:3">
      <c r="A75" s="51" t="s">
        <v>13</v>
      </c>
      <c r="C75" s="41" t="str">
        <f ca="1"/>
        <v>[]DIGIPOS[]Menu_Aplikasi_Tidak_Muncul[]Menu[]Complaint</v>
      </c>
    </row>
    <row r="76" spans="1:3">
      <c r="A76" s="51" t="s">
        <v>169</v>
      </c>
      <c r="C76" s="41" t="str">
        <f ca="1"/>
        <v>[]DIGIPOS[]Tidak_dapat_pilih_menu[]Menu[]Complaint</v>
      </c>
    </row>
    <row r="77" spans="1:3">
      <c r="A77" s="50" t="s">
        <v>183</v>
      </c>
      <c r="C77" s="41" t="str">
        <f ca="1"/>
        <v>[]Report</v>
      </c>
    </row>
    <row r="78" spans="1:3">
      <c r="A78" s="51" t="s">
        <v>188</v>
      </c>
      <c r="C78" s="41" t="str">
        <f ca="1"/>
        <v>[]DIGIPOS[]Laporan_Tidak_Muncul[]Report[]Complaint</v>
      </c>
    </row>
    <row r="79" spans="1:3">
      <c r="A79" s="51" t="s">
        <v>193</v>
      </c>
      <c r="C79" s="41" t="str">
        <f ca="1"/>
        <v>[]DIGIPOS[]Gagal_Unduh_Laporan[]Report[]Complaint</v>
      </c>
    </row>
    <row r="80" spans="1:3">
      <c r="A80" s="51" t="s">
        <v>198</v>
      </c>
      <c r="C80" s="41" t="str">
        <f ca="1"/>
        <v>[]DIGIPOS[]Provide_data_trx[]Report[]Request</v>
      </c>
    </row>
    <row r="81" spans="1:3">
      <c r="A81" s="50" t="s">
        <v>202</v>
      </c>
      <c r="C81" s="41" t="str">
        <f ca="1"/>
        <v>[]enpowring_tiket</v>
      </c>
    </row>
    <row r="82" spans="1:3">
      <c r="A82" s="57" t="s">
        <v>206</v>
      </c>
      <c r="C82" s="41" t="str">
        <f ca="1"/>
        <v>[]DIGIPOS[]enpowring[]Complaint</v>
      </c>
    </row>
    <row r="83" spans="1:3">
      <c r="A83" s="59" t="s">
        <v>217</v>
      </c>
      <c r="C83" s="41" t="str">
        <f ca="1"/>
        <v>[]NGRS</v>
      </c>
    </row>
    <row r="84" spans="1:3">
      <c r="A84" s="41" t="s">
        <v>220</v>
      </c>
      <c r="C84" s="41" t="str">
        <f ca="1"/>
        <v>[]NGRS[]Preferred_Notification_SMS[]Notification[]Request</v>
      </c>
    </row>
    <row r="85" spans="1:3">
      <c r="A85" s="41" t="s">
        <v>222</v>
      </c>
      <c r="C85" s="41" t="str">
        <f ca="1"/>
        <v>[]NGRS[]Update_Nomor_Notification[]Data[]Request</v>
      </c>
    </row>
    <row r="86" spans="1:3">
      <c r="A86" s="41" t="s">
        <v>223</v>
      </c>
      <c r="C86" s="41" t="str">
        <f ca="1"/>
        <v>[]NGRS[]Cek_Transaksi[]TrxPulsa[]Request</v>
      </c>
    </row>
    <row r="87" spans="1:3">
      <c r="A87" s="60" t="s">
        <v>224</v>
      </c>
      <c r="C87" s="41" t="str">
        <f ca="1"/>
        <v>[]NGRS[]KYC_Failed[]KYC[]Complaint</v>
      </c>
    </row>
    <row r="88" spans="1:3">
      <c r="A88" s="41" t="s">
        <v>225</v>
      </c>
      <c r="C88" s="41" t="str">
        <f ca="1"/>
        <v>[]NGRS[]Refund_Stock[]Refund[]Request</v>
      </c>
    </row>
    <row r="89" spans="1:3">
      <c r="A89" s="41" t="s">
        <v>226</v>
      </c>
      <c r="C89" s="41" t="str">
        <f ca="1"/>
        <v>[]NGRS[]Reset_Pin[]PIN[]Request</v>
      </c>
    </row>
    <row r="90" spans="1:3">
      <c r="A90" s="41" t="s">
        <v>227</v>
      </c>
      <c r="C90" s="41" t="str">
        <f ca="1"/>
        <v>[]NGRS[]Reset_Password[]Password[]Request</v>
      </c>
    </row>
    <row r="91" spans="1:3">
      <c r="A91" s="41" t="s">
        <v>228</v>
      </c>
      <c r="C91" s="41" t="str">
        <f ca="1"/>
        <v>[]NGRS[]Unlock_Password[]Password[]Request</v>
      </c>
    </row>
    <row r="92" spans="1:3">
      <c r="A92" s="41" t="s">
        <v>229</v>
      </c>
      <c r="C92" s="41" t="str">
        <f ca="1"/>
        <v>[]NGRS[]Cek_Transaksi[]TrxPaket[]Request</v>
      </c>
    </row>
    <row r="93" spans="1:3">
      <c r="A93" s="59" t="s">
        <v>230</v>
      </c>
      <c r="C93" s="41" t="str">
        <f ca="1"/>
        <v>[]URP</v>
      </c>
    </row>
    <row r="94" spans="1:3">
      <c r="A94" s="51" t="s">
        <v>231</v>
      </c>
      <c r="C94" s="41" t="str">
        <f ca="1"/>
        <v>[]DIGIPOS[]Kode_Voucher_tidak_didapatkan[]Report[]Complaint</v>
      </c>
    </row>
    <row r="95" spans="1:3">
      <c r="A95" s="41" t="s">
        <v>232</v>
      </c>
      <c r="C95" s="41" t="str">
        <f ca="1"/>
        <v>[]URP[]Cek_Transaksi[]InjectVF[]Request</v>
      </c>
    </row>
    <row r="96" spans="1:3">
      <c r="A96" s="41" t="s">
        <v>233</v>
      </c>
      <c r="C96" s="41" t="str">
        <f ca="1"/>
        <v>[]URP[]Tidak_Bisa_Redeem[]InjectVF[]Complaint</v>
      </c>
    </row>
    <row r="97" spans="1:3">
      <c r="A97" s="41" t="s">
        <v>234</v>
      </c>
      <c r="C97" s="41" t="str">
        <f ca="1"/>
        <v>[]URP[]Tidak_Bisa_Aktivasi[]InjectVF[]Complaint</v>
      </c>
    </row>
    <row r="98" spans="1:3">
      <c r="A98" s="50" t="s">
        <v>34</v>
      </c>
      <c r="C98" s="41" t="str">
        <f ca="1"/>
        <v>TrxPaket</v>
      </c>
    </row>
    <row r="99" spans="1:3">
      <c r="A99" s="51" t="s">
        <v>40</v>
      </c>
      <c r="C99" s="41" t="str">
        <f ca="1"/>
        <v>[]DIGIPOS[]Transaksi_INIT[]TrxPaket[]Complaint</v>
      </c>
    </row>
    <row r="100" spans="1:3">
      <c r="A100" s="52" t="s">
        <v>45</v>
      </c>
      <c r="C100" s="41" t="str">
        <f ca="1"/>
        <v>[]DIGIPOS[]Gagal_Saldo_Terpotong[]TrxPaket[]Complaint</v>
      </c>
    </row>
    <row r="101" spans="1:3">
      <c r="A101" s="51" t="s">
        <v>50</v>
      </c>
      <c r="C101" s="41" t="str">
        <f ca="1"/>
        <v>[]DIGIPOS[]Produk_Tidak_Tersedia/Tidak_Berhak[]TrxPaket[]Complaint</v>
      </c>
    </row>
    <row r="102" spans="1:3">
      <c r="A102" s="51" t="s">
        <v>55</v>
      </c>
      <c r="C102" s="41" t="str">
        <f ca="1"/>
        <v>[]DIGIPOS[]Sukses_Kuota_Tidak_Masuk[]TrxPaket[]Complaint</v>
      </c>
    </row>
    <row r="103" spans="1:3">
      <c r="A103" s="52" t="s">
        <v>60</v>
      </c>
      <c r="C103" s="41" t="str">
        <f ca="1"/>
        <v>[]DIGIPOS[]Gagal_Lainnya[]TrxPaket[]Complaint</v>
      </c>
    </row>
    <row r="104" spans="1:3">
      <c r="A104" s="51" t="s">
        <v>65</v>
      </c>
      <c r="C104" s="41" t="str">
        <f ca="1"/>
        <v>[]DIGIPOS[]Saldo_Terpotong_Double[]TrxPaket[]Complaint</v>
      </c>
    </row>
    <row r="105" spans="1:3">
      <c r="A105" s="52" t="s">
        <v>69</v>
      </c>
      <c r="C105" s="41" t="str">
        <f ca="1"/>
        <v>[]DIGIPOS[]Poin_Belum_Masuk[]TrxPaket[]Complaint</v>
      </c>
    </row>
    <row r="106" spans="1:3">
      <c r="A106" s="51" t="s">
        <v>299</v>
      </c>
      <c r="C106" s="41" t="str">
        <f ca="1"/>
        <v>[]DIGIPOS[]Transaksi_DIPROSES[]TrxPaket[]Request</v>
      </c>
    </row>
    <row r="107" spans="1:3">
      <c r="A107" s="51" t="s">
        <v>77</v>
      </c>
      <c r="C107" s="41" t="str">
        <f ca="1"/>
        <v>[]DIGIPOS[]Paket_Tidak_Muncul[]TrxPaket[]Complaint</v>
      </c>
    </row>
    <row r="108" spans="1:3">
      <c r="A108" s="51" t="s">
        <v>81</v>
      </c>
      <c r="C108" s="41" t="str">
        <f ca="1"/>
        <v>[]DIGIPOS[]Gagal_Error_100[]Trx_Paket[]Complaint</v>
      </c>
    </row>
    <row r="109" spans="1:3">
      <c r="A109" s="51" t="s">
        <v>85</v>
      </c>
      <c r="C109" s="41" t="str">
        <f ca="1"/>
        <v>[]DIGIPOS[]Transaksi_Gamemax_Gagal[]TrxPaket[]Complaint</v>
      </c>
    </row>
    <row r="110" spans="1:3">
      <c r="A110" s="51" t="s">
        <v>88</v>
      </c>
      <c r="C110" s="41" t="str">
        <f ca="1"/>
        <v>[]DIGIPOS[]Transaksi_Umroh_Gagal[]Trx_Paket[]Complaint</v>
      </c>
    </row>
    <row r="111" spans="1:3">
      <c r="A111" s="51" t="s">
        <v>91</v>
      </c>
      <c r="C111" s="41" t="str">
        <f ca="1"/>
        <v>[]DIGIPOS[]Gagal_FRS01[]Trx_Paket[]Complaint</v>
      </c>
    </row>
    <row r="112" spans="1:3">
      <c r="A112" s="51" t="s">
        <v>93</v>
      </c>
      <c r="C112" s="41" t="str">
        <f ca="1"/>
        <v>[]DIGIPOS[]Gagal_Saldo_NGRS_Tidak_Cukup[]Trx_Paket[]Complaint</v>
      </c>
    </row>
    <row r="113" spans="1:3">
      <c r="A113" s="51" t="s">
        <v>50</v>
      </c>
      <c r="C113" s="41" t="str">
        <f ca="1"/>
        <v>[]DIGIPOS[]Perubahan_Tanggal_Reservasi_RoaMAX[]Trx_Paket[]Request</v>
      </c>
    </row>
    <row r="114" spans="1:3">
      <c r="A114" s="51" t="s">
        <v>96</v>
      </c>
      <c r="C114" s="41" t="str">
        <f ca="1"/>
        <v>[]DIGIPOS[]Cek_Transaksi[]Trx_Paket[]Complaint</v>
      </c>
    </row>
    <row r="115" spans="1:3">
      <c r="A115" s="51" t="s">
        <v>98</v>
      </c>
      <c r="C115" s="41" t="str">
        <f ca="1"/>
        <v>[]DIGIPOS[]Diamond_Belum_Masuk[]TrxPaket[]Complaint</v>
      </c>
    </row>
    <row r="116" spans="1:3">
      <c r="A116" s="51" t="s">
        <v>300</v>
      </c>
      <c r="C116" s="41" t="str">
        <f ca="1"/>
        <v>[]DIGIPOS[]Poin_ Belum_Masuk_BATCH[]Trx_Paket[]Complaint</v>
      </c>
    </row>
    <row r="117" spans="1:3">
      <c r="A117" s="56" t="s">
        <v>301</v>
      </c>
      <c r="C117" s="41" t="str">
        <f ca="1"/>
        <v>[]DIGIPOS[]Transaksi_Inprogress[]TrxPaket[]Complaint</v>
      </c>
    </row>
    <row r="118" spans="1:3">
      <c r="A118" s="51" t="s">
        <v>104</v>
      </c>
      <c r="C118" s="41" t="str">
        <f ca="1"/>
        <v>[]ARP</v>
      </c>
    </row>
    <row r="119" spans="1:3">
      <c r="A119" s="65" t="s">
        <v>302</v>
      </c>
      <c r="C119" s="41" t="str">
        <f ca="1"/>
        <v>[]DIGIPOS[]Gagal_Paket[]ARP[]Complaint</v>
      </c>
    </row>
    <row r="120" spans="1:3">
      <c r="A120" s="52" t="s">
        <v>114</v>
      </c>
      <c r="C120" s="41" t="str">
        <f ca="1"/>
        <v>[]DIGIPOS[]Gagal_Recharge[]ARP[]Complaint</v>
      </c>
    </row>
    <row r="121" spans="1:3">
      <c r="A121" s="52" t="s">
        <v>119</v>
      </c>
      <c r="C121" s="41" t="str">
        <f ca="1"/>
        <v>[]DIGIPOS[]ARP_INIT[]ARP[]Request</v>
      </c>
    </row>
    <row r="122" spans="1:3">
      <c r="A122" s="52" t="s">
        <v>124</v>
      </c>
      <c r="C122" s="41" t="str">
        <f ca="1"/>
        <v>[]DIGIPOS[]Paket_Tidak_Muncul[]ARP[]Complaint</v>
      </c>
    </row>
    <row r="123" spans="1:3">
      <c r="A123" s="51" t="s">
        <v>129</v>
      </c>
      <c r="C123" s="41" t="str">
        <f ca="1"/>
        <v>[]DIGIPOS[]Harga_Tidak_Muncul[]ARP[]Complaint</v>
      </c>
    </row>
    <row r="124" spans="1:3">
      <c r="A124" s="51" t="s">
        <v>134</v>
      </c>
      <c r="C124" s="41" t="str">
        <f ca="1"/>
        <v>[]DIGIPOS[]Gagal_Lainnya[]ARP[]Complaint</v>
      </c>
    </row>
    <row r="125" spans="1:3">
      <c r="A125" s="52" t="s">
        <v>139</v>
      </c>
      <c r="C125" s="41" t="str">
        <f ca="1"/>
        <v>[]DIGIPOS[]ARP_DIPROSES[]ARP[]Request</v>
      </c>
    </row>
    <row r="126" spans="1:3">
      <c r="A126" s="52" t="s">
        <v>143</v>
      </c>
      <c r="C126" s="41" t="str">
        <f ca="1"/>
        <v>[]DIGIPOS[]Poin_ Belum_Masuk[]ARP[]Complaint</v>
      </c>
    </row>
    <row r="127" spans="1:3">
      <c r="A127" s="52" t="s">
        <v>147</v>
      </c>
      <c r="C127" s="41" t="str">
        <f ca="1"/>
        <v>[]DIGIPOS[]SUKSES_Paket_Tidak_Masuk[]ARP[]Complaint</v>
      </c>
    </row>
    <row r="128" spans="1:3">
      <c r="A128" s="51" t="s">
        <v>150</v>
      </c>
      <c r="C128" s="41" t="str">
        <f ca="1"/>
        <v>[]DIGIPOS[]Lokasi_Tidak_Ditemukan[]ARP[]Complaint</v>
      </c>
    </row>
    <row r="129" spans="1:3">
      <c r="A129" s="51" t="s">
        <v>152</v>
      </c>
      <c r="C129" s="41" t="str">
        <f ca="1"/>
        <v>[]DIGIPOS[]Saldo_Terpotong_Double[]ARP[]Complaint</v>
      </c>
    </row>
    <row r="130" spans="1:3">
      <c r="A130" s="51" t="s">
        <v>153</v>
      </c>
      <c r="C130" s="41" t="str">
        <f ca="1"/>
        <v>[]DIGIPOS[]ARP_DIPROSES_BATCH[]ARP[]Request</v>
      </c>
    </row>
    <row r="131" spans="1:3">
      <c r="A131" s="56" t="s">
        <v>154</v>
      </c>
      <c r="C131" s="41" t="str">
        <f ca="1"/>
        <v>[]DIGIPOS[]ARP_GAGAL_BATCH[]ARP[]Request</v>
      </c>
    </row>
    <row r="132" spans="1:3">
      <c r="A132" s="56" t="s">
        <v>155</v>
      </c>
      <c r="C132" s="41" t="str">
        <f ca="1"/>
        <v>[]DIGIPOS[]Poin_ Belum_Masuk_BATCH[]ARP[]Complaint</v>
      </c>
    </row>
    <row r="133" spans="1:3">
      <c r="A133" s="56" t="s">
        <v>156</v>
      </c>
      <c r="C133" s="41" t="str">
        <f ca="1"/>
        <v>[]DIGIPOS[]Gagal_Inject[]ARP[]Complaint</v>
      </c>
    </row>
    <row r="134" spans="1:3">
      <c r="A134" s="56" t="s">
        <v>157</v>
      </c>
      <c r="C134" s="41" t="str">
        <f ca="1"/>
        <v>[]DIGIPOS[]Gagal_Saldo_Terpotong[]ARP[]Complaint</v>
      </c>
    </row>
    <row r="135" spans="1:3">
      <c r="A135" s="56" t="s">
        <v>158</v>
      </c>
      <c r="C135" s="41" t="str">
        <f ca="1"/>
        <v>[]Login</v>
      </c>
    </row>
    <row r="136" spans="1:3">
      <c r="A136" s="50" t="s">
        <v>161</v>
      </c>
      <c r="C136" s="41" t="str">
        <f ca="1"/>
        <v>[]DIGIPOS[]Gagal_Login[]Login[]Complaint</v>
      </c>
    </row>
    <row r="137" spans="1:3">
      <c r="A137" s="51" t="s">
        <v>165</v>
      </c>
      <c r="C137" s="41" t="str">
        <f ca="1"/>
        <v>[]DIGIPOS[]Lupa_Password[]Login[]Complaint</v>
      </c>
    </row>
    <row r="138" spans="1:3">
      <c r="A138" s="51" t="s">
        <v>170</v>
      </c>
      <c r="C138" s="41" t="str">
        <f ca="1"/>
        <v>[]DIGIPOS[]Akun_Blocked[]Login[]Complaint</v>
      </c>
    </row>
    <row r="139" spans="1:3">
      <c r="A139" s="51" t="s">
        <v>172</v>
      </c>
      <c r="C139" s="41" t="str">
        <f ca="1"/>
        <v>[]DIGIPOS[]Login_Code[]Login[]Complaint</v>
      </c>
    </row>
    <row r="140" spans="1:3">
      <c r="A140" s="51" t="s">
        <v>174</v>
      </c>
      <c r="C140" s="41" t="str">
        <f ca="1"/>
        <v>[]DIGIPOS[]Reset_Password[]Login[]Complaint</v>
      </c>
    </row>
    <row r="141" spans="1:3">
      <c r="A141" s="51" t="s">
        <v>176</v>
      </c>
      <c r="C141" s="41" t="str">
        <f ca="1"/>
        <v>[]DIGIPOS[]Kill_Session[]Login[]Complaint</v>
      </c>
    </row>
    <row r="142" spans="1:3">
      <c r="A142" s="51" t="s">
        <v>178</v>
      </c>
      <c r="C142" s="41" t="str">
        <f ca="1"/>
        <v>[]PPOB</v>
      </c>
    </row>
    <row r="143" spans="1:3">
      <c r="A143" s="50" t="s">
        <v>184</v>
      </c>
      <c r="C143" s="41" t="str">
        <f ca="1"/>
        <v>[]DIGIPOS[]Gagal_PPOB[]PPOB[]Complaint[]</v>
      </c>
    </row>
    <row r="144" spans="1:3">
      <c r="A144" s="51" t="s">
        <v>189</v>
      </c>
      <c r="C144" s="41" t="str">
        <f ca="1"/>
        <v>[]DIGIPOS[]Sukses_Tidak_Dapat_Token[]PPOB[]Complaint</v>
      </c>
    </row>
    <row r="145" spans="1:3">
      <c r="A145" s="51" t="s">
        <v>194</v>
      </c>
      <c r="C145" s="41" t="str">
        <f ca="1"/>
        <v>[]DIGIPOS[]PPOB_Diproses[]PPOB[]Complaint</v>
      </c>
    </row>
    <row r="146" spans="1:3">
      <c r="A146" s="51" t="s">
        <v>196</v>
      </c>
      <c r="C146" s="41" t="str">
        <f ca="1"/>
        <v>[]DIGIPOS[]Sukses_Masih_Ada_Tagihan[]PPOB[]Complaint</v>
      </c>
    </row>
    <row r="147" spans="1:3">
      <c r="A147" s="51" t="s">
        <v>197</v>
      </c>
      <c r="C147" s="41" t="str">
        <f ca="1"/>
        <v>[]DIGIPOS[]Gagal_Lainnya[]PPOB[]Complaint</v>
      </c>
    </row>
    <row r="148" spans="1:3">
      <c r="A148" s="51" t="s">
        <v>199</v>
      </c>
      <c r="C148" s="41" t="str">
        <f ca="1"/>
        <v>[]E-Voucher</v>
      </c>
    </row>
    <row r="149" spans="1:3">
      <c r="A149" s="50" t="s">
        <v>203</v>
      </c>
      <c r="C149" s="41" t="str">
        <f ca="1"/>
        <v>[]DIGIPOS[]SMS_Tidak_Masuk[]E_Voucher[]Complaint</v>
      </c>
    </row>
    <row r="150" spans="1:3">
      <c r="A150" s="51" t="s">
        <v>207</v>
      </c>
      <c r="C150" s="41" t="str">
        <f ca="1"/>
        <v>[]DIGIPOS[]Kode_Voucher_Tidak_Masuk[]E_Voucher[]Complaint</v>
      </c>
    </row>
    <row r="151" spans="1:3">
      <c r="A151" s="54" t="s">
        <v>210</v>
      </c>
      <c r="C151" s="41" t="str">
        <f ca="1"/>
        <v>[]DIGIPOS[]Transaksi_INIT[]E_Voucher[]Complaint</v>
      </c>
    </row>
    <row r="152" spans="1:3">
      <c r="A152" s="51" t="s">
        <v>213</v>
      </c>
      <c r="C152" s="41" t="str">
        <f ca="1"/>
        <v>[]ADITA</v>
      </c>
    </row>
    <row r="153" spans="1:3">
      <c r="A153" s="61" t="s">
        <v>218</v>
      </c>
      <c r="C153" s="41" t="str">
        <f ca="1"/>
        <v>[]DIGIPOS[]Add_Whitelist_User[]Adita[]Request</v>
      </c>
    </row>
    <row r="154" spans="1:3">
      <c r="A154" s="41" t="s">
        <v>221</v>
      </c>
      <c r="C154" s="41" t="str">
        <f ca="1"/>
        <v>TrxPulsa</v>
      </c>
    </row>
    <row r="155" spans="1:3">
      <c r="A155" s="50" t="s">
        <v>35</v>
      </c>
      <c r="C155" s="41" t="str">
        <f ca="1"/>
        <v>[]DIGIPOS[]Transaksi_Diproses[]TrxPulsa[]Request</v>
      </c>
    </row>
    <row r="156" spans="1:3">
      <c r="A156" s="52" t="s">
        <v>41</v>
      </c>
      <c r="C156" s="41" t="str">
        <f ca="1"/>
        <v>[]DIGIPOS[]Produk_Tidak_Tersedia/Tidak_Berhak[]TrxPulsa[]Complaint</v>
      </c>
    </row>
    <row r="157" spans="1:3">
      <c r="A157" s="51" t="s">
        <v>46</v>
      </c>
      <c r="C157" s="41" t="str">
        <f ca="1"/>
        <v>[]DIGIPOS[]Pulsa_Tidak_Masuk[]TrxPulsa[]Complaint</v>
      </c>
    </row>
    <row r="158" spans="1:3">
      <c r="A158" s="52" t="s">
        <v>51</v>
      </c>
      <c r="C158" s="41" t="str">
        <f ca="1"/>
        <v>[]DIGIPOS[]Gagal_Lainnya[]TrxPulsa[]Complaint</v>
      </c>
    </row>
    <row r="159" spans="1:3">
      <c r="A159" s="52" t="s">
        <v>56</v>
      </c>
      <c r="C159" s="41" t="str">
        <f ca="1"/>
        <v>[]DIGIPOS[]Gagal_Saldo_Terpotong[]TrxPulsa[]Complaint</v>
      </c>
    </row>
    <row r="160" spans="1:3">
      <c r="A160" s="52" t="s">
        <v>61</v>
      </c>
      <c r="C160" s="41" t="str">
        <f ca="1"/>
        <v>[]DIGIPOS[]Saldo_Terpotong_Double[]TrxPulsa[]Complaint</v>
      </c>
    </row>
    <row r="161" spans="1:3">
      <c r="A161" s="51" t="s">
        <v>66</v>
      </c>
      <c r="C161" s="41" t="str">
        <f ca="1"/>
        <v>[]DIGIPOS[]Transaksi_Gagal[]TrxPulsa[]Complaint</v>
      </c>
    </row>
    <row r="162" spans="1:3">
      <c r="A162" s="51" t="s">
        <v>70</v>
      </c>
      <c r="C162" s="41" t="str">
        <f ca="1"/>
        <v>[]DIGIPOS[]Transaksi_Tidak_Ditemukan[]TrxPulsa[]Complaint</v>
      </c>
    </row>
    <row r="163" spans="1:3">
      <c r="A163" s="51" t="s">
        <v>74</v>
      </c>
      <c r="C163" s="41" t="str">
        <f ca="1"/>
        <v>[]DIGIPOS[]Komplain_Selisih_Harga[]TrxPulsa[]Complaint</v>
      </c>
    </row>
    <row r="164" spans="1:3">
      <c r="A164" s="51" t="s">
        <v>78</v>
      </c>
      <c r="C164" s="41" t="str">
        <f ca="1"/>
        <v>[]DIGIPOS[]Trx_Sukses_Pulsa_Tidak_Masuk[]TrxPulsa[]Complaint</v>
      </c>
    </row>
    <row r="165" spans="1:3">
      <c r="A165" s="51" t="s">
        <v>82</v>
      </c>
      <c r="C165" s="41" t="str">
        <f ca="1"/>
        <v>[]TrxLainnya</v>
      </c>
    </row>
    <row r="166" spans="1:3">
      <c r="A166" s="50" t="s">
        <v>110</v>
      </c>
      <c r="C166" s="41" t="str">
        <f ca="1"/>
        <v>[]DIGIPOS[]Gagal_NSP[]TrxLainnya[]Complaint</v>
      </c>
    </row>
    <row r="167" spans="1:3">
      <c r="A167" s="51" t="s">
        <v>115</v>
      </c>
      <c r="C167" s="41" t="str">
        <f ca="1"/>
        <v>[]DIGIPOS[]Gagal_Feature_Sales[]TrxLainnya[]Complaint</v>
      </c>
    </row>
    <row r="168" spans="1:3">
      <c r="A168" s="51" t="s">
        <v>120</v>
      </c>
      <c r="C168" s="41" t="str">
        <f ca="1"/>
        <v>[]DIGIPOS[]Gagal_Lainnya[]TrxLainnya[]Complaint</v>
      </c>
    </row>
    <row r="169" spans="1:3">
      <c r="A169" s="51" t="s">
        <v>125</v>
      </c>
      <c r="C169" s="41" t="str">
        <f ca="1"/>
        <v>[]DIGIPOS[]Pencurian_pulsa[]TrxLainnya[]Complaint</v>
      </c>
    </row>
    <row r="170" spans="1:3">
      <c r="A170" s="51" t="s">
        <v>130</v>
      </c>
      <c r="C170" s="41" t="str">
        <f ca="1"/>
        <v>[]DIGIPOS[]Loan[]TrxLainnya[]Complaint</v>
      </c>
    </row>
    <row r="171" spans="1:3">
      <c r="A171" s="51" t="s">
        <v>135</v>
      </c>
      <c r="C171" s="41" t="str">
        <f ca="1"/>
        <v>[]DIGIPOS[]Perbedaan_Harga[]TrxLainnya[]Complaint</v>
      </c>
    </row>
    <row r="172" spans="1:3">
      <c r="A172" s="51" t="s">
        <v>140</v>
      </c>
      <c r="C172" s="41" t="str">
        <f ca="1"/>
        <v>[]DIGIPOS[]Gagal_TopUp_Sales_Force[]TrxLainnya[]Complaint</v>
      </c>
    </row>
    <row r="173" spans="1:3">
      <c r="A173" s="54" t="s">
        <v>144</v>
      </c>
      <c r="C173" s="41" t="str">
        <f ca="1"/>
        <v>[]DailyCall</v>
      </c>
    </row>
    <row r="174" spans="1:3">
      <c r="A174" s="50" t="s">
        <v>162</v>
      </c>
      <c r="C174" s="41" t="str">
        <f ca="1"/>
        <v>[]DIGIPOS[]Daily_Call_Issue[]DailyCall[]Complaint</v>
      </c>
    </row>
    <row r="175" spans="1:3">
      <c r="A175" s="51" t="s">
        <v>166</v>
      </c>
      <c r="C175" s="41" t="str">
        <f ca="1"/>
        <v>[]Cashback</v>
      </c>
    </row>
    <row r="176" spans="1:3">
      <c r="A176" s="50" t="s">
        <v>185</v>
      </c>
      <c r="C176" s="41" t="str">
        <f ca="1"/>
        <v>[]DIGIPOS[]Tidak_Dapat_Cashback[]Cashback[]Complaint</v>
      </c>
    </row>
    <row r="177" spans="1:3">
      <c r="A177" s="51" t="s">
        <v>190</v>
      </c>
      <c r="C177" s="41" t="str">
        <f ca="1"/>
        <v>[]Tmenu</v>
      </c>
    </row>
    <row r="178" spans="1:3">
      <c r="A178" s="65" t="s">
        <v>303</v>
      </c>
      <c r="C178" s="41" t="str">
        <f ca="1"/>
        <v>[]DIGIPOS[]Tidak_Dapat_TRX_181[]Tmenu[]Complaint</v>
      </c>
    </row>
    <row r="179" spans="1:3">
      <c r="A179" s="51" t="s">
        <v>42</v>
      </c>
      <c r="C179" s="41" t="str">
        <f ca="1"/>
        <v>[]DIGIPOS[]Tidak_Dapat_Laporan/SMS_TRX[]Tmenu[]Complaint</v>
      </c>
    </row>
    <row r="180" spans="1:3">
      <c r="A180" s="51" t="s">
        <v>47</v>
      </c>
      <c r="C180" s="41" t="str">
        <f ca="1"/>
        <v>[]DIGIPOS[]Gagal_Lainnya[]Tmenu[]Complaint</v>
      </c>
    </row>
    <row r="181" spans="1:3">
      <c r="A181" s="51" t="s">
        <v>52</v>
      </c>
      <c r="C181" s="41" t="str">
        <f ca="1"/>
        <v>[]DIGIPOS[]Gagal_TRX_UMB[]Tmenu[]Complaint</v>
      </c>
    </row>
    <row r="182" spans="1:3">
      <c r="A182" s="51" t="s">
        <v>57</v>
      </c>
      <c r="C182" s="41" t="str">
        <f ca="1"/>
        <v>[]Digistar</v>
      </c>
    </row>
    <row r="183" spans="1:3">
      <c r="A183" s="50" t="s">
        <v>111</v>
      </c>
      <c r="C183" s="41" t="str">
        <f ca="1"/>
        <v>[]DIGIPOS[]Poin_Tidak_Sesuai[]Digistar[]Request</v>
      </c>
    </row>
    <row r="184" spans="1:3">
      <c r="A184" s="51" t="s">
        <v>116</v>
      </c>
      <c r="C184" s="41" t="str">
        <f ca="1"/>
        <v>[]DIGIPOS[]Gagal_Redeem[]Digistar[]Complaint</v>
      </c>
    </row>
    <row r="185" spans="1:3">
      <c r="A185" s="51" t="s">
        <v>304</v>
      </c>
      <c r="C185" s="41" t="str">
        <f ca="1"/>
        <v>[]DIGIPOS[]Poin_Tidak_Bertambah[]Digistar[]Complaint</v>
      </c>
    </row>
    <row r="186" spans="1:3">
      <c r="A186" s="52" t="s">
        <v>305</v>
      </c>
      <c r="C186" s="41" t="str">
        <f ca="1"/>
        <v>[]DIGIPOS[]Sukses_Redeem_Saldo_Tidak_Bertambah[]Digistar[]Complaint</v>
      </c>
    </row>
    <row r="187" spans="1:3">
      <c r="A187" s="51" t="s">
        <v>131</v>
      </c>
      <c r="C187" s="41" t="str">
        <f ca="1"/>
        <v>[]DIGIPOS[]Redeem_INIT[]Digistar[]Complaint</v>
      </c>
    </row>
    <row r="188" spans="1:3">
      <c r="A188" s="52" t="s">
        <v>136</v>
      </c>
      <c r="C188" s="41" t="str">
        <f ca="1"/>
        <v>[]DIGIPOS[]Gagal_Lainnya[]Digistar[]Complaint</v>
      </c>
    </row>
    <row r="189" spans="1:3">
      <c r="A189" s="56" t="s">
        <v>141</v>
      </c>
      <c r="C189" s="41" t="str">
        <f ca="1"/>
        <v>[]DIGIPOS[]Redeem_Diproses[]Digistar[]Complaint</v>
      </c>
    </row>
    <row r="190" spans="1:3">
      <c r="A190" s="56" t="s">
        <v>145</v>
      </c>
      <c r="C190" s="41" t="str">
        <f ca="1"/>
        <v>[]DIGIPOS[]Poin_Berkurang[]Digistar[]Request</v>
      </c>
    </row>
    <row r="191" spans="1:3">
      <c r="A191" s="51" t="s">
        <v>306</v>
      </c>
      <c r="C191" s="41" t="str">
        <f ca="1"/>
        <v>[]Event</v>
      </c>
    </row>
    <row r="192" spans="1:3">
      <c r="A192" s="50" t="s">
        <v>163</v>
      </c>
      <c r="C192" s="41" t="str">
        <f ca="1"/>
        <v>[]DIGIPOS[]Gagal_Event[]Event[]Complaint</v>
      </c>
    </row>
    <row r="193" spans="1:3">
      <c r="A193" s="51" t="s">
        <v>167</v>
      </c>
      <c r="C193" s="41" t="str">
        <f ca="1"/>
        <v>[]REGISTRASI/KYC</v>
      </c>
    </row>
    <row r="194" spans="1:3">
      <c r="A194" s="50" t="s">
        <v>186</v>
      </c>
      <c r="C194" s="41" t="str">
        <f ca="1"/>
        <v>[]DIGIPOS[]KYC/Aktivasi_INIT[]KYC[]Request</v>
      </c>
    </row>
    <row r="195" spans="1:3">
      <c r="A195" s="51" t="s">
        <v>191</v>
      </c>
      <c r="C195" s="41" t="str">
        <f ca="1"/>
        <v>[]DIGIPOS[]KYC/Aktivasi_INIT[]KYC[]Complaint</v>
      </c>
    </row>
    <row r="196" spans="1:3">
      <c r="A196" s="62" t="s">
        <v>195</v>
      </c>
      <c r="C196" s="41" t="str">
        <f ca="1"/>
        <v>[]DIGIPOS[]NGRS_Not_Active[]KYC[]Complaint</v>
      </c>
    </row>
    <row r="197" spans="1:3">
      <c r="A197" s="60" t="s">
        <v>200</v>
      </c>
      <c r="C197" s="41" t="str">
        <f ca="1"/>
        <v>[]DIGIPOS[]LinkAja_Failed[]KYC[]Complaint</v>
      </c>
    </row>
    <row r="198" spans="1:3">
      <c r="A198" s="60" t="s">
        <v>204</v>
      </c>
      <c r="C198" s="41" t="str">
        <f ca="1"/>
        <v>[]DIGIPOS[]NGRS_Closed[]KYC[]Complaint</v>
      </c>
    </row>
    <row r="199" spans="1:3">
      <c r="A199" s="60" t="s">
        <v>200</v>
      </c>
      <c r="C199" s="41" t="str">
        <f ca="1"/>
        <v>[]DIGIPOS[]FINPAY_REJECTED[]KYC[]Complaint</v>
      </c>
    </row>
    <row r="200" spans="1:3">
      <c r="A200" s="60" t="s">
        <v>211</v>
      </c>
      <c r="C200" s="41" t="str">
        <f ca="1"/>
        <v>[]DIGIPOS[]]FINPAY/Aktivasi_INIT[]KYC[]Request</v>
      </c>
    </row>
    <row r="201" spans="1:3">
      <c r="A201" s="60" t="s">
        <v>214</v>
      </c>
    </row>
    <row r="202" spans="1:3">
      <c r="A202" s="41" t="s">
        <v>219</v>
      </c>
    </row>
  </sheetData>
  <sheetProtection algorithmName="SHA-512" hashValue="l1w/hveT4Uy363lHjZTuJwLJECnkca0jpero3d0mvlafGFP+k6WFRVG+nSs9xqcV4kxGFzbjmDDlcV9nwBVsYA==" saltValue="ah5gZWIw7j3sg5kn/my3aQ==" spinCount="100000" sheet="1" objects="1" scenarios="1" selectLockedCells="1" selectUnlockedCells="1"/>
  <dataValidations disablePrompts="1" count="2">
    <dataValidation allowBlank="1" showInputMessage="1" showErrorMessage="1" sqref="D21" xr:uid="{1514330C-7DE0-4936-9544-31FF95E9F5F6}"/>
    <dataValidation allowBlank="1" showInputMessage="1" sqref="E2" xr:uid="{7123C2E6-52C8-4AEE-83EF-4DD987072AB5}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50"/>
  <sheetViews>
    <sheetView topLeftCell="A32" workbookViewId="0">
      <selection activeCell="D50" sqref="D50"/>
    </sheetView>
  </sheetViews>
  <sheetFormatPr defaultColWidth="9" defaultRowHeight="14.45"/>
  <cols>
    <col min="1" max="1" width="30.125" style="41" customWidth="1"/>
    <col min="2" max="2" width="40.75" style="41" customWidth="1"/>
    <col min="3" max="3" width="18.875" style="41" customWidth="1"/>
    <col min="4" max="4" width="40.625" style="41" customWidth="1"/>
    <col min="5" max="5" width="17" style="41" customWidth="1"/>
    <col min="6" max="6" width="44.25" style="41" customWidth="1"/>
    <col min="7" max="16384" width="9" style="41"/>
  </cols>
  <sheetData>
    <row r="1" spans="1:4">
      <c r="A1" s="41" t="s">
        <v>308</v>
      </c>
      <c r="C1" s="41" t="s">
        <v>25</v>
      </c>
      <c r="D1" s="42" t="s">
        <v>309</v>
      </c>
    </row>
    <row r="2" spans="1:4">
      <c r="A2" t="s">
        <v>245</v>
      </c>
      <c r="B2" s="41" t="s">
        <v>310</v>
      </c>
      <c r="C2" s="41" t="s">
        <v>25</v>
      </c>
      <c r="D2" s="79" t="s">
        <v>309</v>
      </c>
    </row>
    <row r="3" spans="1:4">
      <c r="A3" t="s">
        <v>251</v>
      </c>
    </row>
    <row r="4" spans="1:4">
      <c r="A4" t="s">
        <v>3</v>
      </c>
      <c r="C4" s="41" t="s">
        <v>25</v>
      </c>
      <c r="D4" s="41" t="str">
        <f ca="1">TEXT(NOW(), "yyyymmddhhmmss")</f>
        <v>20231106165530</v>
      </c>
    </row>
    <row r="5" spans="1:4">
      <c r="A5" t="s">
        <v>257</v>
      </c>
    </row>
    <row r="6" spans="1:4">
      <c r="A6" t="s">
        <v>259</v>
      </c>
    </row>
    <row r="7" spans="1:4">
      <c r="A7" t="s">
        <v>260</v>
      </c>
    </row>
    <row r="8" spans="1:4">
      <c r="A8" t="s">
        <v>261</v>
      </c>
      <c r="B8"/>
    </row>
    <row r="9" spans="1:4">
      <c r="A9" s="41" t="s">
        <v>6</v>
      </c>
    </row>
    <row r="10" spans="1:4">
      <c r="A10" s="41" t="s">
        <v>7</v>
      </c>
      <c r="D10" s="78"/>
    </row>
    <row r="11" spans="1:4">
      <c r="A11" s="41" t="s">
        <v>311</v>
      </c>
    </row>
    <row r="12" spans="1:4">
      <c r="A12" s="41" t="s">
        <v>312</v>
      </c>
    </row>
    <row r="14" spans="1:4">
      <c r="A14" s="41" t="s">
        <v>313</v>
      </c>
    </row>
    <row r="15" spans="1:4">
      <c r="A15" s="41" t="s">
        <v>314</v>
      </c>
    </row>
    <row r="16" spans="1:4">
      <c r="A16" s="41" t="s">
        <v>315</v>
      </c>
    </row>
    <row r="17" spans="1:6">
      <c r="A17" s="41" t="s">
        <v>316</v>
      </c>
    </row>
    <row r="18" spans="1:6">
      <c r="A18" s="41" t="s">
        <v>317</v>
      </c>
    </row>
    <row r="19" spans="1:6">
      <c r="A19" s="41" t="s">
        <v>318</v>
      </c>
    </row>
    <row r="20" spans="1:6">
      <c r="A20" s="64" t="s">
        <v>319</v>
      </c>
    </row>
    <row r="21" spans="1:6">
      <c r="A21" s="41" t="s">
        <v>320</v>
      </c>
    </row>
    <row r="22" spans="1:6">
      <c r="A22" s="41" t="s">
        <v>321</v>
      </c>
    </row>
    <row r="23" spans="1:6">
      <c r="A23" s="41" t="s">
        <v>322</v>
      </c>
    </row>
    <row r="24" spans="1:6">
      <c r="A24" s="41" t="s">
        <v>323</v>
      </c>
    </row>
    <row r="27" spans="1:6" ht="159" customHeight="1">
      <c r="A27" s="43" t="s">
        <v>6</v>
      </c>
      <c r="B27" s="44" t="str">
        <f>""&amp;IF(in_assigned="Escalate L2", Format!A23, Format!A22)&amp;"
"&amp;A15&amp;" "&amp;in_case_name&amp;"
"&amp;A16&amp;" "&amp;in_action&amp;"
"&amp;A17&amp;" "&amp;in_next_resolution&amp;"
"&amp;IF(ISBLANK(in_evidence),"",Format!C27)&amp;"
"&amp;A24&amp;""</f>
        <v>Dear rekan
Case Name : Kendala paket Kaget tidak tersedia di aplikasi digipos tapi di aplikasi by.U ada
Action : No action
Next Action / Request Action : Mohon bantuannya untuk melamprikan msisdn tujuan untuk mempermudah dalam pengecekan
Terima kasih</v>
      </c>
      <c r="C27" s="44" t="str">
        <f>""&amp;A19&amp;"
"&amp;in_evidence&amp;"
"</f>
        <v xml:space="preserve">Evidence Log :
</v>
      </c>
      <c r="D27" s="45" t="str">
        <f>"~"&amp;in_ticket&amp;"~"&amp;in_app_name&amp;"~"&amp;in_start&amp;"_"&amp;in_end&amp;"~"&amp;A15&amp;" "&amp;in_case_name&amp;"~"&amp;A16&amp;" "&amp;in_action&amp;"~"&amp;A17&amp;" "&amp;in_next_resolution&amp;"~"&amp;A20&amp;""&amp;in_kedb&amp;""</f>
        <v>~INC000009554213~IT-HO-Ops-DIGIPOS~20231106153922_20231106154055~Case Name : Kendala paket Kaget tidak tersedia di aplikasi digipos tapi di aplikasi by.U ada~Action : No action~Next Action / Request Action : Mohon bantuannya untuk melamprikan msisdn tujuan untuk mempermudah dalam pengecekan~KEDB:[]DIGIPOS[]Menu_Aplikasi_Tidak_Muncul[]Menu[]Complaint</v>
      </c>
    </row>
    <row r="29" spans="1:6" ht="157.5" customHeight="1">
      <c r="A29" s="43" t="s">
        <v>312</v>
      </c>
      <c r="B29" s="44" t="str">
        <f>""&amp;A22&amp;"
"&amp;A15&amp;" "&amp;in_case_name&amp;"
"&amp;A16&amp;" "&amp;in_action&amp;"
"&amp;A18&amp;" "&amp;in_next_resolution&amp;"
"&amp;IF(ISBLANK(in_evidence),"",Format!C27)&amp;"
"&amp;A24&amp;""</f>
        <v>Dear rekan
Case Name : Kendala paket Kaget tidak tersedia di aplikasi digipos tapi di aplikasi by.U ada
Action : No action
Resolution : Mohon bantuannya untuk melamprikan msisdn tujuan untuk mempermudah dalam pengecekan
Terima kasih</v>
      </c>
      <c r="D29" s="45" t="str">
        <f>"~"&amp;in_ticket&amp;"~"&amp;in_app_name&amp;"~"&amp;in_start&amp;"_"&amp;in_end&amp;"~"&amp;A15&amp;" "&amp;in_case_name&amp;"~"&amp;A16&amp;" "&amp;in_action&amp;"~"&amp;A18&amp;" "&amp;in_next_resolution&amp;"~"&amp;A20&amp;""&amp;in_kedb&amp;""</f>
        <v>~INC000009554213~IT-HO-Ops-DIGIPOS~20231106153922_20231106154055~Case Name : Kendala paket Kaget tidak tersedia di aplikasi digipos tapi di aplikasi by.U ada~Action : No action~Resolution : Mohon bantuannya untuk melamprikan msisdn tujuan untuk mempermudah dalam pengecekan~KEDB:[]DIGIPOS[]Menu_Aplikasi_Tidak_Muncul[]Menu[]Complaint</v>
      </c>
    </row>
    <row r="31" spans="1:6" ht="153.75" customHeight="1">
      <c r="A31" s="43" t="s">
        <v>324</v>
      </c>
      <c r="B31" s="48" t="str">
        <f>""&amp;IF(in_assigned="Resolved",Format!B29,Format!B27)&amp;""</f>
        <v>Dear rekan
Case Name : Kendala paket Kaget tidak tersedia di aplikasi digipos tapi di aplikasi by.U ada
Action : No action
Next Action / Request Action : Mohon bantuannya untuk melamprikan msisdn tujuan untuk mempermudah dalam pengecekan
Terima kasih</v>
      </c>
      <c r="D31" s="48" t="str">
        <f>""&amp;IF(in_assigned="Resolved",Format!D29,Format!D27)&amp;""</f>
        <v>~INC000009554213~IT-HO-Ops-DIGIPOS~20231106153922_20231106154055~Case Name : Kendala paket Kaget tidak tersedia di aplikasi digipos tapi di aplikasi by.U ada~Action : No action~Next Action / Request Action : Mohon bantuannya untuk melamprikan msisdn tujuan untuk mempermudah dalam pengecekan~KEDB:[]DIGIPOS[]Menu_Aplikasi_Tidak_Muncul[]Menu[]Complaint</v>
      </c>
      <c r="F31" s="44" t="s">
        <v>325</v>
      </c>
    </row>
    <row r="33" spans="1:6">
      <c r="A33" s="84" t="s">
        <v>326</v>
      </c>
    </row>
    <row r="34" spans="1:6">
      <c r="A34" s="41" t="s">
        <v>0</v>
      </c>
      <c r="B34" s="81" t="b">
        <f>ISBLANK(in_ticket)</f>
        <v>0</v>
      </c>
    </row>
    <row r="35" spans="1:6">
      <c r="A35" s="41" t="s">
        <v>4</v>
      </c>
      <c r="B35" s="81" t="b">
        <f>ISBLANK(in_start)</f>
        <v>0</v>
      </c>
    </row>
    <row r="36" spans="1:6">
      <c r="A36" s="41" t="s">
        <v>8</v>
      </c>
      <c r="B36" s="81" t="b">
        <f>ISBLANK(in_end)</f>
        <v>0</v>
      </c>
    </row>
    <row r="37" spans="1:6">
      <c r="A37" s="41" t="s">
        <v>6</v>
      </c>
      <c r="B37" s="81" t="b">
        <f>ISBLANK(in_assigned)</f>
        <v>0</v>
      </c>
    </row>
    <row r="38" spans="1:6">
      <c r="A38" s="41" t="s">
        <v>308</v>
      </c>
      <c r="B38" s="82" t="b">
        <f>ISBLANK(in_app_name)</f>
        <v>0</v>
      </c>
    </row>
    <row r="39" spans="1:6">
      <c r="A39" s="41" t="s">
        <v>12</v>
      </c>
      <c r="B39" s="81" t="b">
        <f>ISBLANK(in_kedb)</f>
        <v>0</v>
      </c>
    </row>
    <row r="40" spans="1:6">
      <c r="A40" s="41" t="s">
        <v>327</v>
      </c>
      <c r="B40" s="81" t="b">
        <f>ISBLANK(in_case_name)</f>
        <v>0</v>
      </c>
    </row>
    <row r="41" spans="1:6">
      <c r="A41" s="41" t="s">
        <v>15</v>
      </c>
      <c r="B41" s="81" t="b">
        <f>ISBLANK(in_action)</f>
        <v>0</v>
      </c>
    </row>
    <row r="42" spans="1:6">
      <c r="A42" s="41" t="s">
        <v>16</v>
      </c>
      <c r="B42" s="81" t="b">
        <f>ISBLANK(in_next_resolution)</f>
        <v>0</v>
      </c>
    </row>
    <row r="43" spans="1:6" ht="48" customHeight="1">
      <c r="C43" s="45" t="str">
        <f>_xlfn.TEXTJOIN(", ", TRUE, _xlfn._xlws.FILTER(A34:A42, B34:B42, ""))</f>
        <v/>
      </c>
      <c r="F43" s="45" t="str">
        <f>IF(C43="", "", "Your "&amp;C43&amp;" have empty value, please check again!!")</f>
        <v/>
      </c>
    </row>
    <row r="44" spans="1:6">
      <c r="A44" s="83" t="s">
        <v>328</v>
      </c>
    </row>
    <row r="45" spans="1:6">
      <c r="A45" s="41" t="s">
        <v>327</v>
      </c>
      <c r="B45" s="81" t="b">
        <f>ISNUMBER(FIND(CHAR(10), in_case_name))</f>
        <v>0</v>
      </c>
    </row>
    <row r="46" spans="1:6">
      <c r="A46" s="41" t="s">
        <v>15</v>
      </c>
      <c r="B46" s="81" t="b">
        <f>ISNUMBER(FIND(CHAR(10), in_action))</f>
        <v>0</v>
      </c>
    </row>
    <row r="47" spans="1:6">
      <c r="A47" s="41" t="s">
        <v>16</v>
      </c>
      <c r="B47" s="81" t="b">
        <f>ISNUMBER(FIND(CHAR(10), in_next_resolution))</f>
        <v>0</v>
      </c>
    </row>
    <row r="48" spans="1:6" ht="51.75" customHeight="1">
      <c r="C48" s="45" t="str">
        <f>_xlfn.TEXTJOIN(", ", TRUE, _xlfn._xlws.FILTER(A45:A47, B45:B47, ""))</f>
        <v/>
      </c>
      <c r="F48" s="45" t="str">
        <f>IF(C48="", "", "Your "&amp;C48&amp;" have enter/newline value, please check again!!")</f>
        <v/>
      </c>
    </row>
    <row r="50" spans="1:4" ht="279" customHeight="1">
      <c r="A50" s="91" t="s">
        <v>324</v>
      </c>
      <c r="B50" s="92" t="str">
        <f>IF(F48="", IF(F43="", result_notes, F43), F48)</f>
        <v>Dear rekan
Case Name : Kendala paket Kaget tidak tersedia di aplikasi digipos tapi di aplikasi by.U ada
Action : No action
Next Action / Request Action : Mohon bantuannya untuk melamprikan msisdn tujuan untuk mempermudah dalam pengecekan
Terima kasih</v>
      </c>
      <c r="D50" s="92" t="str">
        <f>IF(F48="", IF(F43="", result_parameter, F43), F48)</f>
        <v>~INC000009554213~IT-HO-Ops-DIGIPOS~20231106153922_20231106154055~Case Name : Kendala paket Kaget tidak tersedia di aplikasi digipos tapi di aplikasi by.U ada~Action : No action~Next Action / Request Action : Mohon bantuannya untuk melamprikan msisdn tujuan untuk mempermudah dalam pengecekan~KEDB:[]DIGIPOS[]Menu_Aplikasi_Tidak_Muncul[]Menu[]Complaint</v>
      </c>
    </row>
  </sheetData>
  <sheetProtection algorithmName="SHA-512" hashValue="2LSQlkQt8U/LHGpdUXoGNJxRDSqqge47azBu6SthVykI0ZDVkmgUSeL0m8wq/DlZrp4cphd2+vOHmgTAIra7ZA==" saltValue="lpWHQGMyko61ZBbhGHsFtg==" spinCount="100000" sheet="1" objects="1" scenarios="1" selectLockedCells="1"/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48A3-291B-410C-A1E7-0E44F5D8D237}">
  <sheetPr codeName="Sheet1">
    <tabColor rgb="FF92D050"/>
  </sheetPr>
  <dimension ref="B1:R19"/>
  <sheetViews>
    <sheetView zoomScaleNormal="100" workbookViewId="0">
      <selection activeCell="G13" sqref="G13:I13"/>
    </sheetView>
  </sheetViews>
  <sheetFormatPr defaultColWidth="9" defaultRowHeight="15.6"/>
  <cols>
    <col min="1" max="2" width="1.625" style="18" customWidth="1"/>
    <col min="3" max="3" width="20.875" style="18" customWidth="1"/>
    <col min="4" max="4" width="1.625" style="18" customWidth="1"/>
    <col min="5" max="5" width="20.875" style="18" customWidth="1"/>
    <col min="6" max="6" width="1.625" style="18" customWidth="1"/>
    <col min="7" max="7" width="20.875" style="18" customWidth="1"/>
    <col min="8" max="8" width="1.625" style="18" customWidth="1"/>
    <col min="9" max="9" width="20.875" style="18" customWidth="1"/>
    <col min="10" max="10" width="1.625" style="18" customWidth="1"/>
    <col min="11" max="11" width="20.875" style="18" customWidth="1"/>
    <col min="12" max="12" width="1.625" style="18" customWidth="1"/>
    <col min="13" max="13" width="20.875" style="18" customWidth="1"/>
    <col min="14" max="14" width="1.75" style="18" customWidth="1"/>
    <col min="15" max="15" width="20.875" style="18" customWidth="1"/>
    <col min="16" max="16" width="1.625" style="18" customWidth="1"/>
    <col min="17" max="17" width="20.875" style="18" customWidth="1"/>
    <col min="18" max="19" width="1.625" style="18" customWidth="1"/>
    <col min="20" max="20" width="15.75" style="18" customWidth="1"/>
    <col min="21" max="21" width="20.875" style="18" customWidth="1"/>
    <col min="22" max="16384" width="9" style="18"/>
  </cols>
  <sheetData>
    <row r="1" spans="2:18" ht="9" customHeight="1" thickBot="1"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2:18" ht="31.9" thickBot="1">
      <c r="B2" s="116" t="s">
        <v>23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8"/>
    </row>
    <row r="3" spans="2:18" ht="9" customHeight="1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2:18" ht="9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1">
      <c r="B5" s="24"/>
      <c r="C5" s="34" t="s">
        <v>0</v>
      </c>
      <c r="D5" s="47"/>
      <c r="E5" s="102" t="s">
        <v>329</v>
      </c>
      <c r="F5" s="24"/>
      <c r="G5" s="34" t="s">
        <v>6</v>
      </c>
      <c r="H5" s="47"/>
      <c r="I5" s="40" t="s">
        <v>312</v>
      </c>
      <c r="J5" s="24"/>
      <c r="K5" s="76"/>
      <c r="L5" s="76"/>
      <c r="M5" s="77"/>
      <c r="N5" s="24"/>
      <c r="O5" s="24"/>
      <c r="P5" s="24"/>
      <c r="Q5" s="24"/>
      <c r="R5" s="24"/>
    </row>
    <row r="6" spans="2:18" ht="21">
      <c r="B6" s="24"/>
      <c r="C6" s="22"/>
      <c r="D6" s="26"/>
      <c r="E6" s="36"/>
      <c r="F6" s="24"/>
      <c r="G6" s="22"/>
      <c r="H6" s="47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2:18" ht="21">
      <c r="B7" s="24"/>
      <c r="C7" s="34" t="s">
        <v>330</v>
      </c>
      <c r="D7" s="47"/>
      <c r="E7" s="80" t="s">
        <v>331</v>
      </c>
      <c r="F7" s="24"/>
      <c r="G7" s="73" t="s">
        <v>308</v>
      </c>
      <c r="H7" s="47"/>
      <c r="I7" s="103" t="s">
        <v>3</v>
      </c>
      <c r="J7" s="24"/>
      <c r="K7" s="67" t="s">
        <v>10</v>
      </c>
      <c r="L7" s="47"/>
      <c r="M7" s="63" t="s">
        <v>11</v>
      </c>
      <c r="N7" s="24"/>
      <c r="O7" s="24"/>
      <c r="P7" s="24"/>
      <c r="Q7" s="24"/>
      <c r="R7" s="24"/>
    </row>
    <row r="8" spans="2:18" ht="21">
      <c r="B8" s="24"/>
      <c r="C8" s="22"/>
      <c r="D8" s="47"/>
      <c r="E8" s="36"/>
      <c r="F8" s="24"/>
      <c r="G8" s="22"/>
      <c r="H8" s="47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2:18" ht="21.6" thickBot="1">
      <c r="B9" s="24"/>
      <c r="C9" s="34" t="s">
        <v>332</v>
      </c>
      <c r="D9" s="47"/>
      <c r="E9" s="80" t="s">
        <v>333</v>
      </c>
      <c r="F9" s="24"/>
      <c r="G9" s="34" t="s">
        <v>12</v>
      </c>
      <c r="H9" s="47"/>
      <c r="I9" s="113" t="s">
        <v>38</v>
      </c>
      <c r="J9" s="119" t="s">
        <v>38</v>
      </c>
      <c r="K9" s="119" t="s">
        <v>38</v>
      </c>
      <c r="L9" s="119" t="s">
        <v>38</v>
      </c>
      <c r="M9" s="120" t="s">
        <v>38</v>
      </c>
      <c r="N9" s="24"/>
      <c r="O9" s="24"/>
      <c r="P9" s="24"/>
      <c r="Q9" s="24"/>
      <c r="R9" s="24"/>
    </row>
    <row r="10" spans="2:18" ht="9" customHeight="1">
      <c r="B10" s="24"/>
      <c r="C10" s="34"/>
      <c r="D10" s="26"/>
      <c r="E10" s="38"/>
      <c r="F10" s="24"/>
      <c r="G10" s="34"/>
      <c r="H10" s="26"/>
      <c r="I10" s="39"/>
      <c r="J10" s="39"/>
      <c r="K10" s="39"/>
      <c r="L10" s="39"/>
      <c r="M10" s="39"/>
      <c r="N10" s="24"/>
      <c r="O10" s="24"/>
      <c r="P10" s="24"/>
      <c r="Q10" s="24"/>
      <c r="R10" s="24"/>
    </row>
    <row r="11" spans="2:18" ht="9" customHeight="1"/>
    <row r="12" spans="2:18" s="19" customFormat="1" ht="21">
      <c r="B12" s="22"/>
      <c r="C12" s="127" t="s">
        <v>327</v>
      </c>
      <c r="D12" s="127"/>
      <c r="E12" s="127"/>
      <c r="F12" s="35"/>
      <c r="G12" s="127" t="s">
        <v>15</v>
      </c>
      <c r="H12" s="127"/>
      <c r="I12" s="127"/>
      <c r="J12" s="35"/>
      <c r="K12" s="129" t="s">
        <v>334</v>
      </c>
      <c r="L12" s="128"/>
      <c r="M12" s="128"/>
      <c r="N12" s="35"/>
      <c r="O12" s="128" t="s">
        <v>335</v>
      </c>
      <c r="P12" s="128"/>
      <c r="Q12" s="128"/>
      <c r="R12" s="22"/>
    </row>
    <row r="13" spans="2:18" s="21" customFormat="1" ht="75" customHeight="1">
      <c r="B13" s="27"/>
      <c r="C13" s="124" t="s">
        <v>252</v>
      </c>
      <c r="D13" s="125"/>
      <c r="E13" s="126"/>
      <c r="F13" s="27"/>
      <c r="G13" s="124"/>
      <c r="H13" s="125"/>
      <c r="I13" s="126"/>
      <c r="J13" s="27"/>
      <c r="K13" s="130" t="s">
        <v>336</v>
      </c>
      <c r="L13" s="131"/>
      <c r="M13" s="132"/>
      <c r="N13" s="27"/>
      <c r="O13" s="121"/>
      <c r="P13" s="122"/>
      <c r="Q13" s="123"/>
      <c r="R13" s="27"/>
    </row>
    <row r="14" spans="2:18" ht="6.75" customHeight="1">
      <c r="B14" s="24"/>
      <c r="C14" s="24"/>
      <c r="D14" s="24"/>
      <c r="E14" s="24"/>
      <c r="F14" s="24"/>
      <c r="G14" s="28"/>
      <c r="H14" s="28"/>
      <c r="I14" s="28"/>
      <c r="J14" s="24"/>
      <c r="K14" s="28"/>
      <c r="L14" s="28"/>
      <c r="M14" s="28"/>
      <c r="N14" s="24"/>
      <c r="O14" s="24"/>
      <c r="P14" s="24"/>
      <c r="Q14" s="24"/>
      <c r="R14" s="24"/>
    </row>
    <row r="15" spans="2:18" ht="21">
      <c r="B15" s="24"/>
      <c r="C15" s="24"/>
      <c r="D15" s="23"/>
      <c r="E15" s="23"/>
      <c r="F15" s="23"/>
      <c r="G15" s="127" t="s">
        <v>324</v>
      </c>
      <c r="H15" s="127"/>
      <c r="I15" s="127"/>
      <c r="J15" s="127"/>
      <c r="K15" s="127"/>
      <c r="L15" s="127"/>
      <c r="M15" s="127"/>
      <c r="N15" s="29"/>
      <c r="O15" s="29"/>
      <c r="P15" s="29"/>
      <c r="Q15" s="29"/>
      <c r="R15" s="24"/>
    </row>
    <row r="16" spans="2:18" s="20" customFormat="1" ht="21">
      <c r="B16" s="23"/>
      <c r="C16" s="23"/>
      <c r="D16" s="23"/>
      <c r="E16" s="23"/>
      <c r="F16" s="23"/>
      <c r="G16" s="127" t="s">
        <v>21</v>
      </c>
      <c r="H16" s="127"/>
      <c r="I16" s="127"/>
      <c r="J16" s="23"/>
      <c r="K16" s="127" t="s">
        <v>22</v>
      </c>
      <c r="L16" s="127"/>
      <c r="M16" s="127"/>
      <c r="N16" s="30"/>
      <c r="O16" s="26"/>
      <c r="P16" s="23"/>
      <c r="Q16" s="31"/>
      <c r="R16" s="23"/>
    </row>
    <row r="17" spans="2:18" ht="111.75" customHeight="1" thickBot="1">
      <c r="B17" s="24"/>
      <c r="C17" s="24"/>
      <c r="D17" s="32"/>
      <c r="E17" s="32"/>
      <c r="F17" s="24"/>
      <c r="G17" s="134" t="str">
        <f>Format!B50</f>
        <v>Dear rekan
Case Name : Kendala paket Kaget tidak tersedia di aplikasi digipos tapi di aplikasi by.U ada
Action : No action
Next Action / Request Action : Mohon bantuannya untuk melamprikan msisdn tujuan untuk mempermudah dalam pengecekan
Terima kasih</v>
      </c>
      <c r="H17" s="135"/>
      <c r="I17" s="136"/>
      <c r="J17" s="24"/>
      <c r="K17" s="134" t="str">
        <f>Format!D50</f>
        <v>~INC000009554213~IT-HO-Ops-DIGIPOS~20231106153922_20231106154055~Case Name : Kendala paket Kaget tidak tersedia di aplikasi digipos tapi di aplikasi by.U ada~Action : No action~Next Action / Request Action : Mohon bantuannya untuk melamprikan msisdn tujuan untuk mempermudah dalam pengecekan~KEDB:[]DIGIPOS[]Menu_Aplikasi_Tidak_Muncul[]Menu[]Complaint</v>
      </c>
      <c r="L17" s="135"/>
      <c r="M17" s="136"/>
      <c r="N17" s="24"/>
      <c r="O17" s="24"/>
      <c r="P17" s="24"/>
      <c r="Q17" s="33"/>
      <c r="R17" s="24"/>
    </row>
    <row r="18" spans="2:18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2:18">
      <c r="Q19" s="133" t="s">
        <v>24</v>
      </c>
      <c r="R19" s="133"/>
    </row>
  </sheetData>
  <sheetProtection formatCells="0" selectLockedCells="1"/>
  <mergeCells count="16">
    <mergeCell ref="Q19:R19"/>
    <mergeCell ref="G17:I17"/>
    <mergeCell ref="G16:I16"/>
    <mergeCell ref="K16:M16"/>
    <mergeCell ref="K17:M17"/>
    <mergeCell ref="G15:M15"/>
    <mergeCell ref="O12:Q12"/>
    <mergeCell ref="C12:E12"/>
    <mergeCell ref="G12:I12"/>
    <mergeCell ref="K12:M12"/>
    <mergeCell ref="K13:M13"/>
    <mergeCell ref="B2:R2"/>
    <mergeCell ref="I9:M9"/>
    <mergeCell ref="O13:Q13"/>
    <mergeCell ref="C13:E13"/>
    <mergeCell ref="G13:I13"/>
  </mergeCells>
  <dataValidations count="3">
    <dataValidation type="list" allowBlank="1" showInputMessage="1" showErrorMessage="1" sqref="I7" xr:uid="{84C5A07F-E6A5-4BD6-82FE-B2C571803C9B}">
      <formula1>out_L1Group</formula1>
    </dataValidation>
    <dataValidation type="list" allowBlank="1" showInputMessage="1" showErrorMessage="1" sqref="M7" xr:uid="{D2E6BF1B-876E-487D-AB53-96790F76952A}">
      <formula1>ListL1Group</formula1>
    </dataValidation>
    <dataValidation type="list" allowBlank="1" showInputMessage="1" sqref="I9:M9" xr:uid="{E238E859-58FD-419E-BF02-2C10FC8B9AA4}">
      <formula1>out_result_KEDB</formula1>
    </dataValidation>
  </dataValidation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C7444F-EDEA-4E93-ACE7-694348314D28}">
          <x14:formula1>
            <xm:f>Format!$D$4</xm:f>
          </x14:formula1>
          <xm:sqref>E9 E7</xm:sqref>
        </x14:dataValidation>
        <x14:dataValidation type="list" allowBlank="1" showInputMessage="1" showErrorMessage="1" xr:uid="{980F682A-3732-4C49-937F-7A76D8E530C6}">
          <x14:formula1>
            <xm:f>Format!$A$10:$A$12</xm:f>
          </x14:formula1>
          <xm:sqref>I5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maulana_mahmud_x</cp:lastModifiedBy>
  <cp:revision/>
  <dcterms:created xsi:type="dcterms:W3CDTF">2023-08-31T01:33:00Z</dcterms:created>
  <dcterms:modified xsi:type="dcterms:W3CDTF">2023-11-06T09:55:39Z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2023-08-31T01:33:34Z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66db7f29-022f-4cdc-9a27-fa101cdaaa9e</vt:lpwstr>
  </property>
  <property fmtid="{D5CDD505-2E9C-101B-9397-08002B2CF9AE}" pid="8" name="MSIP_Label_d5caaddc-90a0-4995-b524-c269e4395a58_ContentBits">
    <vt:lpwstr>2</vt:lpwstr>
  </property>
  <property fmtid="{D5CDD505-2E9C-101B-9397-08002B2CF9AE}" pid="9" name="ICV">
    <vt:lpwstr>4D7B4DF39F854DF9837974F5B57614DC_12</vt:lpwstr>
  </property>
  <property fmtid="{D5CDD505-2E9C-101B-9397-08002B2CF9AE}" pid="10" name="KSOProductBuildVer">
    <vt:lpwstr>1033-12.2.0.13193</vt:lpwstr>
  </property>
</Properties>
</file>