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4640" windowHeight="22600" tabRatio="500"/>
  </bookViews>
  <sheets>
    <sheet name="hmm" sheetId="1" r:id="rId1"/>
    <sheet name="dist" sheetId="2" r:id="rId2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4" i="1"/>
  <c r="O3"/>
  <c r="K3"/>
  <c r="K4"/>
  <c r="L3"/>
  <c r="L4"/>
  <c r="M3"/>
  <c r="M4"/>
  <c r="N3"/>
  <c r="N4"/>
  <c r="J4"/>
  <c r="J3"/>
  <c r="I3"/>
  <c r="I4"/>
  <c r="J19"/>
  <c r="J22"/>
  <c r="K7"/>
  <c r="K8"/>
  <c r="L7"/>
  <c r="L8"/>
  <c r="M7"/>
  <c r="M8"/>
  <c r="N7"/>
  <c r="N8"/>
  <c r="J14"/>
  <c r="N17"/>
  <c r="N18"/>
  <c r="M18"/>
  <c r="M17"/>
  <c r="O18"/>
  <c r="K18"/>
  <c r="J18"/>
  <c r="I18"/>
  <c r="O17"/>
  <c r="K17"/>
  <c r="J17"/>
  <c r="I17"/>
  <c r="K12"/>
  <c r="K13"/>
  <c r="L12"/>
  <c r="L13"/>
  <c r="M12"/>
  <c r="M13"/>
  <c r="N12"/>
  <c r="N13"/>
  <c r="J13"/>
  <c r="J12"/>
  <c r="O13"/>
  <c r="I13"/>
  <c r="O12"/>
  <c r="I12"/>
  <c r="J8"/>
  <c r="J7"/>
  <c r="O7"/>
  <c r="O8"/>
  <c r="I7"/>
  <c r="I8"/>
</calcChain>
</file>

<file path=xl/sharedStrings.xml><?xml version="1.0" encoding="utf-8"?>
<sst xmlns="http://schemas.openxmlformats.org/spreadsheetml/2006/main" count="41" uniqueCount="23">
  <si>
    <t>p(1)</t>
    <phoneticPr fontId="3" type="noConversion"/>
  </si>
  <si>
    <t>p(2)</t>
    <phoneticPr fontId="3" type="noConversion"/>
  </si>
  <si>
    <t>p(3)</t>
    <phoneticPr fontId="3" type="noConversion"/>
  </si>
  <si>
    <t>D1</t>
    <phoneticPr fontId="3" type="noConversion"/>
  </si>
  <si>
    <t>D2</t>
    <phoneticPr fontId="3" type="noConversion"/>
  </si>
  <si>
    <t>End</t>
    <phoneticPr fontId="3" type="noConversion"/>
  </si>
  <si>
    <t>∑</t>
    <phoneticPr fontId="3" type="noConversion"/>
  </si>
  <si>
    <t>Q</t>
    <phoneticPr fontId="3" type="noConversion"/>
  </si>
  <si>
    <t>D1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</si>
  <si>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</si>
  <si>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</si>
  <si>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</si>
  <si>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</si>
  <si>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</si>
  <si>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</si>
  <si>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A</t>
    <phoneticPr fontId="3" type="noConversion"/>
  </si>
  <si>
    <t>F</t>
    <phoneticPr fontId="3" type="noConversion"/>
  </si>
  <si>
    <t>Vitterbi</t>
    <phoneticPr fontId="3" type="noConversion"/>
  </si>
  <si>
    <t>Sum of all Paths:</t>
    <phoneticPr fontId="3" type="noConversion"/>
  </si>
  <si>
    <t>End (p=.25)</t>
    <phoneticPr fontId="3" type="noConversion"/>
  </si>
  <si>
    <t>Forward (D1, x=4)</t>
    <phoneticPr fontId="3" type="noConversion"/>
  </si>
  <si>
    <t>Backwards (5-&gt;End):</t>
    <phoneticPr fontId="3" type="noConversion"/>
  </si>
  <si>
    <t>Vitterbi log</t>
    <phoneticPr fontId="3" type="noConversion"/>
  </si>
</sst>
</file>

<file path=xl/styles.xml><?xml version="1.0" encoding="utf-8"?>
<styleSheet xmlns="http://schemas.openxmlformats.org/spreadsheetml/2006/main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"/>
    <numFmt numFmtId="166" formatCode="0.00000000"/>
    <numFmt numFmtId="169" formatCode="0.000000"/>
    <numFmt numFmtId="170" formatCode="0.000000"/>
    <numFmt numFmtId="172" formatCode="0.000000000000000"/>
    <numFmt numFmtId="173" formatCode="0.0000000000000000"/>
  </numFmts>
  <fonts count="4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9" fontId="1" fillId="0" borderId="0" xfId="0" applyNumberFormat="1" applyFont="1"/>
    <xf numFmtId="169" fontId="0" fillId="0" borderId="0" xfId="0" applyNumberFormat="1"/>
    <xf numFmtId="169" fontId="2" fillId="0" borderId="0" xfId="0" applyNumberFormat="1" applyFont="1"/>
    <xf numFmtId="172" fontId="0" fillId="0" borderId="0" xfId="0" applyNumberFormat="1"/>
    <xf numFmtId="169" fontId="0" fillId="0" borderId="1" xfId="0" applyNumberFormat="1" applyBorder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2:P22"/>
  <sheetViews>
    <sheetView tabSelected="1" topLeftCell="G1" workbookViewId="0">
      <selection activeCell="K9" sqref="K9"/>
    </sheetView>
  </sheetViews>
  <sheetFormatPr baseColWidth="10" defaultColWidth="5.5703125" defaultRowHeight="23" customHeight="1"/>
  <cols>
    <col min="9" max="11" width="11.5703125" customWidth="1"/>
    <col min="12" max="12" width="12.28515625" customWidth="1"/>
    <col min="13" max="13" width="11.5703125" customWidth="1"/>
    <col min="14" max="14" width="12.140625" customWidth="1"/>
    <col min="15" max="15" width="11.5703125" customWidth="1"/>
    <col min="16" max="16" width="17.140625" bestFit="1" customWidth="1"/>
  </cols>
  <sheetData>
    <row r="2" spans="2:16" ht="23" customHeight="1">
      <c r="I2">
        <v>1</v>
      </c>
      <c r="J2">
        <v>1</v>
      </c>
      <c r="K2">
        <v>2</v>
      </c>
      <c r="L2">
        <v>1</v>
      </c>
      <c r="M2">
        <v>2</v>
      </c>
      <c r="N2">
        <v>2</v>
      </c>
      <c r="O2" t="s">
        <v>19</v>
      </c>
    </row>
    <row r="3" spans="2:16" ht="23" customHeight="1">
      <c r="H3" t="s">
        <v>8</v>
      </c>
      <c r="I3" s="2">
        <f>LOG(0.5*0.5,2)</f>
        <v>-2</v>
      </c>
      <c r="J3" s="2">
        <f>MAX(LOG(0.5,2)+I$3+LOG(VLOOKUP($H$3,$B$6:$E$8,J$6+1),2),LOG(0.25,2)+I$4+LOG(VLOOKUP($H$3,$B$6:$E$8,J$6+1),2))</f>
        <v>-4</v>
      </c>
      <c r="K3" s="2">
        <f t="shared" ref="K3:N3" si="0">MAX(LOG(0.5,2)+J$3+LOG(VLOOKUP($H$3,$B$6:$E$8,K$6+1),2),LOG(0.25,2)+J$4+LOG(VLOOKUP($H$3,$B$6:$E$8,K$6+1),2))</f>
        <v>-7</v>
      </c>
      <c r="L3" s="2">
        <f t="shared" si="0"/>
        <v>-9</v>
      </c>
      <c r="M3" s="2">
        <f t="shared" si="0"/>
        <v>-12</v>
      </c>
      <c r="N3" s="2">
        <f t="shared" si="0"/>
        <v>-15</v>
      </c>
      <c r="O3" s="4">
        <f>N3+LOG(0.25,2)</f>
        <v>-17</v>
      </c>
      <c r="P3" s="7"/>
    </row>
    <row r="4" spans="2:16" ht="23" customHeight="1">
      <c r="H4" t="s">
        <v>4</v>
      </c>
      <c r="I4" s="3">
        <f>LOG(0.5*0.25,2)</f>
        <v>-3</v>
      </c>
      <c r="J4" s="3">
        <f>MAX(LOG(0.25,2)+I$3+LOG(VLOOKUP($H$4,$B$6:$E$8,J$6+1),2),LOG(0.5,2)+I$4+LOG(VLOOKUP($H$4,$B$6:$E$8,J$6+1),2))</f>
        <v>-6</v>
      </c>
      <c r="K4" s="3">
        <f t="shared" ref="K4:N4" si="1">MAX(LOG(0.25,2)+J$3+LOG(VLOOKUP($H$4,$B$6:$E$8,K$6+1),2),LOG(0.5,2)+J$4+LOG(VLOOKUP($H$4,$B$6:$E$8,K$6+1),2))</f>
        <v>-7</v>
      </c>
      <c r="L4" s="3">
        <f t="shared" si="1"/>
        <v>-10</v>
      </c>
      <c r="M4" s="3">
        <f t="shared" si="1"/>
        <v>-12</v>
      </c>
      <c r="N4" s="3">
        <f t="shared" si="1"/>
        <v>-14</v>
      </c>
      <c r="O4" s="2">
        <f>N4+LOG(0.25,2)</f>
        <v>-16</v>
      </c>
      <c r="P4" s="7"/>
    </row>
    <row r="5" spans="2:16" ht="23" customHeight="1">
      <c r="H5" t="s">
        <v>22</v>
      </c>
    </row>
    <row r="6" spans="2:16" ht="23" customHeight="1">
      <c r="B6" t="s">
        <v>6</v>
      </c>
      <c r="C6" t="s">
        <v>0</v>
      </c>
      <c r="D6" t="s">
        <v>1</v>
      </c>
      <c r="E6" t="s">
        <v>2</v>
      </c>
      <c r="I6">
        <v>1</v>
      </c>
      <c r="J6">
        <v>1</v>
      </c>
      <c r="K6">
        <v>2</v>
      </c>
      <c r="L6">
        <v>1</v>
      </c>
      <c r="M6">
        <v>2</v>
      </c>
      <c r="N6">
        <v>2</v>
      </c>
      <c r="O6" t="s">
        <v>19</v>
      </c>
    </row>
    <row r="7" spans="2:16" ht="23" customHeight="1">
      <c r="B7" t="s">
        <v>3</v>
      </c>
      <c r="C7">
        <v>0.5</v>
      </c>
      <c r="D7">
        <v>0.25</v>
      </c>
      <c r="E7">
        <v>0.25</v>
      </c>
      <c r="H7" t="s">
        <v>8</v>
      </c>
      <c r="I7" s="2">
        <f>0.5*0.5</f>
        <v>0.25</v>
      </c>
      <c r="J7" s="2">
        <f>MAX(0.5*I$7*VLOOKUP($H$7,$B$6:$E$8,J$6+1),0.25*I$8*VLOOKUP($H$7,$B$6:$E$8,J$6+1))</f>
        <v>6.25E-2</v>
      </c>
      <c r="K7" s="2">
        <f t="shared" ref="K7:N7" si="2">MAX(0.5*J$7*VLOOKUP($H$7,$B$6:$E$8,K$6+1),0.25*J$8*VLOOKUP($H$7,$B$6:$E$8,K$6+1))</f>
        <v>7.8125E-3</v>
      </c>
      <c r="L7" s="2">
        <f t="shared" si="2"/>
        <v>1.953125E-3</v>
      </c>
      <c r="M7" s="2">
        <f t="shared" si="2"/>
        <v>2.44140625E-4</v>
      </c>
      <c r="N7" s="4">
        <f t="shared" si="2"/>
        <v>3.0517578125E-5</v>
      </c>
      <c r="O7" s="4">
        <f>N7*0.25</f>
        <v>7.62939453125E-6</v>
      </c>
    </row>
    <row r="8" spans="2:16" ht="23" customHeight="1">
      <c r="B8" t="s">
        <v>4</v>
      </c>
      <c r="C8">
        <v>0.25</v>
      </c>
      <c r="D8">
        <v>0.5</v>
      </c>
      <c r="E8">
        <v>0.25</v>
      </c>
      <c r="H8" t="s">
        <v>4</v>
      </c>
      <c r="I8" s="3">
        <f>0.5*0.25</f>
        <v>0.125</v>
      </c>
      <c r="J8" s="3">
        <f>MAX(0.25*I$7*VLOOKUP($H$8,$B$6:$E$8,J$6+1),0.5*I$8*VLOOKUP($H$8,$B$6:$E$8,J$6+1))</f>
        <v>1.5625E-2</v>
      </c>
      <c r="K8" s="2">
        <f t="shared" ref="K8:N8" si="3">MAX(0.25*J$7*VLOOKUP($H$8,$B$6:$E$8,K$6+1),0.5*J$8*VLOOKUP($H$8,$B$6:$E$8,K$6+1))</f>
        <v>7.8125E-3</v>
      </c>
      <c r="L8" s="3">
        <f t="shared" si="3"/>
        <v>9.765625E-4</v>
      </c>
      <c r="M8" s="2">
        <f t="shared" si="3"/>
        <v>2.44140625E-4</v>
      </c>
      <c r="N8" s="2">
        <f t="shared" si="3"/>
        <v>6.103515625E-5</v>
      </c>
      <c r="O8" s="2">
        <f>N8*0.25</f>
        <v>1.52587890625E-5</v>
      </c>
    </row>
    <row r="9" spans="2:16" ht="23" customHeight="1">
      <c r="H9" t="s">
        <v>17</v>
      </c>
    </row>
    <row r="10" spans="2:16" ht="23" customHeight="1">
      <c r="B10" t="s">
        <v>7</v>
      </c>
      <c r="C10" t="s">
        <v>3</v>
      </c>
      <c r="D10" t="s">
        <v>4</v>
      </c>
      <c r="E10" t="s">
        <v>5</v>
      </c>
    </row>
    <row r="11" spans="2:16" ht="23" customHeight="1">
      <c r="B11" t="s">
        <v>3</v>
      </c>
      <c r="C11">
        <v>0.5</v>
      </c>
      <c r="D11">
        <v>0.25</v>
      </c>
      <c r="E11">
        <v>0.25</v>
      </c>
      <c r="I11">
        <v>1</v>
      </c>
      <c r="J11">
        <v>1</v>
      </c>
      <c r="K11">
        <v>2</v>
      </c>
      <c r="L11">
        <v>1</v>
      </c>
      <c r="M11">
        <v>2</v>
      </c>
      <c r="N11">
        <v>2</v>
      </c>
      <c r="O11" t="s">
        <v>5</v>
      </c>
    </row>
    <row r="12" spans="2:16" ht="23" customHeight="1">
      <c r="B12" t="s">
        <v>4</v>
      </c>
      <c r="C12">
        <v>0.25</v>
      </c>
      <c r="D12">
        <v>0.5</v>
      </c>
      <c r="E12">
        <v>0.25</v>
      </c>
      <c r="H12" t="s">
        <v>8</v>
      </c>
      <c r="I12" s="4">
        <f>0.5*0.5</f>
        <v>0.25</v>
      </c>
      <c r="J12" s="4">
        <f>SUM(0.5*I$12*VLOOKUP($H$7,$B$6:$E$8,J$6+1),0.25*I$13*VLOOKUP($H$7,$B$6:$E$8,J$6+1))</f>
        <v>7.8125E-2</v>
      </c>
      <c r="K12" s="4">
        <f t="shared" ref="K12:N12" si="4">SUM(0.5*J$12*VLOOKUP($H$7,$B$6:$E$8,K$6+1),0.25*J$13*VLOOKUP($H$7,$B$6:$E$8,K$6+1))</f>
        <v>1.171875E-2</v>
      </c>
      <c r="L12" s="4">
        <f t="shared" si="4"/>
        <v>5.126953125E-3</v>
      </c>
      <c r="M12" s="4">
        <f t="shared" si="4"/>
        <v>8.23974609375E-4</v>
      </c>
      <c r="N12" s="4">
        <f t="shared" si="4"/>
        <v>1.888275146484375E-4</v>
      </c>
      <c r="O12" s="4">
        <f>N12*0.25</f>
        <v>4.7206878662109375E-5</v>
      </c>
    </row>
    <row r="13" spans="2:16" ht="23" customHeight="1">
      <c r="H13" t="s">
        <v>4</v>
      </c>
      <c r="I13" s="4">
        <f>0.5*0.25</f>
        <v>0.125</v>
      </c>
      <c r="J13" s="4">
        <f>SUM(0.25*I$12*VLOOKUP($H$8,$B$6:$E$8,J$6+1),0.5*I$13*VLOOKUP($H$8,$B$6:$E$8,J$6+1))</f>
        <v>3.125E-2</v>
      </c>
      <c r="K13" s="4">
        <f t="shared" ref="K13:N13" si="5">SUM(0.25*J$12*VLOOKUP($H$8,$B$6:$E$8,K$6+1),0.5*J$13*VLOOKUP($H$8,$B$6:$E$8,K$6+1))</f>
        <v>1.7578125E-2</v>
      </c>
      <c r="L13" s="4">
        <f t="shared" si="5"/>
        <v>2.9296875E-3</v>
      </c>
      <c r="M13" s="4">
        <f t="shared" si="5"/>
        <v>1.373291015625E-3</v>
      </c>
      <c r="N13" s="4">
        <f t="shared" si="5"/>
        <v>4.46319580078125E-4</v>
      </c>
      <c r="O13" s="4">
        <f>N13*0.25</f>
        <v>1.1157989501953125E-4</v>
      </c>
    </row>
    <row r="14" spans="2:16" ht="23" customHeight="1">
      <c r="H14" t="s">
        <v>20</v>
      </c>
      <c r="J14" s="6">
        <f>L12</f>
        <v>5.126953125E-3</v>
      </c>
    </row>
    <row r="16" spans="2:16" ht="23" customHeight="1">
      <c r="I16">
        <v>1</v>
      </c>
      <c r="J16">
        <v>1</v>
      </c>
      <c r="K16">
        <v>2</v>
      </c>
      <c r="L16">
        <v>1</v>
      </c>
      <c r="M16">
        <v>2</v>
      </c>
      <c r="N16">
        <v>2</v>
      </c>
      <c r="O16" t="s">
        <v>5</v>
      </c>
    </row>
    <row r="17" spans="8:15" ht="23" customHeight="1">
      <c r="H17" t="s">
        <v>8</v>
      </c>
      <c r="I17" s="2">
        <f>0.5*0.5</f>
        <v>0.25</v>
      </c>
      <c r="J17" s="2">
        <f>SUM(0.5*I$12*VLOOKUP($H$7,$B$6:$E$8,J$6+1),0.25*I$13*VLOOKUP($H$7,$B$6:$E$8,J$6+1))</f>
        <v>7.8125E-2</v>
      </c>
      <c r="K17" s="2">
        <f t="shared" ref="K17:N17" si="6">SUM(0.5*J$12*VLOOKUP($H$7,$B$6:$E$8,K$6+1),0.25*J$13*VLOOKUP($H$7,$B$6:$E$8,K$6+1))</f>
        <v>1.171875E-2</v>
      </c>
      <c r="L17" s="2">
        <v>1</v>
      </c>
      <c r="M17" s="2">
        <f>SUM(0.5*L$17*VLOOKUP($H$7,$B$6:$E$8,M$6+1),0.25*L$18*VLOOKUP($H$7,$B$6:$E$8,M$6+1))</f>
        <v>0.125</v>
      </c>
      <c r="N17" s="2">
        <f>SUM(0.5*M$17*VLOOKUP($H$7,$B$6:$E$8,N$6+1),0.25*M$18*VLOOKUP($H$7,$B$6:$E$8,N$6+1))</f>
        <v>2.34375E-2</v>
      </c>
      <c r="O17" s="4">
        <f>N17*0.25</f>
        <v>5.859375E-3</v>
      </c>
    </row>
    <row r="18" spans="8:15" ht="23" customHeight="1">
      <c r="H18" t="s">
        <v>4</v>
      </c>
      <c r="I18" s="3">
        <f>0.5*0.25</f>
        <v>0.125</v>
      </c>
      <c r="J18" s="3">
        <f>SUM(0.25*I$12*VLOOKUP($H$8,$B$6:$E$8,J$6+1),0.5*I$13*VLOOKUP($H$8,$B$6:$E$8,J$6+1))</f>
        <v>3.125E-2</v>
      </c>
      <c r="K18" s="3">
        <f t="shared" ref="K18:N18" si="7">SUM(0.25*J$12*VLOOKUP($H$8,$B$6:$E$8,K$6+1),0.5*J$13*VLOOKUP($H$8,$B$6:$E$8,K$6+1))</f>
        <v>1.7578125E-2</v>
      </c>
      <c r="L18" s="3">
        <v>0</v>
      </c>
      <c r="M18" s="3">
        <f>SUM(0.25*L$17*VLOOKUP($H$8,$B$6:$E$8,M$6+1),0.5*L$18*VLOOKUP($H$8,$B$6:$E$8,M$6+1))</f>
        <v>0.125</v>
      </c>
      <c r="N18" s="3">
        <f>SUM(0.25*M$17*VLOOKUP($H$8,$B$6:$E$8,N$6+1),0.5*M$18*VLOOKUP($H$8,$B$6:$E$8,N$6+1))</f>
        <v>4.6875E-2</v>
      </c>
      <c r="O18" s="2">
        <f>N18*0.25</f>
        <v>1.171875E-2</v>
      </c>
    </row>
    <row r="19" spans="8:15" ht="23" customHeight="1">
      <c r="H19" t="s">
        <v>21</v>
      </c>
      <c r="J19" s="6">
        <f>SUM(O17:O18)</f>
        <v>1.7578125E-2</v>
      </c>
    </row>
    <row r="20" spans="8:15" ht="23" customHeight="1">
      <c r="L20" s="5"/>
    </row>
    <row r="22" spans="8:15" ht="23" customHeight="1">
      <c r="H22" t="s">
        <v>18</v>
      </c>
      <c r="J22" s="6">
        <f>SUM(O12:O13)</f>
        <v>1.5878677368164062E-4</v>
      </c>
    </row>
  </sheetData>
  <sheetCalcPr fullCalcOnLoad="1"/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2:H8"/>
  <sheetViews>
    <sheetView workbookViewId="0">
      <selection activeCell="E48" sqref="E48"/>
    </sheetView>
  </sheetViews>
  <sheetFormatPr baseColWidth="10" defaultColWidth="4.5703125" defaultRowHeight="21" customHeight="1"/>
  <cols>
    <col min="1" max="16384" width="4.5703125" style="1"/>
  </cols>
  <sheetData>
    <row r="2" spans="2:8" ht="21" customHeight="1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2:8" ht="21" customHeight="1">
      <c r="B3" s="1" t="s">
        <v>15</v>
      </c>
      <c r="C3" s="1">
        <v>0</v>
      </c>
      <c r="D3" s="1">
        <v>18</v>
      </c>
      <c r="E3" s="1">
        <v>15</v>
      </c>
      <c r="F3" s="1">
        <v>21</v>
      </c>
      <c r="G3" s="1">
        <v>6</v>
      </c>
      <c r="H3" s="1">
        <v>16</v>
      </c>
    </row>
    <row r="4" spans="2:8" ht="21" customHeight="1">
      <c r="B4" s="1" t="s">
        <v>10</v>
      </c>
      <c r="C4" s="1">
        <v>18</v>
      </c>
      <c r="D4" s="1">
        <v>0</v>
      </c>
      <c r="E4" s="1">
        <v>23</v>
      </c>
      <c r="F4" s="1">
        <v>19</v>
      </c>
      <c r="G4" s="1">
        <v>20</v>
      </c>
      <c r="H4" s="1">
        <v>24</v>
      </c>
    </row>
    <row r="5" spans="2:8" ht="21" customHeight="1">
      <c r="B5" s="1" t="s">
        <v>11</v>
      </c>
      <c r="C5" s="1">
        <v>15</v>
      </c>
      <c r="D5" s="1">
        <v>23</v>
      </c>
      <c r="E5" s="1">
        <v>0</v>
      </c>
      <c r="F5" s="1">
        <v>26</v>
      </c>
      <c r="G5" s="1">
        <v>17</v>
      </c>
      <c r="H5" s="1">
        <v>19</v>
      </c>
    </row>
    <row r="6" spans="2:8" ht="21" customHeight="1">
      <c r="B6" s="1" t="s">
        <v>12</v>
      </c>
      <c r="C6" s="1">
        <v>21</v>
      </c>
      <c r="D6" s="1">
        <v>19</v>
      </c>
      <c r="E6" s="1">
        <v>26</v>
      </c>
      <c r="F6" s="1">
        <v>0</v>
      </c>
      <c r="G6" s="1">
        <v>23</v>
      </c>
      <c r="H6" s="1">
        <v>27</v>
      </c>
    </row>
    <row r="7" spans="2:8" ht="21" customHeight="1">
      <c r="B7" s="1" t="s">
        <v>13</v>
      </c>
      <c r="C7" s="1">
        <v>6</v>
      </c>
      <c r="D7" s="1">
        <v>20</v>
      </c>
      <c r="E7" s="1">
        <v>17</v>
      </c>
      <c r="F7" s="1">
        <v>23</v>
      </c>
      <c r="G7" s="1">
        <v>0</v>
      </c>
      <c r="H7" s="1">
        <v>18</v>
      </c>
    </row>
    <row r="8" spans="2:8" ht="21" customHeight="1">
      <c r="B8" s="1" t="s">
        <v>16</v>
      </c>
      <c r="C8" s="1">
        <v>16</v>
      </c>
      <c r="D8" s="1">
        <v>24</v>
      </c>
      <c r="E8" s="1">
        <v>19</v>
      </c>
      <c r="F8" s="1">
        <v>27</v>
      </c>
      <c r="G8" s="1">
        <v>18</v>
      </c>
      <c r="H8" s="1">
        <v>0</v>
      </c>
    </row>
  </sheetData>
  <sheetCalcPr fullCalcOnLoad="1"/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hmm</vt:lpstr>
      <vt:lpstr>dist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Hauser</dc:creator>
  <cp:lastModifiedBy>Elliott Hauser</cp:lastModifiedBy>
  <dcterms:created xsi:type="dcterms:W3CDTF">2012-12-06T00:08:23Z</dcterms:created>
  <dcterms:modified xsi:type="dcterms:W3CDTF">2012-12-07T01:34:28Z</dcterms:modified>
</cp:coreProperties>
</file>