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58017\OneDrive - NAV\Documents\R-prosjekter\maxKG\data\"/>
    </mc:Choice>
  </mc:AlternateContent>
  <xr:revisionPtr revIDLastSave="0" documentId="13_ncr:1_{F044DE67-5539-4BED-AFC9-7312791D8073}" xr6:coauthVersionLast="47" xr6:coauthVersionMax="47" xr10:uidLastSave="{00000000-0000-0000-0000-000000000000}"/>
  <bookViews>
    <workbookView xWindow="-120" yWindow="-120" windowWidth="29040" windowHeight="15840" activeTab="2" xr2:uid="{C26F02CE-7FB1-4F8E-B6A0-73CDC82D0307}"/>
  </bookViews>
  <sheets>
    <sheet name="inntekt" sheetId="2" r:id="rId1"/>
    <sheet name="bt" sheetId="1" r:id="rId2"/>
    <sheet name="andreutkas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5" i="3" l="1"/>
  <c r="AI6" i="3"/>
  <c r="AI7" i="3"/>
  <c r="AI8" i="3"/>
  <c r="AJ7" i="3"/>
  <c r="AJ8" i="3"/>
  <c r="AK7" i="3"/>
  <c r="AK8" i="3"/>
  <c r="AH12" i="3"/>
  <c r="AI12" i="3"/>
  <c r="AJ12" i="3"/>
  <c r="AK12" i="3"/>
  <c r="AL12" i="3"/>
  <c r="AH13" i="3"/>
  <c r="AI13" i="3"/>
  <c r="AJ13" i="3"/>
  <c r="AK13" i="3"/>
  <c r="AL13" i="3"/>
  <c r="AH14" i="3"/>
  <c r="AI14" i="3"/>
  <c r="AJ14" i="3"/>
  <c r="AK14" i="3"/>
  <c r="AL14" i="3"/>
  <c r="AH15" i="3"/>
  <c r="AI15" i="3"/>
  <c r="AJ15" i="3"/>
  <c r="AK15" i="3"/>
  <c r="AL15" i="3"/>
  <c r="AH16" i="3"/>
  <c r="AI16" i="3"/>
  <c r="AJ16" i="3"/>
  <c r="AK16" i="3"/>
  <c r="AL16" i="3"/>
  <c r="AH17" i="3"/>
  <c r="AI17" i="3"/>
  <c r="AJ17" i="3"/>
  <c r="AK17" i="3"/>
  <c r="AL17" i="3"/>
  <c r="AG13" i="3"/>
  <c r="AG14" i="3"/>
  <c r="AG15" i="3"/>
  <c r="AG16" i="3"/>
  <c r="AG17" i="3"/>
  <c r="AG12" i="3"/>
  <c r="AF13" i="3"/>
  <c r="AF14" i="3" s="1"/>
  <c r="AF15" i="3" s="1"/>
  <c r="AF16" i="3" s="1"/>
  <c r="AF17" i="3" s="1"/>
  <c r="V33" i="3"/>
  <c r="U33" i="3"/>
  <c r="T33" i="3"/>
  <c r="S33" i="3"/>
  <c r="R33" i="3"/>
  <c r="Q33" i="3"/>
  <c r="V32" i="3"/>
  <c r="AL7" i="3" s="1"/>
  <c r="U32" i="3"/>
  <c r="T32" i="3"/>
  <c r="S32" i="3"/>
  <c r="R32" i="3"/>
  <c r="Q32" i="3"/>
  <c r="V31" i="3"/>
  <c r="U31" i="3"/>
  <c r="AK6" i="3" s="1"/>
  <c r="T31" i="3"/>
  <c r="AJ6" i="3" s="1"/>
  <c r="S31" i="3"/>
  <c r="R31" i="3"/>
  <c r="Q31" i="3"/>
  <c r="AG6" i="3" s="1"/>
  <c r="V30" i="3"/>
  <c r="U30" i="3"/>
  <c r="T30" i="3"/>
  <c r="S30" i="3"/>
  <c r="R30" i="3"/>
  <c r="AH5" i="3" s="1"/>
  <c r="Q30" i="3"/>
  <c r="AG5" i="3" s="1"/>
  <c r="V29" i="3"/>
  <c r="AL4" i="3" s="1"/>
  <c r="U29" i="3"/>
  <c r="T29" i="3"/>
  <c r="S29" i="3"/>
  <c r="R29" i="3"/>
  <c r="Q29" i="3"/>
  <c r="V28" i="3"/>
  <c r="AL3" i="3" s="1"/>
  <c r="U28" i="3"/>
  <c r="AK3" i="3" s="1"/>
  <c r="T28" i="3"/>
  <c r="AJ3" i="3" s="1"/>
  <c r="S28" i="3"/>
  <c r="AI3" i="3" s="1"/>
  <c r="R28" i="3"/>
  <c r="AG7" i="3"/>
  <c r="Q28" i="3"/>
  <c r="AG3" i="3" s="1"/>
  <c r="AL8" i="3"/>
  <c r="AH8" i="3"/>
  <c r="AG8" i="3"/>
  <c r="AH7" i="3"/>
  <c r="AL6" i="3"/>
  <c r="AH6" i="3"/>
  <c r="AL5" i="3"/>
  <c r="AK5" i="3"/>
  <c r="AJ5" i="3"/>
  <c r="AK4" i="3"/>
  <c r="AJ4" i="3"/>
  <c r="AI4" i="3"/>
  <c r="AH4" i="3"/>
  <c r="AG4" i="3"/>
  <c r="AH3" i="3"/>
  <c r="AF4" i="3"/>
  <c r="AF5" i="3" s="1"/>
  <c r="AF6" i="3" s="1"/>
  <c r="AF7" i="3" s="1"/>
  <c r="AF8" i="3" s="1"/>
  <c r="V25" i="3"/>
  <c r="U25" i="3"/>
  <c r="T25" i="3"/>
  <c r="S25" i="3"/>
  <c r="R25" i="3"/>
  <c r="Q25" i="3"/>
  <c r="V24" i="3"/>
  <c r="U24" i="3"/>
  <c r="T24" i="3"/>
  <c r="S24" i="3"/>
  <c r="R24" i="3"/>
  <c r="Q24" i="3"/>
  <c r="V23" i="3"/>
  <c r="U23" i="3"/>
  <c r="T23" i="3"/>
  <c r="S23" i="3"/>
  <c r="R23" i="3"/>
  <c r="Q23" i="3"/>
  <c r="V22" i="3"/>
  <c r="U22" i="3"/>
  <c r="T22" i="3"/>
  <c r="S22" i="3"/>
  <c r="R22" i="3"/>
  <c r="Q22" i="3"/>
  <c r="V21" i="3"/>
  <c r="U21" i="3"/>
  <c r="T21" i="3"/>
  <c r="S21" i="3"/>
  <c r="R21" i="3"/>
  <c r="Q21" i="3"/>
  <c r="V20" i="3"/>
  <c r="U20" i="3"/>
  <c r="T20" i="3"/>
  <c r="S20" i="3"/>
  <c r="R20" i="3"/>
  <c r="Q20" i="3"/>
  <c r="P29" i="3"/>
  <c r="P22" i="3"/>
  <c r="P21" i="3"/>
  <c r="AD8" i="3"/>
  <c r="AC8" i="3"/>
  <c r="AB8" i="3"/>
  <c r="AA8" i="3"/>
  <c r="Z8" i="3"/>
  <c r="Y8" i="3"/>
  <c r="AD7" i="3"/>
  <c r="AC7" i="3"/>
  <c r="AB7" i="3"/>
  <c r="AA7" i="3"/>
  <c r="Z7" i="3"/>
  <c r="Y7" i="3"/>
  <c r="AD6" i="3"/>
  <c r="AC6" i="3"/>
  <c r="AB6" i="3"/>
  <c r="AA6" i="3"/>
  <c r="Z6" i="3"/>
  <c r="Y6" i="3"/>
  <c r="AD5" i="3"/>
  <c r="AC5" i="3"/>
  <c r="AB5" i="3"/>
  <c r="AA5" i="3"/>
  <c r="Z5" i="3"/>
  <c r="Y5" i="3"/>
  <c r="AD4" i="3"/>
  <c r="AC4" i="3"/>
  <c r="AB4" i="3"/>
  <c r="AA4" i="3"/>
  <c r="Z4" i="3"/>
  <c r="Y4" i="3"/>
  <c r="AD3" i="3"/>
  <c r="AC3" i="3"/>
  <c r="AB3" i="3"/>
  <c r="AA3" i="3"/>
  <c r="Z3" i="3"/>
  <c r="Y3" i="3"/>
  <c r="X4" i="3"/>
  <c r="X5" i="3" s="1"/>
  <c r="X6" i="3" s="1"/>
  <c r="X7" i="3" s="1"/>
  <c r="X8" i="3" s="1"/>
  <c r="V16" i="3"/>
  <c r="U16" i="3"/>
  <c r="T16" i="3"/>
  <c r="S16" i="3"/>
  <c r="R16" i="3"/>
  <c r="Q16" i="3"/>
  <c r="V15" i="3"/>
  <c r="U15" i="3"/>
  <c r="T15" i="3"/>
  <c r="S15" i="3"/>
  <c r="R15" i="3"/>
  <c r="Q15" i="3"/>
  <c r="V14" i="3"/>
  <c r="U14" i="3"/>
  <c r="T14" i="3"/>
  <c r="S14" i="3"/>
  <c r="R14" i="3"/>
  <c r="Q14" i="3"/>
  <c r="V13" i="3"/>
  <c r="U13" i="3"/>
  <c r="T13" i="3"/>
  <c r="S13" i="3"/>
  <c r="R13" i="3"/>
  <c r="Q13" i="3"/>
  <c r="V12" i="3"/>
  <c r="U12" i="3"/>
  <c r="T12" i="3"/>
  <c r="S12" i="3"/>
  <c r="R12" i="3"/>
  <c r="Q12" i="3"/>
  <c r="V11" i="3"/>
  <c r="U11" i="3"/>
  <c r="T11" i="3"/>
  <c r="S11" i="3"/>
  <c r="R11" i="3"/>
  <c r="Q11" i="3"/>
  <c r="V8" i="3"/>
  <c r="U8" i="3"/>
  <c r="T8" i="3"/>
  <c r="S8" i="3"/>
  <c r="R8" i="3"/>
  <c r="Q8" i="3"/>
  <c r="V7" i="3"/>
  <c r="U7" i="3"/>
  <c r="T7" i="3"/>
  <c r="S7" i="3"/>
  <c r="R7" i="3"/>
  <c r="Q7" i="3"/>
  <c r="V6" i="3"/>
  <c r="U6" i="3"/>
  <c r="T6" i="3"/>
  <c r="S6" i="3"/>
  <c r="R6" i="3"/>
  <c r="Q6" i="3"/>
  <c r="V5" i="3"/>
  <c r="U5" i="3"/>
  <c r="T5" i="3"/>
  <c r="S5" i="3"/>
  <c r="R5" i="3"/>
  <c r="Q5" i="3"/>
  <c r="V4" i="3"/>
  <c r="U4" i="3"/>
  <c r="T4" i="3"/>
  <c r="S4" i="3"/>
  <c r="R4" i="3"/>
  <c r="Q4" i="3"/>
  <c r="V3" i="3"/>
  <c r="U3" i="3"/>
  <c r="T3" i="3"/>
  <c r="S3" i="3"/>
  <c r="R3" i="3"/>
  <c r="Q3" i="3"/>
  <c r="P1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J2" i="3"/>
  <c r="J3" i="3" s="1"/>
  <c r="J4" i="3" s="1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I2" i="3"/>
  <c r="P4" i="3"/>
  <c r="P5" i="3" s="1"/>
  <c r="P6" i="3" s="1"/>
  <c r="P7" i="3" s="1"/>
  <c r="P8" i="3" s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N72" i="3" s="1"/>
  <c r="M73" i="3"/>
  <c r="M2" i="3"/>
  <c r="L73" i="3"/>
  <c r="N73" i="3" s="1"/>
  <c r="L72" i="3"/>
  <c r="L71" i="3"/>
  <c r="N71" i="3" s="1"/>
  <c r="L70" i="3"/>
  <c r="N70" i="3" s="1"/>
  <c r="L69" i="3"/>
  <c r="N69" i="3" s="1"/>
  <c r="L68" i="3"/>
  <c r="N68" i="3" s="1"/>
  <c r="L67" i="3"/>
  <c r="N67" i="3" s="1"/>
  <c r="L66" i="3"/>
  <c r="N66" i="3" s="1"/>
  <c r="L65" i="3"/>
  <c r="N65" i="3" s="1"/>
  <c r="L64" i="3"/>
  <c r="L63" i="3"/>
  <c r="N63" i="3" s="1"/>
  <c r="L62" i="3"/>
  <c r="N62" i="3" s="1"/>
  <c r="L61" i="3"/>
  <c r="N61" i="3" s="1"/>
  <c r="L60" i="3"/>
  <c r="N60" i="3" s="1"/>
  <c r="L59" i="3"/>
  <c r="N59" i="3" s="1"/>
  <c r="L58" i="3"/>
  <c r="N58" i="3" s="1"/>
  <c r="L57" i="3"/>
  <c r="N57" i="3" s="1"/>
  <c r="L56" i="3"/>
  <c r="L55" i="3"/>
  <c r="N55" i="3" s="1"/>
  <c r="L54" i="3"/>
  <c r="N54" i="3" s="1"/>
  <c r="L53" i="3"/>
  <c r="N53" i="3" s="1"/>
  <c r="L52" i="3"/>
  <c r="N52" i="3" s="1"/>
  <c r="L51" i="3"/>
  <c r="N51" i="3" s="1"/>
  <c r="L50" i="3"/>
  <c r="N50" i="3" s="1"/>
  <c r="L49" i="3"/>
  <c r="N49" i="3" s="1"/>
  <c r="L48" i="3"/>
  <c r="L47" i="3"/>
  <c r="N47" i="3" s="1"/>
  <c r="L46" i="3"/>
  <c r="N46" i="3" s="1"/>
  <c r="L45" i="3"/>
  <c r="N45" i="3" s="1"/>
  <c r="L44" i="3"/>
  <c r="N44" i="3" s="1"/>
  <c r="L43" i="3"/>
  <c r="N43" i="3" s="1"/>
  <c r="L42" i="3"/>
  <c r="N42" i="3" s="1"/>
  <c r="L41" i="3"/>
  <c r="N41" i="3" s="1"/>
  <c r="L40" i="3"/>
  <c r="L39" i="3"/>
  <c r="N39" i="3" s="1"/>
  <c r="L38" i="3"/>
  <c r="N38" i="3" s="1"/>
  <c r="L37" i="3"/>
  <c r="N37" i="3" s="1"/>
  <c r="L36" i="3"/>
  <c r="L35" i="3"/>
  <c r="N35" i="3" s="1"/>
  <c r="L34" i="3"/>
  <c r="N34" i="3" s="1"/>
  <c r="L33" i="3"/>
  <c r="N33" i="3" s="1"/>
  <c r="L32" i="3"/>
  <c r="L31" i="3"/>
  <c r="N31" i="3" s="1"/>
  <c r="L30" i="3"/>
  <c r="N30" i="3" s="1"/>
  <c r="L29" i="3"/>
  <c r="N29" i="3" s="1"/>
  <c r="L28" i="3"/>
  <c r="N28" i="3" s="1"/>
  <c r="L27" i="3"/>
  <c r="N27" i="3" s="1"/>
  <c r="L26" i="3"/>
  <c r="N26" i="3" s="1"/>
  <c r="L25" i="3"/>
  <c r="N25" i="3" s="1"/>
  <c r="L24" i="3"/>
  <c r="L23" i="3"/>
  <c r="N23" i="3" s="1"/>
  <c r="L22" i="3"/>
  <c r="N22" i="3" s="1"/>
  <c r="L21" i="3"/>
  <c r="N21" i="3" s="1"/>
  <c r="L20" i="3"/>
  <c r="N20" i="3" s="1"/>
  <c r="L19" i="3"/>
  <c r="N19" i="3" s="1"/>
  <c r="L18" i="3"/>
  <c r="N18" i="3" s="1"/>
  <c r="L17" i="3"/>
  <c r="N17" i="3" s="1"/>
  <c r="L16" i="3"/>
  <c r="L15" i="3"/>
  <c r="N15" i="3" s="1"/>
  <c r="L14" i="3"/>
  <c r="N14" i="3" s="1"/>
  <c r="L13" i="3"/>
  <c r="N13" i="3" s="1"/>
  <c r="L12" i="3"/>
  <c r="N12" i="3" s="1"/>
  <c r="L11" i="3"/>
  <c r="N11" i="3" s="1"/>
  <c r="L10" i="3"/>
  <c r="N10" i="3" s="1"/>
  <c r="L9" i="3"/>
  <c r="N9" i="3" s="1"/>
  <c r="L8" i="3"/>
  <c r="L7" i="3"/>
  <c r="N7" i="3" s="1"/>
  <c r="L6" i="3"/>
  <c r="N6" i="3" s="1"/>
  <c r="L5" i="3"/>
  <c r="N5" i="3" s="1"/>
  <c r="L4" i="3"/>
  <c r="N4" i="3" s="1"/>
  <c r="L3" i="3"/>
  <c r="N3" i="3" s="1"/>
  <c r="L2" i="3"/>
  <c r="N2" i="3" s="1"/>
  <c r="P23" i="3" l="1"/>
  <c r="P30" i="3"/>
  <c r="P13" i="3"/>
  <c r="N36" i="3"/>
  <c r="N64" i="3"/>
  <c r="N16" i="3"/>
  <c r="N56" i="3"/>
  <c r="N48" i="3"/>
  <c r="N40" i="3"/>
  <c r="N32" i="3"/>
  <c r="N24" i="3"/>
  <c r="N8" i="3"/>
  <c r="P31" i="3" l="1"/>
  <c r="P24" i="3"/>
  <c r="P14" i="3"/>
  <c r="P25" i="3" l="1"/>
  <c r="P32" i="3"/>
  <c r="P15" i="3"/>
  <c r="P33" i="3" l="1"/>
  <c r="P16" i="3"/>
  <c r="G49" i="3" l="1"/>
  <c r="G48" i="3"/>
  <c r="G47" i="3"/>
  <c r="G46" i="3"/>
  <c r="G45" i="3"/>
  <c r="G44" i="3"/>
  <c r="G55" i="3"/>
  <c r="G54" i="3"/>
  <c r="G53" i="3"/>
  <c r="G52" i="3"/>
  <c r="G51" i="3"/>
  <c r="G50" i="3"/>
  <c r="G61" i="3"/>
  <c r="G60" i="3"/>
  <c r="G59" i="3"/>
  <c r="G58" i="3"/>
  <c r="G57" i="3"/>
  <c r="G56" i="3"/>
</calcChain>
</file>

<file path=xl/sharedStrings.xml><?xml version="1.0" encoding="utf-8"?>
<sst xmlns="http://schemas.openxmlformats.org/spreadsheetml/2006/main" count="491" uniqueCount="39">
  <si>
    <t>rowname</t>
  </si>
  <si>
    <t>estimate</t>
  </si>
  <si>
    <t>std_error</t>
  </si>
  <si>
    <t>t_value</t>
  </si>
  <si>
    <t>pr_t</t>
  </si>
  <si>
    <t>ar_factort_2016</t>
  </si>
  <si>
    <t>ar_factort_2017</t>
  </si>
  <si>
    <t>ar_factort_2018</t>
  </si>
  <si>
    <t>ar_factort_2019</t>
  </si>
  <si>
    <t>ar_factort_2020</t>
  </si>
  <si>
    <t>ar_factort_2021</t>
  </si>
  <si>
    <t>yngre_kvinner</t>
  </si>
  <si>
    <t>id</t>
  </si>
  <si>
    <t>kategori</t>
  </si>
  <si>
    <t>kvinne</t>
  </si>
  <si>
    <t>inntekt</t>
  </si>
  <si>
    <t>eldre_kvinner</t>
  </si>
  <si>
    <t>menn</t>
  </si>
  <si>
    <t>yngre_menn</t>
  </si>
  <si>
    <t>eldre_menn</t>
  </si>
  <si>
    <t>bt_kvinne</t>
  </si>
  <si>
    <t>bt_yngre_kvinner</t>
  </si>
  <si>
    <t>bt_eldre_kvinner</t>
  </si>
  <si>
    <t>bt_menn</t>
  </si>
  <si>
    <t>bt_yngre_menn</t>
  </si>
  <si>
    <t>bt_eldre_menn</t>
  </si>
  <si>
    <t>bt_</t>
  </si>
  <si>
    <t>utvalg</t>
  </si>
  <si>
    <t xml:space="preserve">kvinner        </t>
  </si>
  <si>
    <t>bt</t>
  </si>
  <si>
    <t xml:space="preserve">menn           </t>
  </si>
  <si>
    <t>graderte</t>
  </si>
  <si>
    <t>gifte</t>
  </si>
  <si>
    <t>name</t>
  </si>
  <si>
    <t>pri</t>
  </si>
  <si>
    <t>kvinner, under 40 år</t>
  </si>
  <si>
    <t>menn, under 40 år</t>
  </si>
  <si>
    <t>år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</si>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</sst>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5" formatCode="#,##0.000"/>
    <numFmt numFmtId="170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0">
    <xf numFmtId="0" fontId="0" fillId="0" borderId="0" xfId="0"/>
    <xf numFmtId="0" fontId="15" fillId="0" borderId="0" xfId="0" applyFont="1" applyAlignment="1">
      <alignment horizontal="center"/>
    </xf>
    <xf numFmtId="4" fontId="0" fillId="0" borderId="0" xfId="0" applyNumberFormat="1"/>
    <xf numFmtId="3" fontId="0" fillId="0" borderId="0" xfId="0" applyNumberFormat="1"/>
    <xf numFmtId="4" fontId="15" fillId="0" borderId="0" xfId="0" applyNumberFormat="1" applyFont="1" applyAlignment="1">
      <alignment horizontal="center"/>
    </xf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4" fontId="0" fillId="0" borderId="0" xfId="0" applyNumberFormat="1"/>
    <xf numFmtId="4" fontId="0" fillId="0" borderId="0" xfId="0" applyNumberFormat="1"/>
    <xf numFmtId="170" fontId="0" fillId="0" borderId="0" xfId="0" applyNumberForma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</cellXfs>
  <cellStyles count="42">
    <cellStyle name="20 % - uthevingsfarge 1" xfId="1" xr:uid="{474B9C82-77D5-4847-BB5E-6FDA8E074165}"/>
    <cellStyle name="20 % - uthevingsfarge 2" xfId="2" xr:uid="{03036FD8-6CCB-4A47-8699-4EA7865D05B4}"/>
    <cellStyle name="20 % - uthevingsfarge 3" xfId="3" xr:uid="{6AF4F10C-FC88-4908-83F7-09CCBB92C2B5}"/>
    <cellStyle name="20 % - uthevingsfarge 4" xfId="4" xr:uid="{B9A2D556-F894-4B88-9910-C9314D2258D6}"/>
    <cellStyle name="20 % - uthevingsfarge 5" xfId="5" xr:uid="{30A50519-0E57-4FA3-B142-05C8BAC90AAB}"/>
    <cellStyle name="20 % - uthevingsfarge 6" xfId="6" xr:uid="{E475CA0B-9170-4A9E-A8DE-CD0B641D7AA5}"/>
    <cellStyle name="40 % - uthevingsfarge 1" xfId="7" xr:uid="{169E21E3-D8B2-46AF-88BC-02D6434006D5}"/>
    <cellStyle name="40 % - uthevingsfarge 2" xfId="8" xr:uid="{124376AF-0C23-44E9-9B84-4C5D737E9E24}"/>
    <cellStyle name="40 % - uthevingsfarge 3" xfId="9" xr:uid="{C20DF37D-D840-4ABF-956B-9F1F6D821D13}"/>
    <cellStyle name="40 % - uthevingsfarge 4" xfId="10" xr:uid="{F228D6F7-5F2F-4A12-8C4B-629A631B8CB3}"/>
    <cellStyle name="40 % - uthevingsfarge 5" xfId="11" xr:uid="{FDC8D2EF-9760-47FF-B7F5-FB8CC3EC626D}"/>
    <cellStyle name="40 % - uthevingsfarge 6" xfId="12" xr:uid="{E8924242-5BF9-4E45-B126-05D2D15F5B49}"/>
    <cellStyle name="60 % - uthevingsfarge 1" xfId="13" xr:uid="{7E71483A-B6A9-4811-8EC0-A239CAC16401}"/>
    <cellStyle name="60 % - uthevingsfarge 2" xfId="14" xr:uid="{132E58B2-9D24-402F-B7D4-0F2095273AB1}"/>
    <cellStyle name="60 % - uthevingsfarge 3" xfId="15" xr:uid="{748BECAC-2CCB-4156-AB1A-0A832F7735D7}"/>
    <cellStyle name="60 % - uthevingsfarge 4" xfId="16" xr:uid="{EDD9DA78-F642-4B90-85F6-9FE4B709ACB0}"/>
    <cellStyle name="60 % - uthevingsfarge 5" xfId="17" xr:uid="{2ACC7E32-18F7-4286-9108-FDD1E267F2D3}"/>
    <cellStyle name="60 % - uthevingsfarge 6" xfId="18" xr:uid="{3EF20478-FE02-4D17-83F0-75452C91CE6A}"/>
    <cellStyle name="Beregning" xfId="19" xr:uid="{36C1479E-4906-4478-B8AB-EFA54C5BC80F}"/>
    <cellStyle name="Dårlig" xfId="20" xr:uid="{F10C58F7-E4D0-4E88-BD4D-0A16CBAB04B3}"/>
    <cellStyle name="Forklarende tekst" xfId="21" xr:uid="{32EB3C0A-C48E-48CF-AD7D-142120429109}"/>
    <cellStyle name="God" xfId="22" xr:uid="{170701F8-5DAB-43C6-B4CF-BA8F4931DEB4}"/>
    <cellStyle name="Inndata" xfId="23" xr:uid="{0943B1F7-0BF1-4236-AD5C-3BE5F3DDBFAC}"/>
    <cellStyle name="Koblet celle" xfId="24" xr:uid="{A0ACDB2F-65B3-44AE-BCBF-7A450032DAB7}"/>
    <cellStyle name="Kontrollcelle" xfId="25" xr:uid="{A98B626E-9E1E-4F3F-887B-1F77D8B35697}"/>
    <cellStyle name="Merknad" xfId="26" xr:uid="{46B37335-FDCE-414F-8C77-4987FE89CFE4}"/>
    <cellStyle name="Normal" xfId="0" builtinId="0"/>
    <cellStyle name="Nøytral" xfId="27" xr:uid="{18BA9AD9-057D-4B34-9378-50D276A0EB5C}"/>
    <cellStyle name="Overskrift 1" xfId="28" xr:uid="{C1B1FDC3-CE6F-4943-A484-203792D7D973}"/>
    <cellStyle name="Overskrift 2" xfId="29" xr:uid="{07EEC1C9-B392-40BD-BEAC-1CF6902C334D}"/>
    <cellStyle name="Overskrift 3" xfId="30" xr:uid="{53E85FDD-EDDE-4C0D-9315-0718180EA91B}"/>
    <cellStyle name="Overskrift 4" xfId="31" xr:uid="{98708FF3-EEEF-457F-9681-38739AB4FAD3}"/>
    <cellStyle name="Tittel" xfId="32" xr:uid="{2F93463A-6B95-4D8F-86A0-D37304984F61}"/>
    <cellStyle name="Totalt" xfId="33" xr:uid="{FD63FF5A-E87B-497A-86A5-DAE6861742FB}"/>
    <cellStyle name="Utdata" xfId="34" xr:uid="{B5D1E1D3-EA6B-4EC8-864C-00AEBF12A009}"/>
    <cellStyle name="Uthevingsfarge1" xfId="35" xr:uid="{B9E4C757-E61D-4434-87F9-F6B922877B87}"/>
    <cellStyle name="Uthevingsfarge2" xfId="36" xr:uid="{CCF794C9-245C-4211-9127-1F16436C3C99}"/>
    <cellStyle name="Uthevingsfarge3" xfId="37" xr:uid="{950BF691-7618-4089-A829-1FFFD7A167EA}"/>
    <cellStyle name="Uthevingsfarge4" xfId="38" xr:uid="{283BDE4C-73A2-42D0-A226-51CF3EEF189D}"/>
    <cellStyle name="Uthevingsfarge5" xfId="39" xr:uid="{28937966-828D-4846-8582-2C71493FED26}"/>
    <cellStyle name="Uthevingsfarge6" xfId="40" xr:uid="{BFF71872-685C-45E3-B65B-FAE02F46860E}"/>
    <cellStyle name="Varseltekst" xfId="41" xr:uid="{C9BA371A-E628-4882-A229-5E0BD955C5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B46E-F592-4A2C-A2CC-9B2061AC7412}">
  <dimension ref="A1:J73"/>
  <sheetViews>
    <sheetView workbookViewId="0">
      <selection activeCell="F7" sqref="F7"/>
    </sheetView>
  </sheetViews>
  <sheetFormatPr defaultRowHeight="15" x14ac:dyDescent="0.25"/>
  <cols>
    <col min="1" max="1" width="14.7109375" bestFit="1" customWidth="1"/>
    <col min="2" max="2" width="12.7109375" bestFit="1" customWidth="1"/>
    <col min="6" max="6" width="16.7109375" bestFit="1" customWidth="1"/>
    <col min="7" max="7" width="1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</row>
    <row r="2" spans="1:10" x14ac:dyDescent="0.25">
      <c r="A2" t="s">
        <v>5</v>
      </c>
      <c r="B2" s="2">
        <v>-2.3167645113464361E-4</v>
      </c>
      <c r="C2" s="2">
        <v>1.716405253709447E-3</v>
      </c>
      <c r="D2" s="2">
        <v>-0.13497771032450001</v>
      </c>
      <c r="E2" s="2">
        <v>0.89263293239711805</v>
      </c>
      <c r="F2" t="s">
        <v>14</v>
      </c>
      <c r="G2" t="s">
        <v>15</v>
      </c>
      <c r="H2" s="3"/>
      <c r="I2" s="3"/>
      <c r="J2" s="2"/>
    </row>
    <row r="3" spans="1:10" x14ac:dyDescent="0.25">
      <c r="A3" t="s">
        <v>6</v>
      </c>
      <c r="B3" s="2">
        <v>2.3772953286468339E-3</v>
      </c>
      <c r="C3" s="2">
        <v>1.883670637198083E-3</v>
      </c>
      <c r="D3" s="2">
        <v>1.262054672245146</v>
      </c>
      <c r="E3" s="2">
        <v>0.20696632929309991</v>
      </c>
      <c r="F3" t="s">
        <v>14</v>
      </c>
      <c r="G3" t="s">
        <v>15</v>
      </c>
      <c r="H3" s="3"/>
      <c r="I3" s="3"/>
      <c r="J3" s="2"/>
    </row>
    <row r="4" spans="1:10" x14ac:dyDescent="0.25">
      <c r="A4" t="s">
        <v>7</v>
      </c>
      <c r="B4" s="2">
        <v>4.1721760516625402E-3</v>
      </c>
      <c r="C4" s="2">
        <v>2.1293736643557279E-3</v>
      </c>
      <c r="D4" s="2">
        <v>2.4289659153023528</v>
      </c>
      <c r="E4" s="2">
        <v>1.5164086326577951E-2</v>
      </c>
      <c r="F4" t="s">
        <v>14</v>
      </c>
      <c r="G4" t="s">
        <v>15</v>
      </c>
      <c r="H4" s="3"/>
      <c r="I4" s="3"/>
      <c r="J4" s="2"/>
    </row>
    <row r="5" spans="1:10" x14ac:dyDescent="0.25">
      <c r="A5" t="s">
        <v>8</v>
      </c>
      <c r="B5" s="2">
        <v>4.074387198727436E-3</v>
      </c>
      <c r="C5" s="2">
        <v>2.417144232949274E-3</v>
      </c>
      <c r="D5" s="2">
        <v>1.685620222073418</v>
      </c>
      <c r="E5" s="2">
        <v>9.1908418469507869E-2</v>
      </c>
      <c r="F5" t="s">
        <v>14</v>
      </c>
      <c r="G5" t="s">
        <v>15</v>
      </c>
      <c r="H5" s="3"/>
      <c r="I5" s="3"/>
      <c r="J5" s="2"/>
    </row>
    <row r="6" spans="1:10" x14ac:dyDescent="0.25">
      <c r="A6" t="s">
        <v>9</v>
      </c>
      <c r="B6" s="2">
        <v>4.8740090753653931E-3</v>
      </c>
      <c r="C6" s="2">
        <v>2.1895175343801662E-3</v>
      </c>
      <c r="D6" s="2">
        <v>2.2260653312124239</v>
      </c>
      <c r="E6" s="2">
        <v>2.603787453420383E-2</v>
      </c>
      <c r="F6" t="s">
        <v>14</v>
      </c>
      <c r="G6" t="s">
        <v>15</v>
      </c>
      <c r="H6" s="3"/>
      <c r="I6" s="3"/>
      <c r="J6" s="2"/>
    </row>
    <row r="7" spans="1:10" x14ac:dyDescent="0.25">
      <c r="A7" t="s">
        <v>10</v>
      </c>
      <c r="B7" s="2">
        <v>4.8716423921926211E-3</v>
      </c>
      <c r="C7" s="2">
        <v>2.200843133896071E-3</v>
      </c>
      <c r="D7" s="2">
        <v>2.213534584615549</v>
      </c>
      <c r="E7" s="2">
        <v>2.6889241433018619E-2</v>
      </c>
      <c r="F7" t="s">
        <v>14</v>
      </c>
      <c r="G7" t="s">
        <v>15</v>
      </c>
      <c r="H7" s="3"/>
      <c r="I7" s="3"/>
      <c r="J7" s="2"/>
    </row>
    <row r="8" spans="1:10" x14ac:dyDescent="0.25">
      <c r="A8" t="s">
        <v>5</v>
      </c>
      <c r="B8" s="2">
        <v>-1.6791514295917409E-3</v>
      </c>
      <c r="C8" s="2">
        <v>6.5856650620896434E-3</v>
      </c>
      <c r="D8" s="2">
        <v>-0.25497066944047458</v>
      </c>
      <c r="E8" s="2">
        <v>0.79883099226761112</v>
      </c>
      <c r="F8" t="s">
        <v>11</v>
      </c>
      <c r="G8" t="s">
        <v>15</v>
      </c>
      <c r="H8" s="3"/>
      <c r="I8" s="3"/>
      <c r="J8" s="2"/>
    </row>
    <row r="9" spans="1:10" x14ac:dyDescent="0.25">
      <c r="A9" t="s">
        <v>6</v>
      </c>
      <c r="B9" s="2">
        <v>6.9291271966989143E-3</v>
      </c>
      <c r="C9" s="2">
        <v>8.8868532159646109E-3</v>
      </c>
      <c r="D9" s="2">
        <v>0.77970537245413496</v>
      </c>
      <c r="E9" s="2">
        <v>0.43586426468595291</v>
      </c>
      <c r="F9" t="s">
        <v>11</v>
      </c>
      <c r="G9" t="s">
        <v>15</v>
      </c>
      <c r="H9" s="3"/>
      <c r="I9" s="3"/>
      <c r="J9" s="2"/>
    </row>
    <row r="10" spans="1:10" x14ac:dyDescent="0.25">
      <c r="A10" t="s">
        <v>7</v>
      </c>
      <c r="B10" s="2">
        <v>5.8816097295740499E-3</v>
      </c>
      <c r="C10" s="2">
        <v>1.061305793386704E-2</v>
      </c>
      <c r="D10" s="2">
        <v>1.7729194934192329</v>
      </c>
      <c r="E10" s="2">
        <v>7.6736956040141621E-2</v>
      </c>
      <c r="F10" t="s">
        <v>11</v>
      </c>
      <c r="G10" t="s">
        <v>15</v>
      </c>
      <c r="H10" s="3"/>
      <c r="I10" s="3"/>
      <c r="J10" s="2"/>
    </row>
    <row r="11" spans="1:10" x14ac:dyDescent="0.25">
      <c r="A11" t="s">
        <v>8</v>
      </c>
      <c r="B11" s="2">
        <v>-2.9230729172056158E-3</v>
      </c>
      <c r="C11" s="2">
        <v>2.2274113623951351E-2</v>
      </c>
      <c r="D11" s="2">
        <v>-0.13123184008823749</v>
      </c>
      <c r="E11" s="2">
        <v>0.89563482613723833</v>
      </c>
      <c r="F11" t="s">
        <v>11</v>
      </c>
      <c r="G11" t="s">
        <v>15</v>
      </c>
      <c r="H11" s="3"/>
      <c r="I11" s="3"/>
      <c r="J11" s="2"/>
    </row>
    <row r="12" spans="1:10" x14ac:dyDescent="0.25">
      <c r="A12" t="s">
        <v>9</v>
      </c>
      <c r="B12" s="2">
        <v>5.2213416151020301E-3</v>
      </c>
      <c r="C12" s="2">
        <v>1.017563540759639E-2</v>
      </c>
      <c r="D12" s="2">
        <v>1.2002607858672589</v>
      </c>
      <c r="E12" s="2">
        <v>0.2305002039032529</v>
      </c>
      <c r="F12" t="s">
        <v>11</v>
      </c>
      <c r="G12" t="s">
        <v>15</v>
      </c>
      <c r="H12" s="3"/>
      <c r="I12" s="3"/>
      <c r="J12" s="2"/>
    </row>
    <row r="13" spans="1:10" x14ac:dyDescent="0.25">
      <c r="A13" t="s">
        <v>10</v>
      </c>
      <c r="B13" s="2">
        <v>1.22931847051221E-2</v>
      </c>
      <c r="C13" s="2">
        <v>1.0629170864997071E-2</v>
      </c>
      <c r="D13" s="2">
        <v>1.4387937591147471</v>
      </c>
      <c r="E13" s="2">
        <v>0.15071768288346801</v>
      </c>
      <c r="F13" t="s">
        <v>11</v>
      </c>
      <c r="G13" t="s">
        <v>15</v>
      </c>
      <c r="H13" s="3"/>
      <c r="I13" s="3"/>
      <c r="J13" s="2"/>
    </row>
    <row r="14" spans="1:10" x14ac:dyDescent="0.25">
      <c r="A14" t="s">
        <v>5</v>
      </c>
      <c r="B14" s="2">
        <v>-1.069545975621589E-4</v>
      </c>
      <c r="C14" s="2">
        <v>1.8011519922716489E-3</v>
      </c>
      <c r="D14" s="2">
        <v>-5.9381217143848898E-2</v>
      </c>
      <c r="E14" s="2">
        <v>0.95265004645716678</v>
      </c>
      <c r="F14" t="s">
        <v>16</v>
      </c>
      <c r="G14" t="s">
        <v>15</v>
      </c>
      <c r="H14" s="3"/>
      <c r="I14" s="3"/>
      <c r="J14" s="2"/>
    </row>
    <row r="15" spans="1:10" x14ac:dyDescent="0.25">
      <c r="A15" t="s">
        <v>6</v>
      </c>
      <c r="B15" s="2">
        <v>2.3328946687205532E-3</v>
      </c>
      <c r="C15" s="2">
        <v>1.961443342583977E-3</v>
      </c>
      <c r="D15" s="2">
        <v>1.189376525985824</v>
      </c>
      <c r="E15" s="2">
        <v>0.23432897636491701</v>
      </c>
      <c r="F15" t="s">
        <v>16</v>
      </c>
      <c r="G15" t="s">
        <v>15</v>
      </c>
      <c r="H15" s="3"/>
      <c r="I15" s="3"/>
      <c r="J15" s="2"/>
    </row>
    <row r="16" spans="1:10" x14ac:dyDescent="0.25">
      <c r="A16" t="s">
        <v>7</v>
      </c>
      <c r="B16" s="2">
        <v>4.7452355172541427E-3</v>
      </c>
      <c r="C16" s="2">
        <v>2.2147150812285199E-3</v>
      </c>
      <c r="D16" s="2">
        <v>2.1425941230426448</v>
      </c>
      <c r="E16" s="2">
        <v>3.2177618166328151E-2</v>
      </c>
      <c r="F16" t="s">
        <v>16</v>
      </c>
      <c r="G16" t="s">
        <v>15</v>
      </c>
      <c r="H16" s="3"/>
      <c r="I16" s="3"/>
      <c r="J16" s="2"/>
    </row>
    <row r="17" spans="1:10" x14ac:dyDescent="0.25">
      <c r="A17" t="s">
        <v>8</v>
      </c>
      <c r="B17" s="2">
        <v>4.4036973233076981E-3</v>
      </c>
      <c r="C17" s="2">
        <v>2.294163810381777E-3</v>
      </c>
      <c r="D17" s="2">
        <v>1.919521746171591</v>
      </c>
      <c r="E17" s="2">
        <v>5.4956022887610603E-2</v>
      </c>
      <c r="F17" t="s">
        <v>16</v>
      </c>
      <c r="G17" t="s">
        <v>15</v>
      </c>
      <c r="H17" s="3"/>
      <c r="I17" s="3"/>
      <c r="J17" s="2"/>
    </row>
    <row r="18" spans="1:10" x14ac:dyDescent="0.25">
      <c r="A18" t="s">
        <v>9</v>
      </c>
      <c r="B18" s="2">
        <v>4.4372554619367399E-3</v>
      </c>
      <c r="C18" s="2">
        <v>2.2759991438651519E-3</v>
      </c>
      <c r="D18" s="2">
        <v>1.94958573420256</v>
      </c>
      <c r="E18" s="2">
        <v>5.1262525704940068E-2</v>
      </c>
      <c r="F18" t="s">
        <v>16</v>
      </c>
      <c r="G18" t="s">
        <v>15</v>
      </c>
      <c r="H18" s="3"/>
      <c r="I18" s="3"/>
      <c r="J18" s="2"/>
    </row>
    <row r="19" spans="1:10" x14ac:dyDescent="0.25">
      <c r="A19" t="s">
        <v>10</v>
      </c>
      <c r="B19" s="2">
        <v>4.3878306847282564E-3</v>
      </c>
      <c r="C19" s="2">
        <v>2.2906344495484121E-3</v>
      </c>
      <c r="D19" s="2">
        <v>1.9155525603805079</v>
      </c>
      <c r="E19" s="2">
        <v>5.5459845101465323E-2</v>
      </c>
      <c r="F19" t="s">
        <v>16</v>
      </c>
      <c r="G19" t="s">
        <v>15</v>
      </c>
      <c r="H19" s="3"/>
      <c r="I19" s="3"/>
      <c r="J19" s="2"/>
    </row>
    <row r="20" spans="1:10" x14ac:dyDescent="0.25">
      <c r="A20" t="s">
        <v>5</v>
      </c>
      <c r="B20" s="2">
        <v>1.0548509478045529E-3</v>
      </c>
      <c r="C20" s="2">
        <v>1.3970554766153951E-3</v>
      </c>
      <c r="D20" s="2">
        <v>0.75505301361411148</v>
      </c>
      <c r="E20" s="2">
        <v>0.45023004465636068</v>
      </c>
      <c r="F20" t="s">
        <v>17</v>
      </c>
      <c r="G20" t="s">
        <v>15</v>
      </c>
      <c r="H20" s="3"/>
      <c r="I20" s="3"/>
      <c r="J20" s="2"/>
    </row>
    <row r="21" spans="1:10" x14ac:dyDescent="0.25">
      <c r="A21" t="s">
        <v>6</v>
      </c>
      <c r="B21" s="2">
        <v>-2.4461141990150809E-4</v>
      </c>
      <c r="C21" s="2">
        <v>1.916164268100497E-3</v>
      </c>
      <c r="D21" s="2">
        <v>-0.1276568110436547</v>
      </c>
      <c r="E21" s="2">
        <v>0.898422428045768</v>
      </c>
      <c r="F21" t="s">
        <v>17</v>
      </c>
      <c r="G21" t="s">
        <v>15</v>
      </c>
      <c r="H21" s="3"/>
      <c r="I21" s="3"/>
      <c r="J21" s="2"/>
    </row>
    <row r="22" spans="1:10" x14ac:dyDescent="0.25">
      <c r="A22" t="s">
        <v>7</v>
      </c>
      <c r="B22" s="2">
        <v>1.574151482554798E-3</v>
      </c>
      <c r="C22" s="2">
        <v>2.1297816734467262E-3</v>
      </c>
      <c r="D22" s="2">
        <v>0.73911401444603197</v>
      </c>
      <c r="E22" s="2">
        <v>0.45985032407295318</v>
      </c>
      <c r="F22" t="s">
        <v>17</v>
      </c>
      <c r="G22" t="s">
        <v>15</v>
      </c>
      <c r="H22" s="3"/>
      <c r="I22" s="3"/>
      <c r="J22" s="2"/>
    </row>
    <row r="23" spans="1:10" x14ac:dyDescent="0.25">
      <c r="A23" t="s">
        <v>8</v>
      </c>
      <c r="B23" s="2">
        <v>-1.4425559487580839E-3</v>
      </c>
      <c r="C23" s="2">
        <v>2.1296482197209368E-3</v>
      </c>
      <c r="D23" s="2">
        <v>-0.67736818475452831</v>
      </c>
      <c r="E23" s="2">
        <v>0.49818372104688091</v>
      </c>
      <c r="F23" t="s">
        <v>17</v>
      </c>
      <c r="G23" t="s">
        <v>15</v>
      </c>
      <c r="H23" s="3"/>
      <c r="I23" s="3"/>
      <c r="J23" s="2"/>
    </row>
    <row r="24" spans="1:10" x14ac:dyDescent="0.25">
      <c r="A24" t="s">
        <v>9</v>
      </c>
      <c r="B24" s="2">
        <v>-1.374666042496919E-3</v>
      </c>
      <c r="C24" s="2">
        <v>2.1310973806479799E-3</v>
      </c>
      <c r="D24" s="2">
        <v>-0.64505078697010976</v>
      </c>
      <c r="E24" s="2">
        <v>0.51890498514835137</v>
      </c>
      <c r="F24" t="s">
        <v>17</v>
      </c>
      <c r="G24" t="s">
        <v>15</v>
      </c>
      <c r="H24" s="3"/>
      <c r="I24" s="3"/>
      <c r="J24" s="2"/>
    </row>
    <row r="25" spans="1:10" x14ac:dyDescent="0.25">
      <c r="A25" t="s">
        <v>10</v>
      </c>
      <c r="B25" s="2">
        <v>-6.3509520649240869E-4</v>
      </c>
      <c r="C25" s="2">
        <v>2.115299168865365E-3</v>
      </c>
      <c r="D25" s="2">
        <v>-0.30023895240930409</v>
      </c>
      <c r="E25" s="2">
        <v>0.76399941228702462</v>
      </c>
      <c r="F25" t="s">
        <v>17</v>
      </c>
      <c r="G25" t="s">
        <v>15</v>
      </c>
      <c r="H25" s="3"/>
      <c r="I25" s="3"/>
      <c r="J25" s="2"/>
    </row>
    <row r="26" spans="1:10" x14ac:dyDescent="0.25">
      <c r="A26" t="s">
        <v>5</v>
      </c>
      <c r="B26" s="2">
        <v>8.089138351430103E-3</v>
      </c>
      <c r="C26" s="2">
        <v>4.2301906248287113E-3</v>
      </c>
      <c r="D26" s="2">
        <v>1.912239676375731</v>
      </c>
      <c r="E26" s="2">
        <v>5.5958102486250869E-2</v>
      </c>
      <c r="F26" t="s">
        <v>18</v>
      </c>
      <c r="G26" t="s">
        <v>15</v>
      </c>
      <c r="H26" s="3"/>
      <c r="I26" s="3"/>
      <c r="J26" s="2"/>
    </row>
    <row r="27" spans="1:10" x14ac:dyDescent="0.25">
      <c r="A27" t="s">
        <v>6</v>
      </c>
      <c r="B27" s="2">
        <v>5.9195588484516996E-3</v>
      </c>
      <c r="C27" s="2">
        <v>5.7181823036101071E-3</v>
      </c>
      <c r="D27" s="2">
        <v>3.3569388776566389</v>
      </c>
      <c r="E27" s="2">
        <v>7.9973937425244928E-4</v>
      </c>
      <c r="F27" t="s">
        <v>18</v>
      </c>
      <c r="G27" t="s">
        <v>15</v>
      </c>
      <c r="H27" s="3"/>
      <c r="I27" s="3"/>
      <c r="J27" s="2"/>
    </row>
    <row r="28" spans="1:10" x14ac:dyDescent="0.25">
      <c r="A28" t="s">
        <v>7</v>
      </c>
      <c r="B28" s="2">
        <v>5.7700328441836904E-3</v>
      </c>
      <c r="C28" s="2">
        <v>5.4177683055793074E-3</v>
      </c>
      <c r="D28" s="2">
        <v>3.267088484313514</v>
      </c>
      <c r="E28" s="2">
        <v>1.1010966947937429E-3</v>
      </c>
      <c r="F28" t="s">
        <v>18</v>
      </c>
      <c r="G28" t="s">
        <v>15</v>
      </c>
      <c r="H28" s="3"/>
      <c r="I28" s="3"/>
      <c r="J28" s="2"/>
    </row>
    <row r="29" spans="1:10" x14ac:dyDescent="0.25">
      <c r="A29" t="s">
        <v>8</v>
      </c>
      <c r="B29" s="2">
        <v>8.0682154792307906E-3</v>
      </c>
      <c r="C29" s="2">
        <v>4.8436425010591096E-3</v>
      </c>
      <c r="D29" s="2">
        <v>2.2053970312574021</v>
      </c>
      <c r="E29" s="2">
        <v>2.7515734696233269E-2</v>
      </c>
      <c r="F29" t="s">
        <v>18</v>
      </c>
      <c r="G29" t="s">
        <v>15</v>
      </c>
      <c r="H29" s="3"/>
      <c r="I29" s="3"/>
      <c r="J29" s="2"/>
    </row>
    <row r="30" spans="1:10" x14ac:dyDescent="0.25">
      <c r="A30" t="s">
        <v>9</v>
      </c>
      <c r="B30" s="2">
        <v>6.5148004744826071E-3</v>
      </c>
      <c r="C30" s="2">
        <v>4.5327114038546147E-3</v>
      </c>
      <c r="D30" s="2">
        <v>1.437285521628936</v>
      </c>
      <c r="E30" s="2">
        <v>0.1507603447759531</v>
      </c>
      <c r="F30" t="s">
        <v>18</v>
      </c>
      <c r="G30" t="s">
        <v>15</v>
      </c>
      <c r="H30" s="3"/>
      <c r="I30" s="3"/>
      <c r="J30" s="2"/>
    </row>
    <row r="31" spans="1:10" x14ac:dyDescent="0.25">
      <c r="A31" t="s">
        <v>10</v>
      </c>
      <c r="B31" s="2">
        <v>9.933103630700657E-3</v>
      </c>
      <c r="C31" s="2">
        <v>4.6347290381135043E-3</v>
      </c>
      <c r="D31" s="2">
        <v>2.143189720265454</v>
      </c>
      <c r="E31" s="2">
        <v>3.2192825991540913E-2</v>
      </c>
      <c r="F31" t="s">
        <v>18</v>
      </c>
      <c r="G31" t="s">
        <v>15</v>
      </c>
      <c r="H31" s="3"/>
      <c r="I31" s="3"/>
      <c r="J31" s="2"/>
    </row>
    <row r="32" spans="1:10" x14ac:dyDescent="0.25">
      <c r="A32" t="s">
        <v>5</v>
      </c>
      <c r="B32" s="2">
        <v>8.4425944345056791E-4</v>
      </c>
      <c r="C32" s="2">
        <v>1.52765731063943E-3</v>
      </c>
      <c r="D32" s="2">
        <v>0.55264975827411666</v>
      </c>
      <c r="E32" s="2">
        <v>0.58051340102631388</v>
      </c>
      <c r="F32" t="s">
        <v>19</v>
      </c>
      <c r="G32" t="s">
        <v>15</v>
      </c>
      <c r="H32" s="3"/>
      <c r="I32" s="3"/>
      <c r="J32" s="2"/>
    </row>
    <row r="33" spans="1:10" x14ac:dyDescent="0.25">
      <c r="A33" t="s">
        <v>6</v>
      </c>
      <c r="B33" s="2">
        <v>-1.9901332541323309E-3</v>
      </c>
      <c r="C33" s="2">
        <v>2.0992942620217669E-3</v>
      </c>
      <c r="D33" s="2">
        <v>-0.94800109262228638</v>
      </c>
      <c r="E33" s="2">
        <v>0.34314769964383612</v>
      </c>
      <c r="F33" t="s">
        <v>19</v>
      </c>
      <c r="G33" t="s">
        <v>15</v>
      </c>
      <c r="H33" s="3"/>
      <c r="I33" s="3"/>
      <c r="J33" s="2"/>
    </row>
    <row r="34" spans="1:10" x14ac:dyDescent="0.25">
      <c r="A34" t="s">
        <v>7</v>
      </c>
      <c r="B34" s="2">
        <v>-1.1456946322851989E-4</v>
      </c>
      <c r="C34" s="2">
        <v>2.3647617376037111E-3</v>
      </c>
      <c r="D34" s="2">
        <v>-4.8448628632082331E-2</v>
      </c>
      <c r="E34" s="2">
        <v>0.96135949883741612</v>
      </c>
      <c r="F34" t="s">
        <v>19</v>
      </c>
      <c r="G34" t="s">
        <v>15</v>
      </c>
      <c r="H34" s="3"/>
      <c r="I34" s="3"/>
      <c r="J34" s="2"/>
    </row>
    <row r="35" spans="1:10" x14ac:dyDescent="0.25">
      <c r="A35" t="s">
        <v>8</v>
      </c>
      <c r="B35" s="2">
        <v>-2.6999971627788E-3</v>
      </c>
      <c r="C35" s="2">
        <v>2.3852695484124962E-3</v>
      </c>
      <c r="D35" s="2">
        <v>-1.1319463515457899</v>
      </c>
      <c r="E35" s="2">
        <v>0.25767926700363808</v>
      </c>
      <c r="F35" t="s">
        <v>19</v>
      </c>
      <c r="G35" t="s">
        <v>15</v>
      </c>
      <c r="H35" s="3"/>
      <c r="I35" s="3"/>
      <c r="J35" s="2"/>
    </row>
    <row r="36" spans="1:10" x14ac:dyDescent="0.25">
      <c r="A36" t="s">
        <v>9</v>
      </c>
      <c r="B36" s="2">
        <v>-2.0641958500977609E-3</v>
      </c>
      <c r="C36" s="2">
        <v>2.3880692538249481E-3</v>
      </c>
      <c r="D36" s="2">
        <v>-0.86437855468033753</v>
      </c>
      <c r="E36" s="2">
        <v>0.3873969863531036</v>
      </c>
      <c r="F36" t="s">
        <v>19</v>
      </c>
      <c r="G36" t="s">
        <v>15</v>
      </c>
      <c r="H36" s="3"/>
      <c r="I36" s="3"/>
      <c r="J36" s="2"/>
    </row>
    <row r="37" spans="1:10" x14ac:dyDescent="0.25">
      <c r="A37" t="s">
        <v>10</v>
      </c>
      <c r="B37" s="2">
        <v>-1.5220298536535171E-3</v>
      </c>
      <c r="C37" s="2">
        <v>2.3618206434134589E-3</v>
      </c>
      <c r="D37" s="2">
        <v>-0.64443075213949308</v>
      </c>
      <c r="E37" s="2">
        <v>0.51930828027210163</v>
      </c>
      <c r="F37" t="s">
        <v>19</v>
      </c>
      <c r="G37" t="s">
        <v>15</v>
      </c>
      <c r="H37" s="3"/>
      <c r="I37" s="3"/>
      <c r="J37" s="2"/>
    </row>
    <row r="38" spans="1:10" x14ac:dyDescent="0.25">
      <c r="A38" t="s">
        <v>5</v>
      </c>
      <c r="B38" s="2">
        <v>-8.8529098351656899E-2</v>
      </c>
      <c r="C38" s="2">
        <v>1.00497014073593E-2</v>
      </c>
      <c r="D38" s="2">
        <v>-8.8091272330566834</v>
      </c>
      <c r="E38" s="2">
        <v>1.531214351004321E-18</v>
      </c>
      <c r="F38" t="s">
        <v>20</v>
      </c>
      <c r="G38" t="s">
        <v>26</v>
      </c>
    </row>
    <row r="39" spans="1:10" x14ac:dyDescent="0.25">
      <c r="A39" t="s">
        <v>6</v>
      </c>
      <c r="B39" s="2">
        <v>-0.13100882224715349</v>
      </c>
      <c r="C39" s="2">
        <v>1.286455620121695E-2</v>
      </c>
      <c r="D39" s="2">
        <v>-10.1837032073256</v>
      </c>
      <c r="E39" s="2">
        <v>3.3056998813093589E-24</v>
      </c>
      <c r="F39" t="s">
        <v>20</v>
      </c>
      <c r="G39" t="s">
        <v>26</v>
      </c>
    </row>
    <row r="40" spans="1:10" x14ac:dyDescent="0.25">
      <c r="A40" t="s">
        <v>7</v>
      </c>
      <c r="B40" s="2">
        <v>-0.1747581500790929</v>
      </c>
      <c r="C40" s="2">
        <v>1.374910135144101E-2</v>
      </c>
      <c r="D40" s="2">
        <v>-12.710514353781891</v>
      </c>
      <c r="E40" s="2">
        <v>1.178455757162426E-36</v>
      </c>
      <c r="F40" t="s">
        <v>20</v>
      </c>
      <c r="G40" t="s">
        <v>26</v>
      </c>
    </row>
    <row r="41" spans="1:10" x14ac:dyDescent="0.25">
      <c r="A41" t="s">
        <v>8</v>
      </c>
      <c r="B41" s="2">
        <v>-0.22162948780213301</v>
      </c>
      <c r="C41" s="2">
        <v>1.4229963328791151E-2</v>
      </c>
      <c r="D41" s="2">
        <v>-15.574846026041071</v>
      </c>
      <c r="E41" s="2">
        <v>6.7804943256921107E-54</v>
      </c>
      <c r="F41" t="s">
        <v>20</v>
      </c>
      <c r="G41" t="s">
        <v>26</v>
      </c>
    </row>
    <row r="42" spans="1:10" x14ac:dyDescent="0.25">
      <c r="A42" t="s">
        <v>9</v>
      </c>
      <c r="B42" s="2">
        <v>-0.25709497127165548</v>
      </c>
      <c r="C42" s="2">
        <v>1.4702211597919851E-2</v>
      </c>
      <c r="D42" s="2">
        <v>-17.486822955808279</v>
      </c>
      <c r="E42" s="2">
        <v>3.2832567907193621E-67</v>
      </c>
      <c r="F42" t="s">
        <v>20</v>
      </c>
      <c r="G42" t="s">
        <v>26</v>
      </c>
    </row>
    <row r="43" spans="1:10" x14ac:dyDescent="0.25">
      <c r="A43" t="s">
        <v>10</v>
      </c>
      <c r="B43" s="2">
        <v>-0.28594119414510999</v>
      </c>
      <c r="C43" s="2">
        <v>1.5527880098941221E-2</v>
      </c>
      <c r="D43" s="2">
        <v>-18.4146961673543</v>
      </c>
      <c r="E43" s="2">
        <v>3.5042439430879212E-74</v>
      </c>
      <c r="F43" t="s">
        <v>20</v>
      </c>
      <c r="G43" t="s">
        <v>26</v>
      </c>
    </row>
    <row r="44" spans="1:10" x14ac:dyDescent="0.25">
      <c r="A44" t="s">
        <v>5</v>
      </c>
      <c r="B44" s="2">
        <v>-0.14355070958890789</v>
      </c>
      <c r="C44" s="2">
        <v>4.7595077103722599E-2</v>
      </c>
      <c r="D44" s="2">
        <v>-3.016083139776661</v>
      </c>
      <c r="E44" s="2">
        <v>2.666316479533162E-3</v>
      </c>
      <c r="F44" t="s">
        <v>21</v>
      </c>
      <c r="G44" t="s">
        <v>26</v>
      </c>
    </row>
    <row r="45" spans="1:10" x14ac:dyDescent="0.25">
      <c r="A45" t="s">
        <v>6</v>
      </c>
      <c r="B45" s="2">
        <v>-0.19775872307582179</v>
      </c>
      <c r="C45" s="2">
        <v>6.135632766145406E-2</v>
      </c>
      <c r="D45" s="2">
        <v>-3.2231186352448522</v>
      </c>
      <c r="E45" s="2">
        <v>1.3350913185943469E-3</v>
      </c>
      <c r="F45" t="s">
        <v>21</v>
      </c>
      <c r="G45" t="s">
        <v>26</v>
      </c>
    </row>
    <row r="46" spans="1:10" x14ac:dyDescent="0.25">
      <c r="A46" t="s">
        <v>7</v>
      </c>
      <c r="B46" s="2">
        <v>-0.1519866997477948</v>
      </c>
      <c r="C46" s="2">
        <v>6.6038821735851252E-2</v>
      </c>
      <c r="D46" s="2">
        <v>-2.3014750377547091</v>
      </c>
      <c r="E46" s="2">
        <v>2.1698197950027819E-2</v>
      </c>
      <c r="F46" t="s">
        <v>21</v>
      </c>
      <c r="G46" t="s">
        <v>26</v>
      </c>
    </row>
    <row r="47" spans="1:10" x14ac:dyDescent="0.25">
      <c r="A47" t="s">
        <v>8</v>
      </c>
      <c r="B47" s="2">
        <v>-0.18935375798355381</v>
      </c>
      <c r="C47" s="2">
        <v>6.694685960442627E-2</v>
      </c>
      <c r="D47" s="2">
        <v>-2.8284188250562008</v>
      </c>
      <c r="E47" s="2">
        <v>4.8302678166298914E-3</v>
      </c>
      <c r="F47" t="s">
        <v>21</v>
      </c>
      <c r="G47" t="s">
        <v>26</v>
      </c>
    </row>
    <row r="48" spans="1:10" x14ac:dyDescent="0.25">
      <c r="A48" t="s">
        <v>9</v>
      </c>
      <c r="B48" s="2">
        <v>-0.17134272035065121</v>
      </c>
      <c r="C48" s="2">
        <v>6.6176306590900888E-2</v>
      </c>
      <c r="D48" s="2">
        <v>-2.58918530177099</v>
      </c>
      <c r="E48" s="2">
        <v>9.8479707286560549E-3</v>
      </c>
      <c r="F48" t="s">
        <v>21</v>
      </c>
      <c r="G48" t="s">
        <v>26</v>
      </c>
    </row>
    <row r="49" spans="1:7" x14ac:dyDescent="0.25">
      <c r="A49" t="s">
        <v>10</v>
      </c>
      <c r="B49" s="2">
        <v>-0.2042716478604234</v>
      </c>
      <c r="C49" s="2">
        <v>6.6272047564108094E-2</v>
      </c>
      <c r="D49" s="2">
        <v>-3.0823198523151372</v>
      </c>
      <c r="E49" s="2">
        <v>2.1458401825890489E-3</v>
      </c>
      <c r="F49" t="s">
        <v>21</v>
      </c>
      <c r="G49" t="s">
        <v>26</v>
      </c>
    </row>
    <row r="50" spans="1:7" x14ac:dyDescent="0.25">
      <c r="A50" t="s">
        <v>5</v>
      </c>
      <c r="B50" s="2">
        <v>-7.8298563768306906E-2</v>
      </c>
      <c r="C50" s="2">
        <v>1.2295670295304191E-2</v>
      </c>
      <c r="D50" s="2">
        <v>-6.3679784743585497</v>
      </c>
      <c r="E50" s="2">
        <v>2.073504272880663E-10</v>
      </c>
      <c r="F50" t="s">
        <v>22</v>
      </c>
      <c r="G50" t="s">
        <v>26</v>
      </c>
    </row>
    <row r="51" spans="1:7" x14ac:dyDescent="0.25">
      <c r="A51" t="s">
        <v>6</v>
      </c>
      <c r="B51" s="2">
        <v>-0.10019918855209831</v>
      </c>
      <c r="C51" s="2">
        <v>1.6018897531813011E-2</v>
      </c>
      <c r="D51" s="2">
        <v>-6.2550614580751258</v>
      </c>
      <c r="E51" s="2">
        <v>4.2787647304486772E-10</v>
      </c>
      <c r="F51" t="s">
        <v>22</v>
      </c>
      <c r="G51" t="s">
        <v>26</v>
      </c>
    </row>
    <row r="52" spans="1:7" x14ac:dyDescent="0.25">
      <c r="A52" t="s">
        <v>7</v>
      </c>
      <c r="B52" s="2">
        <v>-0.14669450946951201</v>
      </c>
      <c r="C52" s="2">
        <v>1.6807769474608551E-2</v>
      </c>
      <c r="D52" s="2">
        <v>-8.7277797146803433</v>
      </c>
      <c r="E52" s="2">
        <v>3.411436639879656E-18</v>
      </c>
      <c r="F52" t="s">
        <v>22</v>
      </c>
      <c r="G52" t="s">
        <v>26</v>
      </c>
    </row>
    <row r="53" spans="1:7" x14ac:dyDescent="0.25">
      <c r="A53" t="s">
        <v>8</v>
      </c>
      <c r="B53" s="2">
        <v>-0.2052847334293233</v>
      </c>
      <c r="C53" s="2">
        <v>1.7332793909341549E-2</v>
      </c>
      <c r="D53" s="2">
        <v>-11.84371858934321</v>
      </c>
      <c r="E53" s="2">
        <v>5.7444513260006539E-32</v>
      </c>
      <c r="F53" t="s">
        <v>22</v>
      </c>
      <c r="G53" t="s">
        <v>26</v>
      </c>
    </row>
    <row r="54" spans="1:7" x14ac:dyDescent="0.25">
      <c r="A54" t="s">
        <v>9</v>
      </c>
      <c r="B54" s="2">
        <v>-0.2415284311447739</v>
      </c>
      <c r="C54" s="2">
        <v>1.800598816461528E-2</v>
      </c>
      <c r="D54" s="2">
        <v>-13.41378373331472</v>
      </c>
      <c r="E54" s="2">
        <v>2.2069051730745199E-40</v>
      </c>
      <c r="F54" t="s">
        <v>22</v>
      </c>
      <c r="G54" t="s">
        <v>26</v>
      </c>
    </row>
    <row r="55" spans="1:7" x14ac:dyDescent="0.25">
      <c r="A55" t="s">
        <v>10</v>
      </c>
      <c r="B55" s="2">
        <v>-0.26800296715649807</v>
      </c>
      <c r="C55" s="2">
        <v>1.8918075263746521E-2</v>
      </c>
      <c r="D55" s="2">
        <v>-14.166502850852011</v>
      </c>
      <c r="E55" s="2">
        <v>9.2542249562450323E-45</v>
      </c>
      <c r="F55" t="s">
        <v>22</v>
      </c>
      <c r="G55" t="s">
        <v>26</v>
      </c>
    </row>
    <row r="56" spans="1:7" x14ac:dyDescent="0.25">
      <c r="A56" t="s">
        <v>5</v>
      </c>
      <c r="B56" s="2">
        <v>-9.2361064080648703E-2</v>
      </c>
      <c r="C56" s="2">
        <v>9.613706853298069E-3</v>
      </c>
      <c r="D56" s="2">
        <v>-9.6072270030746161</v>
      </c>
      <c r="E56" s="2">
        <v>8.7179654073408645E-22</v>
      </c>
      <c r="F56" t="s">
        <v>23</v>
      </c>
      <c r="G56" t="s">
        <v>26</v>
      </c>
    </row>
    <row r="57" spans="1:7" x14ac:dyDescent="0.25">
      <c r="A57" t="s">
        <v>6</v>
      </c>
      <c r="B57" s="2">
        <v>-0.15075587122669629</v>
      </c>
      <c r="C57" s="2">
        <v>1.233001695114172E-2</v>
      </c>
      <c r="D57" s="2">
        <v>-12.226736737189711</v>
      </c>
      <c r="E57" s="2">
        <v>3.360904134936838E-34</v>
      </c>
      <c r="F57" t="s">
        <v>23</v>
      </c>
      <c r="G57" t="s">
        <v>26</v>
      </c>
    </row>
    <row r="58" spans="1:7" x14ac:dyDescent="0.25">
      <c r="A58" t="s">
        <v>7</v>
      </c>
      <c r="B58" s="2">
        <v>-0.1849179601153503</v>
      </c>
      <c r="C58" s="2">
        <v>1.312726225511434E-2</v>
      </c>
      <c r="D58" s="2">
        <v>-14.0865594456534</v>
      </c>
      <c r="E58" s="2">
        <v>9.3709246396295013E-45</v>
      </c>
      <c r="F58" t="s">
        <v>23</v>
      </c>
      <c r="G58" t="s">
        <v>26</v>
      </c>
    </row>
    <row r="59" spans="1:7" x14ac:dyDescent="0.25">
      <c r="A59" t="s">
        <v>8</v>
      </c>
      <c r="B59" s="2">
        <v>-0.20660108677390809</v>
      </c>
      <c r="C59" s="2">
        <v>1.345231274410002E-2</v>
      </c>
      <c r="D59" s="2">
        <v>-15.35803476354058</v>
      </c>
      <c r="E59" s="2">
        <v>8.5386448560609662E-53</v>
      </c>
      <c r="F59" t="s">
        <v>23</v>
      </c>
      <c r="G59" t="s">
        <v>26</v>
      </c>
    </row>
    <row r="60" spans="1:7" x14ac:dyDescent="0.25">
      <c r="A60" t="s">
        <v>9</v>
      </c>
      <c r="B60" s="2">
        <v>-0.21671643608291899</v>
      </c>
      <c r="C60" s="2">
        <v>1.3669774977272731E-2</v>
      </c>
      <c r="D60" s="2">
        <v>-15.85369447874821</v>
      </c>
      <c r="E60" s="2">
        <v>4.1380506064688328E-56</v>
      </c>
      <c r="F60" t="s">
        <v>23</v>
      </c>
      <c r="G60" t="s">
        <v>26</v>
      </c>
    </row>
    <row r="61" spans="1:7" x14ac:dyDescent="0.25">
      <c r="A61" t="s">
        <v>10</v>
      </c>
      <c r="B61" s="2">
        <v>-0.22841733339095069</v>
      </c>
      <c r="C61" s="2">
        <v>1.390805865252427E-2</v>
      </c>
      <c r="D61" s="2">
        <v>-16.423380077527469</v>
      </c>
      <c r="E61" s="2">
        <v>4.8184455076161062E-60</v>
      </c>
      <c r="F61" t="s">
        <v>23</v>
      </c>
      <c r="G61" t="s">
        <v>26</v>
      </c>
    </row>
    <row r="62" spans="1:7" x14ac:dyDescent="0.25">
      <c r="A62" t="s">
        <v>5</v>
      </c>
      <c r="B62" s="2">
        <v>-0.16147812941782649</v>
      </c>
      <c r="C62" s="2">
        <v>4.1567990411385529E-2</v>
      </c>
      <c r="D62" s="2">
        <v>-3.88467491018275</v>
      </c>
      <c r="E62" s="2">
        <v>1.050906808320084E-4</v>
      </c>
      <c r="F62" t="s">
        <v>24</v>
      </c>
      <c r="G62" t="s">
        <v>26</v>
      </c>
    </row>
    <row r="63" spans="1:7" x14ac:dyDescent="0.25">
      <c r="A63" t="s">
        <v>6</v>
      </c>
      <c r="B63" s="2">
        <v>-0.26663352320656492</v>
      </c>
      <c r="C63" s="2">
        <v>5.126538676168732E-2</v>
      </c>
      <c r="D63" s="2">
        <v>-5.2010438240920633</v>
      </c>
      <c r="E63" s="2">
        <v>2.140166727970156E-7</v>
      </c>
      <c r="F63" t="s">
        <v>24</v>
      </c>
      <c r="G63" t="s">
        <v>26</v>
      </c>
    </row>
    <row r="64" spans="1:7" x14ac:dyDescent="0.25">
      <c r="A64" t="s">
        <v>7</v>
      </c>
      <c r="B64" s="2">
        <v>-0.32184128541302931</v>
      </c>
      <c r="C64" s="2">
        <v>5.1362081612965071E-2</v>
      </c>
      <c r="D64" s="2">
        <v>-6.2661262025600708</v>
      </c>
      <c r="E64" s="2">
        <v>4.3356238197024879E-10</v>
      </c>
      <c r="F64" t="s">
        <v>24</v>
      </c>
      <c r="G64" t="s">
        <v>26</v>
      </c>
    </row>
    <row r="65" spans="1:7" x14ac:dyDescent="0.25">
      <c r="A65" t="s">
        <v>8</v>
      </c>
      <c r="B65" s="2">
        <v>-0.30599440635671732</v>
      </c>
      <c r="C65" s="2">
        <v>4.9672197969461478E-2</v>
      </c>
      <c r="D65" s="2">
        <v>-6.160275141133134</v>
      </c>
      <c r="E65" s="2">
        <v>8.4204680796382405E-10</v>
      </c>
      <c r="F65" t="s">
        <v>24</v>
      </c>
      <c r="G65" t="s">
        <v>26</v>
      </c>
    </row>
    <row r="66" spans="1:7" x14ac:dyDescent="0.25">
      <c r="A66" t="s">
        <v>9</v>
      </c>
      <c r="B66" s="2">
        <v>-0.30719597632509021</v>
      </c>
      <c r="C66" s="2">
        <v>4.9231437725238129E-2</v>
      </c>
      <c r="D66" s="2">
        <v>-6.2398335396897924</v>
      </c>
      <c r="E66" s="2">
        <v>5.1177964829274529E-10</v>
      </c>
      <c r="F66" t="s">
        <v>24</v>
      </c>
      <c r="G66" t="s">
        <v>26</v>
      </c>
    </row>
    <row r="67" spans="1:7" x14ac:dyDescent="0.25">
      <c r="A67" t="s">
        <v>10</v>
      </c>
      <c r="B67" s="2">
        <v>-0.31368719369768883</v>
      </c>
      <c r="C67" s="2">
        <v>4.9367104013140997E-2</v>
      </c>
      <c r="D67" s="2">
        <v>-6.3541745048319758</v>
      </c>
      <c r="E67" s="2">
        <v>2.476264594155148E-10</v>
      </c>
      <c r="F67" t="s">
        <v>24</v>
      </c>
      <c r="G67" t="s">
        <v>26</v>
      </c>
    </row>
    <row r="68" spans="1:7" x14ac:dyDescent="0.25">
      <c r="A68" t="s">
        <v>5</v>
      </c>
      <c r="B68" s="2">
        <v>-5.8128127763886539E-2</v>
      </c>
      <c r="C68" s="2">
        <v>1.702002901585745E-2</v>
      </c>
      <c r="D68" s="2">
        <v>-3.4152778300042241</v>
      </c>
      <c r="E68" s="2">
        <v>6.4183896236486547E-4</v>
      </c>
      <c r="F68" t="s">
        <v>25</v>
      </c>
      <c r="G68" t="s">
        <v>26</v>
      </c>
    </row>
    <row r="69" spans="1:7" x14ac:dyDescent="0.25">
      <c r="A69" t="s">
        <v>6</v>
      </c>
      <c r="B69" s="2">
        <v>-9.4397072418985317E-2</v>
      </c>
      <c r="C69" s="2">
        <v>2.1766534568786172E-2</v>
      </c>
      <c r="D69" s="2">
        <v>-4.3367984058589384</v>
      </c>
      <c r="E69" s="2">
        <v>1.4719094951021779E-5</v>
      </c>
      <c r="F69" t="s">
        <v>25</v>
      </c>
      <c r="G69" t="s">
        <v>26</v>
      </c>
    </row>
    <row r="70" spans="1:7" x14ac:dyDescent="0.25">
      <c r="A70" t="s">
        <v>7</v>
      </c>
      <c r="B70" s="2">
        <v>-0.1145670275381576</v>
      </c>
      <c r="C70" s="2">
        <v>2.2315588160118732E-2</v>
      </c>
      <c r="D70" s="2">
        <v>-5.1339461329056943</v>
      </c>
      <c r="E70" s="2">
        <v>2.9362060793187292E-7</v>
      </c>
      <c r="F70" t="s">
        <v>25</v>
      </c>
      <c r="G70" t="s">
        <v>26</v>
      </c>
    </row>
    <row r="71" spans="1:7" x14ac:dyDescent="0.25">
      <c r="A71" t="s">
        <v>8</v>
      </c>
      <c r="B71" s="2">
        <v>-0.1252933323774528</v>
      </c>
      <c r="C71" s="2">
        <v>2.210555402663578E-2</v>
      </c>
      <c r="D71" s="2">
        <v>-5.6679571218383549</v>
      </c>
      <c r="E71" s="2">
        <v>1.519561976767363E-8</v>
      </c>
      <c r="F71" t="s">
        <v>25</v>
      </c>
      <c r="G71" t="s">
        <v>26</v>
      </c>
    </row>
    <row r="72" spans="1:7" x14ac:dyDescent="0.25">
      <c r="A72" t="s">
        <v>9</v>
      </c>
      <c r="B72" s="2">
        <v>-0.12646286992928421</v>
      </c>
      <c r="C72" s="2">
        <v>2.194410155169764E-2</v>
      </c>
      <c r="D72" s="2">
        <v>-5.7629550078116933</v>
      </c>
      <c r="E72" s="2">
        <v>8.7204002720323401E-9</v>
      </c>
      <c r="F72" t="s">
        <v>25</v>
      </c>
      <c r="G72" t="s">
        <v>26</v>
      </c>
    </row>
    <row r="73" spans="1:7" x14ac:dyDescent="0.25">
      <c r="A73" t="s">
        <v>10</v>
      </c>
      <c r="B73" s="2">
        <v>-0.126682498102582</v>
      </c>
      <c r="C73" s="2">
        <v>2.1924768636378988E-2</v>
      </c>
      <c r="D73" s="2">
        <v>-5.778054044884299</v>
      </c>
      <c r="E73" s="2">
        <v>7.9773328472072284E-9</v>
      </c>
      <c r="F73" t="s">
        <v>25</v>
      </c>
      <c r="G7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E22C-3E82-4885-82C3-4E74C2FD45F7}">
  <dimension ref="A1"/>
  <sheetViews>
    <sheetView workbookViewId="0">
      <selection activeCell="D27" sqref="D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C21C-1A14-42B7-80FC-258352DB8D4C}">
  <dimension ref="A1:AL73"/>
  <sheetViews>
    <sheetView tabSelected="1" topLeftCell="O1" workbookViewId="0">
      <selection activeCell="AA13" sqref="AA12:AA13"/>
    </sheetView>
  </sheetViews>
  <sheetFormatPr defaultRowHeight="15" x14ac:dyDescent="0.25"/>
  <cols>
    <col min="1" max="1" width="3.42578125" bestFit="1" customWidth="1"/>
    <col min="2" max="2" width="26.140625" bestFit="1" customWidth="1"/>
    <col min="3" max="3" width="7.42578125" bestFit="1" customWidth="1"/>
    <col min="4" max="4" width="14.7109375" bestFit="1" customWidth="1"/>
    <col min="5" max="5" width="12.7109375" style="2" bestFit="1" customWidth="1"/>
    <col min="6" max="6" width="12" style="2" bestFit="1" customWidth="1"/>
    <col min="7" max="7" width="12.7109375" style="2" bestFit="1" customWidth="1"/>
    <col min="8" max="8" width="12" style="2" bestFit="1" customWidth="1"/>
    <col min="9" max="9" width="12" style="13" customWidth="1"/>
    <col min="10" max="10" width="9.7109375" bestFit="1" customWidth="1"/>
    <col min="11" max="11" width="15.28515625" style="11" bestFit="1" customWidth="1"/>
    <col min="12" max="12" width="9.7109375" bestFit="1" customWidth="1"/>
    <col min="13" max="13" width="9.28515625" bestFit="1" customWidth="1"/>
    <col min="17" max="17" width="9.7109375" bestFit="1" customWidth="1"/>
    <col min="25" max="25" width="11.85546875" customWidth="1"/>
    <col min="26" max="26" width="10.28515625" customWidth="1"/>
    <col min="27" max="27" width="10.7109375" customWidth="1"/>
    <col min="28" max="28" width="11.28515625" customWidth="1"/>
    <col min="29" max="29" width="10" customWidth="1"/>
    <col min="30" max="30" width="9.7109375" customWidth="1"/>
  </cols>
  <sheetData>
    <row r="1" spans="1:38" x14ac:dyDescent="0.25">
      <c r="A1" t="s">
        <v>34</v>
      </c>
      <c r="B1" s="1" t="s">
        <v>27</v>
      </c>
      <c r="C1" s="1" t="s">
        <v>33</v>
      </c>
      <c r="D1" s="1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38</v>
      </c>
      <c r="J1" s="4" t="s">
        <v>37</v>
      </c>
      <c r="K1" s="4"/>
    </row>
    <row r="2" spans="1:38" ht="45" x14ac:dyDescent="0.25">
      <c r="A2">
        <v>1</v>
      </c>
      <c r="B2" t="s">
        <v>28</v>
      </c>
      <c r="C2" t="s">
        <v>29</v>
      </c>
      <c r="D2" t="s">
        <v>5</v>
      </c>
      <c r="E2" s="2">
        <v>-9.1233077242264926E-2</v>
      </c>
      <c r="F2" s="2">
        <v>9.5213597242434691E-3</v>
      </c>
      <c r="G2" s="2">
        <v>-9.5819378622956037</v>
      </c>
      <c r="H2" s="2">
        <v>1.1088081936076909E-21</v>
      </c>
      <c r="I2" s="13" t="str">
        <f>B2</f>
        <v xml:space="preserve">kvinner        </v>
      </c>
      <c r="J2">
        <f>2016</f>
        <v>2016</v>
      </c>
      <c r="K2" s="11" t="str">
        <f>_xlfn.CONCAT(I2,J2)</f>
        <v>kvinner        2016</v>
      </c>
      <c r="L2" s="3">
        <f>IF($C2="bt",E2*111477,E2*12*111477)</f>
        <v>-10170.389751735967</v>
      </c>
      <c r="M2" s="3">
        <f>IF($C2="bt",F2*111477,F2*12*111477)</f>
        <v>1061.4126179794891</v>
      </c>
      <c r="N2" s="13">
        <f>L2/M2</f>
        <v>-9.5819378622956037</v>
      </c>
      <c r="Q2" s="11" t="s">
        <v>28</v>
      </c>
      <c r="R2" s="11" t="s">
        <v>35</v>
      </c>
      <c r="S2" s="11" t="s">
        <v>30</v>
      </c>
      <c r="T2" s="11" t="s">
        <v>36</v>
      </c>
      <c r="U2" s="11" t="s">
        <v>31</v>
      </c>
      <c r="V2" s="11" t="s">
        <v>32</v>
      </c>
      <c r="X2" s="11"/>
      <c r="Y2" s="16" t="s">
        <v>28</v>
      </c>
      <c r="Z2" s="16" t="s">
        <v>35</v>
      </c>
      <c r="AA2" s="16" t="s">
        <v>30</v>
      </c>
      <c r="AB2" s="16" t="s">
        <v>36</v>
      </c>
      <c r="AC2" s="16" t="s">
        <v>31</v>
      </c>
      <c r="AD2" s="16" t="s">
        <v>32</v>
      </c>
      <c r="AF2" s="11"/>
      <c r="AG2" s="16" t="s">
        <v>28</v>
      </c>
      <c r="AH2" s="16" t="s">
        <v>35</v>
      </c>
      <c r="AI2" s="16" t="s">
        <v>30</v>
      </c>
      <c r="AJ2" s="16" t="s">
        <v>36</v>
      </c>
      <c r="AK2" s="16" t="s">
        <v>31</v>
      </c>
      <c r="AL2" s="16" t="s">
        <v>32</v>
      </c>
    </row>
    <row r="3" spans="1:38" ht="30" x14ac:dyDescent="0.25">
      <c r="B3" t="s">
        <v>28</v>
      </c>
      <c r="C3" t="s">
        <v>29</v>
      </c>
      <c r="D3" t="s">
        <v>6</v>
      </c>
      <c r="E3" s="2">
        <v>-0.1502580402047187</v>
      </c>
      <c r="F3" s="2">
        <v>1.222741710468341E-2</v>
      </c>
      <c r="G3" s="2">
        <v>-12.288616550683139</v>
      </c>
      <c r="H3" s="2">
        <v>1.566176211979477E-34</v>
      </c>
      <c r="I3" s="13" t="str">
        <f t="shared" ref="I3:I66" si="0">B3</f>
        <v xml:space="preserve">kvinner        </v>
      </c>
      <c r="J3">
        <f>IF(J2=2021,2016,J2+1)</f>
        <v>2017</v>
      </c>
      <c r="K3" s="11" t="str">
        <f t="shared" ref="K3:K66" si="1">_xlfn.CONCAT(I3,J3)</f>
        <v>kvinner        2017</v>
      </c>
      <c r="L3" s="3">
        <f t="shared" ref="L3:L66" si="2">IF($C3="bt",E3*111477,E3*12*111477)</f>
        <v>-16750.315547901428</v>
      </c>
      <c r="M3" s="3">
        <f t="shared" ref="M3:M66" si="3">IF($C3="bt",F3*111477,F3*12*111477)</f>
        <v>1363.0757765787926</v>
      </c>
      <c r="N3" s="13">
        <f t="shared" ref="N3:N66" si="4">L3/M3</f>
        <v>-12.288616550683143</v>
      </c>
      <c r="P3" s="11">
        <v>2016</v>
      </c>
      <c r="Q3" s="3">
        <f>VLOOKUP(_xlfn.CONCAT(Q$2,$P3),$K$2:$N$37,2,FALSE)</f>
        <v>-10170.389751735967</v>
      </c>
      <c r="R3" s="3">
        <f t="shared" ref="R3:V8" si="5">VLOOKUP(_xlfn.CONCAT(R$2,$P3),$K$2:$N$37,2,FALSE)</f>
        <v>-16112.22340662</v>
      </c>
      <c r="S3" s="3">
        <f t="shared" si="5"/>
        <v>-9853.5091002251102</v>
      </c>
      <c r="T3" s="3">
        <f t="shared" si="5"/>
        <v>-9868.9583008312839</v>
      </c>
      <c r="U3" s="3">
        <f t="shared" si="5"/>
        <v>-10098.551358827466</v>
      </c>
      <c r="V3" s="3">
        <f t="shared" si="5"/>
        <v>-10954.642064732059</v>
      </c>
      <c r="X3" s="17">
        <v>2016</v>
      </c>
      <c r="Y3" s="15" t="str">
        <f>_xlfn.CONCAT(ROUND(Q3,-1),"***
",ROUND(Q11,0))</f>
        <v>-10170***
1061</v>
      </c>
      <c r="Z3" s="15" t="str">
        <f t="shared" ref="Z3:AD3" si="6">_xlfn.CONCAT(ROUND(R3,-1),"***
",ROUND(R11,0))</f>
        <v>-16110***
2106</v>
      </c>
      <c r="AA3" s="15" t="str">
        <f t="shared" si="6"/>
        <v>-9850***
1104</v>
      </c>
      <c r="AB3" s="15" t="str">
        <f t="shared" si="6"/>
        <v>-9870***
1120</v>
      </c>
      <c r="AC3" s="15" t="str">
        <f t="shared" si="6"/>
        <v>-10100***
2169</v>
      </c>
      <c r="AD3" s="15" t="str">
        <f t="shared" si="6"/>
        <v>-10950***
1005</v>
      </c>
      <c r="AF3" s="17">
        <v>2016</v>
      </c>
      <c r="AG3" s="18" t="str">
        <f>_xlfn.CONCAT(ROUND(Q20,-1),"
",ROUND(Q28,0))</f>
        <v>1530
1840</v>
      </c>
      <c r="AH3" s="18" t="str">
        <f t="shared" ref="AH3:AL3" si="7">_xlfn.CONCAT(ROUND(R20,-1),"
",ROUND(R28,0))</f>
        <v>4600
3333</v>
      </c>
      <c r="AI3" s="18" t="str">
        <f t="shared" si="7"/>
        <v>-310
2296</v>
      </c>
      <c r="AJ3" s="18" t="str">
        <f t="shared" si="7"/>
        <v>-10840
8316</v>
      </c>
      <c r="AK3" s="18" t="str">
        <f t="shared" si="7"/>
        <v>7480
6006</v>
      </c>
      <c r="AL3" s="18" t="str">
        <f t="shared" si="7"/>
        <v>1580
1696</v>
      </c>
    </row>
    <row r="4" spans="1:38" ht="30" x14ac:dyDescent="0.25">
      <c r="B4" t="s">
        <v>28</v>
      </c>
      <c r="C4" t="s">
        <v>29</v>
      </c>
      <c r="D4" t="s">
        <v>7</v>
      </c>
      <c r="E4" s="2">
        <v>-0.1847413063169086</v>
      </c>
      <c r="F4" s="2">
        <v>1.302990960149384E-2</v>
      </c>
      <c r="G4" s="2">
        <v>-14.178249271639499</v>
      </c>
      <c r="H4" s="2">
        <v>2.5583268564267831E-45</v>
      </c>
      <c r="I4" s="13" t="str">
        <f t="shared" si="0"/>
        <v xml:space="preserve">kvinner        </v>
      </c>
      <c r="J4" s="11">
        <f t="shared" ref="J4:J67" si="8">IF(J3=2021,2016,J3+1)</f>
        <v>2018</v>
      </c>
      <c r="K4" s="11" t="str">
        <f t="shared" si="1"/>
        <v>kvinner        2018</v>
      </c>
      <c r="L4" s="3">
        <f t="shared" si="2"/>
        <v>-20594.406604290019</v>
      </c>
      <c r="M4" s="3">
        <f t="shared" si="3"/>
        <v>1452.5352326457289</v>
      </c>
      <c r="N4" s="13">
        <f t="shared" si="4"/>
        <v>-14.178249271639501</v>
      </c>
      <c r="P4" s="11">
        <f>P3+1</f>
        <v>2017</v>
      </c>
      <c r="Q4" s="3">
        <f t="shared" ref="Q4:V8" si="9">VLOOKUP(_xlfn.CONCAT(Q$2,$P4),$K$2:$N$37,2,FALSE)</f>
        <v>-16750.315547901428</v>
      </c>
      <c r="R4" s="3">
        <f t="shared" si="5"/>
        <v>-25199.329029659999</v>
      </c>
      <c r="S4" s="3">
        <f t="shared" si="5"/>
        <v>-14654.334192703336</v>
      </c>
      <c r="T4" s="3">
        <f t="shared" si="5"/>
        <v>-14604.470479716851</v>
      </c>
      <c r="U4" s="3">
        <f t="shared" si="5"/>
        <v>-13157.645736078737</v>
      </c>
      <c r="V4" s="3">
        <f t="shared" si="5"/>
        <v>-16348.781962439996</v>
      </c>
      <c r="X4" s="17">
        <f>X3+1</f>
        <v>2017</v>
      </c>
      <c r="Y4" s="15" t="str">
        <f t="shared" ref="Y4:AD4" si="10">_xlfn.CONCAT(ROUND(Q4,-1),"***
",ROUND(Q12,0))</f>
        <v>-16750***
1363</v>
      </c>
      <c r="Z4" s="15" t="str">
        <f t="shared" si="10"/>
        <v>-25200***
2745</v>
      </c>
      <c r="AA4" s="15" t="str">
        <f t="shared" si="10"/>
        <v>-14650***
1410</v>
      </c>
      <c r="AB4" s="15" t="str">
        <f t="shared" si="10"/>
        <v>-14600***
1434</v>
      </c>
      <c r="AC4" s="15" t="str">
        <f t="shared" si="10"/>
        <v>-13160***
2672</v>
      </c>
      <c r="AD4" s="15" t="str">
        <f t="shared" si="10"/>
        <v>-16350***
1289</v>
      </c>
      <c r="AF4" s="17">
        <f>AF3+1</f>
        <v>2017</v>
      </c>
      <c r="AG4" s="18" t="str">
        <f t="shared" ref="AG4:AL4" si="11">_xlfn.CONCAT(ROUND(Q21,-1),"
",ROUND(Q29,0))</f>
        <v>-370
2535</v>
      </c>
      <c r="AH4" s="18" t="str">
        <f t="shared" si="11"/>
        <v>3370
4274</v>
      </c>
      <c r="AI4" s="18" t="str">
        <f t="shared" si="11"/>
        <v>3180
2520</v>
      </c>
      <c r="AJ4" s="18" t="str">
        <f t="shared" si="11"/>
        <v>-3660
6330</v>
      </c>
      <c r="AK4" s="18" t="str">
        <f t="shared" si="11"/>
        <v>9770
7471</v>
      </c>
      <c r="AL4" s="18" t="str">
        <f t="shared" si="11"/>
        <v>170
2242</v>
      </c>
    </row>
    <row r="5" spans="1:38" ht="30" x14ac:dyDescent="0.25">
      <c r="B5" t="s">
        <v>28</v>
      </c>
      <c r="C5" t="s">
        <v>29</v>
      </c>
      <c r="D5" t="s">
        <v>8</v>
      </c>
      <c r="E5" s="2">
        <v>-0.20614502279416061</v>
      </c>
      <c r="F5" s="2">
        <v>1.335324384645477E-2</v>
      </c>
      <c r="G5" s="2">
        <v>-15.43782358538231</v>
      </c>
      <c r="H5" s="2">
        <v>2.487521305970889E-53</v>
      </c>
      <c r="I5" s="13" t="str">
        <f t="shared" si="0"/>
        <v xml:space="preserve">kvinner        </v>
      </c>
      <c r="J5" s="11">
        <f t="shared" si="8"/>
        <v>2019</v>
      </c>
      <c r="K5" s="11" t="str">
        <f t="shared" si="1"/>
        <v>kvinner        2019</v>
      </c>
      <c r="L5" s="3">
        <f t="shared" si="2"/>
        <v>-22980.428706024642</v>
      </c>
      <c r="M5" s="3">
        <f t="shared" si="3"/>
        <v>1488.5795642712383</v>
      </c>
      <c r="N5" s="13">
        <f t="shared" si="4"/>
        <v>-15.43782358538231</v>
      </c>
      <c r="P5" s="11">
        <f t="shared" ref="P5:P8" si="12">P4+1</f>
        <v>2018</v>
      </c>
      <c r="Q5" s="3">
        <f t="shared" si="9"/>
        <v>-20594.406604290019</v>
      </c>
      <c r="R5" s="3">
        <f t="shared" si="5"/>
        <v>-30254.246906039996</v>
      </c>
      <c r="S5" s="3">
        <f t="shared" si="5"/>
        <v>-19533.057243963351</v>
      </c>
      <c r="T5" s="3">
        <f t="shared" si="5"/>
        <v>-19481.51429966135</v>
      </c>
      <c r="U5" s="3">
        <f t="shared" si="5"/>
        <v>-14204.277766343383</v>
      </c>
      <c r="V5" s="3">
        <f t="shared" si="5"/>
        <v>-21430.478747547575</v>
      </c>
      <c r="X5" s="17">
        <f t="shared" ref="X5:X8" si="13">X4+1</f>
        <v>2018</v>
      </c>
      <c r="Y5" s="15" t="str">
        <f t="shared" ref="Y5:AD5" si="14">_xlfn.CONCAT(ROUND(Q5,-1),"***
",ROUND(Q13,0))</f>
        <v>-20590***
1453</v>
      </c>
      <c r="Z5" s="15" t="str">
        <f t="shared" si="14"/>
        <v>-30250***
2934</v>
      </c>
      <c r="AA5" s="15" t="str">
        <f t="shared" si="14"/>
        <v>-19530***
1510</v>
      </c>
      <c r="AB5" s="15" t="str">
        <f t="shared" si="14"/>
        <v>-19480***
1533</v>
      </c>
      <c r="AC5" s="15" t="str">
        <f t="shared" si="14"/>
        <v>-14200***
2800</v>
      </c>
      <c r="AD5" s="15" t="str">
        <f t="shared" si="14"/>
        <v>-21430***
1384</v>
      </c>
      <c r="AF5" s="17">
        <f t="shared" ref="AF5:AF8" si="15">AF4+1</f>
        <v>2018</v>
      </c>
      <c r="AG5" s="18" t="str">
        <f t="shared" ref="AG5:AL5" si="16">_xlfn.CONCAT(ROUND(Q22,-1),"
",ROUND(Q30,0))</f>
        <v>1370
2829</v>
      </c>
      <c r="AH5" s="18" t="str">
        <f t="shared" si="16"/>
        <v>3950
4311</v>
      </c>
      <c r="AI5" s="18" t="str">
        <f>_xlfn.CONCAT(ROUND(S22,-1),".
",ROUND(S30,0))</f>
        <v>4920.
2848</v>
      </c>
      <c r="AJ5" s="18" t="str">
        <f t="shared" si="16"/>
        <v>5200
7945</v>
      </c>
      <c r="AK5" s="18" t="str">
        <f t="shared" si="16"/>
        <v>11400
7963</v>
      </c>
      <c r="AL5" s="18" t="str">
        <f t="shared" si="16"/>
        <v>2140
2451</v>
      </c>
    </row>
    <row r="6" spans="1:38" ht="30" x14ac:dyDescent="0.25">
      <c r="B6" t="s">
        <v>28</v>
      </c>
      <c r="C6" t="s">
        <v>29</v>
      </c>
      <c r="D6" t="s">
        <v>9</v>
      </c>
      <c r="E6" s="2">
        <v>-0.2167769191019602</v>
      </c>
      <c r="F6" s="2">
        <v>1.356494992427165E-2</v>
      </c>
      <c r="G6" s="2">
        <v>-15.980664898296689</v>
      </c>
      <c r="H6" s="2">
        <v>5.5126035109803923E-57</v>
      </c>
      <c r="I6" s="13" t="str">
        <f t="shared" si="0"/>
        <v xml:space="preserve">kvinner        </v>
      </c>
      <c r="J6" s="11">
        <f t="shared" si="8"/>
        <v>2020</v>
      </c>
      <c r="K6" s="11" t="str">
        <f t="shared" si="1"/>
        <v>kvinner        2020</v>
      </c>
      <c r="L6" s="3">
        <f t="shared" si="2"/>
        <v>-24165.640610729217</v>
      </c>
      <c r="M6" s="3">
        <f t="shared" si="3"/>
        <v>1512.1799227080307</v>
      </c>
      <c r="N6" s="13">
        <f t="shared" si="4"/>
        <v>-15.980664898296682</v>
      </c>
      <c r="P6" s="11">
        <f t="shared" si="12"/>
        <v>2019</v>
      </c>
      <c r="Q6" s="3">
        <f t="shared" si="9"/>
        <v>-22980.428706024642</v>
      </c>
      <c r="R6" s="3">
        <f t="shared" si="5"/>
        <v>-33437.643200849998</v>
      </c>
      <c r="S6" s="3">
        <f t="shared" si="5"/>
        <v>-24579.529998486916</v>
      </c>
      <c r="T6" s="3">
        <f t="shared" si="5"/>
        <v>-24706.590417609958</v>
      </c>
      <c r="U6" s="3">
        <f t="shared" si="5"/>
        <v>-16274.609323765992</v>
      </c>
      <c r="V6" s="3">
        <f t="shared" si="5"/>
        <v>-25073.387042408031</v>
      </c>
      <c r="X6" s="17">
        <f t="shared" si="13"/>
        <v>2019</v>
      </c>
      <c r="Y6" s="15" t="str">
        <f t="shared" ref="Y6:AD6" si="17">_xlfn.CONCAT(ROUND(Q6,-1),"***
",ROUND(Q14,0))</f>
        <v>-22980***
1489</v>
      </c>
      <c r="Z6" s="15" t="str">
        <f t="shared" si="17"/>
        <v>-33440***
2916</v>
      </c>
      <c r="AA6" s="15" t="str">
        <f t="shared" si="17"/>
        <v>-24580***
1566</v>
      </c>
      <c r="AB6" s="15" t="str">
        <f t="shared" si="17"/>
        <v>-24710***
1586</v>
      </c>
      <c r="AC6" s="15" t="str">
        <f t="shared" si="17"/>
        <v>-16270***
2868</v>
      </c>
      <c r="AD6" s="15" t="str">
        <f t="shared" si="17"/>
        <v>-25070***
1431</v>
      </c>
      <c r="AF6" s="17">
        <f t="shared" si="15"/>
        <v>2019</v>
      </c>
      <c r="AG6" s="18" t="str">
        <f t="shared" ref="AG6:AL6" si="18">_xlfn.CONCAT(ROUND(Q23,-1),"
",ROUND(Q31,0))</f>
        <v>-2060
2830</v>
      </c>
      <c r="AH6" s="18" t="str">
        <f t="shared" si="18"/>
        <v>4240
4204</v>
      </c>
      <c r="AI6" s="18" t="str">
        <f>_xlfn.CONCAT(ROUND(S23,-1),".
",ROUND(S31,0))</f>
        <v>5450.
3233</v>
      </c>
      <c r="AJ6" s="18" t="str">
        <f t="shared" si="18"/>
        <v>3480
10667</v>
      </c>
      <c r="AK6" s="18" t="str">
        <f t="shared" si="18"/>
        <v>13010
8297</v>
      </c>
      <c r="AL6" s="18" t="str">
        <f t="shared" si="18"/>
        <v>-140
2592</v>
      </c>
    </row>
    <row r="7" spans="1:38" ht="30" x14ac:dyDescent="0.25">
      <c r="B7" t="s">
        <v>28</v>
      </c>
      <c r="C7" t="s">
        <v>29</v>
      </c>
      <c r="D7" t="s">
        <v>10</v>
      </c>
      <c r="E7" s="2">
        <v>-0.22805059145957779</v>
      </c>
      <c r="F7" s="2">
        <v>1.380607842378458E-2</v>
      </c>
      <c r="G7" s="2">
        <v>-16.518129512193781</v>
      </c>
      <c r="H7" s="2">
        <v>1.00972095010174E-60</v>
      </c>
      <c r="I7" s="13" t="str">
        <f t="shared" si="0"/>
        <v xml:space="preserve">kvinner        </v>
      </c>
      <c r="J7" s="11">
        <f t="shared" si="8"/>
        <v>2021</v>
      </c>
      <c r="K7" s="11" t="str">
        <f t="shared" si="1"/>
        <v>kvinner        2021</v>
      </c>
      <c r="L7" s="3">
        <f t="shared" si="2"/>
        <v>-25422.395784139353</v>
      </c>
      <c r="M7" s="3">
        <f t="shared" si="3"/>
        <v>1539.0602044482337</v>
      </c>
      <c r="N7" s="13">
        <f t="shared" si="4"/>
        <v>-16.518129512193774</v>
      </c>
      <c r="P7" s="11">
        <f t="shared" si="12"/>
        <v>2020</v>
      </c>
      <c r="Q7" s="3">
        <f t="shared" si="9"/>
        <v>-24165.640610729217</v>
      </c>
      <c r="R7" s="3">
        <f t="shared" si="5"/>
        <v>-34811.803458299997</v>
      </c>
      <c r="S7" s="3">
        <f t="shared" si="5"/>
        <v>-28527.571646255132</v>
      </c>
      <c r="T7" s="3">
        <f t="shared" si="5"/>
        <v>-28660.176122517823</v>
      </c>
      <c r="U7" s="3">
        <f t="shared" si="5"/>
        <v>-18912.095821083509</v>
      </c>
      <c r="V7" s="3">
        <f t="shared" si="5"/>
        <v>-27714.960073183272</v>
      </c>
      <c r="X7" s="17">
        <f t="shared" si="13"/>
        <v>2020</v>
      </c>
      <c r="Y7" s="15" t="str">
        <f t="shared" ref="Y7:AD7" si="19">_xlfn.CONCAT(ROUND(Q7,-1),"***
",ROUND(Q15,0))</f>
        <v>-24170***
1512</v>
      </c>
      <c r="Z7" s="15" t="str">
        <f t="shared" si="19"/>
        <v>-34810***
2902</v>
      </c>
      <c r="AA7" s="15" t="str">
        <f t="shared" si="19"/>
        <v>-28530***
1619</v>
      </c>
      <c r="AB7" s="15" t="str">
        <f t="shared" si="19"/>
        <v>-28660***
1639</v>
      </c>
      <c r="AC7" s="15" t="str">
        <f t="shared" si="19"/>
        <v>-18910***
2912</v>
      </c>
      <c r="AD7" s="15" t="str">
        <f t="shared" si="19"/>
        <v>-27710***
1469</v>
      </c>
      <c r="AF7" s="17">
        <f t="shared" si="15"/>
        <v>2020</v>
      </c>
      <c r="AG7" s="18" t="str">
        <f t="shared" ref="AG7:AL7" si="20">_xlfn.CONCAT(ROUND(Q24,-1),"
",ROUND(Q32,0))</f>
        <v>-1770
2832</v>
      </c>
      <c r="AH7" s="18" t="str">
        <f t="shared" si="20"/>
        <v>3310
4097</v>
      </c>
      <c r="AI7" s="18" t="str">
        <f>_xlfn.CONCAT(ROUND(S24,-1),"*
",ROUND(S32,0))</f>
        <v>6520*
2930</v>
      </c>
      <c r="AJ7" s="18" t="str">
        <f>_xlfn.CONCAT(ROUND(T24,-1),".
",ROUND(T32,0))</f>
        <v>14240.
7793</v>
      </c>
      <c r="AK7" s="18" t="str">
        <f>_xlfn.CONCAT(ROUND(U24,-1),".
",ROUND(U32,0))</f>
        <v>13980.
8203</v>
      </c>
      <c r="AL7" s="18" t="str">
        <f t="shared" si="20"/>
        <v>1870
2547</v>
      </c>
    </row>
    <row r="8" spans="1:38" ht="30" x14ac:dyDescent="0.25">
      <c r="A8">
        <v>2</v>
      </c>
      <c r="B8" t="s">
        <v>35</v>
      </c>
      <c r="C8" t="s">
        <v>29</v>
      </c>
      <c r="D8" t="s">
        <v>5</v>
      </c>
      <c r="E8" s="12">
        <v>-0.14453405999999999</v>
      </c>
      <c r="F8" s="12">
        <v>1.8889E-2</v>
      </c>
      <c r="G8" s="2">
        <v>-7.6519000000000004</v>
      </c>
      <c r="H8" s="2">
        <v>0</v>
      </c>
      <c r="I8" s="13" t="str">
        <f t="shared" si="0"/>
        <v>kvinner, under 40 år</v>
      </c>
      <c r="J8" s="11">
        <f t="shared" si="8"/>
        <v>2016</v>
      </c>
      <c r="K8" s="11" t="str">
        <f t="shared" si="1"/>
        <v>kvinner, under 40 år2016</v>
      </c>
      <c r="L8" s="3">
        <f t="shared" si="2"/>
        <v>-16112.22340662</v>
      </c>
      <c r="M8" s="3">
        <f t="shared" si="3"/>
        <v>2105.6890530000001</v>
      </c>
      <c r="N8" s="13">
        <f t="shared" si="4"/>
        <v>-7.6517581661284346</v>
      </c>
      <c r="P8" s="11">
        <f t="shared" si="12"/>
        <v>2021</v>
      </c>
      <c r="Q8" s="3">
        <f t="shared" si="9"/>
        <v>-25422.395784139353</v>
      </c>
      <c r="R8" s="3">
        <f t="shared" si="5"/>
        <v>-36199.901685060002</v>
      </c>
      <c r="S8" s="3">
        <f t="shared" si="5"/>
        <v>-31727.333461914848</v>
      </c>
      <c r="T8" s="3">
        <f t="shared" si="5"/>
        <v>-31875.866506752958</v>
      </c>
      <c r="U8" s="3">
        <f t="shared" si="5"/>
        <v>-21580.255071369371</v>
      </c>
      <c r="V8" s="3">
        <f t="shared" si="5"/>
        <v>-29688.851248180472</v>
      </c>
      <c r="X8" s="17">
        <f t="shared" si="13"/>
        <v>2021</v>
      </c>
      <c r="Y8" s="15" t="str">
        <f t="shared" ref="Y8:AD8" si="21">_xlfn.CONCAT(ROUND(Q8,-1),"***
",ROUND(Q16,0))</f>
        <v>-25420***
1539</v>
      </c>
      <c r="Z8" s="15" t="str">
        <f t="shared" si="21"/>
        <v>-36200***
2907</v>
      </c>
      <c r="AA8" s="15" t="str">
        <f t="shared" si="21"/>
        <v>-31730***
1713</v>
      </c>
      <c r="AB8" s="15" t="str">
        <f t="shared" si="21"/>
        <v>-31880***
1731</v>
      </c>
      <c r="AC8" s="15" t="str">
        <f t="shared" si="21"/>
        <v>-21580***
2970</v>
      </c>
      <c r="AD8" s="15" t="str">
        <f t="shared" si="21"/>
        <v>-29690***
1520</v>
      </c>
      <c r="AF8" s="17">
        <f t="shared" si="15"/>
        <v>2021</v>
      </c>
      <c r="AG8" s="18" t="str">
        <f t="shared" ref="AG8:AL8" si="22">_xlfn.CONCAT(ROUND(Q25,-1),"
",ROUND(Q33,0))</f>
        <v>-690
2812</v>
      </c>
      <c r="AH8" s="18" t="str">
        <f t="shared" si="22"/>
        <v>6140
4084</v>
      </c>
      <c r="AI8" s="18" t="str">
        <f>_xlfn.CONCAT(ROUND(S25,-1),"*
",ROUND(S33,0))</f>
        <v>6520*
2944</v>
      </c>
      <c r="AJ8" s="18" t="str">
        <f>_xlfn.CONCAT(ROUND(T25,-1),".
",ROUND(T33,0))</f>
        <v>14130.
7843</v>
      </c>
      <c r="AK8" s="18" t="str">
        <f>_xlfn.CONCAT(ROUND(U25,-1),".
",ROUND(U33,0))</f>
        <v>14150.
8262</v>
      </c>
      <c r="AL8" s="18" t="str">
        <f t="shared" si="22"/>
        <v>1770
2540</v>
      </c>
    </row>
    <row r="9" spans="1:38" x14ac:dyDescent="0.25">
      <c r="B9" s="11" t="s">
        <v>35</v>
      </c>
      <c r="C9" t="s">
        <v>29</v>
      </c>
      <c r="D9" t="s">
        <v>6</v>
      </c>
      <c r="E9" s="12">
        <v>-0.22604958</v>
      </c>
      <c r="F9" s="12">
        <v>2.4621000000000001E-2</v>
      </c>
      <c r="G9" s="2">
        <v>-9.1811000000000007</v>
      </c>
      <c r="H9" s="2">
        <v>0</v>
      </c>
      <c r="I9" s="13" t="str">
        <f t="shared" si="0"/>
        <v>kvinner, under 40 år</v>
      </c>
      <c r="J9" s="11">
        <f t="shared" si="8"/>
        <v>2017</v>
      </c>
      <c r="K9" s="11" t="str">
        <f t="shared" si="1"/>
        <v>kvinner, under 40 år2017</v>
      </c>
      <c r="L9" s="3">
        <f t="shared" si="2"/>
        <v>-25199.329029659999</v>
      </c>
      <c r="M9" s="3">
        <f t="shared" si="3"/>
        <v>2744.675217</v>
      </c>
      <c r="N9" s="13">
        <f t="shared" si="4"/>
        <v>-9.1811697331546238</v>
      </c>
      <c r="P9" s="11"/>
    </row>
    <row r="10" spans="1:38" x14ac:dyDescent="0.25">
      <c r="B10" s="11" t="s">
        <v>35</v>
      </c>
      <c r="C10" t="s">
        <v>29</v>
      </c>
      <c r="D10" t="s">
        <v>7</v>
      </c>
      <c r="E10" s="12">
        <v>-0.27139451999999997</v>
      </c>
      <c r="F10" s="12">
        <v>2.632E-2</v>
      </c>
      <c r="G10" s="2">
        <v>-10.311400000000001</v>
      </c>
      <c r="H10" s="2">
        <v>0</v>
      </c>
      <c r="I10" s="13" t="str">
        <f t="shared" si="0"/>
        <v>kvinner, under 40 år</v>
      </c>
      <c r="J10" s="11">
        <f t="shared" si="8"/>
        <v>2018</v>
      </c>
      <c r="K10" s="11" t="str">
        <f t="shared" si="1"/>
        <v>kvinner, under 40 år2018</v>
      </c>
      <c r="L10" s="3">
        <f t="shared" si="2"/>
        <v>-30254.246906039996</v>
      </c>
      <c r="M10" s="3">
        <f t="shared" si="3"/>
        <v>2934.0746399999998</v>
      </c>
      <c r="N10" s="13">
        <f t="shared" si="4"/>
        <v>-10.311341945288753</v>
      </c>
      <c r="P10" s="11"/>
      <c r="Q10" s="11" t="s">
        <v>28</v>
      </c>
      <c r="R10" s="11" t="s">
        <v>35</v>
      </c>
      <c r="S10" s="11" t="s">
        <v>30</v>
      </c>
      <c r="T10" s="11" t="s">
        <v>36</v>
      </c>
      <c r="U10" s="11" t="s">
        <v>31</v>
      </c>
      <c r="V10" s="11" t="s">
        <v>32</v>
      </c>
    </row>
    <row r="11" spans="1:38" ht="45" x14ac:dyDescent="0.25">
      <c r="B11" s="11" t="s">
        <v>35</v>
      </c>
      <c r="C11" t="s">
        <v>29</v>
      </c>
      <c r="D11" t="s">
        <v>8</v>
      </c>
      <c r="E11" s="12">
        <v>-0.29995105</v>
      </c>
      <c r="F11" s="12">
        <v>2.6155000000000001E-2</v>
      </c>
      <c r="G11" s="2">
        <v>-11.468299999999999</v>
      </c>
      <c r="H11" s="2">
        <v>0</v>
      </c>
      <c r="I11" s="13" t="str">
        <f t="shared" si="0"/>
        <v>kvinner, under 40 år</v>
      </c>
      <c r="J11" s="11">
        <f t="shared" si="8"/>
        <v>2019</v>
      </c>
      <c r="K11" s="11" t="str">
        <f t="shared" si="1"/>
        <v>kvinner, under 40 år2019</v>
      </c>
      <c r="L11" s="3">
        <f t="shared" si="2"/>
        <v>-33437.643200849998</v>
      </c>
      <c r="M11" s="3">
        <f t="shared" si="3"/>
        <v>2915.6809350000003</v>
      </c>
      <c r="N11" s="13">
        <f t="shared" si="4"/>
        <v>-11.468210667176447</v>
      </c>
      <c r="P11" s="11">
        <v>2016</v>
      </c>
      <c r="Q11" s="3">
        <f>VLOOKUP(_xlfn.CONCAT(Q$2,$P11),$K$2:$N$37,3,FALSE)</f>
        <v>1061.4126179794891</v>
      </c>
      <c r="R11" s="3">
        <f t="shared" ref="R11:V16" si="23">VLOOKUP(_xlfn.CONCAT(R$2,$P11),$K$2:$N$37,3,FALSE)</f>
        <v>2105.6890530000001</v>
      </c>
      <c r="S11" s="3">
        <f t="shared" si="23"/>
        <v>1104.0720877615208</v>
      </c>
      <c r="T11" s="3">
        <f t="shared" si="23"/>
        <v>1120.3109393646625</v>
      </c>
      <c r="U11" s="3">
        <f t="shared" si="23"/>
        <v>2168.5349210811996</v>
      </c>
      <c r="V11" s="3">
        <f t="shared" si="23"/>
        <v>1005.4081663578171</v>
      </c>
      <c r="AF11" s="11"/>
      <c r="AG11" s="16" t="s">
        <v>28</v>
      </c>
      <c r="AH11" s="16" t="s">
        <v>35</v>
      </c>
      <c r="AI11" s="16" t="s">
        <v>30</v>
      </c>
      <c r="AJ11" s="16" t="s">
        <v>36</v>
      </c>
      <c r="AK11" s="16" t="s">
        <v>31</v>
      </c>
      <c r="AL11" s="16" t="s">
        <v>32</v>
      </c>
    </row>
    <row r="12" spans="1:38" x14ac:dyDescent="0.25">
      <c r="B12" s="11" t="s">
        <v>35</v>
      </c>
      <c r="C12" t="s">
        <v>29</v>
      </c>
      <c r="D12" t="s">
        <v>9</v>
      </c>
      <c r="E12" s="12">
        <v>-0.3122779</v>
      </c>
      <c r="F12" s="12">
        <v>2.6034999999999999E-2</v>
      </c>
      <c r="G12" s="2">
        <v>-11.994400000000001</v>
      </c>
      <c r="H12" s="2">
        <v>0</v>
      </c>
      <c r="I12" s="13" t="str">
        <f t="shared" si="0"/>
        <v>kvinner, under 40 år</v>
      </c>
      <c r="J12" s="11">
        <f t="shared" si="8"/>
        <v>2020</v>
      </c>
      <c r="K12" s="11" t="str">
        <f t="shared" si="1"/>
        <v>kvinner, under 40 år2020</v>
      </c>
      <c r="L12" s="3">
        <f t="shared" si="2"/>
        <v>-34811.803458299997</v>
      </c>
      <c r="M12" s="3">
        <f t="shared" si="3"/>
        <v>2902.3036950000001</v>
      </c>
      <c r="N12" s="13">
        <f t="shared" si="4"/>
        <v>-11.994541962742462</v>
      </c>
      <c r="P12" s="11">
        <f>P11+1</f>
        <v>2017</v>
      </c>
      <c r="Q12" s="3">
        <f t="shared" ref="Q12:V16" si="24">VLOOKUP(_xlfn.CONCAT(Q$2,$P12),$K$2:$N$37,3,FALSE)</f>
        <v>1363.0757765787926</v>
      </c>
      <c r="R12" s="3">
        <f t="shared" si="23"/>
        <v>2744.675217</v>
      </c>
      <c r="S12" s="3">
        <f t="shared" si="23"/>
        <v>1409.7958105414093</v>
      </c>
      <c r="T12" s="3">
        <f t="shared" si="23"/>
        <v>1434.1026376584941</v>
      </c>
      <c r="U12" s="3">
        <f t="shared" si="23"/>
        <v>2672.1361068816923</v>
      </c>
      <c r="V12" s="3">
        <f t="shared" si="23"/>
        <v>1288.9840722840663</v>
      </c>
      <c r="AF12" s="17">
        <v>2016</v>
      </c>
      <c r="AG12" s="19">
        <f>Q20/Q28</f>
        <v>0.82989426661733923</v>
      </c>
      <c r="AH12" s="19">
        <f t="shared" ref="AH12:AL17" si="25">R20/R28</f>
        <v>1.3787781416558544</v>
      </c>
      <c r="AI12" s="19">
        <f t="shared" si="25"/>
        <v>-0.1351981351981352</v>
      </c>
      <c r="AJ12" s="19">
        <f t="shared" si="25"/>
        <v>-1.3031527571158921</v>
      </c>
      <c r="AK12" s="19">
        <f t="shared" si="25"/>
        <v>1.2447661469933184</v>
      </c>
      <c r="AL12" s="19">
        <f t="shared" si="25"/>
        <v>0.93231719908572774</v>
      </c>
    </row>
    <row r="13" spans="1:38" x14ac:dyDescent="0.25">
      <c r="B13" s="11" t="s">
        <v>35</v>
      </c>
      <c r="C13" t="s">
        <v>29</v>
      </c>
      <c r="D13" t="s">
        <v>10</v>
      </c>
      <c r="E13" s="12">
        <v>-0.32472978000000002</v>
      </c>
      <c r="F13" s="12">
        <v>2.6075000000000001E-2</v>
      </c>
      <c r="G13" s="2">
        <v>-12.4535</v>
      </c>
      <c r="H13" s="2">
        <v>0</v>
      </c>
      <c r="I13" s="13" t="str">
        <f t="shared" si="0"/>
        <v>kvinner, under 40 år</v>
      </c>
      <c r="J13" s="11">
        <f t="shared" si="8"/>
        <v>2021</v>
      </c>
      <c r="K13" s="11" t="str">
        <f t="shared" si="1"/>
        <v>kvinner, under 40 år2021</v>
      </c>
      <c r="L13" s="3">
        <f t="shared" si="2"/>
        <v>-36199.901685060002</v>
      </c>
      <c r="M13" s="3">
        <f t="shared" si="3"/>
        <v>2906.7627750000001</v>
      </c>
      <c r="N13" s="13">
        <f t="shared" si="4"/>
        <v>-12.453682837967401</v>
      </c>
      <c r="P13" s="11">
        <f t="shared" ref="P13:P16" si="26">P12+1</f>
        <v>2018</v>
      </c>
      <c r="Q13" s="3">
        <f t="shared" si="24"/>
        <v>1452.5352326457289</v>
      </c>
      <c r="R13" s="3">
        <f t="shared" si="23"/>
        <v>2934.0746399999998</v>
      </c>
      <c r="S13" s="3">
        <f t="shared" si="23"/>
        <v>1509.5097969511187</v>
      </c>
      <c r="T13" s="3">
        <f t="shared" si="23"/>
        <v>1532.7089156850502</v>
      </c>
      <c r="U13" s="3">
        <f t="shared" si="23"/>
        <v>2800.1075860031865</v>
      </c>
      <c r="V13" s="3">
        <f t="shared" si="23"/>
        <v>1383.6071421695442</v>
      </c>
      <c r="AF13" s="17">
        <f>AF12+1</f>
        <v>2017</v>
      </c>
      <c r="AG13" s="19">
        <f t="shared" ref="AG13:AG17" si="27">Q21/Q29</f>
        <v>-0.14551650564157734</v>
      </c>
      <c r="AH13" s="19">
        <f t="shared" si="25"/>
        <v>0.78789180453700036</v>
      </c>
      <c r="AI13" s="19">
        <f t="shared" si="25"/>
        <v>1.2616772823779194</v>
      </c>
      <c r="AJ13" s="19">
        <f t="shared" si="25"/>
        <v>-0.57873676611256608</v>
      </c>
      <c r="AK13" s="19">
        <f t="shared" si="25"/>
        <v>1.3074306177260522</v>
      </c>
      <c r="AL13" s="19">
        <f t="shared" si="25"/>
        <v>7.5424175380047601E-2</v>
      </c>
    </row>
    <row r="14" spans="1:38" x14ac:dyDescent="0.25">
      <c r="A14">
        <v>3</v>
      </c>
      <c r="B14" t="s">
        <v>30</v>
      </c>
      <c r="C14" t="s">
        <v>29</v>
      </c>
      <c r="D14" t="s">
        <v>5</v>
      </c>
      <c r="E14" s="2">
        <v>-8.8390511946187189E-2</v>
      </c>
      <c r="F14" s="2">
        <v>9.9040348032465968E-3</v>
      </c>
      <c r="G14" s="2">
        <v>-8.9246972271555727</v>
      </c>
      <c r="H14" s="2">
        <v>5.4578142049492262E-19</v>
      </c>
      <c r="I14" s="13" t="str">
        <f t="shared" si="0"/>
        <v xml:space="preserve">menn           </v>
      </c>
      <c r="J14" s="11">
        <f t="shared" si="8"/>
        <v>2016</v>
      </c>
      <c r="K14" s="11" t="str">
        <f t="shared" si="1"/>
        <v>menn           2016</v>
      </c>
      <c r="L14" s="3">
        <f t="shared" si="2"/>
        <v>-9853.5091002251102</v>
      </c>
      <c r="M14" s="3">
        <f t="shared" si="3"/>
        <v>1104.0720877615208</v>
      </c>
      <c r="N14" s="13">
        <f t="shared" si="4"/>
        <v>-8.9246972271555745</v>
      </c>
      <c r="P14" s="11">
        <f t="shared" si="26"/>
        <v>2019</v>
      </c>
      <c r="Q14" s="3">
        <f t="shared" si="24"/>
        <v>1488.5795642712383</v>
      </c>
      <c r="R14" s="3">
        <f t="shared" si="23"/>
        <v>2915.6809350000003</v>
      </c>
      <c r="S14" s="3">
        <f t="shared" si="23"/>
        <v>1565.9890195862251</v>
      </c>
      <c r="T14" s="3">
        <f t="shared" si="23"/>
        <v>1586.3135465530593</v>
      </c>
      <c r="U14" s="3">
        <f t="shared" si="23"/>
        <v>2868.1104144555948</v>
      </c>
      <c r="V14" s="3">
        <f t="shared" si="23"/>
        <v>1430.6412764984864</v>
      </c>
      <c r="AF14" s="17">
        <f t="shared" ref="AF14:AF17" si="28">AF13+1</f>
        <v>2018</v>
      </c>
      <c r="AG14" s="19">
        <f t="shared" si="27"/>
        <v>0.48471356716614861</v>
      </c>
      <c r="AH14" s="19">
        <f t="shared" si="25"/>
        <v>0.91526611092051691</v>
      </c>
      <c r="AI14" s="19">
        <f t="shared" si="25"/>
        <v>1.7271019257867548</v>
      </c>
      <c r="AJ14" s="19">
        <f t="shared" si="25"/>
        <v>0.65467569208173471</v>
      </c>
      <c r="AK14" s="19">
        <f t="shared" si="25"/>
        <v>1.4320510666890645</v>
      </c>
      <c r="AL14" s="19">
        <f t="shared" si="25"/>
        <v>0.87483031754149043</v>
      </c>
    </row>
    <row r="15" spans="1:38" x14ac:dyDescent="0.25">
      <c r="B15" t="s">
        <v>30</v>
      </c>
      <c r="C15" t="s">
        <v>29</v>
      </c>
      <c r="D15" t="s">
        <v>6</v>
      </c>
      <c r="E15" s="2">
        <v>-0.1314561227222058</v>
      </c>
      <c r="F15" s="2">
        <v>1.2646517313359791E-2</v>
      </c>
      <c r="G15" s="2">
        <v>-10.394650121052329</v>
      </c>
      <c r="H15" s="2">
        <v>3.7760230646293828E-25</v>
      </c>
      <c r="I15" s="13" t="str">
        <f t="shared" si="0"/>
        <v xml:space="preserve">menn           </v>
      </c>
      <c r="J15" s="11">
        <f t="shared" si="8"/>
        <v>2017</v>
      </c>
      <c r="K15" s="11" t="str">
        <f t="shared" si="1"/>
        <v>menn           2017</v>
      </c>
      <c r="L15" s="3">
        <f t="shared" si="2"/>
        <v>-14654.334192703336</v>
      </c>
      <c r="M15" s="3">
        <f t="shared" si="3"/>
        <v>1409.7958105414093</v>
      </c>
      <c r="N15" s="13">
        <f t="shared" si="4"/>
        <v>-10.394650121052337</v>
      </c>
      <c r="P15" s="11">
        <f t="shared" si="26"/>
        <v>2020</v>
      </c>
      <c r="Q15" s="3">
        <f t="shared" si="24"/>
        <v>1512.1799227080307</v>
      </c>
      <c r="R15" s="3">
        <f t="shared" si="23"/>
        <v>2902.3036950000001</v>
      </c>
      <c r="S15" s="3">
        <f t="shared" si="23"/>
        <v>1619.1876438700845</v>
      </c>
      <c r="T15" s="3">
        <f t="shared" si="23"/>
        <v>1638.9579926462416</v>
      </c>
      <c r="U15" s="3">
        <f t="shared" si="23"/>
        <v>2912.4222118320622</v>
      </c>
      <c r="V15" s="3">
        <f t="shared" si="23"/>
        <v>1468.9752473257654</v>
      </c>
      <c r="AF15" s="17">
        <f t="shared" si="28"/>
        <v>2019</v>
      </c>
      <c r="AG15" s="19">
        <f t="shared" si="27"/>
        <v>-0.72929667577535262</v>
      </c>
      <c r="AH15" s="19">
        <f t="shared" si="25"/>
        <v>1.0083479313074726</v>
      </c>
      <c r="AI15" s="19">
        <f t="shared" si="25"/>
        <v>1.6855606123293341</v>
      </c>
      <c r="AJ15" s="19">
        <f t="shared" si="25"/>
        <v>0.32610234106213315</v>
      </c>
      <c r="AK15" s="19">
        <f t="shared" si="25"/>
        <v>1.5682038052241214</v>
      </c>
      <c r="AL15" s="19">
        <f t="shared" si="25"/>
        <v>-5.2479590448163672E-2</v>
      </c>
    </row>
    <row r="16" spans="1:38" x14ac:dyDescent="0.25">
      <c r="B16" t="s">
        <v>30</v>
      </c>
      <c r="C16" t="s">
        <v>29</v>
      </c>
      <c r="D16" t="s">
        <v>7</v>
      </c>
      <c r="E16" s="2">
        <v>-0.17522051404292679</v>
      </c>
      <c r="F16" s="2">
        <v>1.3540997667241841E-2</v>
      </c>
      <c r="G16" s="2">
        <v>-12.940000312297331</v>
      </c>
      <c r="H16" s="2">
        <v>6.3606791253709439E-38</v>
      </c>
      <c r="I16" s="13" t="str">
        <f t="shared" si="0"/>
        <v xml:space="preserve">menn           </v>
      </c>
      <c r="J16" s="11">
        <f t="shared" si="8"/>
        <v>2018</v>
      </c>
      <c r="K16" s="11" t="str">
        <f t="shared" si="1"/>
        <v>menn           2018</v>
      </c>
      <c r="L16" s="3">
        <f t="shared" si="2"/>
        <v>-19533.057243963351</v>
      </c>
      <c r="M16" s="3">
        <f t="shared" si="3"/>
        <v>1509.5097969511187</v>
      </c>
      <c r="N16" s="13">
        <f t="shared" si="4"/>
        <v>-12.940000312297327</v>
      </c>
      <c r="P16" s="11">
        <f t="shared" si="26"/>
        <v>2021</v>
      </c>
      <c r="Q16" s="3">
        <f t="shared" si="24"/>
        <v>1539.0602044482337</v>
      </c>
      <c r="R16" s="3">
        <f t="shared" si="23"/>
        <v>2906.7627750000001</v>
      </c>
      <c r="S16" s="3">
        <f t="shared" si="23"/>
        <v>1713.108775863642</v>
      </c>
      <c r="T16" s="3">
        <f t="shared" si="23"/>
        <v>1731.0007795172889</v>
      </c>
      <c r="U16" s="3">
        <f t="shared" si="23"/>
        <v>2969.6527107993984</v>
      </c>
      <c r="V16" s="3">
        <f t="shared" si="23"/>
        <v>1519.9721602579557</v>
      </c>
      <c r="AF16" s="17">
        <f t="shared" si="28"/>
        <v>2020</v>
      </c>
      <c r="AG16" s="19">
        <f t="shared" si="27"/>
        <v>-0.6246435142683977</v>
      </c>
      <c r="AH16" s="19">
        <f t="shared" si="25"/>
        <v>0.80853937213368787</v>
      </c>
      <c r="AI16" s="19">
        <f t="shared" si="25"/>
        <v>2.2255707762557075</v>
      </c>
      <c r="AJ16" s="19">
        <f t="shared" si="25"/>
        <v>1.8268034732412732</v>
      </c>
      <c r="AK16" s="19">
        <f t="shared" si="25"/>
        <v>1.7038486627527722</v>
      </c>
      <c r="AL16" s="19">
        <f t="shared" si="25"/>
        <v>0.73482430657994924</v>
      </c>
    </row>
    <row r="17" spans="1:38" x14ac:dyDescent="0.25">
      <c r="B17" t="s">
        <v>30</v>
      </c>
      <c r="C17" t="s">
        <v>29</v>
      </c>
      <c r="D17" t="s">
        <v>8</v>
      </c>
      <c r="E17" s="2">
        <v>-0.22048969741280189</v>
      </c>
      <c r="F17" s="2">
        <v>1.404764229021435E-2</v>
      </c>
      <c r="G17" s="2">
        <v>-15.695850795289401</v>
      </c>
      <c r="H17" s="2">
        <v>1.0321270012683361E-54</v>
      </c>
      <c r="I17" s="13" t="str">
        <f t="shared" si="0"/>
        <v xml:space="preserve">menn           </v>
      </c>
      <c r="J17" s="11">
        <f t="shared" si="8"/>
        <v>2019</v>
      </c>
      <c r="K17" s="11" t="str">
        <f t="shared" si="1"/>
        <v>menn           2019</v>
      </c>
      <c r="L17" s="3">
        <f t="shared" si="2"/>
        <v>-24579.529998486916</v>
      </c>
      <c r="M17" s="3">
        <f t="shared" si="3"/>
        <v>1565.9890195862251</v>
      </c>
      <c r="N17" s="13">
        <f t="shared" si="4"/>
        <v>-15.695850795289397</v>
      </c>
      <c r="AF17" s="17">
        <f t="shared" si="28"/>
        <v>2021</v>
      </c>
      <c r="AG17" s="19">
        <f t="shared" si="27"/>
        <v>-0.2463858623062638</v>
      </c>
      <c r="AH17" s="19">
        <f t="shared" si="25"/>
        <v>1.5040003258464505</v>
      </c>
      <c r="AI17" s="19">
        <f t="shared" si="25"/>
        <v>2.213539300318037</v>
      </c>
      <c r="AJ17" s="19">
        <f t="shared" si="25"/>
        <v>1.8018250344074598</v>
      </c>
      <c r="AK17" s="19">
        <f t="shared" si="25"/>
        <v>1.7129209844559588</v>
      </c>
      <c r="AL17" s="19">
        <f t="shared" si="25"/>
        <v>0.69519612314808821</v>
      </c>
    </row>
    <row r="18" spans="1:38" x14ac:dyDescent="0.25">
      <c r="B18" t="s">
        <v>30</v>
      </c>
      <c r="C18" t="s">
        <v>29</v>
      </c>
      <c r="D18" t="s">
        <v>9</v>
      </c>
      <c r="E18" s="2">
        <v>-0.25590544817545441</v>
      </c>
      <c r="F18" s="2">
        <v>1.4524858436001009E-2</v>
      </c>
      <c r="G18" s="2">
        <v>-17.61844697509564</v>
      </c>
      <c r="H18" s="2">
        <v>3.3140255575958059E-68</v>
      </c>
      <c r="I18" s="13" t="str">
        <f t="shared" si="0"/>
        <v xml:space="preserve">menn           </v>
      </c>
      <c r="J18" s="11">
        <f t="shared" si="8"/>
        <v>2020</v>
      </c>
      <c r="K18" s="11" t="str">
        <f t="shared" si="1"/>
        <v>menn           2020</v>
      </c>
      <c r="L18" s="3">
        <f t="shared" si="2"/>
        <v>-28527.571646255132</v>
      </c>
      <c r="M18" s="3">
        <f t="shared" si="3"/>
        <v>1619.1876438700845</v>
      </c>
      <c r="N18" s="13">
        <f t="shared" si="4"/>
        <v>-17.618446975095644</v>
      </c>
    </row>
    <row r="19" spans="1:38" x14ac:dyDescent="0.25">
      <c r="B19" t="s">
        <v>30</v>
      </c>
      <c r="C19" t="s">
        <v>29</v>
      </c>
      <c r="D19" t="s">
        <v>10</v>
      </c>
      <c r="E19" s="2">
        <v>-0.28460878443010529</v>
      </c>
      <c r="F19" s="2">
        <v>1.536737421946807E-2</v>
      </c>
      <c r="G19" s="2">
        <v>-18.520326268202041</v>
      </c>
      <c r="H19" s="2">
        <v>4.9794552331153937E-75</v>
      </c>
      <c r="I19" s="13" t="str">
        <f t="shared" si="0"/>
        <v xml:space="preserve">menn           </v>
      </c>
      <c r="J19" s="11">
        <f t="shared" si="8"/>
        <v>2021</v>
      </c>
      <c r="K19" s="11" t="str">
        <f t="shared" si="1"/>
        <v>menn           2021</v>
      </c>
      <c r="L19" s="3">
        <f t="shared" si="2"/>
        <v>-31727.333461914848</v>
      </c>
      <c r="M19" s="3">
        <f t="shared" si="3"/>
        <v>1713.108775863642</v>
      </c>
      <c r="N19" s="13">
        <f t="shared" si="4"/>
        <v>-18.520326268202041</v>
      </c>
      <c r="P19" s="11"/>
      <c r="Q19" s="11" t="s">
        <v>28</v>
      </c>
      <c r="R19" s="11" t="s">
        <v>35</v>
      </c>
      <c r="S19" s="11" t="s">
        <v>30</v>
      </c>
      <c r="T19" s="11" t="s">
        <v>36</v>
      </c>
      <c r="U19" s="11" t="s">
        <v>31</v>
      </c>
      <c r="V19" s="11" t="s">
        <v>32</v>
      </c>
    </row>
    <row r="20" spans="1:38" x14ac:dyDescent="0.25">
      <c r="A20">
        <v>4</v>
      </c>
      <c r="B20" t="s">
        <v>36</v>
      </c>
      <c r="C20" t="s">
        <v>29</v>
      </c>
      <c r="D20" t="s">
        <v>5</v>
      </c>
      <c r="E20" s="13">
        <v>-8.8529098386494823E-2</v>
      </c>
      <c r="F20" s="13">
        <v>1.0049704776453103E-2</v>
      </c>
      <c r="G20" s="2">
        <v>-3.3262457353606329</v>
      </c>
      <c r="H20" s="2">
        <v>9.1983409181516378E-4</v>
      </c>
      <c r="I20" s="13" t="str">
        <f t="shared" si="0"/>
        <v>menn, under 40 år</v>
      </c>
      <c r="J20" s="11">
        <f t="shared" si="8"/>
        <v>2016</v>
      </c>
      <c r="K20" s="11" t="str">
        <f t="shared" si="1"/>
        <v>menn, under 40 år2016</v>
      </c>
      <c r="L20" s="3">
        <f t="shared" si="2"/>
        <v>-9868.9583008312839</v>
      </c>
      <c r="M20" s="3">
        <f t="shared" si="3"/>
        <v>1120.3109393646625</v>
      </c>
      <c r="N20" s="13">
        <f t="shared" si="4"/>
        <v>-8.8091242833244578</v>
      </c>
      <c r="P20" s="11">
        <v>2016</v>
      </c>
      <c r="Q20" s="3">
        <f>VLOOKUP(_xlfn.CONCAT(Q$2,$P20),$K$38:$N$73,2,FALSE)</f>
        <v>1527.2020231216322</v>
      </c>
      <c r="R20" s="3">
        <f t="shared" ref="R20:V25" si="29">VLOOKUP(_xlfn.CONCAT(R$2,$P20),$K$38:$N$73,2,FALSE)</f>
        <v>4595.339540901331</v>
      </c>
      <c r="S20" s="3">
        <f t="shared" si="29"/>
        <v>-310.351968</v>
      </c>
      <c r="T20" s="3">
        <f t="shared" si="29"/>
        <v>-10837.581722110441</v>
      </c>
      <c r="U20" s="3">
        <f t="shared" si="29"/>
        <v>7476.539436</v>
      </c>
      <c r="V20" s="3">
        <f t="shared" si="29"/>
        <v>1580.968471173011</v>
      </c>
    </row>
    <row r="21" spans="1:38" x14ac:dyDescent="0.25">
      <c r="B21" s="10" t="s">
        <v>36</v>
      </c>
      <c r="C21" t="s">
        <v>29</v>
      </c>
      <c r="D21" t="s">
        <v>6</v>
      </c>
      <c r="E21" s="13">
        <v>-0.1310088222657306</v>
      </c>
      <c r="F21" s="13">
        <v>1.2864560740408282E-2</v>
      </c>
      <c r="G21" s="2">
        <v>-4.4059061529489894</v>
      </c>
      <c r="H21" s="2">
        <v>1.1948223885819329E-5</v>
      </c>
      <c r="I21" s="13" t="str">
        <f t="shared" si="0"/>
        <v>menn, under 40 år</v>
      </c>
      <c r="J21" s="11">
        <f t="shared" si="8"/>
        <v>2017</v>
      </c>
      <c r="K21" s="11" t="str">
        <f t="shared" si="1"/>
        <v>menn, under 40 år2017</v>
      </c>
      <c r="L21" s="3">
        <f t="shared" si="2"/>
        <v>-14604.470479716851</v>
      </c>
      <c r="M21" s="3">
        <f t="shared" si="3"/>
        <v>1434.1026376584941</v>
      </c>
      <c r="N21" s="13">
        <f t="shared" si="4"/>
        <v>-10.183699615504539</v>
      </c>
      <c r="P21" s="11">
        <f>P20+1</f>
        <v>2017</v>
      </c>
      <c r="Q21" s="3">
        <f t="shared" ref="Q21:V25" si="30">VLOOKUP(_xlfn.CONCAT(Q$2,$P21),$K$38:$N$73,2,FALSE)</f>
        <v>-368.91860116189184</v>
      </c>
      <c r="R21" s="3">
        <f t="shared" si="29"/>
        <v>3367.4230249614025</v>
      </c>
      <c r="S21" s="3">
        <f t="shared" si="29"/>
        <v>3179.7699480000001</v>
      </c>
      <c r="T21" s="3">
        <f t="shared" si="29"/>
        <v>-3663.2277924297764</v>
      </c>
      <c r="U21" s="3">
        <f t="shared" si="29"/>
        <v>9768.0606480000006</v>
      </c>
      <c r="V21" s="3">
        <f t="shared" si="29"/>
        <v>169.13198601829566</v>
      </c>
    </row>
    <row r="22" spans="1:38" x14ac:dyDescent="0.25">
      <c r="B22" s="10" t="s">
        <v>36</v>
      </c>
      <c r="C22" t="s">
        <v>29</v>
      </c>
      <c r="D22" t="s">
        <v>7</v>
      </c>
      <c r="E22" s="13">
        <v>-0.1747581501086444</v>
      </c>
      <c r="F22" s="13">
        <v>1.3749104440243728E-2</v>
      </c>
      <c r="G22" s="2">
        <v>-3.923738489577278</v>
      </c>
      <c r="H22" s="2">
        <v>9.4575077479789276E-5</v>
      </c>
      <c r="I22" s="13" t="str">
        <f t="shared" si="0"/>
        <v>menn, under 40 år</v>
      </c>
      <c r="J22" s="11">
        <f t="shared" si="8"/>
        <v>2018</v>
      </c>
      <c r="K22" s="11" t="str">
        <f t="shared" si="1"/>
        <v>menn, under 40 år2018</v>
      </c>
      <c r="L22" s="3">
        <f t="shared" si="2"/>
        <v>-19481.51429966135</v>
      </c>
      <c r="M22" s="3">
        <f t="shared" si="3"/>
        <v>1532.7089156850502</v>
      </c>
      <c r="N22" s="13">
        <f t="shared" si="4"/>
        <v>-12.710511500452785</v>
      </c>
      <c r="P22" s="11">
        <f t="shared" ref="P22:P25" si="31">P21+1</f>
        <v>2018</v>
      </c>
      <c r="Q22" s="3">
        <f t="shared" si="30"/>
        <v>1371.2916755500817</v>
      </c>
      <c r="R22" s="3">
        <f t="shared" si="29"/>
        <v>3945.5807820568352</v>
      </c>
      <c r="S22" s="3">
        <f t="shared" si="29"/>
        <v>4918.8111480000007</v>
      </c>
      <c r="T22" s="3">
        <f t="shared" si="29"/>
        <v>5201.4560555091002</v>
      </c>
      <c r="U22" s="3">
        <f t="shared" si="29"/>
        <v>11404.097100000001</v>
      </c>
      <c r="V22" s="3">
        <f t="shared" si="29"/>
        <v>2143.8981822443288</v>
      </c>
    </row>
    <row r="23" spans="1:38" x14ac:dyDescent="0.25">
      <c r="B23" s="10" t="s">
        <v>36</v>
      </c>
      <c r="C23" t="s">
        <v>29</v>
      </c>
      <c r="D23" t="s">
        <v>8</v>
      </c>
      <c r="E23" s="13">
        <v>-0.22162948785498315</v>
      </c>
      <c r="F23" s="13">
        <v>1.4229962651964613E-2</v>
      </c>
      <c r="G23" s="2">
        <v>-4.035480428162777</v>
      </c>
      <c r="H23" s="2">
        <v>5.9646771177982581E-5</v>
      </c>
      <c r="I23" s="13" t="str">
        <f t="shared" si="0"/>
        <v>menn, under 40 år</v>
      </c>
      <c r="J23" s="11">
        <f t="shared" si="8"/>
        <v>2019</v>
      </c>
      <c r="K23" s="11" t="str">
        <f t="shared" si="1"/>
        <v>menn, under 40 år2019</v>
      </c>
      <c r="L23" s="3">
        <f t="shared" si="2"/>
        <v>-24706.590417609958</v>
      </c>
      <c r="M23" s="3">
        <f t="shared" si="3"/>
        <v>1586.3135465530593</v>
      </c>
      <c r="N23" s="13">
        <f t="shared" si="4"/>
        <v>-15.574846770548945</v>
      </c>
      <c r="P23" s="11">
        <f t="shared" si="31"/>
        <v>2019</v>
      </c>
      <c r="Q23" s="3">
        <f t="shared" si="30"/>
        <v>-2063.6545815518334</v>
      </c>
      <c r="R23" s="3">
        <f t="shared" si="29"/>
        <v>4239.5052058709744</v>
      </c>
      <c r="S23" s="3">
        <f t="shared" si="29"/>
        <v>5449.8875760000001</v>
      </c>
      <c r="T23" s="3">
        <f t="shared" si="29"/>
        <v>3478.3957041985641</v>
      </c>
      <c r="U23" s="3">
        <f t="shared" si="29"/>
        <v>13010.703624000002</v>
      </c>
      <c r="V23" s="3">
        <f t="shared" si="29"/>
        <v>-136.00259686840036</v>
      </c>
    </row>
    <row r="24" spans="1:38" x14ac:dyDescent="0.25">
      <c r="B24" s="10" t="s">
        <v>36</v>
      </c>
      <c r="C24" t="s">
        <v>29</v>
      </c>
      <c r="D24" t="s">
        <v>9</v>
      </c>
      <c r="E24" s="13">
        <v>-0.25709497136196546</v>
      </c>
      <c r="F24" s="13">
        <v>1.4702207564306912E-2</v>
      </c>
      <c r="G24" s="2">
        <v>-4.4812622387052148</v>
      </c>
      <c r="H24" s="2">
        <v>8.4869361836077865E-6</v>
      </c>
      <c r="I24" s="13" t="str">
        <f t="shared" si="0"/>
        <v>menn, under 40 år</v>
      </c>
      <c r="J24" s="11">
        <f t="shared" si="8"/>
        <v>2020</v>
      </c>
      <c r="K24" s="11" t="str">
        <f t="shared" si="1"/>
        <v>menn, under 40 år2020</v>
      </c>
      <c r="L24" s="3">
        <f t="shared" si="2"/>
        <v>-28660.176122517823</v>
      </c>
      <c r="M24" s="3">
        <f t="shared" si="3"/>
        <v>1638.9579926462416</v>
      </c>
      <c r="N24" s="13">
        <f t="shared" si="4"/>
        <v>-17.486827759534858</v>
      </c>
      <c r="P24" s="11">
        <f t="shared" si="31"/>
        <v>2020</v>
      </c>
      <c r="Q24" s="3">
        <f t="shared" si="30"/>
        <v>-1768.7349731292757</v>
      </c>
      <c r="R24" s="3">
        <f t="shared" si="29"/>
        <v>3312.5332564928581</v>
      </c>
      <c r="S24" s="3">
        <f t="shared" si="29"/>
        <v>6520.0667759999997</v>
      </c>
      <c r="T24" s="3">
        <f t="shared" si="29"/>
        <v>14236.123152339298</v>
      </c>
      <c r="U24" s="3">
        <f t="shared" si="29"/>
        <v>13976.540352000002</v>
      </c>
      <c r="V24" s="3">
        <f t="shared" si="29"/>
        <v>1871.4042010037404</v>
      </c>
    </row>
    <row r="25" spans="1:38" x14ac:dyDescent="0.25">
      <c r="B25" s="10" t="s">
        <v>36</v>
      </c>
      <c r="C25" t="s">
        <v>29</v>
      </c>
      <c r="D25" t="s">
        <v>10</v>
      </c>
      <c r="E25" s="13">
        <v>-0.28594119420824887</v>
      </c>
      <c r="F25" s="13">
        <v>1.5527873727471039E-2</v>
      </c>
      <c r="G25" s="2">
        <v>-3.9247587739679588</v>
      </c>
      <c r="H25" s="2">
        <v>9.4182624687773312E-5</v>
      </c>
      <c r="I25" s="13" t="str">
        <f t="shared" si="0"/>
        <v>menn, under 40 år</v>
      </c>
      <c r="J25" s="11">
        <f t="shared" si="8"/>
        <v>2021</v>
      </c>
      <c r="K25" s="11" t="str">
        <f t="shared" si="1"/>
        <v>menn, under 40 år2021</v>
      </c>
      <c r="L25" s="3">
        <f t="shared" si="2"/>
        <v>-31875.866506752958</v>
      </c>
      <c r="M25" s="3">
        <f t="shared" si="3"/>
        <v>1731.0007795172889</v>
      </c>
      <c r="N25" s="13">
        <f t="shared" si="4"/>
        <v>-18.414703727425206</v>
      </c>
      <c r="P25" s="11">
        <f t="shared" si="31"/>
        <v>2021</v>
      </c>
      <c r="Q25" s="3">
        <f t="shared" si="30"/>
        <v>-692.90465542060213</v>
      </c>
      <c r="R25" s="3">
        <f t="shared" si="29"/>
        <v>6142.159570782489</v>
      </c>
      <c r="S25" s="3">
        <f t="shared" si="29"/>
        <v>6517.3913279999997</v>
      </c>
      <c r="T25" s="3">
        <f t="shared" si="29"/>
        <v>14131.652053335139</v>
      </c>
      <c r="U25" s="3">
        <f t="shared" si="29"/>
        <v>14151.782196</v>
      </c>
      <c r="V25" s="3">
        <f t="shared" si="29"/>
        <v>1765.9932366136045</v>
      </c>
    </row>
    <row r="26" spans="1:38" x14ac:dyDescent="0.25">
      <c r="A26">
        <v>5</v>
      </c>
      <c r="B26" t="s">
        <v>31</v>
      </c>
      <c r="C26" t="s">
        <v>29</v>
      </c>
      <c r="D26" t="s">
        <v>5</v>
      </c>
      <c r="E26" s="2">
        <v>-9.0588653792508467E-2</v>
      </c>
      <c r="F26" s="2">
        <v>1.9452756363027349E-2</v>
      </c>
      <c r="G26" s="2">
        <v>-4.6568543861827578</v>
      </c>
      <c r="H26" s="2">
        <v>3.2807337688702779E-6</v>
      </c>
      <c r="I26" s="13" t="str">
        <f t="shared" si="0"/>
        <v>graderte</v>
      </c>
      <c r="J26" s="11">
        <f t="shared" si="8"/>
        <v>2016</v>
      </c>
      <c r="K26" s="11" t="str">
        <f t="shared" si="1"/>
        <v>graderte2016</v>
      </c>
      <c r="L26" s="3">
        <f t="shared" si="2"/>
        <v>-10098.551358827466</v>
      </c>
      <c r="M26" s="3">
        <f t="shared" si="3"/>
        <v>2168.5349210811996</v>
      </c>
      <c r="N26" s="13">
        <f t="shared" si="4"/>
        <v>-4.6568543861827587</v>
      </c>
      <c r="P26" s="11"/>
      <c r="Q26" s="11"/>
      <c r="R26" s="11"/>
      <c r="S26" s="11"/>
      <c r="T26" s="11"/>
      <c r="U26" s="11"/>
      <c r="V26" s="11"/>
    </row>
    <row r="27" spans="1:38" x14ac:dyDescent="0.25">
      <c r="B27" t="s">
        <v>31</v>
      </c>
      <c r="C27" t="s">
        <v>29</v>
      </c>
      <c r="D27" t="s">
        <v>6</v>
      </c>
      <c r="E27" s="2">
        <v>-0.1180301383790265</v>
      </c>
      <c r="F27" s="2">
        <v>2.3970290794349439E-2</v>
      </c>
      <c r="G27" s="2">
        <v>-4.9240177931779616</v>
      </c>
      <c r="H27" s="2">
        <v>8.7079584024370031E-7</v>
      </c>
      <c r="I27" s="13" t="str">
        <f t="shared" si="0"/>
        <v>graderte</v>
      </c>
      <c r="J27" s="11">
        <f t="shared" si="8"/>
        <v>2017</v>
      </c>
      <c r="K27" s="11" t="str">
        <f t="shared" si="1"/>
        <v>graderte2017</v>
      </c>
      <c r="L27" s="3">
        <f t="shared" si="2"/>
        <v>-13157.645736078737</v>
      </c>
      <c r="M27" s="3">
        <f t="shared" si="3"/>
        <v>2672.1361068816923</v>
      </c>
      <c r="N27" s="13">
        <f t="shared" si="4"/>
        <v>-4.9240177931779607</v>
      </c>
      <c r="P27" s="11"/>
      <c r="Q27" s="11" t="s">
        <v>28</v>
      </c>
      <c r="R27" s="11" t="s">
        <v>35</v>
      </c>
      <c r="S27" s="11" t="s">
        <v>30</v>
      </c>
      <c r="T27" s="11" t="s">
        <v>36</v>
      </c>
      <c r="U27" s="11" t="s">
        <v>31</v>
      </c>
      <c r="V27" s="11" t="s">
        <v>32</v>
      </c>
    </row>
    <row r="28" spans="1:38" x14ac:dyDescent="0.25">
      <c r="B28" t="s">
        <v>31</v>
      </c>
      <c r="C28" t="s">
        <v>29</v>
      </c>
      <c r="D28" t="s">
        <v>7</v>
      </c>
      <c r="E28" s="2">
        <v>-0.12741890942834291</v>
      </c>
      <c r="F28" s="2">
        <v>2.5118253864054349E-2</v>
      </c>
      <c r="G28" s="2">
        <v>-5.0727614315056604</v>
      </c>
      <c r="H28" s="2">
        <v>4.0400201515741781E-7</v>
      </c>
      <c r="I28" s="13" t="str">
        <f t="shared" si="0"/>
        <v>graderte</v>
      </c>
      <c r="J28" s="11">
        <f t="shared" si="8"/>
        <v>2018</v>
      </c>
      <c r="K28" s="11" t="str">
        <f t="shared" si="1"/>
        <v>graderte2018</v>
      </c>
      <c r="L28" s="3">
        <f t="shared" si="2"/>
        <v>-14204.277766343383</v>
      </c>
      <c r="M28" s="3">
        <f t="shared" si="3"/>
        <v>2800.1075860031865</v>
      </c>
      <c r="N28" s="13">
        <f t="shared" si="4"/>
        <v>-5.0727614315056604</v>
      </c>
      <c r="P28" s="11">
        <v>2016</v>
      </c>
      <c r="Q28" s="3">
        <f>VLOOKUP(_xlfn.CONCAT(Q$2,$P28),$K$38:$N$73,3,FALSE)</f>
        <v>1840.2368645665301</v>
      </c>
      <c r="R28" s="3">
        <f t="shared" ref="R28:V33" si="32">VLOOKUP(_xlfn.CONCAT(R$2,$P28),$K$38:$N$73,3,FALSE)</f>
        <v>3332.9071603808006</v>
      </c>
      <c r="S28" s="3">
        <f t="shared" si="32"/>
        <v>2295.534384</v>
      </c>
      <c r="T28" s="3">
        <f t="shared" si="32"/>
        <v>8316.4323314604571</v>
      </c>
      <c r="U28" s="3">
        <f t="shared" si="32"/>
        <v>6006.38076</v>
      </c>
      <c r="V28" s="3">
        <f t="shared" si="32"/>
        <v>1695.74096962212</v>
      </c>
    </row>
    <row r="29" spans="1:38" x14ac:dyDescent="0.25">
      <c r="B29" t="s">
        <v>31</v>
      </c>
      <c r="C29" t="s">
        <v>29</v>
      </c>
      <c r="D29" t="s">
        <v>8</v>
      </c>
      <c r="E29" s="2">
        <v>-0.14599073641886659</v>
      </c>
      <c r="F29" s="2">
        <v>2.5728270535227849E-2</v>
      </c>
      <c r="G29" s="2">
        <v>-5.6743315186682342</v>
      </c>
      <c r="H29" s="2">
        <v>1.4581228881300691E-8</v>
      </c>
      <c r="I29" s="13" t="str">
        <f t="shared" si="0"/>
        <v>graderte</v>
      </c>
      <c r="J29" s="11">
        <f t="shared" si="8"/>
        <v>2019</v>
      </c>
      <c r="K29" s="11" t="str">
        <f t="shared" si="1"/>
        <v>graderte2019</v>
      </c>
      <c r="L29" s="3">
        <f t="shared" si="2"/>
        <v>-16274.609323765992</v>
      </c>
      <c r="M29" s="3">
        <f t="shared" si="3"/>
        <v>2868.1104144555948</v>
      </c>
      <c r="N29" s="13">
        <f t="shared" si="4"/>
        <v>-5.6743315186682333</v>
      </c>
      <c r="P29" s="11">
        <f>P28+1</f>
        <v>2017</v>
      </c>
      <c r="Q29" s="3">
        <f t="shared" ref="Q29:V33" si="33">VLOOKUP(_xlfn.CONCAT(Q$2,$P29),$K$38:$N$73,3,FALSE)</f>
        <v>2535.2354328145952</v>
      </c>
      <c r="R29" s="3">
        <f t="shared" si="32"/>
        <v>4273.9663054881594</v>
      </c>
      <c r="S29" s="3">
        <f t="shared" si="32"/>
        <v>2520.2720159999999</v>
      </c>
      <c r="T29" s="3">
        <f t="shared" si="32"/>
        <v>6329.695998123726</v>
      </c>
      <c r="U29" s="3">
        <f t="shared" si="32"/>
        <v>7471.1885399999992</v>
      </c>
      <c r="V29" s="3">
        <f t="shared" si="32"/>
        <v>2242.410807490739</v>
      </c>
    </row>
    <row r="30" spans="1:38" x14ac:dyDescent="0.25">
      <c r="B30" t="s">
        <v>31</v>
      </c>
      <c r="C30" t="s">
        <v>29</v>
      </c>
      <c r="D30" t="s">
        <v>9</v>
      </c>
      <c r="E30" s="2">
        <v>-0.16965020426710001</v>
      </c>
      <c r="F30" s="2">
        <v>2.6125767753277018E-2</v>
      </c>
      <c r="G30" s="2">
        <v>-6.493596891361034</v>
      </c>
      <c r="H30" s="2">
        <v>9.0614119625846755E-11</v>
      </c>
      <c r="I30" s="13" t="str">
        <f t="shared" si="0"/>
        <v>graderte</v>
      </c>
      <c r="J30" s="11">
        <f t="shared" si="8"/>
        <v>2020</v>
      </c>
      <c r="K30" s="11" t="str">
        <f t="shared" si="1"/>
        <v>graderte2020</v>
      </c>
      <c r="L30" s="3">
        <f t="shared" si="2"/>
        <v>-18912.095821083509</v>
      </c>
      <c r="M30" s="3">
        <f t="shared" si="3"/>
        <v>2912.4222118320622</v>
      </c>
      <c r="N30" s="13">
        <f t="shared" si="4"/>
        <v>-6.4935968913610349</v>
      </c>
      <c r="P30" s="11">
        <f t="shared" ref="P30:P33" si="34">P29+1</f>
        <v>2018</v>
      </c>
      <c r="Q30" s="3">
        <f t="shared" si="33"/>
        <v>2829.0763214392027</v>
      </c>
      <c r="R30" s="3">
        <f t="shared" si="32"/>
        <v>4310.8564110263178</v>
      </c>
      <c r="S30" s="3">
        <f t="shared" si="32"/>
        <v>2848.0143959999996</v>
      </c>
      <c r="T30" s="3">
        <f t="shared" si="32"/>
        <v>7945.0881076239966</v>
      </c>
      <c r="U30" s="3">
        <f t="shared" si="32"/>
        <v>7963.4709720000001</v>
      </c>
      <c r="V30" s="3">
        <f t="shared" si="32"/>
        <v>2450.6445870203288</v>
      </c>
    </row>
    <row r="31" spans="1:38" x14ac:dyDescent="0.25">
      <c r="B31" t="s">
        <v>31</v>
      </c>
      <c r="C31" t="s">
        <v>29</v>
      </c>
      <c r="D31" t="s">
        <v>10</v>
      </c>
      <c r="E31" s="2">
        <v>-0.19358482082733991</v>
      </c>
      <c r="F31" s="2">
        <v>2.6639151670742829E-2</v>
      </c>
      <c r="G31" s="2">
        <v>-7.2669288879776772</v>
      </c>
      <c r="H31" s="2">
        <v>4.1512467606959368E-13</v>
      </c>
      <c r="I31" s="13" t="str">
        <f t="shared" si="0"/>
        <v>graderte</v>
      </c>
      <c r="J31" s="11">
        <f t="shared" si="8"/>
        <v>2021</v>
      </c>
      <c r="K31" s="11" t="str">
        <f t="shared" si="1"/>
        <v>graderte2021</v>
      </c>
      <c r="L31" s="3">
        <f t="shared" si="2"/>
        <v>-21580.255071369371</v>
      </c>
      <c r="M31" s="3">
        <f t="shared" si="3"/>
        <v>2969.6527107993984</v>
      </c>
      <c r="N31" s="13">
        <f t="shared" si="4"/>
        <v>-7.266928887977679</v>
      </c>
      <c r="P31" s="11">
        <f t="shared" si="34"/>
        <v>2019</v>
      </c>
      <c r="Q31" s="3">
        <f t="shared" si="33"/>
        <v>2829.6503331210947</v>
      </c>
      <c r="R31" s="3">
        <f t="shared" si="32"/>
        <v>4204.4071041766583</v>
      </c>
      <c r="S31" s="3">
        <f t="shared" si="32"/>
        <v>3233.2789079999998</v>
      </c>
      <c r="T31" s="3">
        <f t="shared" si="32"/>
        <v>10666.5769183663</v>
      </c>
      <c r="U31" s="3">
        <f t="shared" si="32"/>
        <v>8296.5642480000006</v>
      </c>
      <c r="V31" s="3">
        <f t="shared" si="32"/>
        <v>2591.5331218664123</v>
      </c>
    </row>
    <row r="32" spans="1:38" x14ac:dyDescent="0.25">
      <c r="A32">
        <v>6</v>
      </c>
      <c r="B32" t="s">
        <v>32</v>
      </c>
      <c r="C32" t="s">
        <v>29</v>
      </c>
      <c r="D32" t="s">
        <v>5</v>
      </c>
      <c r="E32" s="2">
        <v>-9.8268181461037329E-2</v>
      </c>
      <c r="F32" s="2">
        <v>9.0189740157863695E-3</v>
      </c>
      <c r="G32" s="2">
        <v>-10.895716218833041</v>
      </c>
      <c r="H32" s="2">
        <v>1.5268522381776581E-27</v>
      </c>
      <c r="I32" s="13" t="str">
        <f t="shared" si="0"/>
        <v>gifte</v>
      </c>
      <c r="J32" s="11">
        <f t="shared" si="8"/>
        <v>2016</v>
      </c>
      <c r="K32" s="11" t="str">
        <f t="shared" si="1"/>
        <v>gifte2016</v>
      </c>
      <c r="L32" s="3">
        <f t="shared" si="2"/>
        <v>-10954.642064732059</v>
      </c>
      <c r="M32" s="3">
        <f t="shared" si="3"/>
        <v>1005.4081663578171</v>
      </c>
      <c r="N32" s="13">
        <f t="shared" si="4"/>
        <v>-10.895716218833044</v>
      </c>
      <c r="P32" s="11">
        <f t="shared" si="34"/>
        <v>2020</v>
      </c>
      <c r="Q32" s="3">
        <f t="shared" si="33"/>
        <v>2831.5910318878027</v>
      </c>
      <c r="R32" s="3">
        <f t="shared" si="32"/>
        <v>4096.935004848654</v>
      </c>
      <c r="S32" s="3">
        <f t="shared" si="32"/>
        <v>2929.6155600000002</v>
      </c>
      <c r="T32" s="3">
        <f t="shared" si="32"/>
        <v>7792.9144327059621</v>
      </c>
      <c r="U32" s="3">
        <f t="shared" si="32"/>
        <v>8202.923568000002</v>
      </c>
      <c r="V32" s="3">
        <f t="shared" si="32"/>
        <v>2546.7369332319859</v>
      </c>
    </row>
    <row r="33" spans="1:22" x14ac:dyDescent="0.25">
      <c r="B33" t="s">
        <v>32</v>
      </c>
      <c r="C33" t="s">
        <v>29</v>
      </c>
      <c r="D33" t="s">
        <v>6</v>
      </c>
      <c r="E33" s="2">
        <v>-0.146656099127533</v>
      </c>
      <c r="F33" s="2">
        <v>1.156278041465115E-2</v>
      </c>
      <c r="G33" s="2">
        <v>-12.683463135017741</v>
      </c>
      <c r="H33" s="2">
        <v>1.119667586360696E-36</v>
      </c>
      <c r="I33" s="13" t="str">
        <f t="shared" si="0"/>
        <v>gifte</v>
      </c>
      <c r="J33" s="11">
        <f t="shared" si="8"/>
        <v>2017</v>
      </c>
      <c r="K33" s="11" t="str">
        <f t="shared" si="1"/>
        <v>gifte2017</v>
      </c>
      <c r="L33" s="3">
        <f t="shared" si="2"/>
        <v>-16348.781962439996</v>
      </c>
      <c r="M33" s="3">
        <f t="shared" si="3"/>
        <v>1288.9840722840663</v>
      </c>
      <c r="N33" s="13">
        <f t="shared" si="4"/>
        <v>-12.683463135017739</v>
      </c>
      <c r="P33" s="11">
        <f t="shared" si="34"/>
        <v>2021</v>
      </c>
      <c r="Q33" s="3">
        <f t="shared" si="33"/>
        <v>2812.2744094760774</v>
      </c>
      <c r="R33" s="3">
        <f t="shared" si="32"/>
        <v>4083.8818085532562</v>
      </c>
      <c r="S33" s="3">
        <f t="shared" si="32"/>
        <v>2944.330524</v>
      </c>
      <c r="T33" s="3">
        <f t="shared" si="32"/>
        <v>7842.9657616464474</v>
      </c>
      <c r="U33" s="3">
        <f t="shared" si="32"/>
        <v>8261.7834239999993</v>
      </c>
      <c r="V33" s="3">
        <f t="shared" si="32"/>
        <v>2540.2806169524897</v>
      </c>
    </row>
    <row r="34" spans="1:22" x14ac:dyDescent="0.25">
      <c r="B34" t="s">
        <v>32</v>
      </c>
      <c r="C34" t="s">
        <v>29</v>
      </c>
      <c r="D34" t="s">
        <v>7</v>
      </c>
      <c r="E34" s="2">
        <v>-0.19224125826446331</v>
      </c>
      <c r="F34" s="2">
        <v>1.241159290409272E-2</v>
      </c>
      <c r="G34" s="2">
        <v>-15.48884657674132</v>
      </c>
      <c r="H34" s="2">
        <v>1.059737372875357E-53</v>
      </c>
      <c r="I34" s="13" t="str">
        <f t="shared" si="0"/>
        <v>gifte</v>
      </c>
      <c r="J34" s="11">
        <f t="shared" si="8"/>
        <v>2018</v>
      </c>
      <c r="K34" s="11" t="str">
        <f t="shared" si="1"/>
        <v>gifte2018</v>
      </c>
      <c r="L34" s="3">
        <f t="shared" si="2"/>
        <v>-21430.478747547575</v>
      </c>
      <c r="M34" s="3">
        <f t="shared" si="3"/>
        <v>1383.6071421695442</v>
      </c>
      <c r="N34" s="13">
        <f t="shared" si="4"/>
        <v>-15.488846576741313</v>
      </c>
    </row>
    <row r="35" spans="1:22" x14ac:dyDescent="0.25">
      <c r="B35" t="s">
        <v>32</v>
      </c>
      <c r="C35" t="s">
        <v>29</v>
      </c>
      <c r="D35" t="s">
        <v>8</v>
      </c>
      <c r="E35" s="2">
        <v>-0.2249198224064877</v>
      </c>
      <c r="F35" s="2">
        <v>1.283351073762737E-2</v>
      </c>
      <c r="G35" s="2">
        <v>-17.525977653724269</v>
      </c>
      <c r="H35" s="2">
        <v>4.2295422059468249E-68</v>
      </c>
      <c r="I35" s="13" t="str">
        <f t="shared" si="0"/>
        <v>gifte</v>
      </c>
      <c r="J35" s="11">
        <f t="shared" si="8"/>
        <v>2019</v>
      </c>
      <c r="K35" s="11" t="str">
        <f t="shared" si="1"/>
        <v>gifte2019</v>
      </c>
      <c r="L35" s="3">
        <f t="shared" si="2"/>
        <v>-25073.387042408031</v>
      </c>
      <c r="M35" s="3">
        <f t="shared" si="3"/>
        <v>1430.6412764984864</v>
      </c>
      <c r="N35" s="13">
        <f t="shared" si="4"/>
        <v>-17.525977653724265</v>
      </c>
    </row>
    <row r="36" spans="1:22" x14ac:dyDescent="0.25">
      <c r="B36" t="s">
        <v>32</v>
      </c>
      <c r="C36" t="s">
        <v>29</v>
      </c>
      <c r="D36" t="s">
        <v>9</v>
      </c>
      <c r="E36" s="2">
        <v>-0.24861594834076331</v>
      </c>
      <c r="F36" s="2">
        <v>1.3177384100090291E-2</v>
      </c>
      <c r="G36" s="2">
        <v>-18.86686662939875</v>
      </c>
      <c r="H36" s="2">
        <v>1.6769162398885709E-78</v>
      </c>
      <c r="I36" s="13" t="str">
        <f t="shared" si="0"/>
        <v>gifte</v>
      </c>
      <c r="J36" s="11">
        <f t="shared" si="8"/>
        <v>2020</v>
      </c>
      <c r="K36" s="11" t="str">
        <f t="shared" si="1"/>
        <v>gifte2020</v>
      </c>
      <c r="L36" s="3">
        <f t="shared" si="2"/>
        <v>-27714.960073183272</v>
      </c>
      <c r="M36" s="3">
        <f t="shared" si="3"/>
        <v>1468.9752473257654</v>
      </c>
      <c r="N36" s="13">
        <f t="shared" si="4"/>
        <v>-18.866866629398761</v>
      </c>
    </row>
    <row r="37" spans="1:22" x14ac:dyDescent="0.25">
      <c r="B37" t="s">
        <v>32</v>
      </c>
      <c r="C37" t="s">
        <v>29</v>
      </c>
      <c r="D37" t="s">
        <v>10</v>
      </c>
      <c r="E37" s="2">
        <v>-0.26632266071189997</v>
      </c>
      <c r="F37" s="2">
        <v>1.363484988166129E-2</v>
      </c>
      <c r="G37" s="2">
        <v>-19.532496728849281</v>
      </c>
      <c r="H37" s="2">
        <v>6.1790843287469888E-84</v>
      </c>
      <c r="I37" s="13" t="str">
        <f t="shared" si="0"/>
        <v>gifte</v>
      </c>
      <c r="J37" s="11">
        <f t="shared" si="8"/>
        <v>2021</v>
      </c>
      <c r="K37" s="11" t="str">
        <f t="shared" si="1"/>
        <v>gifte2021</v>
      </c>
      <c r="L37" s="3">
        <f t="shared" si="2"/>
        <v>-29688.851248180472</v>
      </c>
      <c r="M37" s="3">
        <f t="shared" si="3"/>
        <v>1519.9721602579557</v>
      </c>
      <c r="N37" s="13">
        <f t="shared" si="4"/>
        <v>-19.532496728849267</v>
      </c>
    </row>
    <row r="38" spans="1:22" x14ac:dyDescent="0.25">
      <c r="A38">
        <v>1</v>
      </c>
      <c r="B38" t="s">
        <v>28</v>
      </c>
      <c r="C38" t="s">
        <v>15</v>
      </c>
      <c r="D38" t="s">
        <v>5</v>
      </c>
      <c r="E38" s="9">
        <v>1.1416420899390549E-3</v>
      </c>
      <c r="F38" s="9">
        <v>1.375647640743928E-3</v>
      </c>
      <c r="G38" s="2">
        <v>0.82989426661733878</v>
      </c>
      <c r="H38" s="2">
        <v>0.40661261692547263</v>
      </c>
      <c r="I38" s="13" t="str">
        <f t="shared" si="0"/>
        <v xml:space="preserve">kvinner        </v>
      </c>
      <c r="J38" s="11">
        <f t="shared" si="8"/>
        <v>2016</v>
      </c>
      <c r="K38" s="11" t="str">
        <f t="shared" si="1"/>
        <v>kvinner        2016</v>
      </c>
      <c r="L38" s="3">
        <f t="shared" si="2"/>
        <v>1527.2020231216322</v>
      </c>
      <c r="M38" s="3">
        <f t="shared" si="3"/>
        <v>1840.2368645665301</v>
      </c>
      <c r="N38" s="13">
        <f t="shared" si="4"/>
        <v>0.82989426661733923</v>
      </c>
    </row>
    <row r="39" spans="1:22" x14ac:dyDescent="0.25">
      <c r="B39" t="s">
        <v>28</v>
      </c>
      <c r="C39" t="s">
        <v>15</v>
      </c>
      <c r="D39" t="s">
        <v>6</v>
      </c>
      <c r="E39" s="9">
        <v>-2.7578080468160238E-4</v>
      </c>
      <c r="F39" s="9">
        <v>1.8951857280086141E-3</v>
      </c>
      <c r="G39" s="2">
        <v>-0.14551650564157739</v>
      </c>
      <c r="H39" s="2">
        <v>0.88430516487428101</v>
      </c>
      <c r="I39" s="13" t="str">
        <f t="shared" si="0"/>
        <v xml:space="preserve">kvinner        </v>
      </c>
      <c r="J39" s="11">
        <f t="shared" si="8"/>
        <v>2017</v>
      </c>
      <c r="K39" s="11" t="str">
        <f t="shared" si="1"/>
        <v>kvinner        2017</v>
      </c>
      <c r="L39" s="3">
        <f t="shared" si="2"/>
        <v>-368.91860116189184</v>
      </c>
      <c r="M39" s="3">
        <f t="shared" si="3"/>
        <v>2535.2354328145952</v>
      </c>
      <c r="N39" s="13">
        <f t="shared" si="4"/>
        <v>-0.14551650564157734</v>
      </c>
    </row>
    <row r="40" spans="1:22" x14ac:dyDescent="0.25">
      <c r="B40" t="s">
        <v>28</v>
      </c>
      <c r="C40" t="s">
        <v>15</v>
      </c>
      <c r="D40" t="s">
        <v>7</v>
      </c>
      <c r="E40" s="9">
        <v>1.02509312500193E-3</v>
      </c>
      <c r="F40" s="9">
        <v>2.1148430628733601E-3</v>
      </c>
      <c r="G40" s="2">
        <v>0.72113772968564493</v>
      </c>
      <c r="H40" s="2">
        <v>0.47083673597859782</v>
      </c>
      <c r="I40" s="13" t="str">
        <f t="shared" si="0"/>
        <v xml:space="preserve">kvinner        </v>
      </c>
      <c r="J40" s="11">
        <f t="shared" si="8"/>
        <v>2018</v>
      </c>
      <c r="K40" s="11" t="str">
        <f t="shared" si="1"/>
        <v>kvinner        2018</v>
      </c>
      <c r="L40" s="3">
        <f t="shared" si="2"/>
        <v>1371.2916755500817</v>
      </c>
      <c r="M40" s="3">
        <f t="shared" si="3"/>
        <v>2829.0763214392027</v>
      </c>
      <c r="N40" s="13">
        <f t="shared" si="4"/>
        <v>0.48471356716614861</v>
      </c>
    </row>
    <row r="41" spans="1:22" x14ac:dyDescent="0.25">
      <c r="B41" t="s">
        <v>28</v>
      </c>
      <c r="C41" t="s">
        <v>15</v>
      </c>
      <c r="D41" t="s">
        <v>8</v>
      </c>
      <c r="E41" s="9">
        <v>-1.5426609536435269E-3</v>
      </c>
      <c r="F41" s="9">
        <v>2.1152721586224772E-3</v>
      </c>
      <c r="G41" s="2">
        <v>-0.72929667577535251</v>
      </c>
      <c r="H41" s="2">
        <v>0.46583231926154622</v>
      </c>
      <c r="I41" s="13" t="str">
        <f t="shared" si="0"/>
        <v xml:space="preserve">kvinner        </v>
      </c>
      <c r="J41" s="11">
        <f t="shared" si="8"/>
        <v>2019</v>
      </c>
      <c r="K41" s="11" t="str">
        <f t="shared" si="1"/>
        <v>kvinner        2019</v>
      </c>
      <c r="L41" s="3">
        <f t="shared" si="2"/>
        <v>-2063.6545815518334</v>
      </c>
      <c r="M41" s="3">
        <f t="shared" si="3"/>
        <v>2829.6503331210947</v>
      </c>
      <c r="N41" s="13">
        <f t="shared" si="4"/>
        <v>-0.72929667577535262</v>
      </c>
    </row>
    <row r="42" spans="1:22" x14ac:dyDescent="0.25">
      <c r="B42" t="s">
        <v>28</v>
      </c>
      <c r="C42" t="s">
        <v>15</v>
      </c>
      <c r="D42" t="s">
        <v>9</v>
      </c>
      <c r="E42" s="9">
        <v>-1.3221972343542281E-3</v>
      </c>
      <c r="F42" s="9">
        <v>2.116722905388408E-3</v>
      </c>
      <c r="G42" s="2">
        <v>-0.62464351426839748</v>
      </c>
      <c r="H42" s="2">
        <v>0.53221516079801889</v>
      </c>
      <c r="I42" s="13" t="str">
        <f t="shared" si="0"/>
        <v xml:space="preserve">kvinner        </v>
      </c>
      <c r="J42" s="11">
        <f t="shared" si="8"/>
        <v>2020</v>
      </c>
      <c r="K42" s="11" t="str">
        <f t="shared" si="1"/>
        <v>kvinner        2020</v>
      </c>
      <c r="L42" s="3">
        <f t="shared" si="2"/>
        <v>-1768.7349731292757</v>
      </c>
      <c r="M42" s="3">
        <f t="shared" si="3"/>
        <v>2831.5910318878027</v>
      </c>
      <c r="N42" s="13">
        <f t="shared" si="4"/>
        <v>-0.6246435142683977</v>
      </c>
    </row>
    <row r="43" spans="1:22" x14ac:dyDescent="0.25">
      <c r="B43" t="s">
        <v>28</v>
      </c>
      <c r="C43" t="s">
        <v>15</v>
      </c>
      <c r="D43" t="s">
        <v>10</v>
      </c>
      <c r="E43" s="9">
        <v>-5.1797280711163296E-4</v>
      </c>
      <c r="F43" s="9">
        <v>2.1022829892235451E-3</v>
      </c>
      <c r="G43" s="2">
        <v>-0.2463858623062638</v>
      </c>
      <c r="H43" s="2">
        <v>0.8053871358434368</v>
      </c>
      <c r="I43" s="13" t="str">
        <f t="shared" si="0"/>
        <v xml:space="preserve">kvinner        </v>
      </c>
      <c r="J43" s="11">
        <f t="shared" si="8"/>
        <v>2021</v>
      </c>
      <c r="K43" s="11" t="str">
        <f t="shared" si="1"/>
        <v>kvinner        2021</v>
      </c>
      <c r="L43" s="3">
        <f t="shared" si="2"/>
        <v>-692.90465542060213</v>
      </c>
      <c r="M43" s="3">
        <f t="shared" si="3"/>
        <v>2812.2744094760774</v>
      </c>
      <c r="N43" s="13">
        <f t="shared" si="4"/>
        <v>-0.2463858623062638</v>
      </c>
    </row>
    <row r="44" spans="1:22" x14ac:dyDescent="0.25">
      <c r="A44">
        <v>2</v>
      </c>
      <c r="B44" t="s">
        <v>35</v>
      </c>
      <c r="C44" t="s">
        <v>15</v>
      </c>
      <c r="D44" t="s">
        <v>5</v>
      </c>
      <c r="E44" s="14">
        <v>3.4351925665543348E-3</v>
      </c>
      <c r="F44" s="14">
        <v>2.4914759400151308E-3</v>
      </c>
      <c r="G44" s="8">
        <f t="shared" ref="G44:G49" si="35">E44/F44</f>
        <v>1.3787781416558542</v>
      </c>
      <c r="H44" s="2">
        <v>0.49691586717327951</v>
      </c>
      <c r="I44" s="13" t="str">
        <f t="shared" si="0"/>
        <v>kvinner, under 40 år</v>
      </c>
      <c r="J44" s="11">
        <f t="shared" si="8"/>
        <v>2016</v>
      </c>
      <c r="K44" s="11" t="str">
        <f t="shared" si="1"/>
        <v>kvinner, under 40 år2016</v>
      </c>
      <c r="L44" s="3">
        <f t="shared" si="2"/>
        <v>4595.339540901331</v>
      </c>
      <c r="M44" s="3">
        <f t="shared" si="3"/>
        <v>3332.9071603808006</v>
      </c>
      <c r="N44" s="13">
        <f t="shared" si="4"/>
        <v>1.3787781416558544</v>
      </c>
    </row>
    <row r="45" spans="1:22" x14ac:dyDescent="0.25">
      <c r="B45" t="s">
        <v>35</v>
      </c>
      <c r="C45" t="s">
        <v>15</v>
      </c>
      <c r="D45" t="s">
        <v>6</v>
      </c>
      <c r="E45" s="14">
        <v>2.5172778726862961E-3</v>
      </c>
      <c r="F45" s="14">
        <v>3.1949537464291285E-3</v>
      </c>
      <c r="G45" s="8">
        <f t="shared" si="35"/>
        <v>0.78789180453700036</v>
      </c>
      <c r="H45" s="2">
        <v>0.40929452183059128</v>
      </c>
      <c r="I45" s="13" t="str">
        <f t="shared" si="0"/>
        <v>kvinner, under 40 år</v>
      </c>
      <c r="J45" s="11">
        <f t="shared" si="8"/>
        <v>2017</v>
      </c>
      <c r="K45" s="11" t="str">
        <f t="shared" si="1"/>
        <v>kvinner, under 40 år2017</v>
      </c>
      <c r="L45" s="3">
        <f t="shared" si="2"/>
        <v>3367.4230249614025</v>
      </c>
      <c r="M45" s="3">
        <f t="shared" si="3"/>
        <v>4273.9663054881594</v>
      </c>
      <c r="N45" s="13">
        <f t="shared" si="4"/>
        <v>0.78789180453700036</v>
      </c>
    </row>
    <row r="46" spans="1:22" x14ac:dyDescent="0.25">
      <c r="B46" t="s">
        <v>35</v>
      </c>
      <c r="C46" t="s">
        <v>15</v>
      </c>
      <c r="D46" t="s">
        <v>7</v>
      </c>
      <c r="E46" s="14">
        <v>2.9494729720456799E-3</v>
      </c>
      <c r="F46" s="14">
        <v>3.2225305152829118E-3</v>
      </c>
      <c r="G46" s="8">
        <f t="shared" si="35"/>
        <v>0.91526611092051691</v>
      </c>
      <c r="H46" s="2">
        <v>0.90541499137693271</v>
      </c>
      <c r="I46" s="13" t="str">
        <f t="shared" si="0"/>
        <v>kvinner, under 40 år</v>
      </c>
      <c r="J46" s="11">
        <f t="shared" si="8"/>
        <v>2018</v>
      </c>
      <c r="K46" s="11" t="str">
        <f t="shared" si="1"/>
        <v>kvinner, under 40 år2018</v>
      </c>
      <c r="L46" s="3">
        <f t="shared" si="2"/>
        <v>3945.5807820568352</v>
      </c>
      <c r="M46" s="3">
        <f t="shared" si="3"/>
        <v>4310.8564110263178</v>
      </c>
      <c r="N46" s="13">
        <f t="shared" si="4"/>
        <v>0.91526611092051691</v>
      </c>
    </row>
    <row r="47" spans="1:22" x14ac:dyDescent="0.25">
      <c r="B47" t="s">
        <v>35</v>
      </c>
      <c r="C47" t="s">
        <v>15</v>
      </c>
      <c r="D47" t="s">
        <v>8</v>
      </c>
      <c r="E47" s="14">
        <v>3.1691927526686929E-3</v>
      </c>
      <c r="F47" s="14">
        <v>3.1429555754226264E-3</v>
      </c>
      <c r="G47" s="8">
        <f t="shared" si="35"/>
        <v>1.0083479313074728</v>
      </c>
      <c r="H47" s="2">
        <v>0.27024052922692432</v>
      </c>
      <c r="I47" s="13" t="str">
        <f t="shared" si="0"/>
        <v>kvinner, under 40 år</v>
      </c>
      <c r="J47" s="11">
        <f t="shared" si="8"/>
        <v>2019</v>
      </c>
      <c r="K47" s="11" t="str">
        <f t="shared" si="1"/>
        <v>kvinner, under 40 år2019</v>
      </c>
      <c r="L47" s="3">
        <f t="shared" si="2"/>
        <v>4239.5052058709744</v>
      </c>
      <c r="M47" s="3">
        <f t="shared" si="3"/>
        <v>4204.4071041766583</v>
      </c>
      <c r="N47" s="13">
        <f t="shared" si="4"/>
        <v>1.0083479313074726</v>
      </c>
    </row>
    <row r="48" spans="1:22" x14ac:dyDescent="0.25">
      <c r="B48" t="s">
        <v>35</v>
      </c>
      <c r="C48" t="s">
        <v>15</v>
      </c>
      <c r="D48" t="s">
        <v>9</v>
      </c>
      <c r="E48" s="14">
        <v>2.4762456653935026E-3</v>
      </c>
      <c r="F48" s="14">
        <v>3.0626160589543538E-3</v>
      </c>
      <c r="G48" s="8">
        <f t="shared" si="35"/>
        <v>0.80853937213368787</v>
      </c>
      <c r="H48" s="2">
        <v>0.43565147917333691</v>
      </c>
      <c r="I48" s="13" t="str">
        <f t="shared" si="0"/>
        <v>kvinner, under 40 år</v>
      </c>
      <c r="J48" s="11">
        <f t="shared" si="8"/>
        <v>2020</v>
      </c>
      <c r="K48" s="11" t="str">
        <f t="shared" si="1"/>
        <v>kvinner, under 40 år2020</v>
      </c>
      <c r="L48" s="3">
        <f t="shared" si="2"/>
        <v>3312.5332564928581</v>
      </c>
      <c r="M48" s="3">
        <f t="shared" si="3"/>
        <v>4096.935004848654</v>
      </c>
      <c r="N48" s="13">
        <f t="shared" si="4"/>
        <v>0.80853937213368787</v>
      </c>
    </row>
    <row r="49" spans="1:14" x14ac:dyDescent="0.25">
      <c r="B49" t="s">
        <v>35</v>
      </c>
      <c r="C49" t="s">
        <v>15</v>
      </c>
      <c r="D49" t="s">
        <v>10</v>
      </c>
      <c r="E49" s="14">
        <v>4.5914998690181896E-3</v>
      </c>
      <c r="F49" s="14">
        <v>3.0528582940526267E-3</v>
      </c>
      <c r="G49" s="8">
        <f t="shared" si="35"/>
        <v>1.5040003258464505</v>
      </c>
      <c r="H49" s="2">
        <v>0.5503385235347058</v>
      </c>
      <c r="I49" s="13" t="str">
        <f t="shared" si="0"/>
        <v>kvinner, under 40 år</v>
      </c>
      <c r="J49" s="11">
        <f t="shared" si="8"/>
        <v>2021</v>
      </c>
      <c r="K49" s="11" t="str">
        <f t="shared" si="1"/>
        <v>kvinner, under 40 år2021</v>
      </c>
      <c r="L49" s="3">
        <f t="shared" si="2"/>
        <v>6142.159570782489</v>
      </c>
      <c r="M49" s="3">
        <f t="shared" si="3"/>
        <v>4083.8818085532562</v>
      </c>
      <c r="N49" s="13">
        <f t="shared" si="4"/>
        <v>1.5040003258464505</v>
      </c>
    </row>
    <row r="50" spans="1:14" x14ac:dyDescent="0.25">
      <c r="A50">
        <v>3</v>
      </c>
      <c r="B50" t="s">
        <v>30</v>
      </c>
      <c r="C50" t="s">
        <v>15</v>
      </c>
      <c r="D50" t="s">
        <v>5</v>
      </c>
      <c r="E50" s="2">
        <v>-2.32E-4</v>
      </c>
      <c r="F50" s="2">
        <v>1.7160000000000001E-3</v>
      </c>
      <c r="G50" s="2">
        <f>E50/F50</f>
        <v>-0.1351981351981352</v>
      </c>
      <c r="H50" s="2">
        <v>0.82589477755163587</v>
      </c>
      <c r="I50" s="13" t="str">
        <f t="shared" si="0"/>
        <v xml:space="preserve">menn           </v>
      </c>
      <c r="J50" s="11">
        <f t="shared" si="8"/>
        <v>2016</v>
      </c>
      <c r="K50" s="11" t="str">
        <f t="shared" si="1"/>
        <v>menn           2016</v>
      </c>
      <c r="L50" s="3">
        <f t="shared" si="2"/>
        <v>-310.351968</v>
      </c>
      <c r="M50" s="3">
        <f t="shared" si="3"/>
        <v>2295.534384</v>
      </c>
      <c r="N50" s="13">
        <f t="shared" si="4"/>
        <v>-0.1351981351981352</v>
      </c>
    </row>
    <row r="51" spans="1:14" x14ac:dyDescent="0.25">
      <c r="B51" t="s">
        <v>30</v>
      </c>
      <c r="C51" t="s">
        <v>15</v>
      </c>
      <c r="D51" t="s">
        <v>6</v>
      </c>
      <c r="E51" s="2">
        <v>2.3770000000000002E-3</v>
      </c>
      <c r="F51" s="2">
        <v>1.884E-3</v>
      </c>
      <c r="G51" s="6">
        <f t="shared" ref="G51:G55" si="36">E51/F51</f>
        <v>1.2616772823779194</v>
      </c>
      <c r="H51" s="2">
        <v>0.24016158956009401</v>
      </c>
      <c r="I51" s="13" t="str">
        <f t="shared" si="0"/>
        <v xml:space="preserve">menn           </v>
      </c>
      <c r="J51" s="11">
        <f t="shared" si="8"/>
        <v>2017</v>
      </c>
      <c r="K51" s="11" t="str">
        <f t="shared" si="1"/>
        <v>menn           2017</v>
      </c>
      <c r="L51" s="3">
        <f t="shared" si="2"/>
        <v>3179.7699480000001</v>
      </c>
      <c r="M51" s="3">
        <f t="shared" si="3"/>
        <v>2520.2720159999999</v>
      </c>
      <c r="N51" s="13">
        <f t="shared" si="4"/>
        <v>1.2616772823779194</v>
      </c>
    </row>
    <row r="52" spans="1:14" x14ac:dyDescent="0.25">
      <c r="B52" t="s">
        <v>30</v>
      </c>
      <c r="C52" t="s">
        <v>15</v>
      </c>
      <c r="D52" t="s">
        <v>7</v>
      </c>
      <c r="E52" s="2">
        <v>3.6770000000000001E-3</v>
      </c>
      <c r="F52" s="2">
        <v>2.1289999999999998E-3</v>
      </c>
      <c r="G52" s="6">
        <f t="shared" si="36"/>
        <v>1.7271019257867546</v>
      </c>
      <c r="H52" s="2">
        <v>2.1227562643796469E-2</v>
      </c>
      <c r="I52" s="13" t="str">
        <f t="shared" si="0"/>
        <v xml:space="preserve">menn           </v>
      </c>
      <c r="J52" s="11">
        <f t="shared" si="8"/>
        <v>2018</v>
      </c>
      <c r="K52" s="11" t="str">
        <f t="shared" si="1"/>
        <v>menn           2018</v>
      </c>
      <c r="L52" s="3">
        <f t="shared" si="2"/>
        <v>4918.8111480000007</v>
      </c>
      <c r="M52" s="3">
        <f t="shared" si="3"/>
        <v>2848.0143959999996</v>
      </c>
      <c r="N52" s="13">
        <f t="shared" si="4"/>
        <v>1.7271019257867548</v>
      </c>
    </row>
    <row r="53" spans="1:14" x14ac:dyDescent="0.25">
      <c r="B53" t="s">
        <v>30</v>
      </c>
      <c r="C53" t="s">
        <v>15</v>
      </c>
      <c r="D53" t="s">
        <v>8</v>
      </c>
      <c r="E53" s="2">
        <v>4.0740000000000004E-3</v>
      </c>
      <c r="F53" s="2">
        <v>2.4169999999999999E-3</v>
      </c>
      <c r="G53" s="6">
        <f t="shared" si="36"/>
        <v>1.6855606123293341</v>
      </c>
      <c r="H53" s="2">
        <v>0.1129435742771777</v>
      </c>
      <c r="I53" s="13" t="str">
        <f t="shared" si="0"/>
        <v xml:space="preserve">menn           </v>
      </c>
      <c r="J53" s="11">
        <f t="shared" si="8"/>
        <v>2019</v>
      </c>
      <c r="K53" s="11" t="str">
        <f t="shared" si="1"/>
        <v>menn           2019</v>
      </c>
      <c r="L53" s="3">
        <f t="shared" si="2"/>
        <v>5449.8875760000001</v>
      </c>
      <c r="M53" s="3">
        <f t="shared" si="3"/>
        <v>3233.2789079999998</v>
      </c>
      <c r="N53" s="13">
        <f t="shared" si="4"/>
        <v>1.6855606123293341</v>
      </c>
    </row>
    <row r="54" spans="1:14" x14ac:dyDescent="0.25">
      <c r="B54" t="s">
        <v>30</v>
      </c>
      <c r="C54" t="s">
        <v>15</v>
      </c>
      <c r="D54" t="s">
        <v>9</v>
      </c>
      <c r="E54" s="2">
        <v>4.8739999999999999E-3</v>
      </c>
      <c r="F54" s="2">
        <v>2.1900000000000001E-3</v>
      </c>
      <c r="G54" s="6">
        <f t="shared" si="36"/>
        <v>2.2255707762557075</v>
      </c>
      <c r="H54" s="2">
        <v>3.6548973150899521E-2</v>
      </c>
      <c r="I54" s="13" t="str">
        <f t="shared" si="0"/>
        <v xml:space="preserve">menn           </v>
      </c>
      <c r="J54" s="11">
        <f t="shared" si="8"/>
        <v>2020</v>
      </c>
      <c r="K54" s="11" t="str">
        <f t="shared" si="1"/>
        <v>menn           2020</v>
      </c>
      <c r="L54" s="3">
        <f t="shared" si="2"/>
        <v>6520.0667759999997</v>
      </c>
      <c r="M54" s="3">
        <f t="shared" si="3"/>
        <v>2929.6155600000002</v>
      </c>
      <c r="N54" s="13">
        <f t="shared" si="4"/>
        <v>2.2255707762557075</v>
      </c>
    </row>
    <row r="55" spans="1:14" x14ac:dyDescent="0.25">
      <c r="B55" t="s">
        <v>30</v>
      </c>
      <c r="C55" t="s">
        <v>15</v>
      </c>
      <c r="D55" t="s">
        <v>10</v>
      </c>
      <c r="E55" s="2">
        <v>4.8719999999999996E-3</v>
      </c>
      <c r="F55" s="2">
        <v>2.2009999999999998E-3</v>
      </c>
      <c r="G55" s="6">
        <f t="shared" si="36"/>
        <v>2.213539300318037</v>
      </c>
      <c r="H55" s="2">
        <v>5.4622935033341993E-2</v>
      </c>
      <c r="I55" s="13" t="str">
        <f t="shared" si="0"/>
        <v xml:space="preserve">menn           </v>
      </c>
      <c r="J55" s="11">
        <f t="shared" si="8"/>
        <v>2021</v>
      </c>
      <c r="K55" s="11" t="str">
        <f t="shared" si="1"/>
        <v>menn           2021</v>
      </c>
      <c r="L55" s="3">
        <f t="shared" si="2"/>
        <v>6517.3913279999997</v>
      </c>
      <c r="M55" s="3">
        <f t="shared" si="3"/>
        <v>2944.330524</v>
      </c>
      <c r="N55" s="13">
        <f t="shared" si="4"/>
        <v>2.213539300318037</v>
      </c>
    </row>
    <row r="56" spans="1:14" x14ac:dyDescent="0.25">
      <c r="A56">
        <v>4</v>
      </c>
      <c r="B56" t="s">
        <v>36</v>
      </c>
      <c r="C56" t="s">
        <v>15</v>
      </c>
      <c r="D56" t="s">
        <v>5</v>
      </c>
      <c r="E56" s="7">
        <v>-8.1015080256543505E-3</v>
      </c>
      <c r="F56" s="7">
        <v>6.2168521544507362E-3</v>
      </c>
      <c r="G56" s="2">
        <f>E56/F56</f>
        <v>-1.3031527571158921</v>
      </c>
      <c r="H56" s="2">
        <v>0.43703566600542437</v>
      </c>
      <c r="I56" s="13" t="str">
        <f t="shared" si="0"/>
        <v>menn, under 40 år</v>
      </c>
      <c r="J56" s="11">
        <f t="shared" si="8"/>
        <v>2016</v>
      </c>
      <c r="K56" s="11" t="str">
        <f t="shared" si="1"/>
        <v>menn, under 40 år2016</v>
      </c>
      <c r="L56" s="3">
        <f t="shared" si="2"/>
        <v>-10837.581722110441</v>
      </c>
      <c r="M56" s="3">
        <f t="shared" si="3"/>
        <v>8316.4323314604571</v>
      </c>
      <c r="N56" s="13">
        <f t="shared" si="4"/>
        <v>-1.3031527571158921</v>
      </c>
    </row>
    <row r="57" spans="1:14" x14ac:dyDescent="0.25">
      <c r="B57" t="s">
        <v>36</v>
      </c>
      <c r="C57" t="s">
        <v>15</v>
      </c>
      <c r="D57" t="s">
        <v>6</v>
      </c>
      <c r="E57" s="7">
        <v>-2.7384032823136732E-3</v>
      </c>
      <c r="F57" s="7">
        <v>4.7316905416391764E-3</v>
      </c>
      <c r="G57" s="5">
        <f t="shared" ref="G57:G61" si="37">E57/F57</f>
        <v>-0.57873676611256608</v>
      </c>
      <c r="H57" s="2">
        <v>0.76363988869636124</v>
      </c>
      <c r="I57" s="13" t="str">
        <f t="shared" si="0"/>
        <v>menn, under 40 år</v>
      </c>
      <c r="J57" s="11">
        <f t="shared" si="8"/>
        <v>2017</v>
      </c>
      <c r="K57" s="11" t="str">
        <f t="shared" si="1"/>
        <v>menn, under 40 år2017</v>
      </c>
      <c r="L57" s="3">
        <f t="shared" si="2"/>
        <v>-3663.2277924297764</v>
      </c>
      <c r="M57" s="3">
        <f t="shared" si="3"/>
        <v>6329.695998123726</v>
      </c>
      <c r="N57" s="13">
        <f t="shared" si="4"/>
        <v>-0.57873676611256608</v>
      </c>
    </row>
    <row r="58" spans="1:14" x14ac:dyDescent="0.25">
      <c r="B58" t="s">
        <v>36</v>
      </c>
      <c r="C58" t="s">
        <v>15</v>
      </c>
      <c r="D58" t="s">
        <v>7</v>
      </c>
      <c r="E58" s="7">
        <v>3.8882879095456912E-3</v>
      </c>
      <c r="F58" s="7">
        <v>5.9392581037822426E-3</v>
      </c>
      <c r="G58" s="5">
        <f t="shared" si="37"/>
        <v>0.65467569208173471</v>
      </c>
      <c r="H58" s="2">
        <v>0.1537983433840846</v>
      </c>
      <c r="I58" s="13" t="str">
        <f t="shared" si="0"/>
        <v>menn, under 40 år</v>
      </c>
      <c r="J58" s="11">
        <f t="shared" si="8"/>
        <v>2018</v>
      </c>
      <c r="K58" s="11" t="str">
        <f t="shared" si="1"/>
        <v>menn, under 40 år2018</v>
      </c>
      <c r="L58" s="3">
        <f t="shared" si="2"/>
        <v>5201.4560555091002</v>
      </c>
      <c r="M58" s="3">
        <f t="shared" si="3"/>
        <v>7945.0881076239966</v>
      </c>
      <c r="N58" s="13">
        <f t="shared" si="4"/>
        <v>0.65467569208173471</v>
      </c>
    </row>
    <row r="59" spans="1:14" x14ac:dyDescent="0.25">
      <c r="B59" t="s">
        <v>36</v>
      </c>
      <c r="C59" t="s">
        <v>15</v>
      </c>
      <c r="D59" t="s">
        <v>8</v>
      </c>
      <c r="E59" s="7">
        <v>2.6002342069055828E-3</v>
      </c>
      <c r="F59" s="7">
        <v>7.9736753757623392E-3</v>
      </c>
      <c r="G59" s="5">
        <f t="shared" si="37"/>
        <v>0.32610234106213315</v>
      </c>
      <c r="H59" s="2">
        <v>0.87745642037991478</v>
      </c>
      <c r="I59" s="13" t="str">
        <f t="shared" si="0"/>
        <v>menn, under 40 år</v>
      </c>
      <c r="J59" s="11">
        <f t="shared" si="8"/>
        <v>2019</v>
      </c>
      <c r="K59" s="11" t="str">
        <f t="shared" si="1"/>
        <v>menn, under 40 år2019</v>
      </c>
      <c r="L59" s="3">
        <f t="shared" si="2"/>
        <v>3478.3957041985641</v>
      </c>
      <c r="M59" s="3">
        <f t="shared" si="3"/>
        <v>10666.5769183663</v>
      </c>
      <c r="N59" s="13">
        <f t="shared" si="4"/>
        <v>0.32610234106213315</v>
      </c>
    </row>
    <row r="60" spans="1:14" x14ac:dyDescent="0.25">
      <c r="B60" t="s">
        <v>36</v>
      </c>
      <c r="C60" t="s">
        <v>15</v>
      </c>
      <c r="D60" t="s">
        <v>9</v>
      </c>
      <c r="E60" s="7">
        <v>1.0642048099861631E-2</v>
      </c>
      <c r="F60" s="7">
        <v>5.8255024449781583E-3</v>
      </c>
      <c r="G60" s="5">
        <f t="shared" si="37"/>
        <v>1.8268034732412735</v>
      </c>
      <c r="H60" s="2">
        <v>0.1189509347158156</v>
      </c>
      <c r="I60" s="13" t="str">
        <f t="shared" si="0"/>
        <v>menn, under 40 år</v>
      </c>
      <c r="J60" s="11">
        <f t="shared" si="8"/>
        <v>2020</v>
      </c>
      <c r="K60" s="11" t="str">
        <f t="shared" si="1"/>
        <v>menn, under 40 år2020</v>
      </c>
      <c r="L60" s="3">
        <f t="shared" si="2"/>
        <v>14236.123152339298</v>
      </c>
      <c r="M60" s="3">
        <f t="shared" si="3"/>
        <v>7792.9144327059621</v>
      </c>
      <c r="N60" s="13">
        <f t="shared" si="4"/>
        <v>1.8268034732412732</v>
      </c>
    </row>
    <row r="61" spans="1:14" x14ac:dyDescent="0.25">
      <c r="B61" t="s">
        <v>36</v>
      </c>
      <c r="C61" t="s">
        <v>15</v>
      </c>
      <c r="D61" t="s">
        <v>10</v>
      </c>
      <c r="E61" s="7">
        <v>1.0563951946242378E-2</v>
      </c>
      <c r="F61" s="7">
        <v>5.8629177331396068E-3</v>
      </c>
      <c r="G61" s="5">
        <f t="shared" si="37"/>
        <v>1.8018250344074598</v>
      </c>
      <c r="H61" s="2">
        <v>0.13595899208729251</v>
      </c>
      <c r="I61" s="13" t="str">
        <f t="shared" si="0"/>
        <v>menn, under 40 år</v>
      </c>
      <c r="J61" s="11">
        <f t="shared" si="8"/>
        <v>2021</v>
      </c>
      <c r="K61" s="11" t="str">
        <f t="shared" si="1"/>
        <v>menn, under 40 år2021</v>
      </c>
      <c r="L61" s="3">
        <f t="shared" si="2"/>
        <v>14131.652053335139</v>
      </c>
      <c r="M61" s="3">
        <f t="shared" si="3"/>
        <v>7842.9657616464474</v>
      </c>
      <c r="N61" s="13">
        <f t="shared" si="4"/>
        <v>1.8018250344074598</v>
      </c>
    </row>
    <row r="62" spans="1:14" x14ac:dyDescent="0.25">
      <c r="A62">
        <v>5</v>
      </c>
      <c r="B62" t="s">
        <v>31</v>
      </c>
      <c r="C62" t="s">
        <v>15</v>
      </c>
      <c r="D62" t="s">
        <v>5</v>
      </c>
      <c r="E62" s="5">
        <v>5.5890000000000002E-3</v>
      </c>
      <c r="F62" s="5">
        <v>4.4900000000000001E-3</v>
      </c>
      <c r="G62" s="2">
        <v>1.2448355</v>
      </c>
      <c r="H62" s="2">
        <v>0.18814362513691771</v>
      </c>
      <c r="I62" s="13" t="str">
        <f t="shared" si="0"/>
        <v>graderte</v>
      </c>
      <c r="J62" s="11">
        <f t="shared" si="8"/>
        <v>2016</v>
      </c>
      <c r="K62" s="11" t="str">
        <f t="shared" si="1"/>
        <v>graderte2016</v>
      </c>
      <c r="L62" s="3">
        <f t="shared" si="2"/>
        <v>7476.539436</v>
      </c>
      <c r="M62" s="3">
        <f t="shared" si="3"/>
        <v>6006.38076</v>
      </c>
      <c r="N62" s="13">
        <f t="shared" si="4"/>
        <v>1.2447661469933184</v>
      </c>
    </row>
    <row r="63" spans="1:14" x14ac:dyDescent="0.25">
      <c r="B63" t="s">
        <v>31</v>
      </c>
      <c r="C63" t="s">
        <v>15</v>
      </c>
      <c r="D63" t="s">
        <v>6</v>
      </c>
      <c r="E63" s="5">
        <v>7.3020000000000003E-3</v>
      </c>
      <c r="F63" s="5">
        <v>5.5849999999999997E-3</v>
      </c>
      <c r="G63" s="2">
        <v>1.3074017</v>
      </c>
      <c r="H63" s="2">
        <v>0.18363151640349279</v>
      </c>
      <c r="I63" s="13" t="str">
        <f t="shared" si="0"/>
        <v>graderte</v>
      </c>
      <c r="J63" s="11">
        <f t="shared" si="8"/>
        <v>2017</v>
      </c>
      <c r="K63" s="11" t="str">
        <f t="shared" si="1"/>
        <v>graderte2017</v>
      </c>
      <c r="L63" s="3">
        <f t="shared" si="2"/>
        <v>9768.0606480000006</v>
      </c>
      <c r="M63" s="3">
        <f t="shared" si="3"/>
        <v>7471.1885399999992</v>
      </c>
      <c r="N63" s="13">
        <f t="shared" si="4"/>
        <v>1.3074306177260522</v>
      </c>
    </row>
    <row r="64" spans="1:14" x14ac:dyDescent="0.25">
      <c r="B64" t="s">
        <v>31</v>
      </c>
      <c r="C64" t="s">
        <v>15</v>
      </c>
      <c r="D64" t="s">
        <v>7</v>
      </c>
      <c r="E64" s="5">
        <v>8.5249999999999996E-3</v>
      </c>
      <c r="F64" s="5">
        <v>5.953E-3</v>
      </c>
      <c r="G64" s="2">
        <v>1.5328917</v>
      </c>
      <c r="H64" s="2">
        <v>3.55858905576091E-2</v>
      </c>
      <c r="I64" s="13" t="str">
        <f t="shared" si="0"/>
        <v>graderte</v>
      </c>
      <c r="J64" s="11">
        <f t="shared" si="8"/>
        <v>2018</v>
      </c>
      <c r="K64" s="11" t="str">
        <f t="shared" si="1"/>
        <v>graderte2018</v>
      </c>
      <c r="L64" s="3">
        <f t="shared" si="2"/>
        <v>11404.097100000001</v>
      </c>
      <c r="M64" s="3">
        <f t="shared" si="3"/>
        <v>7963.4709720000001</v>
      </c>
      <c r="N64" s="13">
        <f t="shared" si="4"/>
        <v>1.4320510666890645</v>
      </c>
    </row>
    <row r="65" spans="1:14" x14ac:dyDescent="0.25">
      <c r="B65" t="s">
        <v>31</v>
      </c>
      <c r="C65" t="s">
        <v>15</v>
      </c>
      <c r="D65" t="s">
        <v>8</v>
      </c>
      <c r="E65" s="5">
        <v>9.7260000000000003E-3</v>
      </c>
      <c r="F65" s="5">
        <v>6.202E-3</v>
      </c>
      <c r="G65" s="2">
        <v>1.5681121</v>
      </c>
      <c r="H65" s="2">
        <v>0.10165644941375861</v>
      </c>
      <c r="I65" s="13" t="str">
        <f t="shared" si="0"/>
        <v>graderte</v>
      </c>
      <c r="J65" s="11">
        <f t="shared" si="8"/>
        <v>2019</v>
      </c>
      <c r="K65" s="11" t="str">
        <f t="shared" si="1"/>
        <v>graderte2019</v>
      </c>
      <c r="L65" s="3">
        <f t="shared" si="2"/>
        <v>13010.703624000002</v>
      </c>
      <c r="M65" s="3">
        <f t="shared" si="3"/>
        <v>8296.5642480000006</v>
      </c>
      <c r="N65" s="13">
        <f t="shared" si="4"/>
        <v>1.5682038052241214</v>
      </c>
    </row>
    <row r="66" spans="1:14" x14ac:dyDescent="0.25">
      <c r="B66" t="s">
        <v>31</v>
      </c>
      <c r="C66" t="s">
        <v>15</v>
      </c>
      <c r="D66" t="s">
        <v>9</v>
      </c>
      <c r="E66" s="5">
        <v>1.0448000000000001E-2</v>
      </c>
      <c r="F66" s="5">
        <v>6.1320000000000003E-3</v>
      </c>
      <c r="G66" s="2">
        <v>1.7039693</v>
      </c>
      <c r="H66" s="2">
        <v>8.3451912724263791E-2</v>
      </c>
      <c r="I66" s="13" t="str">
        <f t="shared" si="0"/>
        <v>graderte</v>
      </c>
      <c r="J66" s="11">
        <f t="shared" si="8"/>
        <v>2020</v>
      </c>
      <c r="K66" s="11" t="str">
        <f t="shared" si="1"/>
        <v>graderte2020</v>
      </c>
      <c r="L66" s="3">
        <f t="shared" si="2"/>
        <v>13976.540352000002</v>
      </c>
      <c r="M66" s="3">
        <f t="shared" si="3"/>
        <v>8202.923568000002</v>
      </c>
      <c r="N66" s="13">
        <f t="shared" si="4"/>
        <v>1.7038486627527722</v>
      </c>
    </row>
    <row r="67" spans="1:14" x14ac:dyDescent="0.25">
      <c r="B67" t="s">
        <v>31</v>
      </c>
      <c r="C67" t="s">
        <v>15</v>
      </c>
      <c r="D67" t="s">
        <v>10</v>
      </c>
      <c r="E67" s="5">
        <v>1.0579E-2</v>
      </c>
      <c r="F67" s="5">
        <v>6.1760000000000001E-3</v>
      </c>
      <c r="G67" s="2">
        <v>1.7128302</v>
      </c>
      <c r="H67" s="2">
        <v>6.6969666368633773E-2</v>
      </c>
      <c r="I67" s="13" t="str">
        <f t="shared" ref="I67:I73" si="38">B67</f>
        <v>graderte</v>
      </c>
      <c r="J67" s="11">
        <f t="shared" si="8"/>
        <v>2021</v>
      </c>
      <c r="K67" s="11" t="str">
        <f t="shared" ref="K67:K73" si="39">_xlfn.CONCAT(I67,J67)</f>
        <v>graderte2021</v>
      </c>
      <c r="L67" s="3">
        <f t="shared" ref="L67:L73" si="40">IF($C67="bt",E67*111477,E67*12*111477)</f>
        <v>14151.782196</v>
      </c>
      <c r="M67" s="3">
        <f t="shared" ref="M67:M73" si="41">IF($C67="bt",F67*111477,F67*12*111477)</f>
        <v>8261.7834239999993</v>
      </c>
      <c r="N67" s="13">
        <f t="shared" ref="N67:N73" si="42">L67/M67</f>
        <v>1.7129209844559588</v>
      </c>
    </row>
    <row r="68" spans="1:14" x14ac:dyDescent="0.25">
      <c r="A68">
        <v>6</v>
      </c>
      <c r="B68" t="s">
        <v>32</v>
      </c>
      <c r="C68" t="s">
        <v>15</v>
      </c>
      <c r="D68" t="s">
        <v>5</v>
      </c>
      <c r="E68" s="2">
        <v>1.181834572133722E-3</v>
      </c>
      <c r="F68" s="2">
        <v>1.267631416960539E-3</v>
      </c>
      <c r="G68" s="2">
        <v>0.93231719908572763</v>
      </c>
      <c r="H68" s="2">
        <v>0.35118740872723653</v>
      </c>
      <c r="I68" s="13" t="str">
        <f t="shared" si="38"/>
        <v>gifte</v>
      </c>
      <c r="J68" s="11">
        <f t="shared" ref="J68:J73" si="43">IF(J67=2021,2016,J67+1)</f>
        <v>2016</v>
      </c>
      <c r="K68" s="11" t="str">
        <f t="shared" si="39"/>
        <v>gifte2016</v>
      </c>
      <c r="L68" s="3">
        <f t="shared" si="40"/>
        <v>1580.968471173011</v>
      </c>
      <c r="M68" s="3">
        <f t="shared" si="41"/>
        <v>1695.74096962212</v>
      </c>
      <c r="N68" s="13">
        <f t="shared" si="42"/>
        <v>0.93231719908572774</v>
      </c>
    </row>
    <row r="69" spans="1:14" x14ac:dyDescent="0.25">
      <c r="B69" t="s">
        <v>32</v>
      </c>
      <c r="C69" t="s">
        <v>15</v>
      </c>
      <c r="D69" t="s">
        <v>6</v>
      </c>
      <c r="E69" s="2">
        <v>1.2643264680778371E-4</v>
      </c>
      <c r="F69" s="2">
        <v>1.676288088941171E-3</v>
      </c>
      <c r="G69" s="2">
        <v>7.5424175380047573E-2</v>
      </c>
      <c r="H69" s="2">
        <v>0.93987821597913102</v>
      </c>
      <c r="I69" s="13" t="str">
        <f t="shared" si="38"/>
        <v>gifte</v>
      </c>
      <c r="J69" s="11">
        <f t="shared" si="43"/>
        <v>2017</v>
      </c>
      <c r="K69" s="11" t="str">
        <f t="shared" si="39"/>
        <v>gifte2017</v>
      </c>
      <c r="L69" s="3">
        <f t="shared" si="40"/>
        <v>169.13198601829566</v>
      </c>
      <c r="M69" s="3">
        <f t="shared" si="41"/>
        <v>2242.410807490739</v>
      </c>
      <c r="N69" s="13">
        <f t="shared" si="42"/>
        <v>7.5424175380047601E-2</v>
      </c>
    </row>
    <row r="70" spans="1:14" x14ac:dyDescent="0.25">
      <c r="B70" t="s">
        <v>32</v>
      </c>
      <c r="C70" t="s">
        <v>15</v>
      </c>
      <c r="D70" t="s">
        <v>7</v>
      </c>
      <c r="E70" s="2">
        <v>1.6026461230002069E-3</v>
      </c>
      <c r="F70" s="2">
        <v>1.8319508261945879E-3</v>
      </c>
      <c r="G70" s="2">
        <v>0.87483031754148999</v>
      </c>
      <c r="H70" s="2">
        <v>0.3816800411243631</v>
      </c>
      <c r="I70" s="13" t="str">
        <f t="shared" si="38"/>
        <v>gifte</v>
      </c>
      <c r="J70" s="11">
        <f t="shared" si="43"/>
        <v>2018</v>
      </c>
      <c r="K70" s="11" t="str">
        <f t="shared" si="39"/>
        <v>gifte2018</v>
      </c>
      <c r="L70" s="3">
        <f t="shared" si="40"/>
        <v>2143.8981822443288</v>
      </c>
      <c r="M70" s="3">
        <f t="shared" si="41"/>
        <v>2450.6445870203288</v>
      </c>
      <c r="N70" s="13">
        <f t="shared" si="42"/>
        <v>0.87483031754149043</v>
      </c>
    </row>
    <row r="71" spans="1:14" x14ac:dyDescent="0.25">
      <c r="B71" t="s">
        <v>32</v>
      </c>
      <c r="C71" t="s">
        <v>15</v>
      </c>
      <c r="D71" t="s">
        <v>8</v>
      </c>
      <c r="E71" s="2">
        <v>-1.016671577009909E-4</v>
      </c>
      <c r="F71" s="2">
        <v>1.937270409939877E-3</v>
      </c>
      <c r="G71" s="2">
        <v>-5.2479590448163672E-2</v>
      </c>
      <c r="H71" s="2">
        <v>0.95814724602379708</v>
      </c>
      <c r="I71" s="13" t="str">
        <f t="shared" si="38"/>
        <v>gifte</v>
      </c>
      <c r="J71" s="11">
        <f t="shared" si="43"/>
        <v>2019</v>
      </c>
      <c r="K71" s="11" t="str">
        <f t="shared" si="39"/>
        <v>gifte2019</v>
      </c>
      <c r="L71" s="3">
        <f t="shared" si="40"/>
        <v>-136.00259686840036</v>
      </c>
      <c r="M71" s="3">
        <f t="shared" si="41"/>
        <v>2591.5331218664123</v>
      </c>
      <c r="N71" s="13">
        <f t="shared" si="42"/>
        <v>-5.2479590448163672E-2</v>
      </c>
    </row>
    <row r="72" spans="1:14" x14ac:dyDescent="0.25">
      <c r="B72" t="s">
        <v>32</v>
      </c>
      <c r="C72" t="s">
        <v>15</v>
      </c>
      <c r="D72" t="s">
        <v>9</v>
      </c>
      <c r="E72" s="2">
        <v>1.3989464201911159E-3</v>
      </c>
      <c r="F72" s="2">
        <v>1.9037835407243839E-3</v>
      </c>
      <c r="G72" s="2">
        <v>0.73482430657994913</v>
      </c>
      <c r="H72" s="2">
        <v>0.46245782184146811</v>
      </c>
      <c r="I72" s="13" t="str">
        <f t="shared" si="38"/>
        <v>gifte</v>
      </c>
      <c r="J72" s="11">
        <f t="shared" si="43"/>
        <v>2020</v>
      </c>
      <c r="K72" s="11" t="str">
        <f t="shared" si="39"/>
        <v>gifte2020</v>
      </c>
      <c r="L72" s="3">
        <f t="shared" si="40"/>
        <v>1871.4042010037404</v>
      </c>
      <c r="M72" s="3">
        <f t="shared" si="41"/>
        <v>2546.7369332319859</v>
      </c>
      <c r="N72" s="13">
        <f t="shared" si="42"/>
        <v>0.73482430657994924</v>
      </c>
    </row>
    <row r="73" spans="1:14" x14ac:dyDescent="0.25">
      <c r="B73" t="s">
        <v>32</v>
      </c>
      <c r="C73" t="s">
        <v>15</v>
      </c>
      <c r="D73" t="s">
        <v>10</v>
      </c>
      <c r="E73" s="2">
        <v>1.320147681146189E-3</v>
      </c>
      <c r="F73" s="2">
        <v>1.898957196665747E-3</v>
      </c>
      <c r="G73" s="2">
        <v>0.69519612314808787</v>
      </c>
      <c r="H73" s="2">
        <v>0.48694301346031499</v>
      </c>
      <c r="I73" s="13" t="str">
        <f t="shared" si="38"/>
        <v>gifte</v>
      </c>
      <c r="J73" s="11">
        <f t="shared" si="43"/>
        <v>2021</v>
      </c>
      <c r="K73" s="11" t="str">
        <f t="shared" si="39"/>
        <v>gifte2021</v>
      </c>
      <c r="L73" s="3">
        <f t="shared" si="40"/>
        <v>1765.9932366136045</v>
      </c>
      <c r="M73" s="3">
        <f t="shared" si="41"/>
        <v>2540.2806169524897</v>
      </c>
      <c r="N73" s="13">
        <f t="shared" si="42"/>
        <v>0.69519612314808821</v>
      </c>
    </row>
  </sheetData>
  <pageMargins left="0.7" right="0.7" top="0.75" bottom="0.75" header="0.3" footer="0.3"/>
  <pageSetup paperSize="9" orientation="portrait" r:id="rId1"/>
  <ignoredErrors>
    <ignoredError sqref="AI5:AI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inntekt</vt:lpstr>
      <vt:lpstr>bt</vt:lpstr>
      <vt:lpstr>andreutkast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2022-07-25T12:04:25Z</dcterms:created>
  <dcterms:modified xsi:type="dcterms:W3CDTF">2022-10-08T09:23:29Z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2022-07-25T12:04:25Z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3ca81e7b-498b-4d21-bd7c-cc26c7747763</vt:lpwstr>
  </property>
  <property fmtid="{D5CDD505-2E9C-101B-9397-08002B2CF9AE}" pid="8" name="MSIP_Label_d3491420-1ae2-4120-89e6-e6f668f067e2_ContentBits">
    <vt:lpwstr>0</vt:lpwstr>
  </property>
</Properties>
</file>