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ocuments/vscode/Econometrics/Nonparametric/"/>
    </mc:Choice>
  </mc:AlternateContent>
  <xr:revisionPtr revIDLastSave="228" documentId="8_{23799CD1-5EDB-4444-B4FF-E8F8A1BB78DD}" xr6:coauthVersionLast="47" xr6:coauthVersionMax="47" xr10:uidLastSave="{81BD09A2-B9C0-4BAA-A3D3-0A2C59037471}"/>
  <bookViews>
    <workbookView xWindow="0" yWindow="0" windowWidth="14400" windowHeight="15600" xr2:uid="{BAD7C12C-EF2E-49D3-8D78-B305457E6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1" i="1" l="1"/>
  <c r="AN21" i="1"/>
  <c r="AM21" i="1"/>
  <c r="AL21" i="1"/>
  <c r="AO20" i="1"/>
  <c r="AN20" i="1"/>
  <c r="AM20" i="1"/>
  <c r="AL20" i="1"/>
  <c r="AO19" i="1"/>
  <c r="AN19" i="1"/>
  <c r="AM19" i="1"/>
  <c r="AL19" i="1"/>
  <c r="AO18" i="1"/>
  <c r="AN18" i="1"/>
  <c r="AM18" i="1"/>
  <c r="AL18" i="1"/>
  <c r="AO17" i="1"/>
  <c r="AN17" i="1"/>
  <c r="AM17" i="1"/>
  <c r="AL17" i="1"/>
  <c r="AA14" i="1"/>
  <c r="Z14" i="1"/>
  <c r="AA13" i="1"/>
  <c r="AF13" i="1" s="1"/>
  <c r="Z13" i="1"/>
  <c r="AE13" i="1" s="1"/>
  <c r="AN13" i="1" s="1"/>
  <c r="AA12" i="1"/>
  <c r="Z12" i="1"/>
  <c r="AA11" i="1"/>
  <c r="Z11" i="1"/>
  <c r="AE11" i="1" s="1"/>
  <c r="AA10" i="1"/>
  <c r="Z10" i="1"/>
  <c r="AE10" i="1" s="1"/>
  <c r="AF14" i="1"/>
  <c r="AF12" i="1"/>
  <c r="AO12" i="1" s="1"/>
  <c r="AF11" i="1"/>
  <c r="AO11" i="1" s="1"/>
  <c r="AF10" i="1"/>
  <c r="AO10" i="1" s="1"/>
  <c r="AE9" i="1"/>
  <c r="AF9" i="1" s="1"/>
  <c r="AD9" i="1"/>
  <c r="AD13" i="1"/>
  <c r="AE12" i="1"/>
  <c r="Y14" i="1"/>
  <c r="AD14" i="1" s="1"/>
  <c r="AM14" i="1" s="1"/>
  <c r="Y13" i="1"/>
  <c r="Y9" i="1"/>
  <c r="Y12" i="1" s="1"/>
  <c r="AD12" i="1" s="1"/>
  <c r="X14" i="1"/>
  <c r="AC14" i="1" s="1"/>
  <c r="AL14" i="1" s="1"/>
  <c r="X13" i="1"/>
  <c r="AC13" i="1" s="1"/>
  <c r="X12" i="1"/>
  <c r="AC12" i="1" s="1"/>
  <c r="X11" i="1"/>
  <c r="X10" i="1"/>
  <c r="AC10" i="1" s="1"/>
  <c r="W10" i="1"/>
  <c r="AB10" i="1" s="1"/>
  <c r="W14" i="1"/>
  <c r="W13" i="1"/>
  <c r="W12" i="1"/>
  <c r="W11" i="1"/>
  <c r="AL10" i="1" l="1"/>
  <c r="AO14" i="1"/>
  <c r="AE14" i="1"/>
  <c r="AN12" i="1"/>
  <c r="AM13" i="1"/>
  <c r="AC11" i="1"/>
  <c r="AN10" i="1"/>
  <c r="AN11" i="1"/>
  <c r="AM12" i="1"/>
  <c r="AO13" i="1"/>
  <c r="AL12" i="1"/>
  <c r="AK17" i="1"/>
  <c r="Z9" i="1"/>
  <c r="AL13" i="1"/>
  <c r="Y10" i="1"/>
  <c r="AD10" i="1" s="1"/>
  <c r="AM10" i="1" s="1"/>
  <c r="Y11" i="1"/>
  <c r="AK10" i="1"/>
  <c r="AB11" i="1"/>
  <c r="AK18" i="1" s="1"/>
  <c r="AO15" i="1" l="1"/>
  <c r="AN14" i="1"/>
  <c r="AD11" i="1"/>
  <c r="AL22" i="1"/>
  <c r="AL11" i="1"/>
  <c r="AL15" i="1" s="1"/>
  <c r="AK11" i="1"/>
  <c r="AM22" i="1"/>
  <c r="AO22" i="1"/>
  <c r="AO24" i="1" s="1"/>
  <c r="AN15" i="1"/>
  <c r="AN22" i="1"/>
  <c r="AA9" i="1"/>
  <c r="AB12" i="1"/>
  <c r="AL24" i="1" l="1"/>
  <c r="AM11" i="1"/>
  <c r="AM15" i="1" s="1"/>
  <c r="AM24" i="1" s="1"/>
  <c r="AN24" i="1"/>
  <c r="AK19" i="1"/>
  <c r="AK12" i="1"/>
  <c r="AB13" i="1"/>
  <c r="AK13" i="1" l="1"/>
  <c r="AK20" i="1"/>
  <c r="AB14" i="1"/>
  <c r="AK22" i="1" l="1"/>
  <c r="AK14" i="1"/>
  <c r="AK15" i="1" s="1"/>
  <c r="AK24" i="1" s="1"/>
  <c r="AK21" i="1"/>
  <c r="U5" i="1" l="1"/>
  <c r="U4" i="1"/>
  <c r="B66" i="1"/>
  <c r="B65" i="1"/>
  <c r="C41" i="1"/>
  <c r="I41" i="1" s="1"/>
  <c r="C26" i="1"/>
  <c r="C62" i="1"/>
  <c r="G61" i="1"/>
  <c r="M61" i="1" s="1"/>
  <c r="S61" i="1" s="1"/>
  <c r="F61" i="1"/>
  <c r="L61" i="1" s="1"/>
  <c r="C61" i="1"/>
  <c r="D60" i="1"/>
  <c r="J60" i="1" s="1"/>
  <c r="C60" i="1"/>
  <c r="I60" i="1" s="1"/>
  <c r="O60" i="1" s="1"/>
  <c r="C59" i="1"/>
  <c r="I59" i="1" s="1"/>
  <c r="G58" i="1"/>
  <c r="M58" i="1" s="1"/>
  <c r="S58" i="1" s="1"/>
  <c r="F58" i="1"/>
  <c r="L58" i="1" s="1"/>
  <c r="R58" i="1" s="1"/>
  <c r="E58" i="1"/>
  <c r="K58" i="1" s="1"/>
  <c r="Q58" i="1" s="1"/>
  <c r="C58" i="1"/>
  <c r="I58" i="1" s="1"/>
  <c r="O58" i="1" s="1"/>
  <c r="I61" i="1"/>
  <c r="O61" i="1" s="1"/>
  <c r="P57" i="1"/>
  <c r="Q57" i="1" s="1"/>
  <c r="R57" i="1" s="1"/>
  <c r="S57" i="1" s="1"/>
  <c r="J57" i="1"/>
  <c r="K57" i="1" s="1"/>
  <c r="L57" i="1" s="1"/>
  <c r="M57" i="1" s="1"/>
  <c r="D57" i="1"/>
  <c r="E57" i="1" s="1"/>
  <c r="F57" i="1" s="1"/>
  <c r="G57" i="1" s="1"/>
  <c r="C48" i="1"/>
  <c r="C51" i="1" s="1"/>
  <c r="G44" i="1"/>
  <c r="F44" i="1"/>
  <c r="L44" i="1" s="1"/>
  <c r="E44" i="1"/>
  <c r="K44" i="1" s="1"/>
  <c r="D44" i="1"/>
  <c r="J44" i="1" s="1"/>
  <c r="C44" i="1"/>
  <c r="F43" i="1"/>
  <c r="D43" i="1"/>
  <c r="J43" i="1" s="1"/>
  <c r="C43" i="1"/>
  <c r="I43" i="1" s="1"/>
  <c r="G42" i="1"/>
  <c r="M42" i="1" s="1"/>
  <c r="F42" i="1"/>
  <c r="L42" i="1" s="1"/>
  <c r="C42" i="1"/>
  <c r="I42" i="1" s="1"/>
  <c r="F41" i="1"/>
  <c r="E41" i="1"/>
  <c r="K41" i="1" s="1"/>
  <c r="Q41" i="1" s="1"/>
  <c r="D41" i="1"/>
  <c r="J41" i="1" s="1"/>
  <c r="F40" i="1"/>
  <c r="L40" i="1" s="1"/>
  <c r="C40" i="1"/>
  <c r="I40" i="1" s="1"/>
  <c r="O40" i="1" s="1"/>
  <c r="I44" i="1"/>
  <c r="O44" i="1" s="1"/>
  <c r="M44" i="1"/>
  <c r="L43" i="1"/>
  <c r="P39" i="1"/>
  <c r="Q39" i="1" s="1"/>
  <c r="R39" i="1" s="1"/>
  <c r="S39" i="1" s="1"/>
  <c r="J39" i="1"/>
  <c r="K39" i="1" s="1"/>
  <c r="L39" i="1" s="1"/>
  <c r="M39" i="1" s="1"/>
  <c r="D39" i="1"/>
  <c r="E39" i="1" s="1"/>
  <c r="F39" i="1" s="1"/>
  <c r="G39" i="1" s="1"/>
  <c r="G59" i="1" s="1"/>
  <c r="M59" i="1" s="1"/>
  <c r="P25" i="1"/>
  <c r="Q25" i="1" s="1"/>
  <c r="R25" i="1" s="1"/>
  <c r="S25" i="1" s="1"/>
  <c r="J25" i="1"/>
  <c r="K25" i="1" s="1"/>
  <c r="L25" i="1" s="1"/>
  <c r="M25" i="1" s="1"/>
  <c r="I26" i="1"/>
  <c r="O26" i="1" s="1"/>
  <c r="F30" i="1"/>
  <c r="C30" i="1"/>
  <c r="C29" i="1"/>
  <c r="C28" i="1"/>
  <c r="E27" i="1"/>
  <c r="C27" i="1"/>
  <c r="I27" i="1" s="1"/>
  <c r="O27" i="1" s="1"/>
  <c r="D25" i="1"/>
  <c r="E25" i="1" s="1"/>
  <c r="F25" i="1" s="1"/>
  <c r="G25" i="1" s="1"/>
  <c r="G28" i="1" s="1"/>
  <c r="M28" i="1" l="1"/>
  <c r="S28" i="1" s="1"/>
  <c r="E60" i="1"/>
  <c r="F60" i="1"/>
  <c r="D62" i="1"/>
  <c r="J62" i="1" s="1"/>
  <c r="P62" i="1" s="1"/>
  <c r="E29" i="1"/>
  <c r="F26" i="1"/>
  <c r="D28" i="1"/>
  <c r="G29" i="1"/>
  <c r="I28" i="1"/>
  <c r="O28" i="1" s="1"/>
  <c r="G41" i="1"/>
  <c r="M41" i="1" s="1"/>
  <c r="E43" i="1"/>
  <c r="K43" i="1" s="1"/>
  <c r="Q43" i="1" s="1"/>
  <c r="G40" i="1"/>
  <c r="M40" i="1" s="1"/>
  <c r="S40" i="1" s="1"/>
  <c r="D59" i="1"/>
  <c r="J59" i="1" s="1"/>
  <c r="P59" i="1" s="1"/>
  <c r="G60" i="1"/>
  <c r="M60" i="1" s="1"/>
  <c r="S60" i="1" s="1"/>
  <c r="E62" i="1"/>
  <c r="K62" i="1" s="1"/>
  <c r="Q62" i="1" s="1"/>
  <c r="E59" i="1"/>
  <c r="K59" i="1" s="1"/>
  <c r="Q59" i="1" s="1"/>
  <c r="F62" i="1"/>
  <c r="L62" i="1" s="1"/>
  <c r="F27" i="1"/>
  <c r="G30" i="1"/>
  <c r="K27" i="1"/>
  <c r="Q27" i="1" s="1"/>
  <c r="L30" i="1"/>
  <c r="R30" i="1" s="1"/>
  <c r="D26" i="1"/>
  <c r="E26" i="1"/>
  <c r="F29" i="1"/>
  <c r="G26" i="1"/>
  <c r="E28" i="1"/>
  <c r="D40" i="1"/>
  <c r="J40" i="1" s="1"/>
  <c r="D42" i="1"/>
  <c r="J42" i="1" s="1"/>
  <c r="G43" i="1"/>
  <c r="M43" i="1" s="1"/>
  <c r="D48" i="1"/>
  <c r="D51" i="1" s="1"/>
  <c r="F59" i="1"/>
  <c r="L59" i="1" s="1"/>
  <c r="R59" i="1" s="1"/>
  <c r="D61" i="1"/>
  <c r="J61" i="1" s="1"/>
  <c r="P61" i="1" s="1"/>
  <c r="G62" i="1"/>
  <c r="M62" i="1" s="1"/>
  <c r="D29" i="1"/>
  <c r="I29" i="1"/>
  <c r="O29" i="1" s="1"/>
  <c r="G27" i="1"/>
  <c r="F28" i="1"/>
  <c r="D30" i="1"/>
  <c r="I30" i="1"/>
  <c r="O30" i="1" s="1"/>
  <c r="D27" i="1"/>
  <c r="E30" i="1"/>
  <c r="E40" i="1"/>
  <c r="K40" i="1" s="1"/>
  <c r="E42" i="1"/>
  <c r="K42" i="1" s="1"/>
  <c r="D58" i="1"/>
  <c r="J58" i="1" s="1"/>
  <c r="P58" i="1" s="1"/>
  <c r="P63" i="1" s="1"/>
  <c r="E61" i="1"/>
  <c r="K61" i="1" s="1"/>
  <c r="Q42" i="1"/>
  <c r="P44" i="1"/>
  <c r="P43" i="1"/>
  <c r="L41" i="1"/>
  <c r="R41" i="1" s="1"/>
  <c r="R45" i="1" s="1"/>
  <c r="R43" i="1"/>
  <c r="Q40" i="1"/>
  <c r="P42" i="1"/>
  <c r="R40" i="1"/>
  <c r="R42" i="1"/>
  <c r="P41" i="1"/>
  <c r="S42" i="1"/>
  <c r="Q44" i="1"/>
  <c r="R44" i="1"/>
  <c r="S44" i="1"/>
  <c r="S59" i="1"/>
  <c r="R61" i="1"/>
  <c r="K60" i="1"/>
  <c r="Q60" i="1" s="1"/>
  <c r="Q63" i="1" s="1"/>
  <c r="O59" i="1"/>
  <c r="P60" i="1"/>
  <c r="Q61" i="1"/>
  <c r="I62" i="1"/>
  <c r="O62" i="1" s="1"/>
  <c r="O63" i="1" s="1"/>
  <c r="S41" i="1"/>
  <c r="P40" i="1"/>
  <c r="O41" i="1"/>
  <c r="O43" i="1"/>
  <c r="O42" i="1"/>
  <c r="E6" i="1"/>
  <c r="E8" i="1" s="1"/>
  <c r="D6" i="1"/>
  <c r="D8" i="1" s="1"/>
  <c r="C5" i="1"/>
  <c r="V5" i="1" s="1"/>
  <c r="C6" i="1"/>
  <c r="C8" i="1" s="1"/>
  <c r="C10" i="1" s="1"/>
  <c r="F10" i="1" s="1"/>
  <c r="O31" i="1" l="1"/>
  <c r="S62" i="1"/>
  <c r="J27" i="1"/>
  <c r="P27" i="1"/>
  <c r="L29" i="1"/>
  <c r="R29" i="1"/>
  <c r="M29" i="1"/>
  <c r="S29" i="1"/>
  <c r="J28" i="1"/>
  <c r="P28" i="1" s="1"/>
  <c r="K30" i="1"/>
  <c r="Q30" i="1" s="1"/>
  <c r="J30" i="1"/>
  <c r="P30" i="1"/>
  <c r="J26" i="1"/>
  <c r="P26" i="1" s="1"/>
  <c r="P31" i="1" s="1"/>
  <c r="L26" i="1"/>
  <c r="R26" i="1" s="1"/>
  <c r="R31" i="1" s="1"/>
  <c r="K29" i="1"/>
  <c r="Q29" i="1"/>
  <c r="S43" i="1"/>
  <c r="S45" i="1" s="1"/>
  <c r="S27" i="1"/>
  <c r="M27" i="1"/>
  <c r="M26" i="1"/>
  <c r="S26" i="1" s="1"/>
  <c r="M30" i="1"/>
  <c r="S30" i="1" s="1"/>
  <c r="R60" i="1"/>
  <c r="R63" i="1" s="1"/>
  <c r="L60" i="1"/>
  <c r="R62" i="1"/>
  <c r="K26" i="1"/>
  <c r="Q26" i="1" s="1"/>
  <c r="Q31" i="1" s="1"/>
  <c r="L28" i="1"/>
  <c r="R28" i="1" s="1"/>
  <c r="P45" i="1"/>
  <c r="J29" i="1"/>
  <c r="P29" i="1" s="1"/>
  <c r="Q28" i="1"/>
  <c r="K28" i="1"/>
  <c r="R27" i="1"/>
  <c r="L27" i="1"/>
  <c r="S63" i="1"/>
  <c r="O45" i="1"/>
  <c r="Q45" i="1"/>
  <c r="D14" i="1"/>
  <c r="G14" i="1" s="1"/>
  <c r="D13" i="1"/>
  <c r="G13" i="1" s="1"/>
  <c r="D12" i="1"/>
  <c r="G12" i="1" s="1"/>
  <c r="D11" i="1"/>
  <c r="G11" i="1" s="1"/>
  <c r="D10" i="1"/>
  <c r="G10" i="1" s="1"/>
  <c r="G15" i="1" s="1"/>
  <c r="E11" i="1"/>
  <c r="H11" i="1" s="1"/>
  <c r="E12" i="1"/>
  <c r="H12" i="1" s="1"/>
  <c r="H15" i="1" s="1"/>
  <c r="E13" i="1"/>
  <c r="H13" i="1" s="1"/>
  <c r="E10" i="1"/>
  <c r="H10" i="1" s="1"/>
  <c r="E14" i="1"/>
  <c r="H14" i="1" s="1"/>
  <c r="C11" i="1"/>
  <c r="F11" i="1" s="1"/>
  <c r="C14" i="1"/>
  <c r="F14" i="1" s="1"/>
  <c r="C13" i="1"/>
  <c r="F13" i="1" s="1"/>
  <c r="C12" i="1"/>
  <c r="F12" i="1" s="1"/>
  <c r="S31" i="1" l="1"/>
  <c r="F15" i="1"/>
</calcChain>
</file>

<file path=xl/sharedStrings.xml><?xml version="1.0" encoding="utf-8"?>
<sst xmlns="http://schemas.openxmlformats.org/spreadsheetml/2006/main" count="40" uniqueCount="24">
  <si>
    <t>xi</t>
  </si>
  <si>
    <t>start</t>
  </si>
  <si>
    <t>end</t>
  </si>
  <si>
    <t xml:space="preserve">h </t>
  </si>
  <si>
    <t>mid.p</t>
  </si>
  <si>
    <t>u</t>
  </si>
  <si>
    <t>include</t>
  </si>
  <si>
    <t>N</t>
  </si>
  <si>
    <t>Histogram</t>
  </si>
  <si>
    <t>Epanechnikov</t>
  </si>
  <si>
    <t>(3/4*5^0,5)*(1-(1/5)*z^2</t>
  </si>
  <si>
    <t>xi/X</t>
  </si>
  <si>
    <t>h:</t>
  </si>
  <si>
    <t>indecater</t>
  </si>
  <si>
    <t>Kernel</t>
  </si>
  <si>
    <t>Kernel value</t>
  </si>
  <si>
    <t>Silverman optimum</t>
  </si>
  <si>
    <t>sd</t>
  </si>
  <si>
    <t>e)</t>
  </si>
  <si>
    <t>Nadaraya-Watson estimator</t>
  </si>
  <si>
    <t>(1/2) IF = (x-h &lt; xi &lt; x+ h)</t>
  </si>
  <si>
    <t>Yi</t>
  </si>
  <si>
    <t>XY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</si>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</sst>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Sheet1!$O$31:$S$31</c:f>
              <c:numCache>
                <c:formatCode>#\ ##0.0000</c:formatCode>
                <c:ptCount val="5"/>
                <c:pt idx="0">
                  <c:v>0.13395937500000002</c:v>
                </c:pt>
                <c:pt idx="1">
                  <c:v>0.29731687500000004</c:v>
                </c:pt>
                <c:pt idx="2">
                  <c:v>0.29994187500000002</c:v>
                </c:pt>
                <c:pt idx="3">
                  <c:v>0.18186374999999999</c:v>
                </c:pt>
                <c:pt idx="4">
                  <c:v>2.4232500000000004E-2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4-497F-B6E8-4975EB4D56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Sheet1!$O$45:$S$45</c:f>
              <c:numCache>
                <c:formatCode>#\ ##0.000</c:formatCode>
                <c:ptCount val="5"/>
                <c:pt idx="0">
                  <c:v>0.140625</c:v>
                </c:pt>
                <c:pt idx="1">
                  <c:v>0.24067500000000003</c:v>
                </c:pt>
                <c:pt idx="2">
                  <c:v>0.45890999999999993</c:v>
                </c:pt>
                <c:pt idx="3">
                  <c:v>9.1859999999999997E-2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4-497F-B6E8-4975EB4D56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Sheet1!$O$63:$S$63</c:f>
              <c:numCache>
                <c:formatCode>#\ ##0.000</c:formatCode>
                <c:ptCount val="5"/>
                <c:pt idx="0">
                  <c:v>0.17064944444444444</c:v>
                </c:pt>
                <c:pt idx="1">
                  <c:v>0.22698277777777776</c:v>
                </c:pt>
                <c:pt idx="2">
                  <c:v>0.22776055555555552</c:v>
                </c:pt>
                <c:pt idx="3">
                  <c:v>0.17298277777777779</c:v>
                </c:pt>
                <c:pt idx="4">
                  <c:v>9.0774444444444449E-2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4-497F-B6E8-4975EB4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47920"/>
        <c:axId val="1555947856"/>
      </c:scatterChart>
      <c:valAx>
        <c:axId val="11618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55947856"/>
        <c:crosses val="autoZero"/>
        <c:crossBetween val="midCat"/>
      </c:valAx>
      <c:valAx>
        <c:axId val="15559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618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Sheet1!$U$10:$U$14</c:f>
              <c:numCache>
                <c:formatCode>General</c:formatCode>
                <c:ptCount val="5"/>
                <c:pt idx="0">
                  <c:v>-1.75</c:v>
                </c:pt>
                <c:pt idx="1">
                  <c:v>-0.93</c:v>
                </c:pt>
                <c:pt idx="2">
                  <c:v>0.1</c:v>
                </c:pt>
                <c:pt idx="3">
                  <c:v>0.24</c:v>
                </c:pt>
                <c:pt idx="4">
                  <c:v>-0.09</c:v>
                </c:pt>
              </c:numCache>
            </c:numRef>
          </c:xVal>
          <c:yVal>
            <c:numRef>
              <c:f>Sheet1!$V$10:$V$14</c:f>
              <c:numCache>
                <c:formatCode>General</c:formatCode>
                <c:ptCount val="5"/>
                <c:pt idx="0">
                  <c:v>12.6</c:v>
                </c:pt>
                <c:pt idx="1">
                  <c:v>-0.38</c:v>
                </c:pt>
                <c:pt idx="2">
                  <c:v>0.32</c:v>
                </c:pt>
                <c:pt idx="3">
                  <c:v>0.77</c:v>
                </c:pt>
                <c:pt idx="4">
                  <c:v>-0.26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1-409F-AC58-9B7353D21777}"/>
            </c:ext>
          </c:extLst>
        </c:ser>
        <c:ser>
          <c:idx val="1"/>
          <c:order val="1"/>
          <c:tx>
            <c:v>Kernel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Sheet1!$W$9:$AA$9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Sheet1!$AK$24:$AO$24</c:f>
              <c:numCache>
                <c:formatCode>#\ ##0.0000</c:formatCode>
                <c:ptCount val="5"/>
                <c:pt idx="0">
                  <c:v>6.7794902372454304</c:v>
                </c:pt>
                <c:pt idx="1">
                  <c:v>2.7595883180192846</c:v>
                </c:pt>
                <c:pt idx="2">
                  <c:v>0.86865055104426481</c:v>
                </c:pt>
                <c:pt idx="3">
                  <c:v>0.29078252263026583</c:v>
                </c:pt>
                <c:pt idx="4">
                  <c:v>0.63420612813370469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1-409F-AC58-9B7353D2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1535"/>
        <c:axId val="919998815"/>
      </c:scatterChart>
      <c:valAx>
        <c:axId val="7163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9998815"/>
        <c:crosses val="autoZero"/>
        <c:crossBetween val="midCat"/>
      </c:valAx>
      <c:valAx>
        <c:axId val="9199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1631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224517</xdr:colOff>
      <xdr:row>4</xdr:row>
      <xdr:rowOff>111578</xdr:rowOff>
    </xdr:from>
    <xdr:to>
      <xdr:col>17</xdr:col>
      <xdr:colOff>510267</xdr:colOff>
      <xdr:row>18</xdr:row>
      <xdr:rowOff>187778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DA8E4-6CFB-3778-663C-7F9B266DD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138545</xdr:colOff>
      <xdr:row>19</xdr:row>
      <xdr:rowOff>65809</xdr:rowOff>
    </xdr:from>
    <xdr:to>
      <xdr:col>34</xdr:col>
      <xdr:colOff>121227</xdr:colOff>
      <xdr:row>40</xdr:row>
      <xdr:rowOff>86591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6FE75-98E7-516B-E3F5-677E46ED4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BA72-E886-45A5-9DAA-4ED3005C29A3}">
  <dimension ref="A1:AP68"/>
  <sheetViews>
    <sheetView tabSelected="1" topLeftCell="R1" zoomScale="55" zoomScaleNormal="55" workbookViewId="0">
      <selection activeCell="AO24" sqref="AO24"/>
    </sheetView>
  </sheetViews>
  <sheetFormatPr defaultRowHeight="15" x14ac:dyDescent="0.25"/>
  <cols>
    <col min="4" max="4" width="17.7109375" customWidth="1"/>
    <col min="5" max="5" width="11.42578125" customWidth="1"/>
  </cols>
  <sheetData>
    <row r="1" spans="2:41" x14ac:dyDescent="0.25">
      <c r="B1" t="s">
        <v>8</v>
      </c>
      <c r="U1" t="s">
        <v>19</v>
      </c>
    </row>
    <row r="2" spans="2:41" x14ac:dyDescent="0.25">
      <c r="B2" t="s">
        <v>1</v>
      </c>
      <c r="C2">
        <v>-2</v>
      </c>
      <c r="D2">
        <v>-1</v>
      </c>
      <c r="E2">
        <v>0</v>
      </c>
    </row>
    <row r="3" spans="2:41" x14ac:dyDescent="0.25">
      <c r="B3" t="s">
        <v>2</v>
      </c>
      <c r="C3">
        <v>-1.75</v>
      </c>
      <c r="D3">
        <v>0</v>
      </c>
      <c r="E3">
        <v>1</v>
      </c>
    </row>
    <row r="4" spans="2:41" x14ac:dyDescent="0.25">
      <c r="B4" t="s">
        <v>3</v>
      </c>
      <c r="C4">
        <v>1</v>
      </c>
      <c r="U4" t="str">
        <f>B4</f>
        <v xml:space="preserve">h </v>
      </c>
      <c r="V4">
        <v>2</v>
      </c>
    </row>
    <row r="5" spans="2:41" x14ac:dyDescent="0.25">
      <c r="B5" t="s">
        <v>7</v>
      </c>
      <c r="C5">
        <f>COUNT($B$10:$B$14)</f>
        <v>5</v>
      </c>
      <c r="U5" t="str">
        <f>B5</f>
        <v>N</v>
      </c>
      <c r="V5">
        <f>C5</f>
        <v>5</v>
      </c>
    </row>
    <row r="6" spans="2:41" x14ac:dyDescent="0.25">
      <c r="B6" t="s">
        <v>4</v>
      </c>
      <c r="C6">
        <f>C2+(C3-C2)/2</f>
        <v>-1.875</v>
      </c>
      <c r="D6">
        <f>D2+(D3-D2)/2</f>
        <v>-0.5</v>
      </c>
      <c r="E6">
        <f>E2+(E3-E2)/2</f>
        <v>0.5</v>
      </c>
      <c r="U6" t="s">
        <v>14</v>
      </c>
      <c r="V6" t="s">
        <v>20</v>
      </c>
    </row>
    <row r="8" spans="2:41" x14ac:dyDescent="0.25">
      <c r="C8">
        <f>C6</f>
        <v>-1.875</v>
      </c>
      <c r="D8">
        <f>D6</f>
        <v>-0.5</v>
      </c>
      <c r="E8">
        <f>E6</f>
        <v>0.5</v>
      </c>
      <c r="W8" t="s">
        <v>5</v>
      </c>
    </row>
    <row r="9" spans="2:41" x14ac:dyDescent="0.25">
      <c r="B9" t="s">
        <v>0</v>
      </c>
      <c r="C9" t="s">
        <v>5</v>
      </c>
      <c r="D9" t="s">
        <v>5</v>
      </c>
      <c r="E9" t="s">
        <v>5</v>
      </c>
      <c r="F9" t="s">
        <v>6</v>
      </c>
      <c r="U9" t="s">
        <v>0</v>
      </c>
      <c r="V9" t="s">
        <v>21</v>
      </c>
      <c r="W9">
        <v>-2</v>
      </c>
      <c r="X9">
        <v>-1</v>
      </c>
      <c r="Y9">
        <f>X9+1</f>
        <v>0</v>
      </c>
      <c r="Z9">
        <f t="shared" ref="Z9:AA9" si="0">Y9+1</f>
        <v>1</v>
      </c>
      <c r="AA9">
        <f t="shared" si="0"/>
        <v>2</v>
      </c>
      <c r="AB9">
        <v>-2</v>
      </c>
      <c r="AC9">
        <v>-1</v>
      </c>
      <c r="AD9">
        <f>AC9+1</f>
        <v>0</v>
      </c>
      <c r="AE9">
        <f t="shared" ref="AE9:AF9" si="1">AD9+1</f>
        <v>1</v>
      </c>
      <c r="AF9">
        <f t="shared" si="1"/>
        <v>2</v>
      </c>
      <c r="AK9" t="s">
        <v>22</v>
      </c>
    </row>
    <row r="10" spans="2:41" x14ac:dyDescent="0.25">
      <c r="B10" s="1">
        <v>-1.75</v>
      </c>
      <c r="C10" s="1">
        <f>ABS((B10-C$8)/$C$4)</f>
        <v>0.125</v>
      </c>
      <c r="D10" s="1">
        <f>ABS(($B10-D$8)/$C$4)</f>
        <v>1.25</v>
      </c>
      <c r="E10" s="1">
        <f>ABS(($B10-E$8)/$C$4)</f>
        <v>2.25</v>
      </c>
      <c r="F10">
        <f>IF(ABS(C10)&lt;0.5,1,0)</f>
        <v>1</v>
      </c>
      <c r="G10">
        <f t="shared" ref="G10:G14" si="2">IF(ABS(D10)&lt;0.5,1,0)</f>
        <v>0</v>
      </c>
      <c r="H10">
        <f t="shared" ref="H10:H14" si="3">IF(ABS(E10)&lt;0.5,1,0)</f>
        <v>0</v>
      </c>
      <c r="T10">
        <v>1</v>
      </c>
      <c r="U10">
        <v>-1.75</v>
      </c>
      <c r="V10">
        <v>12.6</v>
      </c>
      <c r="W10">
        <f>(($U10-W$9)/$V$4)</f>
        <v>0.125</v>
      </c>
      <c r="X10" s="1">
        <f>(($U10-X$9)/$V$4)</f>
        <v>-0.375</v>
      </c>
      <c r="Y10" s="1">
        <f>(($U10-Y$9)/$V$4)</f>
        <v>-0.875</v>
      </c>
      <c r="Z10" s="1">
        <f t="shared" ref="Z10:AA10" si="4">(($U10-Z$9)/$V$4)</f>
        <v>-1.375</v>
      </c>
      <c r="AA10" s="1">
        <f t="shared" si="4"/>
        <v>-1.875</v>
      </c>
      <c r="AB10">
        <f>IF(ABS(W10)&lt;1,1,0)</f>
        <v>1</v>
      </c>
      <c r="AC10">
        <f>IF(ABS(X10)&lt;1,1,0)</f>
        <v>1</v>
      </c>
      <c r="AD10">
        <f>IF(ABS(Y10)&lt;1,1,0)</f>
        <v>1</v>
      </c>
      <c r="AE10">
        <f t="shared" ref="AE10:AF14" si="5">IF(ABS(Z10)&lt;1,1,0)</f>
        <v>0</v>
      </c>
      <c r="AF10">
        <f t="shared" si="5"/>
        <v>0</v>
      </c>
      <c r="AK10" s="1">
        <f>$V10*(3/4)*(1-W10^2)*AB10</f>
        <v>9.3023437499999986</v>
      </c>
      <c r="AL10" s="1">
        <f>$V10*(3/4)*(1-X10^2)*AC10</f>
        <v>8.12109375</v>
      </c>
      <c r="AM10" s="1">
        <f t="shared" ref="AM10:AP14" si="6">$V10*(3/4)*(1-Y10^2)*AD10</f>
        <v>2.21484375</v>
      </c>
      <c r="AN10" s="1">
        <f t="shared" si="6"/>
        <v>0</v>
      </c>
      <c r="AO10" s="1">
        <f t="shared" si="6"/>
        <v>0</v>
      </c>
    </row>
    <row r="11" spans="2:41" x14ac:dyDescent="0.25">
      <c r="B11" s="1">
        <v>-0.93</v>
      </c>
      <c r="C11" s="1">
        <f>ABS((B11-$C$8)/$C$4)</f>
        <v>0.94499999999999995</v>
      </c>
      <c r="D11" s="1">
        <f t="shared" ref="D11:E14" si="7">ABS(($B11-D$8)/$C$4)</f>
        <v>0.43000000000000005</v>
      </c>
      <c r="E11" s="1">
        <f>ABS(($B11-E$8)/$C$4)</f>
        <v>1.4300000000000002</v>
      </c>
      <c r="F11">
        <f t="shared" ref="F11:F14" si="8">IF(ABS(C11)&lt;0.5,1,0)</f>
        <v>0</v>
      </c>
      <c r="G11">
        <f t="shared" si="2"/>
        <v>1</v>
      </c>
      <c r="H11">
        <f t="shared" si="3"/>
        <v>0</v>
      </c>
      <c r="T11">
        <v>2</v>
      </c>
      <c r="U11">
        <v>-0.93</v>
      </c>
      <c r="V11">
        <v>-0.38</v>
      </c>
      <c r="W11">
        <f t="shared" ref="W11:W14" si="9">((U11-W$9)/$V$4)</f>
        <v>0.53499999999999992</v>
      </c>
      <c r="X11" s="1">
        <f t="shared" ref="X11:AA14" si="10">(($U11-X$9)/$V$4)</f>
        <v>3.4999999999999976E-2</v>
      </c>
      <c r="Y11" s="1">
        <f t="shared" si="10"/>
        <v>-0.46500000000000002</v>
      </c>
      <c r="Z11" s="1">
        <f t="shared" si="10"/>
        <v>-0.96500000000000008</v>
      </c>
      <c r="AA11" s="1">
        <f t="shared" si="10"/>
        <v>-1.4650000000000001</v>
      </c>
      <c r="AB11">
        <f t="shared" ref="AB11:AB14" si="11">IF(ABS(W11)&lt;1,1,0)</f>
        <v>1</v>
      </c>
      <c r="AC11">
        <f t="shared" ref="AC11:AC14" si="12">IF(ABS(X11)&lt;1,1,0)</f>
        <v>1</v>
      </c>
      <c r="AD11">
        <f t="shared" ref="AD11:AD14" si="13">IF(ABS(Y11)&lt;1,1,0)</f>
        <v>1</v>
      </c>
      <c r="AE11">
        <f t="shared" si="5"/>
        <v>1</v>
      </c>
      <c r="AF11">
        <f t="shared" si="5"/>
        <v>0</v>
      </c>
      <c r="AK11" s="1">
        <f>V11*(3/4)*(1-W11^2)*AB11</f>
        <v>-0.20342587500000003</v>
      </c>
      <c r="AL11" s="1">
        <f>$V11*(3/4)*(1-X11^2)*AC11</f>
        <v>-0.28465087500000003</v>
      </c>
      <c r="AM11" s="1">
        <f t="shared" si="6"/>
        <v>-0.22337587500000003</v>
      </c>
      <c r="AN11" s="1">
        <f t="shared" si="6"/>
        <v>-1.9600874999999948E-2</v>
      </c>
      <c r="AO11" s="1">
        <f t="shared" si="6"/>
        <v>0</v>
      </c>
    </row>
    <row r="12" spans="2:41" x14ac:dyDescent="0.25">
      <c r="B12" s="1">
        <v>0.1</v>
      </c>
      <c r="C12" s="1">
        <f>ABS((B12-$C$8)/$C$4)</f>
        <v>1.9750000000000001</v>
      </c>
      <c r="D12" s="1">
        <f t="shared" si="7"/>
        <v>0.6</v>
      </c>
      <c r="E12" s="1">
        <f t="shared" si="7"/>
        <v>0.4</v>
      </c>
      <c r="F12">
        <f t="shared" si="8"/>
        <v>0</v>
      </c>
      <c r="G12">
        <f t="shared" si="2"/>
        <v>0</v>
      </c>
      <c r="H12">
        <f t="shared" si="3"/>
        <v>1</v>
      </c>
      <c r="T12">
        <v>3</v>
      </c>
      <c r="U12">
        <v>0.1</v>
      </c>
      <c r="V12">
        <v>0.32</v>
      </c>
      <c r="W12">
        <f t="shared" si="9"/>
        <v>1.05</v>
      </c>
      <c r="X12" s="1">
        <f t="shared" si="10"/>
        <v>0.55000000000000004</v>
      </c>
      <c r="Y12" s="1">
        <f t="shared" si="10"/>
        <v>0.05</v>
      </c>
      <c r="Z12" s="1">
        <f t="shared" si="10"/>
        <v>-0.45</v>
      </c>
      <c r="AA12" s="1">
        <f t="shared" si="10"/>
        <v>-0.95</v>
      </c>
      <c r="AB12">
        <f t="shared" si="11"/>
        <v>0</v>
      </c>
      <c r="AC12">
        <f t="shared" si="12"/>
        <v>1</v>
      </c>
      <c r="AD12">
        <f t="shared" si="13"/>
        <v>1</v>
      </c>
      <c r="AE12">
        <f t="shared" si="5"/>
        <v>1</v>
      </c>
      <c r="AF12">
        <f t="shared" si="5"/>
        <v>1</v>
      </c>
      <c r="AK12" s="1">
        <f>V12*(3/4)*(1-W12^2)*AB12</f>
        <v>0</v>
      </c>
      <c r="AL12" s="1">
        <f>$V12*(3/4)*(1-X12^2)*AC12</f>
        <v>0.16739999999999999</v>
      </c>
      <c r="AM12" s="1">
        <f t="shared" si="6"/>
        <v>0.2394</v>
      </c>
      <c r="AN12" s="1">
        <f t="shared" si="6"/>
        <v>0.19139999999999999</v>
      </c>
      <c r="AO12" s="1">
        <f t="shared" si="6"/>
        <v>2.3400000000000008E-2</v>
      </c>
    </row>
    <row r="13" spans="2:41" x14ac:dyDescent="0.25">
      <c r="B13" s="1">
        <v>0.24</v>
      </c>
      <c r="C13" s="1">
        <f>ABS((B13-$C$8)/$C$4)</f>
        <v>2.1150000000000002</v>
      </c>
      <c r="D13" s="1">
        <f t="shared" si="7"/>
        <v>0.74</v>
      </c>
      <c r="E13" s="1">
        <f t="shared" si="7"/>
        <v>0.26</v>
      </c>
      <c r="F13">
        <f t="shared" si="8"/>
        <v>0</v>
      </c>
      <c r="G13">
        <f t="shared" si="2"/>
        <v>0</v>
      </c>
      <c r="H13">
        <f t="shared" si="3"/>
        <v>1</v>
      </c>
      <c r="T13">
        <v>4</v>
      </c>
      <c r="U13">
        <v>0.24</v>
      </c>
      <c r="V13">
        <v>0.77</v>
      </c>
      <c r="W13">
        <f t="shared" si="9"/>
        <v>1.1200000000000001</v>
      </c>
      <c r="X13" s="1">
        <f t="shared" si="10"/>
        <v>0.62</v>
      </c>
      <c r="Y13" s="1">
        <f t="shared" si="10"/>
        <v>0.12</v>
      </c>
      <c r="Z13" s="1">
        <f t="shared" si="10"/>
        <v>-0.38</v>
      </c>
      <c r="AA13" s="1">
        <f t="shared" si="10"/>
        <v>-0.88</v>
      </c>
      <c r="AB13">
        <f t="shared" si="11"/>
        <v>0</v>
      </c>
      <c r="AC13">
        <f t="shared" si="12"/>
        <v>1</v>
      </c>
      <c r="AD13">
        <f t="shared" si="13"/>
        <v>1</v>
      </c>
      <c r="AE13">
        <f t="shared" si="5"/>
        <v>1</v>
      </c>
      <c r="AF13">
        <f t="shared" si="5"/>
        <v>1</v>
      </c>
      <c r="AK13" s="1">
        <f>V13*(3/4)*(1-W13^2)*AB13</f>
        <v>0</v>
      </c>
      <c r="AL13" s="1">
        <f>$V13*(3/4)*(1-X13^2)*AC13</f>
        <v>0.35550899999999996</v>
      </c>
      <c r="AM13" s="1">
        <f t="shared" si="6"/>
        <v>0.56918400000000002</v>
      </c>
      <c r="AN13" s="1">
        <f t="shared" si="6"/>
        <v>0.49410900000000002</v>
      </c>
      <c r="AO13" s="1">
        <f t="shared" si="6"/>
        <v>0.13028400000000001</v>
      </c>
    </row>
    <row r="14" spans="2:41" x14ac:dyDescent="0.25">
      <c r="B14" s="1">
        <v>-0.09</v>
      </c>
      <c r="C14" s="1">
        <f>(B14-$C$8)/$C$4</f>
        <v>1.7849999999999999</v>
      </c>
      <c r="D14" s="1">
        <f t="shared" si="7"/>
        <v>0.41000000000000003</v>
      </c>
      <c r="E14" s="1">
        <f t="shared" si="7"/>
        <v>0.59</v>
      </c>
      <c r="F14">
        <f t="shared" si="8"/>
        <v>0</v>
      </c>
      <c r="G14">
        <f t="shared" si="2"/>
        <v>1</v>
      </c>
      <c r="H14">
        <f t="shared" si="3"/>
        <v>0</v>
      </c>
      <c r="T14">
        <v>5</v>
      </c>
      <c r="U14">
        <v>-0.09</v>
      </c>
      <c r="V14">
        <v>-0.26</v>
      </c>
      <c r="W14">
        <f t="shared" si="9"/>
        <v>0.95499999999999996</v>
      </c>
      <c r="X14" s="1">
        <f t="shared" si="10"/>
        <v>0.45500000000000002</v>
      </c>
      <c r="Y14" s="1">
        <f t="shared" si="10"/>
        <v>-4.4999999999999998E-2</v>
      </c>
      <c r="Z14" s="1">
        <f t="shared" si="10"/>
        <v>-0.54500000000000004</v>
      </c>
      <c r="AA14" s="1">
        <f t="shared" si="10"/>
        <v>-1.0449999999999999</v>
      </c>
      <c r="AB14">
        <f t="shared" si="11"/>
        <v>1</v>
      </c>
      <c r="AC14">
        <f t="shared" si="12"/>
        <v>1</v>
      </c>
      <c r="AD14">
        <f t="shared" si="13"/>
        <v>1</v>
      </c>
      <c r="AE14">
        <f t="shared" si="5"/>
        <v>1</v>
      </c>
      <c r="AF14">
        <f t="shared" si="5"/>
        <v>0</v>
      </c>
      <c r="AK14" s="1">
        <f>V14*(3/4)*(1-W14^2)*AB14</f>
        <v>-1.7155125000000007E-2</v>
      </c>
      <c r="AL14" s="1">
        <f>$V14*(3/4)*(1-X14^2)*AC14</f>
        <v>-0.15463012500000001</v>
      </c>
      <c r="AM14" s="1">
        <f t="shared" si="6"/>
        <v>-0.19460512499999999</v>
      </c>
      <c r="AN14" s="1">
        <f t="shared" si="6"/>
        <v>-0.137080125</v>
      </c>
      <c r="AO14" s="1">
        <f>$V14*(3/4)*(1-AA14^2)*AF14</f>
        <v>0</v>
      </c>
    </row>
    <row r="15" spans="2:41" x14ac:dyDescent="0.25">
      <c r="F15">
        <f>(1/($C$4*$C$5))*1*SUM(F$10:F$14)</f>
        <v>0.2</v>
      </c>
      <c r="G15">
        <f t="shared" ref="G15:H15" si="14">(1/($C$4*$C$5))*1*SUM(G$10:G$14)</f>
        <v>0.4</v>
      </c>
      <c r="H15">
        <f t="shared" si="14"/>
        <v>0.4</v>
      </c>
      <c r="AK15" s="4">
        <f>SUM(AK10:AK14)*(1/$V$4*$V$5)</f>
        <v>22.704406874999993</v>
      </c>
      <c r="AL15" s="4">
        <f>SUM(AL10:AL14)*(1/$V$4*$V$5)</f>
        <v>20.511804374999997</v>
      </c>
      <c r="AM15" s="4">
        <f t="shared" ref="AM15:AO15" si="15">SUM(AM10:AM14)</f>
        <v>2.60544675</v>
      </c>
      <c r="AN15" s="4">
        <f t="shared" si="15"/>
        <v>0.52882800000000008</v>
      </c>
      <c r="AO15" s="4">
        <f t="shared" si="15"/>
        <v>0.15368400000000002</v>
      </c>
    </row>
    <row r="16" spans="2:41" x14ac:dyDescent="0.25">
      <c r="AK16" t="s">
        <v>23</v>
      </c>
    </row>
    <row r="17" spans="2:41" x14ac:dyDescent="0.25">
      <c r="AK17" s="1">
        <f>(3/4)*(1-$W10^2)*AB10</f>
        <v>0.73828125</v>
      </c>
      <c r="AL17" s="1">
        <f>(3/4)*(1-X10^2)*AC10</f>
        <v>0.64453125</v>
      </c>
      <c r="AM17" s="1">
        <f t="shared" ref="AM17:AO17" si="16">(3/4)*(1-Y10^2)*AD10</f>
        <v>0.17578125</v>
      </c>
      <c r="AN17" s="1">
        <f t="shared" si="16"/>
        <v>0</v>
      </c>
      <c r="AO17" s="1">
        <f t="shared" si="16"/>
        <v>0</v>
      </c>
    </row>
    <row r="18" spans="2:41" x14ac:dyDescent="0.25">
      <c r="AK18" s="1">
        <f>(3/4)*(1-$W11^2)*AB11</f>
        <v>0.53533125000000004</v>
      </c>
      <c r="AL18" s="1">
        <f t="shared" ref="AL18:AO18" si="17">(3/4)*(1-X11^2)*AC11</f>
        <v>0.74908124999999992</v>
      </c>
      <c r="AM18" s="1">
        <f t="shared" si="17"/>
        <v>0.58783125000000003</v>
      </c>
      <c r="AN18" s="1">
        <f t="shared" si="17"/>
        <v>5.1581249999999856E-2</v>
      </c>
      <c r="AO18" s="1">
        <f t="shared" si="17"/>
        <v>0</v>
      </c>
    </row>
    <row r="19" spans="2:41" x14ac:dyDescent="0.25">
      <c r="AK19" s="1">
        <f>(3/4)*(1-$W12^2)*AB12</f>
        <v>0</v>
      </c>
      <c r="AL19" s="1">
        <f t="shared" ref="AL19:AO19" si="18">(3/4)*(1-X12^2)*AC12</f>
        <v>0.52312500000000006</v>
      </c>
      <c r="AM19" s="1">
        <f t="shared" si="18"/>
        <v>0.74812500000000004</v>
      </c>
      <c r="AN19" s="1">
        <f t="shared" si="18"/>
        <v>0.59812500000000002</v>
      </c>
      <c r="AO19" s="1">
        <f t="shared" si="18"/>
        <v>7.3125000000000023E-2</v>
      </c>
    </row>
    <row r="20" spans="2:41" x14ac:dyDescent="0.25">
      <c r="B20" t="s">
        <v>9</v>
      </c>
      <c r="D20" t="s">
        <v>10</v>
      </c>
      <c r="AK20" s="1">
        <f>(3/4)*(1-$W13^2)*AB13</f>
        <v>0</v>
      </c>
      <c r="AL20" s="1">
        <f t="shared" ref="AL20:AO20" si="19">(3/4)*(1-X13^2)*AC13</f>
        <v>0.46169999999999994</v>
      </c>
      <c r="AM20" s="1">
        <f t="shared" si="19"/>
        <v>0.73920000000000008</v>
      </c>
      <c r="AN20" s="1">
        <f t="shared" si="19"/>
        <v>0.64170000000000005</v>
      </c>
      <c r="AO20" s="1">
        <f t="shared" si="19"/>
        <v>0.16920000000000002</v>
      </c>
    </row>
    <row r="21" spans="2:41" x14ac:dyDescent="0.25">
      <c r="B21" t="s">
        <v>12</v>
      </c>
      <c r="C21">
        <v>2</v>
      </c>
      <c r="AK21" s="1">
        <f>(3/4)*(1-$W14^2)*AB14</f>
        <v>6.5981250000000019E-2</v>
      </c>
      <c r="AL21" s="1">
        <f t="shared" ref="AL21:AO21" si="20">(3/4)*(1-X14^2)*AC14</f>
        <v>0.59473124999999993</v>
      </c>
      <c r="AM21" s="1">
        <f t="shared" si="20"/>
        <v>0.74848124999999999</v>
      </c>
      <c r="AN21" s="1">
        <f t="shared" si="20"/>
        <v>0.52723124999999993</v>
      </c>
      <c r="AO21" s="1">
        <f t="shared" si="20"/>
        <v>0</v>
      </c>
    </row>
    <row r="22" spans="2:41" x14ac:dyDescent="0.25">
      <c r="C22">
        <v>5</v>
      </c>
      <c r="AK22" s="4">
        <f>SUM(AK17:AK21)*(1/$V$4*$V$5)</f>
        <v>3.3489843750000006</v>
      </c>
      <c r="AL22" s="4">
        <f t="shared" ref="AL22" si="21">SUM(AL17:AL21)*(1/$V$4*$V$5)</f>
        <v>7.4329218749999999</v>
      </c>
      <c r="AM22" s="4">
        <f t="shared" ref="AL22:AO22" si="22">SUM(AM17:AM21)</f>
        <v>2.9994187500000002</v>
      </c>
      <c r="AN22" s="4">
        <f t="shared" si="22"/>
        <v>1.8186374999999999</v>
      </c>
      <c r="AO22" s="4">
        <f t="shared" si="22"/>
        <v>0.24232500000000004</v>
      </c>
    </row>
    <row r="23" spans="2:41" x14ac:dyDescent="0.25">
      <c r="AK23" s="1"/>
      <c r="AL23" s="1"/>
    </row>
    <row r="24" spans="2:41" x14ac:dyDescent="0.25">
      <c r="I24" t="s">
        <v>13</v>
      </c>
      <c r="O24" t="s">
        <v>14</v>
      </c>
      <c r="AK24" s="3">
        <f>AK15/AK22</f>
        <v>6.7794902372454304</v>
      </c>
      <c r="AL24" s="3">
        <f>AL15/AL22</f>
        <v>2.7595883180192846</v>
      </c>
      <c r="AM24" s="3">
        <f t="shared" ref="AM24:AO24" si="23">AM15/AM22</f>
        <v>0.86865055104426481</v>
      </c>
      <c r="AN24" s="3">
        <f t="shared" si="23"/>
        <v>0.29078252263026583</v>
      </c>
      <c r="AO24" s="3">
        <f t="shared" si="23"/>
        <v>0.63420612813370469</v>
      </c>
    </row>
    <row r="25" spans="2:41" x14ac:dyDescent="0.25">
      <c r="B25" t="s">
        <v>11</v>
      </c>
      <c r="C25">
        <v>-2</v>
      </c>
      <c r="D25">
        <f>C25+1</f>
        <v>-1</v>
      </c>
      <c r="E25">
        <f t="shared" ref="E25:G25" si="24">D25+1</f>
        <v>0</v>
      </c>
      <c r="F25">
        <f t="shared" si="24"/>
        <v>1</v>
      </c>
      <c r="G25">
        <f t="shared" si="24"/>
        <v>2</v>
      </c>
      <c r="I25">
        <v>-2</v>
      </c>
      <c r="J25">
        <f>I25+1</f>
        <v>-1</v>
      </c>
      <c r="K25">
        <f t="shared" ref="K25:M25" si="25">J25+1</f>
        <v>0</v>
      </c>
      <c r="L25">
        <f t="shared" si="25"/>
        <v>1</v>
      </c>
      <c r="M25">
        <f t="shared" si="25"/>
        <v>2</v>
      </c>
      <c r="O25">
        <v>-2</v>
      </c>
      <c r="P25">
        <f>O25+1</f>
        <v>-1</v>
      </c>
      <c r="Q25">
        <f t="shared" ref="Q25:S25" si="26">P25+1</f>
        <v>0</v>
      </c>
      <c r="R25">
        <f t="shared" si="26"/>
        <v>1</v>
      </c>
      <c r="S25">
        <f t="shared" si="26"/>
        <v>2</v>
      </c>
    </row>
    <row r="26" spans="2:41" x14ac:dyDescent="0.25">
      <c r="B26" s="1">
        <v>-1.75</v>
      </c>
      <c r="C26" s="2">
        <f>($B26-C$25)/$C$21</f>
        <v>0.125</v>
      </c>
      <c r="D26" s="1">
        <f t="shared" ref="D26:G30" si="27">($B26-D$25)/$C$21</f>
        <v>-0.375</v>
      </c>
      <c r="E26" s="1">
        <f t="shared" si="27"/>
        <v>-0.875</v>
      </c>
      <c r="F26" s="1">
        <f t="shared" si="27"/>
        <v>-1.375</v>
      </c>
      <c r="G26" s="1">
        <f t="shared" si="27"/>
        <v>-1.875</v>
      </c>
      <c r="I26">
        <f>IF(ABS(C26)&lt;1,1,0)</f>
        <v>1</v>
      </c>
      <c r="J26">
        <f t="shared" ref="J26:J30" si="28">IF(ABS(D26)&lt;1,1,0)</f>
        <v>1</v>
      </c>
      <c r="K26">
        <f t="shared" ref="K26:K30" si="29">IF(ABS(E26)&lt;1,1,0)</f>
        <v>1</v>
      </c>
      <c r="L26">
        <f t="shared" ref="L26:L30" si="30">IF(ABS(F26)&lt;1,1,0)</f>
        <v>0</v>
      </c>
      <c r="M26">
        <f t="shared" ref="M26:M30" si="31">IF(ABS(G26)&lt;1,1,0)</f>
        <v>0</v>
      </c>
      <c r="O26" s="2">
        <f>(3/4)*(1-(C26)^2)*I26</f>
        <v>0.73828125</v>
      </c>
      <c r="P26" s="1">
        <f t="shared" ref="P26:S30" si="32">(3/4)*(1-(D26)^2)*J26</f>
        <v>0.64453125</v>
      </c>
      <c r="Q26" s="1">
        <f t="shared" si="32"/>
        <v>0.17578125</v>
      </c>
      <c r="R26" s="1">
        <f t="shared" si="32"/>
        <v>0</v>
      </c>
      <c r="S26" s="1">
        <f t="shared" si="32"/>
        <v>0</v>
      </c>
    </row>
    <row r="27" spans="2:41" x14ac:dyDescent="0.25">
      <c r="B27" s="1">
        <v>-0.93</v>
      </c>
      <c r="C27" s="2">
        <f t="shared" ref="C27:C30" si="33">($B27-C$25)/$C$21</f>
        <v>0.53499999999999992</v>
      </c>
      <c r="D27" s="1">
        <f t="shared" si="27"/>
        <v>3.4999999999999976E-2</v>
      </c>
      <c r="E27" s="1">
        <f t="shared" si="27"/>
        <v>-0.46500000000000002</v>
      </c>
      <c r="F27" s="1">
        <f t="shared" si="27"/>
        <v>-0.96500000000000008</v>
      </c>
      <c r="G27" s="1">
        <f t="shared" si="27"/>
        <v>-1.4650000000000001</v>
      </c>
      <c r="I27">
        <f t="shared" ref="I27:I30" si="34">IF(ABS(C27)&lt;1,1,0)</f>
        <v>1</v>
      </c>
      <c r="J27">
        <f t="shared" si="28"/>
        <v>1</v>
      </c>
      <c r="K27">
        <f t="shared" si="29"/>
        <v>1</v>
      </c>
      <c r="L27">
        <f t="shared" si="30"/>
        <v>1</v>
      </c>
      <c r="M27">
        <f t="shared" si="31"/>
        <v>0</v>
      </c>
      <c r="O27" s="2">
        <f t="shared" ref="O27:O30" si="35">(3/4)*(1-(C27)^2)*I27</f>
        <v>0.53533125000000004</v>
      </c>
      <c r="P27" s="1">
        <f t="shared" si="32"/>
        <v>0.74908124999999992</v>
      </c>
      <c r="Q27" s="1">
        <f t="shared" si="32"/>
        <v>0.58783125000000003</v>
      </c>
      <c r="R27" s="1">
        <f t="shared" si="32"/>
        <v>5.1581249999999856E-2</v>
      </c>
      <c r="S27" s="1">
        <f t="shared" si="32"/>
        <v>0</v>
      </c>
    </row>
    <row r="28" spans="2:41" x14ac:dyDescent="0.25">
      <c r="B28" s="1">
        <v>0.1</v>
      </c>
      <c r="C28" s="2">
        <f t="shared" si="33"/>
        <v>1.05</v>
      </c>
      <c r="D28" s="1">
        <f t="shared" si="27"/>
        <v>0.55000000000000004</v>
      </c>
      <c r="E28" s="1">
        <f t="shared" si="27"/>
        <v>0.05</v>
      </c>
      <c r="F28" s="1">
        <f t="shared" si="27"/>
        <v>-0.45</v>
      </c>
      <c r="G28" s="1">
        <f t="shared" si="27"/>
        <v>-0.95</v>
      </c>
      <c r="I28">
        <f t="shared" si="34"/>
        <v>0</v>
      </c>
      <c r="J28">
        <f t="shared" si="28"/>
        <v>1</v>
      </c>
      <c r="K28">
        <f t="shared" si="29"/>
        <v>1</v>
      </c>
      <c r="L28">
        <f t="shared" si="30"/>
        <v>1</v>
      </c>
      <c r="M28">
        <f t="shared" si="31"/>
        <v>1</v>
      </c>
      <c r="O28" s="2">
        <f t="shared" si="35"/>
        <v>0</v>
      </c>
      <c r="P28" s="1">
        <f t="shared" si="32"/>
        <v>0.52312500000000006</v>
      </c>
      <c r="Q28" s="1">
        <f t="shared" si="32"/>
        <v>0.74812500000000004</v>
      </c>
      <c r="R28" s="1">
        <f t="shared" si="32"/>
        <v>0.59812500000000002</v>
      </c>
      <c r="S28" s="1">
        <f t="shared" si="32"/>
        <v>7.3125000000000023E-2</v>
      </c>
    </row>
    <row r="29" spans="2:41" x14ac:dyDescent="0.25">
      <c r="B29" s="1">
        <v>0.24</v>
      </c>
      <c r="C29" s="2">
        <f t="shared" si="33"/>
        <v>1.1200000000000001</v>
      </c>
      <c r="D29" s="1">
        <f t="shared" si="27"/>
        <v>0.62</v>
      </c>
      <c r="E29" s="1">
        <f t="shared" si="27"/>
        <v>0.12</v>
      </c>
      <c r="F29" s="1">
        <f t="shared" si="27"/>
        <v>-0.38</v>
      </c>
      <c r="G29" s="1">
        <f t="shared" si="27"/>
        <v>-0.88</v>
      </c>
      <c r="I29">
        <f t="shared" si="34"/>
        <v>0</v>
      </c>
      <c r="J29">
        <f t="shared" si="28"/>
        <v>1</v>
      </c>
      <c r="K29">
        <f t="shared" si="29"/>
        <v>1</v>
      </c>
      <c r="L29">
        <f t="shared" si="30"/>
        <v>1</v>
      </c>
      <c r="M29">
        <f t="shared" si="31"/>
        <v>1</v>
      </c>
      <c r="O29" s="2">
        <f t="shared" si="35"/>
        <v>0</v>
      </c>
      <c r="P29" s="1">
        <f t="shared" si="32"/>
        <v>0.46169999999999994</v>
      </c>
      <c r="Q29" s="1">
        <f t="shared" si="32"/>
        <v>0.73920000000000008</v>
      </c>
      <c r="R29" s="1">
        <f t="shared" si="32"/>
        <v>0.64170000000000005</v>
      </c>
      <c r="S29" s="1">
        <f t="shared" si="32"/>
        <v>0.16920000000000002</v>
      </c>
    </row>
    <row r="30" spans="2:41" x14ac:dyDescent="0.25">
      <c r="B30" s="1">
        <v>-0.09</v>
      </c>
      <c r="C30" s="2">
        <f t="shared" si="33"/>
        <v>0.95499999999999996</v>
      </c>
      <c r="D30" s="1">
        <f t="shared" si="27"/>
        <v>0.45500000000000002</v>
      </c>
      <c r="E30" s="1">
        <f t="shared" si="27"/>
        <v>-4.4999999999999998E-2</v>
      </c>
      <c r="F30" s="1">
        <f t="shared" si="27"/>
        <v>-0.54500000000000004</v>
      </c>
      <c r="G30" s="1">
        <f t="shared" si="27"/>
        <v>-1.0449999999999999</v>
      </c>
      <c r="I30">
        <f t="shared" si="34"/>
        <v>1</v>
      </c>
      <c r="J30">
        <f t="shared" si="28"/>
        <v>1</v>
      </c>
      <c r="K30">
        <f t="shared" si="29"/>
        <v>1</v>
      </c>
      <c r="L30">
        <f t="shared" si="30"/>
        <v>1</v>
      </c>
      <c r="M30">
        <f t="shared" si="31"/>
        <v>0</v>
      </c>
      <c r="O30" s="2">
        <f t="shared" si="35"/>
        <v>6.5981250000000019E-2</v>
      </c>
      <c r="P30" s="1">
        <f t="shared" si="32"/>
        <v>0.59473124999999993</v>
      </c>
      <c r="Q30" s="1">
        <f t="shared" si="32"/>
        <v>0.74848124999999999</v>
      </c>
      <c r="R30" s="1">
        <f>(3/4)*(1-(F30)^2)*L30</f>
        <v>0.52723124999999993</v>
      </c>
      <c r="S30" s="1">
        <f>(3/4)*(1-(G30)^2)*M30</f>
        <v>0</v>
      </c>
    </row>
    <row r="31" spans="2:41" x14ac:dyDescent="0.25">
      <c r="N31" t="s">
        <v>15</v>
      </c>
      <c r="O31" s="3">
        <f>SUM(O26:O30)*(1/($C$21*$C$22))</f>
        <v>0.13395937500000002</v>
      </c>
      <c r="P31" s="3">
        <f t="shared" ref="P31:S31" si="36">SUM(P26:P30)*(1/($C$21*$C$22))</f>
        <v>0.29731687500000004</v>
      </c>
      <c r="Q31" s="3">
        <f t="shared" si="36"/>
        <v>0.29994187500000002</v>
      </c>
      <c r="R31" s="3">
        <f t="shared" si="36"/>
        <v>0.18186374999999999</v>
      </c>
      <c r="S31" s="3">
        <f t="shared" si="36"/>
        <v>2.4232500000000004E-2</v>
      </c>
    </row>
    <row r="32" spans="2:41" x14ac:dyDescent="0.25">
      <c r="O32" s="2"/>
    </row>
    <row r="35" spans="1:42" x14ac:dyDescent="0.25">
      <c r="B35" t="s">
        <v>12</v>
      </c>
      <c r="C35">
        <v>1</v>
      </c>
    </row>
    <row r="36" spans="1:42" x14ac:dyDescent="0.25">
      <c r="C36">
        <v>5</v>
      </c>
    </row>
    <row r="38" spans="1:42" x14ac:dyDescent="0.25">
      <c r="I38" t="s">
        <v>13</v>
      </c>
      <c r="O38" t="s">
        <v>14</v>
      </c>
    </row>
    <row r="39" spans="1:42" x14ac:dyDescent="0.25">
      <c r="B39" t="s">
        <v>11</v>
      </c>
      <c r="C39">
        <v>-2</v>
      </c>
      <c r="D39">
        <f>C39+1</f>
        <v>-1</v>
      </c>
      <c r="E39">
        <f t="shared" ref="E39:G39" si="37">D39+1</f>
        <v>0</v>
      </c>
      <c r="F39">
        <f t="shared" si="37"/>
        <v>1</v>
      </c>
      <c r="G39">
        <f t="shared" si="37"/>
        <v>2</v>
      </c>
      <c r="I39">
        <v>-2</v>
      </c>
      <c r="J39">
        <f>I39+1</f>
        <v>-1</v>
      </c>
      <c r="K39">
        <f t="shared" ref="K39:M39" si="38">J39+1</f>
        <v>0</v>
      </c>
      <c r="L39">
        <f t="shared" si="38"/>
        <v>1</v>
      </c>
      <c r="M39">
        <f t="shared" si="38"/>
        <v>2</v>
      </c>
      <c r="O39">
        <v>-2</v>
      </c>
      <c r="P39">
        <f>O39+1</f>
        <v>-1</v>
      </c>
      <c r="Q39">
        <f t="shared" ref="Q39:S39" si="39">P39+1</f>
        <v>0</v>
      </c>
      <c r="R39">
        <f t="shared" si="39"/>
        <v>1</v>
      </c>
      <c r="S39">
        <f t="shared" si="39"/>
        <v>2</v>
      </c>
    </row>
    <row r="40" spans="1:42" x14ac:dyDescent="0.25">
      <c r="B40" s="1">
        <v>-1.75</v>
      </c>
      <c r="C40" s="1">
        <f>($B40-C$39)/$C$35</f>
        <v>0.25</v>
      </c>
      <c r="D40" s="1">
        <f t="shared" ref="D40:G44" si="40">($B40-D$39)/$C$35</f>
        <v>-0.75</v>
      </c>
      <c r="E40" s="1">
        <f t="shared" si="40"/>
        <v>-1.75</v>
      </c>
      <c r="F40" s="1">
        <f t="shared" si="40"/>
        <v>-2.75</v>
      </c>
      <c r="G40" s="1">
        <f>($B40-G$39)/$C$35</f>
        <v>-3.75</v>
      </c>
      <c r="I40">
        <f>IF(ABS(C40)&lt;1,1,0)</f>
        <v>1</v>
      </c>
      <c r="J40">
        <f t="shared" ref="J40:J44" si="41">IF(ABS(D40)&lt;1,1,0)</f>
        <v>1</v>
      </c>
      <c r="K40">
        <f t="shared" ref="K40:K44" si="42">IF(ABS(E40)&lt;1,1,0)</f>
        <v>0</v>
      </c>
      <c r="L40">
        <f t="shared" ref="L40:L44" si="43">IF(ABS(F40)&lt;1,1,0)</f>
        <v>0</v>
      </c>
      <c r="M40">
        <f t="shared" ref="M40:M44" si="44">IF(ABS(G40)&lt;1,1,0)</f>
        <v>0</v>
      </c>
      <c r="O40" s="1">
        <f>(3/4)*(1-(C40)^2)*I40</f>
        <v>0.703125</v>
      </c>
      <c r="P40" s="1">
        <f t="shared" ref="P40:S44" si="45">(3/4)*(1-(D40)^2)*J40</f>
        <v>0.328125</v>
      </c>
      <c r="Q40" s="1">
        <f t="shared" si="45"/>
        <v>0</v>
      </c>
      <c r="R40" s="1">
        <f t="shared" si="45"/>
        <v>0</v>
      </c>
      <c r="S40" s="1">
        <f t="shared" si="45"/>
        <v>0</v>
      </c>
    </row>
    <row r="41" spans="1:42" x14ac:dyDescent="0.25">
      <c r="B41" s="1">
        <v>-0.93</v>
      </c>
      <c r="C41" s="1">
        <f>($B41-C$39)/$C$35</f>
        <v>1.0699999999999998</v>
      </c>
      <c r="D41" s="1">
        <f t="shared" si="40"/>
        <v>6.9999999999999951E-2</v>
      </c>
      <c r="E41" s="1">
        <f t="shared" si="40"/>
        <v>-0.93</v>
      </c>
      <c r="F41" s="1">
        <f t="shared" si="40"/>
        <v>-1.9300000000000002</v>
      </c>
      <c r="G41" s="1">
        <f t="shared" si="40"/>
        <v>-2.93</v>
      </c>
      <c r="I41">
        <f t="shared" ref="I41:I44" si="46">IF(ABS(C41)&lt;1,1,0)</f>
        <v>0</v>
      </c>
      <c r="J41">
        <f t="shared" si="41"/>
        <v>1</v>
      </c>
      <c r="K41">
        <f t="shared" si="42"/>
        <v>1</v>
      </c>
      <c r="L41">
        <f t="shared" si="43"/>
        <v>0</v>
      </c>
      <c r="M41">
        <f t="shared" si="44"/>
        <v>0</v>
      </c>
      <c r="O41" s="1">
        <f t="shared" ref="O41:O44" si="47">(3/4)*(1-(C41)^2)*I41</f>
        <v>0</v>
      </c>
      <c r="P41" s="1">
        <f t="shared" si="45"/>
        <v>0.74632500000000002</v>
      </c>
      <c r="Q41" s="1">
        <f t="shared" si="45"/>
        <v>0.10132499999999992</v>
      </c>
      <c r="R41" s="1">
        <f t="shared" si="45"/>
        <v>0</v>
      </c>
      <c r="S41" s="1">
        <f t="shared" si="45"/>
        <v>0</v>
      </c>
    </row>
    <row r="42" spans="1:42" x14ac:dyDescent="0.25">
      <c r="B42" s="1">
        <v>0.1</v>
      </c>
      <c r="C42" s="1">
        <f t="shared" ref="C42:C44" si="48">($B42-C$39)/$C$35</f>
        <v>2.1</v>
      </c>
      <c r="D42" s="1">
        <f t="shared" si="40"/>
        <v>1.1000000000000001</v>
      </c>
      <c r="E42" s="1">
        <f t="shared" si="40"/>
        <v>0.1</v>
      </c>
      <c r="F42" s="1">
        <f t="shared" si="40"/>
        <v>-0.9</v>
      </c>
      <c r="G42" s="1">
        <f t="shared" si="40"/>
        <v>-1.9</v>
      </c>
      <c r="I42">
        <f t="shared" si="46"/>
        <v>0</v>
      </c>
      <c r="J42">
        <f t="shared" si="41"/>
        <v>0</v>
      </c>
      <c r="K42">
        <f t="shared" si="42"/>
        <v>1</v>
      </c>
      <c r="L42">
        <f t="shared" si="43"/>
        <v>1</v>
      </c>
      <c r="M42">
        <f t="shared" si="44"/>
        <v>0</v>
      </c>
      <c r="O42" s="1">
        <f t="shared" si="47"/>
        <v>0</v>
      </c>
      <c r="P42" s="1">
        <f t="shared" si="45"/>
        <v>0</v>
      </c>
      <c r="Q42" s="1">
        <f t="shared" si="45"/>
        <v>0.74249999999999994</v>
      </c>
      <c r="R42" s="1">
        <f t="shared" si="45"/>
        <v>0.14249999999999996</v>
      </c>
      <c r="S42" s="1">
        <f t="shared" si="45"/>
        <v>0</v>
      </c>
    </row>
    <row r="43" spans="1:42" x14ac:dyDescent="0.25">
      <c r="B43" s="1">
        <v>0.24</v>
      </c>
      <c r="C43" s="1">
        <f t="shared" si="48"/>
        <v>2.2400000000000002</v>
      </c>
      <c r="D43" s="1">
        <f t="shared" si="40"/>
        <v>1.24</v>
      </c>
      <c r="E43" s="1">
        <f t="shared" si="40"/>
        <v>0.24</v>
      </c>
      <c r="F43" s="1">
        <f t="shared" si="40"/>
        <v>-0.76</v>
      </c>
      <c r="G43" s="1">
        <f t="shared" si="40"/>
        <v>-1.76</v>
      </c>
      <c r="I43">
        <f t="shared" si="46"/>
        <v>0</v>
      </c>
      <c r="J43">
        <f t="shared" si="41"/>
        <v>0</v>
      </c>
      <c r="K43">
        <f t="shared" si="42"/>
        <v>1</v>
      </c>
      <c r="L43">
        <f t="shared" si="43"/>
        <v>1</v>
      </c>
      <c r="M43">
        <f t="shared" si="44"/>
        <v>0</v>
      </c>
      <c r="O43" s="1">
        <f t="shared" si="47"/>
        <v>0</v>
      </c>
      <c r="P43" s="1">
        <f t="shared" si="45"/>
        <v>0</v>
      </c>
      <c r="Q43" s="1">
        <f t="shared" si="45"/>
        <v>0.70679999999999998</v>
      </c>
      <c r="R43" s="1">
        <f t="shared" si="45"/>
        <v>0.31679999999999997</v>
      </c>
      <c r="S43" s="1">
        <f t="shared" si="45"/>
        <v>0</v>
      </c>
    </row>
    <row r="44" spans="1:42" x14ac:dyDescent="0.25">
      <c r="B44" s="1">
        <v>-0.09</v>
      </c>
      <c r="C44" s="1">
        <f t="shared" si="48"/>
        <v>1.91</v>
      </c>
      <c r="D44" s="1">
        <f t="shared" si="40"/>
        <v>0.91</v>
      </c>
      <c r="E44" s="1">
        <f t="shared" si="40"/>
        <v>-0.09</v>
      </c>
      <c r="F44" s="1">
        <f t="shared" si="40"/>
        <v>-1.0900000000000001</v>
      </c>
      <c r="G44" s="1">
        <f t="shared" si="40"/>
        <v>-2.09</v>
      </c>
      <c r="I44">
        <f t="shared" si="46"/>
        <v>0</v>
      </c>
      <c r="J44">
        <f t="shared" si="41"/>
        <v>1</v>
      </c>
      <c r="K44">
        <f t="shared" si="42"/>
        <v>1</v>
      </c>
      <c r="L44">
        <f t="shared" si="43"/>
        <v>0</v>
      </c>
      <c r="M44">
        <f t="shared" si="44"/>
        <v>0</v>
      </c>
      <c r="O44" s="1">
        <f t="shared" si="47"/>
        <v>0</v>
      </c>
      <c r="P44" s="1">
        <f t="shared" si="45"/>
        <v>0.12892499999999996</v>
      </c>
      <c r="Q44" s="1">
        <f t="shared" si="45"/>
        <v>0.74392499999999995</v>
      </c>
      <c r="R44" s="1">
        <f t="shared" si="45"/>
        <v>0</v>
      </c>
      <c r="S44" s="1">
        <f t="shared" si="45"/>
        <v>0</v>
      </c>
    </row>
    <row r="45" spans="1:42" x14ac:dyDescent="0.25">
      <c r="N45" t="s">
        <v>15</v>
      </c>
      <c r="O45" s="2">
        <f>SUM(O40:O44)*(1/($C$35*$C$36))</f>
        <v>0.140625</v>
      </c>
      <c r="P45" s="2">
        <f>SUM(P40:P44)*(1/($C$35*$C$36))</f>
        <v>0.24067500000000003</v>
      </c>
      <c r="Q45" s="2">
        <f t="shared" ref="Q45:R45" si="49">SUM(Q40:Q44)*(1/($C$35*$C$36))</f>
        <v>0.45890999999999993</v>
      </c>
      <c r="R45" s="2">
        <f t="shared" si="49"/>
        <v>9.1859999999999997E-2</v>
      </c>
      <c r="S45" s="2">
        <f t="shared" ref="S45" si="50">SUM(S40:S44)*(1/($C$21*$C$22))</f>
        <v>0</v>
      </c>
      <c r="AJ45" s="1"/>
      <c r="AK45" s="1"/>
      <c r="AL45" s="1"/>
      <c r="AM45" s="1"/>
      <c r="AN45" s="1"/>
      <c r="AO45" s="1"/>
      <c r="AP45" s="1"/>
    </row>
    <row r="46" spans="1:42" x14ac:dyDescent="0.25">
      <c r="X46" s="1"/>
      <c r="Y46" s="1"/>
      <c r="Z46" s="1"/>
      <c r="AA46" s="1"/>
      <c r="AJ46" s="1"/>
      <c r="AK46" s="1"/>
      <c r="AL46" s="1"/>
      <c r="AM46" s="1"/>
      <c r="AN46" s="1"/>
      <c r="AO46" s="1"/>
      <c r="AP46" s="1"/>
    </row>
    <row r="47" spans="1:42" x14ac:dyDescent="0.25">
      <c r="A47" t="s">
        <v>18</v>
      </c>
      <c r="B47" t="s">
        <v>16</v>
      </c>
      <c r="X47" s="1"/>
      <c r="Y47" s="1"/>
      <c r="Z47" s="1"/>
      <c r="AA47" s="1"/>
      <c r="AJ47" s="1"/>
      <c r="AK47" s="1"/>
      <c r="AL47" s="1"/>
      <c r="AM47" s="1"/>
      <c r="AN47" s="1"/>
      <c r="AO47" s="1"/>
      <c r="AP47" s="1"/>
    </row>
    <row r="48" spans="1:42" x14ac:dyDescent="0.25">
      <c r="B48" t="s">
        <v>17</v>
      </c>
      <c r="C48">
        <f>_xlfn.STDEV.S(B40:B44)</f>
        <v>0.83995833229988259</v>
      </c>
      <c r="D48">
        <f>C48</f>
        <v>0.83995833229988259</v>
      </c>
      <c r="X48" s="1"/>
      <c r="Y48" s="1"/>
      <c r="Z48" s="1"/>
      <c r="AA48" s="1"/>
      <c r="AJ48" s="1"/>
      <c r="AK48" s="1"/>
      <c r="AL48" s="1"/>
      <c r="AM48" s="1"/>
      <c r="AN48" s="1"/>
      <c r="AO48" s="1"/>
      <c r="AP48" s="1"/>
    </row>
    <row r="49" spans="2:42" x14ac:dyDescent="0.25">
      <c r="B49" t="s">
        <v>7</v>
      </c>
      <c r="C49">
        <v>5</v>
      </c>
      <c r="D49">
        <v>5</v>
      </c>
      <c r="X49" s="1"/>
      <c r="Y49" s="1"/>
      <c r="Z49" s="1"/>
      <c r="AA49" s="1"/>
      <c r="AJ49" s="1"/>
      <c r="AK49" s="1"/>
      <c r="AL49" s="1"/>
      <c r="AM49" s="1"/>
      <c r="AN49" s="1"/>
      <c r="AO49" s="1"/>
      <c r="AP49" s="1"/>
    </row>
    <row r="50" spans="2:42" x14ac:dyDescent="0.25">
      <c r="C50">
        <v>1.06</v>
      </c>
      <c r="D50" s="1">
        <v>1.7188000000000001</v>
      </c>
      <c r="X50" s="1"/>
      <c r="Y50" s="1"/>
      <c r="Z50" s="1"/>
      <c r="AA50" s="1"/>
      <c r="AJ50" s="1"/>
      <c r="AK50" s="1"/>
      <c r="AL50" s="1"/>
      <c r="AM50" s="1"/>
      <c r="AN50" s="1"/>
      <c r="AO50" s="1"/>
      <c r="AP50" s="1"/>
    </row>
    <row r="51" spans="2:42" x14ac:dyDescent="0.25">
      <c r="C51" s="4">
        <f>C48*C49^(-1/5)*C50</f>
        <v>0.6453118006428421</v>
      </c>
      <c r="D51" s="5">
        <f>1.3643*D48*D49^(-1/5)*D50</f>
        <v>1.4275751051639156</v>
      </c>
      <c r="AJ51" s="1"/>
      <c r="AK51" s="1"/>
      <c r="AL51" s="1"/>
      <c r="AM51" s="1"/>
      <c r="AN51" s="1"/>
      <c r="AO51" s="1"/>
      <c r="AP51" s="1"/>
    </row>
    <row r="52" spans="2:42" x14ac:dyDescent="0.25">
      <c r="AJ52" s="1"/>
      <c r="AK52" s="1"/>
      <c r="AL52" s="1"/>
      <c r="AM52" s="1"/>
      <c r="AN52" s="1"/>
      <c r="AO52" s="1"/>
      <c r="AP52" s="1"/>
    </row>
    <row r="53" spans="2:42" x14ac:dyDescent="0.25">
      <c r="B53" t="s">
        <v>12</v>
      </c>
      <c r="C53">
        <v>3</v>
      </c>
      <c r="AJ53" s="1"/>
      <c r="AK53" s="1"/>
      <c r="AL53" s="1"/>
      <c r="AM53" s="1"/>
      <c r="AN53" s="1"/>
      <c r="AO53" s="1"/>
      <c r="AP53" s="1"/>
    </row>
    <row r="54" spans="2:42" x14ac:dyDescent="0.25">
      <c r="C54">
        <v>5</v>
      </c>
      <c r="AJ54" s="1"/>
      <c r="AK54" s="1"/>
      <c r="AL54" s="1"/>
      <c r="AM54" s="1"/>
      <c r="AN54" s="1"/>
      <c r="AO54" s="1"/>
      <c r="AP54" s="1"/>
    </row>
    <row r="55" spans="2:42" x14ac:dyDescent="0.25">
      <c r="AJ55" s="1"/>
      <c r="AK55" s="1"/>
      <c r="AL55" s="1"/>
      <c r="AM55" s="1"/>
      <c r="AN55" s="1"/>
      <c r="AO55" s="1"/>
      <c r="AP55" s="1"/>
    </row>
    <row r="56" spans="2:42" x14ac:dyDescent="0.25">
      <c r="I56" t="s">
        <v>13</v>
      </c>
      <c r="O56" t="s">
        <v>14</v>
      </c>
      <c r="AJ56" s="1"/>
      <c r="AK56" s="1"/>
      <c r="AL56" s="1"/>
      <c r="AM56" s="1"/>
      <c r="AN56" s="1"/>
      <c r="AO56" s="1"/>
      <c r="AP56" s="1"/>
    </row>
    <row r="57" spans="2:42" x14ac:dyDescent="0.25">
      <c r="B57" t="s">
        <v>11</v>
      </c>
      <c r="C57">
        <v>-2</v>
      </c>
      <c r="D57">
        <f>C57+1</f>
        <v>-1</v>
      </c>
      <c r="E57">
        <f t="shared" ref="E57:G57" si="51">D57+1</f>
        <v>0</v>
      </c>
      <c r="F57">
        <f t="shared" si="51"/>
        <v>1</v>
      </c>
      <c r="G57">
        <f t="shared" si="51"/>
        <v>2</v>
      </c>
      <c r="I57">
        <v>-2</v>
      </c>
      <c r="J57">
        <f>I57+1</f>
        <v>-1</v>
      </c>
      <c r="K57">
        <f t="shared" ref="K57:M57" si="52">J57+1</f>
        <v>0</v>
      </c>
      <c r="L57">
        <f t="shared" si="52"/>
        <v>1</v>
      </c>
      <c r="M57">
        <f t="shared" si="52"/>
        <v>2</v>
      </c>
      <c r="O57">
        <v>-2</v>
      </c>
      <c r="P57">
        <f>O57+1</f>
        <v>-1</v>
      </c>
      <c r="Q57">
        <f t="shared" ref="Q57:S57" si="53">P57+1</f>
        <v>0</v>
      </c>
      <c r="R57">
        <f t="shared" si="53"/>
        <v>1</v>
      </c>
      <c r="S57">
        <f t="shared" si="53"/>
        <v>2</v>
      </c>
      <c r="AJ57" s="1"/>
      <c r="AK57" s="1"/>
      <c r="AL57" s="1"/>
      <c r="AM57" s="1"/>
      <c r="AN57" s="1"/>
      <c r="AO57" s="1"/>
      <c r="AP57" s="1"/>
    </row>
    <row r="58" spans="2:42" x14ac:dyDescent="0.25">
      <c r="B58" s="1">
        <v>-1.75</v>
      </c>
      <c r="C58" s="1">
        <f>($B58-C$39)/$C$53</f>
        <v>8.3333333333333329E-2</v>
      </c>
      <c r="D58" s="1">
        <f t="shared" ref="D58:G62" si="54">($B58-D$39)/$C$53</f>
        <v>-0.25</v>
      </c>
      <c r="E58" s="1">
        <f t="shared" si="54"/>
        <v>-0.58333333333333337</v>
      </c>
      <c r="F58" s="1">
        <f t="shared" si="54"/>
        <v>-0.91666666666666663</v>
      </c>
      <c r="G58" s="1">
        <f t="shared" si="54"/>
        <v>-1.25</v>
      </c>
      <c r="I58">
        <f>IF(ABS(C58)&lt;1,1,0)</f>
        <v>1</v>
      </c>
      <c r="J58">
        <f t="shared" ref="J58:J62" si="55">IF(ABS(D58)&lt;1,1,0)</f>
        <v>1</v>
      </c>
      <c r="K58">
        <f t="shared" ref="K58:K62" si="56">IF(ABS(E58)&lt;1,1,0)</f>
        <v>1</v>
      </c>
      <c r="L58">
        <f t="shared" ref="L58:L62" si="57">IF(ABS(F58)&lt;1,1,0)</f>
        <v>1</v>
      </c>
      <c r="M58">
        <f t="shared" ref="M58:M62" si="58">IF(ABS(G58)&lt;1,1,0)</f>
        <v>0</v>
      </c>
      <c r="O58" s="1">
        <f>(3/4)*(1-(C58)^2)*I58</f>
        <v>0.74479166666666674</v>
      </c>
      <c r="P58" s="1">
        <f t="shared" ref="P58:P62" si="59">(3/4)*(1-(D58)^2)*J58</f>
        <v>0.703125</v>
      </c>
      <c r="Q58" s="1">
        <f t="shared" ref="Q58:Q62" si="60">(3/4)*(1-(E58)^2)*K58</f>
        <v>0.49479166666666657</v>
      </c>
      <c r="R58" s="1">
        <f t="shared" ref="R58:R62" si="61">(3/4)*(1-(F58)^2)*L58</f>
        <v>0.11979166666666674</v>
      </c>
      <c r="S58" s="1">
        <f t="shared" ref="S58:S62" si="62">(3/4)*(1-(G58)^2)*M58</f>
        <v>0</v>
      </c>
      <c r="AJ58" s="1"/>
      <c r="AK58" s="1"/>
      <c r="AL58" s="1"/>
      <c r="AM58" s="1"/>
      <c r="AN58" s="1"/>
      <c r="AO58" s="1"/>
      <c r="AP58" s="1"/>
    </row>
    <row r="59" spans="2:42" x14ac:dyDescent="0.25">
      <c r="B59" s="1">
        <v>-0.93</v>
      </c>
      <c r="C59" s="1">
        <f t="shared" ref="C59:C62" si="63">($B59-C$39)/$C$53</f>
        <v>0.35666666666666663</v>
      </c>
      <c r="D59" s="1">
        <f t="shared" si="54"/>
        <v>2.3333333333333317E-2</v>
      </c>
      <c r="E59" s="1">
        <f t="shared" si="54"/>
        <v>-0.31</v>
      </c>
      <c r="F59" s="1">
        <f t="shared" si="54"/>
        <v>-0.64333333333333342</v>
      </c>
      <c r="G59" s="1">
        <f t="shared" si="54"/>
        <v>-0.97666666666666668</v>
      </c>
      <c r="I59">
        <f t="shared" ref="I59:I62" si="64">IF(ABS(C59)&lt;1,1,0)</f>
        <v>1</v>
      </c>
      <c r="J59">
        <f t="shared" si="55"/>
        <v>1</v>
      </c>
      <c r="K59">
        <f t="shared" si="56"/>
        <v>1</v>
      </c>
      <c r="L59">
        <f t="shared" si="57"/>
        <v>1</v>
      </c>
      <c r="M59">
        <f t="shared" si="58"/>
        <v>1</v>
      </c>
      <c r="O59" s="1">
        <f t="shared" ref="O59:O62" si="65">(3/4)*(1-(C59)^2)*I59</f>
        <v>0.65459166666666668</v>
      </c>
      <c r="P59" s="1">
        <f t="shared" si="59"/>
        <v>0.74959166666666666</v>
      </c>
      <c r="Q59" s="1">
        <f t="shared" si="60"/>
        <v>0.677925</v>
      </c>
      <c r="R59" s="1">
        <f t="shared" si="61"/>
        <v>0.4395916666666666</v>
      </c>
      <c r="S59" s="1">
        <f t="shared" si="62"/>
        <v>3.4591666666666632E-2</v>
      </c>
      <c r="AJ59" s="1"/>
      <c r="AK59" s="1"/>
      <c r="AL59" s="1"/>
      <c r="AM59" s="1"/>
      <c r="AN59" s="1"/>
      <c r="AO59" s="1"/>
      <c r="AP59" s="1"/>
    </row>
    <row r="60" spans="2:42" x14ac:dyDescent="0.25">
      <c r="B60" s="1">
        <v>0.1</v>
      </c>
      <c r="C60" s="1">
        <f t="shared" si="63"/>
        <v>0.70000000000000007</v>
      </c>
      <c r="D60" s="1">
        <f t="shared" si="54"/>
        <v>0.3666666666666667</v>
      </c>
      <c r="E60" s="1">
        <f t="shared" si="54"/>
        <v>3.3333333333333333E-2</v>
      </c>
      <c r="F60" s="1">
        <f t="shared" si="54"/>
        <v>-0.3</v>
      </c>
      <c r="G60" s="1">
        <f t="shared" si="54"/>
        <v>-0.6333333333333333</v>
      </c>
      <c r="I60">
        <f t="shared" si="64"/>
        <v>1</v>
      </c>
      <c r="J60">
        <f t="shared" si="55"/>
        <v>1</v>
      </c>
      <c r="K60">
        <f t="shared" si="56"/>
        <v>1</v>
      </c>
      <c r="L60">
        <f t="shared" si="57"/>
        <v>1</v>
      </c>
      <c r="M60">
        <f t="shared" si="58"/>
        <v>1</v>
      </c>
      <c r="O60" s="1">
        <f t="shared" si="65"/>
        <v>0.38249999999999995</v>
      </c>
      <c r="P60" s="1">
        <f t="shared" si="59"/>
        <v>0.64916666666666667</v>
      </c>
      <c r="Q60" s="1">
        <f t="shared" si="60"/>
        <v>0.74916666666666676</v>
      </c>
      <c r="R60" s="1">
        <f t="shared" si="61"/>
        <v>0.6825</v>
      </c>
      <c r="S60" s="1">
        <f t="shared" si="62"/>
        <v>0.44916666666666671</v>
      </c>
      <c r="AJ60" s="1"/>
      <c r="AK60" s="1"/>
      <c r="AL60" s="1"/>
      <c r="AM60" s="1"/>
      <c r="AN60" s="1"/>
      <c r="AO60" s="1"/>
      <c r="AP60" s="1"/>
    </row>
    <row r="61" spans="2:42" x14ac:dyDescent="0.25">
      <c r="B61" s="1">
        <v>0.24</v>
      </c>
      <c r="C61" s="1">
        <f t="shared" si="63"/>
        <v>0.7466666666666667</v>
      </c>
      <c r="D61" s="1">
        <f t="shared" si="54"/>
        <v>0.41333333333333333</v>
      </c>
      <c r="E61" s="1">
        <f t="shared" si="54"/>
        <v>0.08</v>
      </c>
      <c r="F61" s="1">
        <f t="shared" si="54"/>
        <v>-0.25333333333333335</v>
      </c>
      <c r="G61" s="1">
        <f t="shared" si="54"/>
        <v>-0.58666666666666667</v>
      </c>
      <c r="I61">
        <f t="shared" si="64"/>
        <v>1</v>
      </c>
      <c r="J61">
        <f t="shared" si="55"/>
        <v>1</v>
      </c>
      <c r="K61">
        <f t="shared" si="56"/>
        <v>1</v>
      </c>
      <c r="L61">
        <f t="shared" si="57"/>
        <v>1</v>
      </c>
      <c r="M61">
        <f t="shared" si="58"/>
        <v>1</v>
      </c>
      <c r="O61" s="1">
        <f t="shared" si="65"/>
        <v>0.33186666666666664</v>
      </c>
      <c r="P61" s="1">
        <f t="shared" si="59"/>
        <v>0.62186666666666668</v>
      </c>
      <c r="Q61" s="1">
        <f t="shared" si="60"/>
        <v>0.74520000000000008</v>
      </c>
      <c r="R61" s="1">
        <f t="shared" si="61"/>
        <v>0.70186666666666664</v>
      </c>
      <c r="S61" s="1">
        <f t="shared" si="62"/>
        <v>0.49186666666666667</v>
      </c>
      <c r="AJ61" s="1"/>
      <c r="AK61" s="1"/>
      <c r="AL61" s="1"/>
      <c r="AM61" s="1"/>
      <c r="AN61" s="1"/>
      <c r="AO61" s="1"/>
      <c r="AP61" s="1"/>
    </row>
    <row r="62" spans="2:42" x14ac:dyDescent="0.25">
      <c r="B62" s="1">
        <v>-0.09</v>
      </c>
      <c r="C62" s="1">
        <f t="shared" si="63"/>
        <v>0.6366666666666666</v>
      </c>
      <c r="D62" s="1">
        <f t="shared" si="54"/>
        <v>0.30333333333333334</v>
      </c>
      <c r="E62" s="1">
        <f t="shared" si="54"/>
        <v>-0.03</v>
      </c>
      <c r="F62" s="1">
        <f t="shared" si="54"/>
        <v>-0.36333333333333334</v>
      </c>
      <c r="G62" s="1">
        <f t="shared" si="54"/>
        <v>-0.69666666666666666</v>
      </c>
      <c r="I62">
        <f t="shared" si="64"/>
        <v>1</v>
      </c>
      <c r="J62">
        <f t="shared" si="55"/>
        <v>1</v>
      </c>
      <c r="K62">
        <f t="shared" si="56"/>
        <v>1</v>
      </c>
      <c r="L62">
        <f t="shared" si="57"/>
        <v>1</v>
      </c>
      <c r="M62">
        <f t="shared" si="58"/>
        <v>1</v>
      </c>
      <c r="O62" s="1">
        <f t="shared" si="65"/>
        <v>0.44599166666666679</v>
      </c>
      <c r="P62" s="1">
        <f t="shared" si="59"/>
        <v>0.68099166666666666</v>
      </c>
      <c r="Q62" s="1">
        <f t="shared" si="60"/>
        <v>0.74932500000000002</v>
      </c>
      <c r="R62" s="1">
        <f t="shared" si="61"/>
        <v>0.65099166666666664</v>
      </c>
      <c r="S62" s="1">
        <f t="shared" si="62"/>
        <v>0.38599166666666673</v>
      </c>
      <c r="AJ62" s="1"/>
      <c r="AK62" s="1"/>
      <c r="AL62" s="1"/>
      <c r="AM62" s="1"/>
      <c r="AN62" s="1"/>
      <c r="AO62" s="1"/>
      <c r="AP62" s="1"/>
    </row>
    <row r="63" spans="2:42" x14ac:dyDescent="0.25">
      <c r="N63" t="s">
        <v>15</v>
      </c>
      <c r="O63" s="2">
        <f>SUM(O58:O62)*(1/($C$53*$C$36))</f>
        <v>0.17064944444444444</v>
      </c>
      <c r="P63" s="2">
        <f t="shared" ref="P63:S63" si="66">SUM(P58:P62)*(1/($C$53*$C$36))</f>
        <v>0.22698277777777776</v>
      </c>
      <c r="Q63" s="2">
        <f t="shared" si="66"/>
        <v>0.22776055555555552</v>
      </c>
      <c r="R63" s="2">
        <f t="shared" si="66"/>
        <v>0.17298277777777779</v>
      </c>
      <c r="S63" s="2">
        <f t="shared" si="66"/>
        <v>9.0774444444444449E-2</v>
      </c>
      <c r="AJ63" s="1"/>
      <c r="AK63" s="1"/>
      <c r="AL63" s="1"/>
      <c r="AM63" s="1"/>
      <c r="AN63" s="1"/>
      <c r="AO63" s="1"/>
      <c r="AP63" s="1"/>
    </row>
    <row r="64" spans="2:42" x14ac:dyDescent="0.25">
      <c r="AJ64" s="1"/>
      <c r="AK64" s="1"/>
      <c r="AL64" s="1"/>
      <c r="AM64" s="1"/>
      <c r="AN64" s="1"/>
      <c r="AO64" s="1"/>
      <c r="AP64" s="1"/>
    </row>
    <row r="65" spans="2:42" x14ac:dyDescent="0.25">
      <c r="B65">
        <f>_xlfn.STDEV.S(B58:B62)</f>
        <v>0.83995833229988259</v>
      </c>
      <c r="AJ65" s="1"/>
      <c r="AK65" s="1"/>
      <c r="AL65" s="1"/>
      <c r="AM65" s="1"/>
      <c r="AN65" s="1"/>
      <c r="AO65" s="1"/>
      <c r="AP65" s="1"/>
    </row>
    <row r="66" spans="2:42" x14ac:dyDescent="0.25">
      <c r="B66">
        <f>5^(-1/5)</f>
        <v>0.72477966367769553</v>
      </c>
      <c r="AJ66" s="1"/>
      <c r="AK66" s="1"/>
      <c r="AL66" s="1"/>
      <c r="AM66" s="1"/>
      <c r="AN66" s="1"/>
      <c r="AO66" s="1"/>
      <c r="AP66" s="1"/>
    </row>
    <row r="67" spans="2:42" x14ac:dyDescent="0.25">
      <c r="AJ67" s="1"/>
      <c r="AK67" s="1"/>
      <c r="AL67" s="1"/>
      <c r="AM67" s="1"/>
      <c r="AN67" s="1"/>
      <c r="AO67" s="1"/>
      <c r="AP67" s="1"/>
    </row>
    <row r="68" spans="2:42" x14ac:dyDescent="0.25">
      <c r="AJ68" s="1"/>
      <c r="AK68" s="1"/>
      <c r="AL68" s="1"/>
      <c r="AM68" s="1"/>
      <c r="AN68" s="1"/>
      <c r="AO68" s="1"/>
      <c r="AP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2024-01-30T07:19:18Z</dcterms:created>
  <dcterms:modified xsi:type="dcterms:W3CDTF">2024-03-09T09:30:10Z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96317e-03ca-4ddd-bc6f-adf29e7f1a41_Enabled">
    <vt:lpwstr>true</vt:lpwstr>
  </property>
  <property fmtid="{D5CDD505-2E9C-101B-9397-08002B2CF9AE}" pid="3" name="MSIP_Label_9396317e-03ca-4ddd-bc6f-adf29e7f1a41_SetDate">
    <vt:lpwstr>2024-02-02T08:30:47Z</vt:lpwstr>
  </property>
  <property fmtid="{D5CDD505-2E9C-101B-9397-08002B2CF9AE}" pid="4" name="MSIP_Label_9396317e-03ca-4ddd-bc6f-adf29e7f1a41_Method">
    <vt:lpwstr>Standard</vt:lpwstr>
  </property>
  <property fmtid="{D5CDD505-2E9C-101B-9397-08002B2CF9AE}" pid="5" name="MSIP_Label_9396317e-03ca-4ddd-bc6f-adf29e7f1a41_Name">
    <vt:lpwstr>9396317e-03ca-4ddd-bc6f-adf29e7f1a41</vt:lpwstr>
  </property>
  <property fmtid="{D5CDD505-2E9C-101B-9397-08002B2CF9AE}" pid="6" name="MSIP_Label_9396317e-03ca-4ddd-bc6f-adf29e7f1a41_SiteId">
    <vt:lpwstr>62366534-1ec3-4962-8869-9b5535279d0b</vt:lpwstr>
  </property>
  <property fmtid="{D5CDD505-2E9C-101B-9397-08002B2CF9AE}" pid="7" name="MSIP_Label_9396317e-03ca-4ddd-bc6f-adf29e7f1a41_ActionId">
    <vt:lpwstr>b5433dec-5285-4aae-8a33-8e7f5a9a8792</vt:lpwstr>
  </property>
  <property fmtid="{D5CDD505-2E9C-101B-9397-08002B2CF9AE}" pid="8" name="MSIP_Label_9396317e-03ca-4ddd-bc6f-adf29e7f1a41_ContentBits">
    <vt:lpwstr>0</vt:lpwstr>
  </property>
</Properties>
</file>