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8_{00E1A00A-BCEB-4F57-8EA2-DE1351D62DBF}" xr6:coauthVersionLast="47" xr6:coauthVersionMax="47" xr10:uidLastSave="{00000000-0000-0000-0000-000000000000}"/>
  <bookViews>
    <workbookView xWindow="28680" yWindow="-120" windowWidth="29040" windowHeight="15840" xr2:uid="{6093DCE7-E2EC-419B-BBBC-DCC26767A7E9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5" l="1"/>
  <c r="B60" i="5"/>
  <c r="B61" i="5"/>
  <c r="B62" i="5"/>
  <c r="B63" i="5"/>
  <c r="B64" i="5"/>
  <c r="B65" i="5"/>
  <c r="B66" i="5"/>
  <c r="B67" i="5"/>
  <c r="B58" i="5"/>
  <c r="C64" i="5"/>
  <c r="C59" i="6"/>
  <c r="C60" i="6"/>
  <c r="C61" i="6"/>
  <c r="C58" i="6"/>
  <c r="D57" i="6"/>
  <c r="C54" i="6" s="1"/>
  <c r="C53" i="6" l="1"/>
  <c r="C56" i="6"/>
  <c r="C55" i="6"/>
  <c r="C24" i="6"/>
  <c r="D24" i="3" l="1"/>
  <c r="C24" i="3"/>
  <c r="D19" i="3"/>
  <c r="C19" i="3"/>
  <c r="D14" i="3"/>
  <c r="C14" i="3"/>
  <c r="D10" i="3"/>
  <c r="C10" i="3"/>
  <c r="C25" i="3" l="1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 s="1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 s="1"/>
  <c r="C30" i="5" l="1"/>
  <c r="C43" i="5" s="1"/>
  <c r="D30" i="5"/>
  <c r="D43" i="5" s="1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D45FADAC-283F-46C6-BCEE-CDB1474BDF8D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BD0B87ED-9FF6-41EB-A517-11E7C80D5331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8FF0BE82-49A8-4FD8-9B28-65A2A2656062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E2A1CB14-B0BE-49DA-9FDC-6585417C95EB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BAA1362B-9631-41EF-8595-3461C60F8274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49C9B576-98D6-4118-8BC8-97658B12D092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ACFFB6DD-1A34-4144-8DED-1CA4B02E5C48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5233C07D-DD3F-4421-80BD-74875FE8F4F1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3F064603-1C56-4852-8EB4-170ED239884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93E5FCEF-4066-4298-BED3-3176870988B4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2A36203-01CF-4B07-9A1C-451B0F45852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4" authorId="0" shapeId="0" xr:uid="{15D510EB-F930-4102-9B6B-A3130A386E33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<sst xmlns="http://schemas.openxmlformats.org/spreadsheetml/2006/main" count="463" uniqueCount="285">
  <si>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</si>
  <si>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</si>
  <si>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</si>
  <si>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</si>
  <si>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</si>
  <si>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</si>
  <si>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</si>
  <si>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</si>
  <si>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</si>
  <si>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</si>
  <si>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</si>
  <si>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</si>
  <si>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</si>
  <si>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</si>
  <si>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</si>
  <si>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</si>
  <si>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</si>
  <si>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</si>
  <si>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</si>
  <si>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</si>
  <si>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</si>
  <si>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</si>
  <si>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</si>
  <si>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</si>
  <si>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</si>
  <si>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</si>
  <si>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</si>
  <si>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</si>
  <si>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</si>
  <si>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</si>
  <si>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</si>
  <si>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</si>
  <si>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</si>
  <si>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</si>
  <si>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</si>
  <si>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</si>
  <si>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</si>
  <si>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</si>
  <si>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</si>
  <si>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</si>
  <si>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</si>
  <si>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</si>
  <si>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</si>
  <si>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</si>
  <si>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</si>
  <si>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</si>
  <si>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</si>
  <si>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</si>
  <si>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</si>
  <si>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</si>
  <si>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</si>
  <si>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</si>
  <si>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</si>
  <si>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</si>
  <si>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</si>
  <si>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</si>
  <si>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</si>
  <si>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</si>
  <si>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</si>
  <si>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</si>
  <si>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</si>
  <si>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</si>
  <si>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</si>
  <si>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</si>
  <si>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</si>
  <si>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</si>
  <si>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</si>
  <si>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</si>
  <si>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</si>
  <si>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</si>
  <si>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</si>
  <si>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</si>
  <si>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</si>
  <si>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</si>
  <si>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</si>
  <si>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</si>
  <si>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</si>
  <si>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</si>
  <si>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</si>
  <si>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</si>
  <si>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</si>
  <si>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</si>
  <si>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</si>
  <si>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</si>
  <si>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</si>
  <si>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</si>
  <si>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</si>
  <si>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</si>
  <si>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</si>
  <si>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</si>
  <si>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</si>
  <si>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</si>
  <si>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</si>
  <si>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</si>
  <si>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</si>
  <si>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</si>
  <si>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</si>
  <si>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</si>
  <si>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</si>
  <si>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</si>
  <si>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</si>
  <si>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</si>
  <si>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</si>
  <si>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</si>
  <si>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</si>
  <si>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</si>
  <si>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</si>
  <si>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</si>
  <si>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</si>
  <si>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</si>
  <si>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</si>
  <si>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</si>
  <si>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</si>
  <si>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</si>
  <si>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</si>
  <si>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</si>
  <si>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</si>
  <si>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</si>
  <si>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</si>
  <si>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</si>
  <si>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</si>
  <si>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</si>
  <si>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</si>
  <si>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</si>
  <si>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</si>
  <si>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</si>
  <si>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</si>
  <si>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</si>
  <si>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</si>
  <si>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 xml:space="preserve">Группа грузов 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</si>
  <si>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</si>
  <si>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</si>
  <si>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</si>
  <si>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</si>
  <si>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</si>
  <si>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</si>
  <si>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</si>
  <si>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</si>
  <si>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</si>
  <si>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</si>
  <si>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</si>
  <si>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</si>
  <si>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</si>
  <si>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</si>
  <si>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</si>
  <si>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</si>
  <si>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theme="1"/>
        <rFont val="Calibri"/>
        <family val="2"/>
        <charset val="204"/>
        <scheme val="minor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</si>
  <si>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</si>
  <si>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</si>
  <si>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</si>
  <si>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</si>
  <si>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</si>
  <si>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</si>
  <si>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</si>
  <si>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</si>
  <si>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</si>
  <si>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</si>
  <si>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</si>
  <si>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</si>
  <si>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</si>
  <si>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</si>
  <si>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</si>
  <si>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</si>
  <si>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</si>
  <si>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</si>
  <si>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</si>
  <si>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</si>
  <si>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</si>
  <si>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</si>
  <si>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</si>
  <si>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</si>
  <si>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</si>
  <si>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</si>
  <si>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</si>
  <si>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</si>
  <si>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</si>
  <si>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</si>
  <si>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</si>
  <si>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</si>
  <si>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</si>
  <si>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</si>
  <si>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</si>
  <si>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</si>
  <si>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</si>
  <si>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</si>
  <si>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</si>
  <si>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</si>
  <si>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</si>
  <si>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</si>
  <si>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</si>
  <si>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</si>
  <si>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</si>
  <si>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</si>
  <si>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</si>
  <si>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</si>
  <si>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</si>
  <si>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</si>
  <si>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</si>
  <si>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</si>
  <si>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</si>
  <si>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</si>
  <si>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</si>
  <si>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</si>
  <si>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</si>
  <si>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</si>
  <si>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</si>
  <si>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</si>
  <si>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</si>
  <si>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</si>
  <si>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</si>
  <si>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</si>
  <si>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</si>
  <si>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</si>
  <si>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</si>
  <si>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</si>
  <si>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</si>
  <si>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</si>
  <si>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</si>
  <si>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</si>
  <si>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</si>
  <si>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</si>
  <si>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</si>
  <si>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</si>
  <si>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</si>
  <si>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</si>
  <si>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</si>
  <si>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</si>
  <si>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</si>
  <si>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</si>
  <si>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</si>
  <si>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</si>
  <si>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</si>
  <si>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</si>
  <si>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</si>
  <si>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</si>
  <si>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</si>
  <si>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</si>
  <si>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</si>
  <si>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</si>
  <si>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</si>
  <si>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</si>
  <si>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</si>
  <si>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</si>
  <si>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</si>
  <si>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</si>
  <si>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</si>
  <si>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</si>
  <si>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</si>
  <si>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</si>
  <si>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</si>
  <si>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</si>
  <si>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</si>
  <si>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</si>
  <si>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</si>
  <si>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</si>
  <si>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</si>
  <si>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</si>
  <si>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</si>
  <si>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</si>
  <si>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</si>
  <si>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</si>
  <si>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</si>
  <si>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</si>
  <si>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</si>
  <si>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</si>
  <si>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</si>
  <si>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</si>
  <si>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</si>
  <si>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</si>
  <si>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</si>
  <si>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</si>
  <si>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</si>
  <si>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</si>
  <si>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</si>
  <si>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</si>
  <si>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rgb="FFFF0000"/>
        <rFont val="Calibri"/>
        <family val="2"/>
        <charset val="204"/>
        <scheme val="minor"/>
      </rPr>
      <t>( отметила)</t>
    </r>
  </si>
  <si>
    <t>Станция примыкания</t>
  </si>
  <si>
    <t>платные</t>
  </si>
  <si>
    <t>ограничение</t>
  </si>
  <si>
    <r>
      <t xml:space="preserve">Оператор </t>
    </r>
    <r>
      <rPr>
        <sz val="11"/>
        <color rgb="FFFF0000"/>
        <rFont val="Calibri"/>
        <family val="2"/>
        <charset val="204"/>
        <scheme val="minor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</si>
  <si>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</si>
  <si>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</si>
  <si>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прибытие аглоруда ст шмарово</t>
  </si>
  <si>
    <t>№ отчетов и необходимые фильтры УБРАТЬ</t>
  </si>
  <si>
    <t>Добавить поля дата и время возврата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</si>
</sst>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9"/>
      <color indexed="81"/>
      <name val="Tahoma"/>
      <charset val="1"/>
    </font>
    <font>
      <sz val="10"/>
      <color rgb="FF000000"/>
      <name val="Arial"/>
      <family val="2"/>
      <charset val="204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ill="1" applyBorder="1"/>
    <xf numFmtId="0" fontId="0" fillId="0" borderId="3" xfId="0" applyFont="1" applyFill="1" applyBorder="1" applyAlignment="1">
      <alignment horizontal="center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2" fillId="0" borderId="0" xfId="0" applyFon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8" xfId="0" applyFont="1" applyBorder="1"/>
    <xf numFmtId="0" fontId="0" fillId="0" borderId="3" xfId="0" applyBorder="1" applyAlignment="1">
      <alignment horizontal="center" wrapText="1"/>
    </xf>
    <xf numFmtId="0" fontId="12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8" xfId="0" applyFont="1" applyBorder="1"/>
    <xf numFmtId="0" fontId="13" fillId="0" borderId="0" xfId="0" applyFont="1"/>
    <xf numFmtId="0" fontId="13" fillId="0" borderId="8" xfId="0" applyFont="1" applyFill="1" applyBorder="1"/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10" fontId="2" fillId="0" borderId="3" xfId="0" applyNumberFormat="1" applyFont="1" applyBorder="1"/>
    <xf numFmtId="10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3" fillId="0" borderId="0" xfId="0" applyFont="1" applyFill="1" applyBorder="1"/>
    <xf numFmtId="0" fontId="2" fillId="0" borderId="9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3" borderId="3" xfId="0" applyFont="1" applyFill="1" applyBorder="1"/>
    <xf numFmtId="0" fontId="8" fillId="3" borderId="3" xfId="0" applyFon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4" borderId="3" xfId="0" applyFont="1" applyFill="1" applyBorder="1"/>
    <xf numFmtId="0" fontId="8" fillId="4" borderId="3" xfId="0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/>
    <xf numFmtId="0" fontId="8" fillId="5" borderId="3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1" fillId="0" borderId="0" xfId="0" applyFont="1" applyBorder="1"/>
    <xf numFmtId="0" fontId="1" fillId="0" borderId="9" xfId="0" applyFont="1" applyBorder="1"/>
    <xf numFmtId="0" fontId="0" fillId="6" borderId="3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0" fontId="0" fillId="6" borderId="3" xfId="0" applyNumberFormat="1" applyFill="1" applyBorder="1" applyAlignment="1">
      <alignment horizontal="center" vertical="center" wrapText="1"/>
    </xf>
    <xf numFmtId="0" fontId="17" fillId="6" borderId="3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7" borderId="3" xfId="0" applyFont="1" applyFill="1" applyBorder="1"/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vertical="center" wrapText="1"/>
    </xf>
    <xf numFmtId="0" fontId="0" fillId="7" borderId="3" xfId="0" applyNumberFormat="1" applyFill="1" applyBorder="1" applyAlignment="1">
      <alignment horizontal="center" vertical="center" wrapText="1"/>
    </xf>
    <xf numFmtId="0" fontId="17" fillId="7" borderId="3" xfId="0" applyFont="1" applyFill="1" applyBorder="1"/>
    <xf numFmtId="164" fontId="0" fillId="7" borderId="3" xfId="0" applyNumberFormat="1" applyFill="1" applyBorder="1" applyAlignment="1">
      <alignment horizontal="center" vertical="center" wrapText="1"/>
    </xf>
    <xf numFmtId="164" fontId="14" fillId="7" borderId="3" xfId="0" applyNumberFormat="1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9" fillId="0" borderId="0" xfId="0" applyFont="1"/>
    <xf numFmtId="0" fontId="0" fillId="0" borderId="0" xfId="0" applyBorder="1" applyAlignment="1">
      <alignment horizontal="right"/>
    </xf>
    <xf numFmtId="0" fontId="1" fillId="0" borderId="8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0" fillId="7" borderId="16" xfId="0" applyFill="1" applyBorder="1" applyAlignment="1">
      <alignment horizontal="center" vertical="center" wrapText="1"/>
    </xf>
    <xf numFmtId="22" fontId="0" fillId="7" borderId="16" xfId="0" applyNumberFormat="1" applyFill="1" applyBorder="1" applyAlignment="1">
      <alignment horizontal="center" vertical="center" wrapText="1"/>
    </xf>
    <xf numFmtId="22" fontId="14" fillId="7" borderId="16" xfId="0" applyNumberFormat="1" applyFont="1" applyFill="1" applyBorder="1" applyAlignment="1">
      <alignment horizontal="center" vertical="center" wrapText="1"/>
    </xf>
    <xf numFmtId="0" fontId="0" fillId="7" borderId="16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2" fontId="0" fillId="4" borderId="16" xfId="0" applyNumberForma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ont="1" applyFill="1" applyBorder="1"/>
    <xf numFmtId="0" fontId="8" fillId="5" borderId="17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0" fillId="5" borderId="18" xfId="0" applyFill="1" applyBorder="1" applyAlignment="1">
      <alignment horizontal="center" vertical="center" wrapText="1"/>
    </xf>
    <xf numFmtId="0" fontId="2" fillId="2" borderId="0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20" fillId="3" borderId="9" xfId="0" applyFont="1" applyFill="1" applyBorder="1" applyAlignment="1">
      <alignment vertical="center"/>
    </xf>
    <xf numFmtId="0" fontId="0" fillId="3" borderId="0" xfId="0" applyFill="1"/>
    <xf numFmtId="0" fontId="2" fillId="0" borderId="0" xfId="0" applyFont="1"/>
    <xf numFmtId="0" fontId="19" fillId="0" borderId="9" xfId="0" applyFont="1" applyBorder="1"/>
    <xf numFmtId="0" fontId="0" fillId="3" borderId="3" xfId="0" applyFill="1" applyBorder="1"/>
    <xf numFmtId="0" fontId="2" fillId="3" borderId="3" xfId="0" applyFont="1" applyFill="1" applyBorder="1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3" xfId="0" applyFill="1" applyBorder="1"/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/>
    <xf numFmtId="0" fontId="0" fillId="10" borderId="3" xfId="0" applyFont="1" applyFill="1" applyBorder="1" applyAlignment="1">
      <alignment horizontal="center"/>
    </xf>
    <xf numFmtId="0" fontId="0" fillId="10" borderId="3" xfId="0" applyFill="1" applyBorder="1"/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/>
    <xf numFmtId="0" fontId="0" fillId="8" borderId="3" xfId="0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/>
    <xf numFmtId="0" fontId="1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2-4057-82EF-7290C7F6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04160"/>
        <c:axId val="514201208"/>
      </c:barChart>
      <c:catAx>
        <c:axId val="5142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201208"/>
        <c:crosses val="autoZero"/>
        <c:auto val="1"/>
        <c:lblAlgn val="ctr"/>
        <c:lblOffset val="100"/>
        <c:noMultiLvlLbl val="0"/>
      </c:catAx>
      <c:valAx>
        <c:axId val="5142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2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78652668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9F0-46DD-A0D2-5627B81535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F0-46DD-A0D2-5627B81535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9F0-46DD-A0D2-5627B81535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F0-46DD-A0D2-5627B81535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9F0-46DD-A0D2-5627B81535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9F0-46DD-A0D2-5627B81535F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9F0-46DD-A0D2-5627B81535F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9F0-46DD-A0D2-5627B81535F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9F0-46DD-A0D2-5627B81535F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9F0-46DD-A0D2-5627B81535F4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647-AFEB-9360B1DE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A-45C1-9FBC-0E1F386A4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6A-45C1-9FBC-0E1F386A4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6A-45C1-9FBC-0E1F386A4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7-49D4-8398-EF3B7CCE0E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78-4767-8CA3-FDEFD1AEB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78-4767-8CA3-FDEFD1AEB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78-4767-8CA3-FDEFD1AEB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78-4767-8CA3-FDEFD1AEB584}"/>
              </c:ext>
            </c:extLst>
          </c:dPt>
          <c:dLbls>
            <c:delete val="1"/>
          </c:dLbls>
          <c:cat>
            <c:multiLvlStrRef>
              <c:f>'4'!$B$53:$C$56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'4'!$C$53:$C$56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71A-A680-6C9AB14238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63819553805774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D6-4517-8A74-F907E9AF96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D6-4517-8A74-F907E9AF96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D6-4517-8A74-F907E9AF96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D6-4517-8A74-F907E9AF96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'4'!$B$58:$C$61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'4'!$C$58:$C$61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D-496C-812B-D26C6733F3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CCCD52A-6F33-4066-B41B-38E4CBAC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85726</xdr:rowOff>
    </xdr:from>
    <xdr:to>
      <xdr:col>2</xdr:col>
      <xdr:colOff>695325</xdr:colOff>
      <xdr:row>45</xdr:row>
      <xdr:rowOff>209551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DF9C3BE-AB77-498C-951E-82557E03A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9705976"/>
          <a:ext cx="20383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949B274-1FBB-4E26-8819-8D5CB46C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71700"/>
          <a:ext cx="18859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B6AFC5F-51E0-400A-A0BB-C194BD1A9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1D7635B-7C8B-43A1-8DCF-14D163971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529E65A-54C9-4EAF-84C0-AEF99ABF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504950"/>
          <a:ext cx="21621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DA233CD-EFE5-4F74-83A5-325C5B2F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79D950-EC5E-410E-A3B6-E49B4F58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23850"/>
          <a:ext cx="62388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111CD08-B503-45F8-B76A-4EED8352C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8FC71C-4E24-4DDE-B59F-8A40E38B4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D95B25A-83A7-4CB0-A7D2-F2263362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8859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323729C-B8AA-4543-8CF9-A1068D16D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98F8E62-53F4-4B30-994D-1AA8C2D17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04C9D17-A388-456A-978F-A96BE9CA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5298CDE-7D47-4902-B390-25B42E1B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301C7205-5BC4-4706-B274-FE4281C8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A85462-D914-42D7-8F73-3EEB19D0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30</xdr:row>
      <xdr:rowOff>166687</xdr:rowOff>
    </xdr:from>
    <xdr:to>
      <xdr:col>10</xdr:col>
      <xdr:colOff>504825</xdr:colOff>
      <xdr:row>45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1DA0DA-7A94-4905-951A-D8C73ED10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319087</xdr:rowOff>
    </xdr:from>
    <xdr:to>
      <xdr:col>14</xdr:col>
      <xdr:colOff>485775</xdr:colOff>
      <xdr:row>19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B61CA-CE10-4C9B-BF24-0124183F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300037</xdr:rowOff>
    </xdr:from>
    <xdr:to>
      <xdr:col>22</xdr:col>
      <xdr:colOff>371475</xdr:colOff>
      <xdr:row>18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F3B1A5-0FF6-4D66-981E-ACE973465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0</xdr:row>
      <xdr:rowOff>0</xdr:rowOff>
    </xdr:from>
    <xdr:to>
      <xdr:col>17</xdr:col>
      <xdr:colOff>600074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53056-8BD4-4969-89DA-18B6B9D2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523874</xdr:colOff>
      <xdr:row>15</xdr:row>
      <xdr:rowOff>14287</xdr:rowOff>
    </xdr:from>
    <xdr:to>
      <xdr:col>18</xdr:col>
      <xdr:colOff>38099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E6E71E-11CD-458B-86D9-E4AE16FB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198-59BE-47FD-8419-CCA726BC2D6A}">
  <sheetPr>
    <pageSetUpPr fitToPage="1"/>
  </sheetPr>
  <dimension ref="A1:O76"/>
  <sheetViews>
    <sheetView tabSelected="1" topLeftCell="A64" workbookViewId="0">
      <selection activeCell="D76" sqref="D76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15" t="s">
        <v>212</v>
      </c>
      <c r="B1" s="115"/>
      <c r="C1" s="115"/>
      <c r="D1" s="115"/>
      <c r="E1" s="115"/>
      <c r="F1" s="115"/>
      <c r="G1" s="115"/>
      <c r="H1" s="115"/>
      <c r="I1" s="22"/>
      <c r="J1" s="22"/>
      <c r="K1" s="22"/>
      <c r="L1" s="22"/>
    </row>
    <row r="2" spans="1:12" x14ac:dyDescent="0.25">
      <c r="A2" s="23"/>
      <c r="B2" s="24"/>
      <c r="C2" s="24"/>
      <c r="D2" s="24"/>
      <c r="E2" s="24"/>
      <c r="F2" s="25"/>
      <c r="G2" s="24"/>
      <c r="H2" s="24"/>
      <c r="I2" s="25"/>
    </row>
    <row r="3" spans="1:12" x14ac:dyDescent="0.25">
      <c r="A3" s="26"/>
      <c r="B3" s="8"/>
      <c r="C3" s="8"/>
      <c r="D3" s="8"/>
      <c r="E3" s="8"/>
      <c r="F3" s="54"/>
      <c r="I3" s="27"/>
    </row>
    <row r="4" spans="1:12" x14ac:dyDescent="0.25">
      <c r="A4" s="26"/>
      <c r="B4" s="8"/>
      <c r="C4" s="8"/>
      <c r="D4" s="8"/>
      <c r="E4" s="8"/>
      <c r="F4" s="27"/>
      <c r="G4" s="8"/>
      <c r="H4" s="8"/>
      <c r="I4" s="27"/>
    </row>
    <row r="5" spans="1:12" x14ac:dyDescent="0.25">
      <c r="A5" s="26"/>
      <c r="B5" s="8"/>
      <c r="C5" s="8"/>
      <c r="D5" s="8"/>
      <c r="E5" s="8"/>
      <c r="F5" s="27"/>
      <c r="G5" s="8"/>
      <c r="H5" s="8"/>
      <c r="I5" s="27"/>
    </row>
    <row r="6" spans="1:12" ht="15.75" thickBot="1" x14ac:dyDescent="0.3">
      <c r="A6" s="28"/>
      <c r="B6" s="29"/>
      <c r="C6" s="29"/>
      <c r="D6" s="29"/>
      <c r="E6" s="29"/>
      <c r="F6" s="30"/>
      <c r="G6" s="29"/>
      <c r="H6" s="29"/>
      <c r="I6" s="30"/>
    </row>
    <row r="7" spans="1:12" x14ac:dyDescent="0.25">
      <c r="A7" s="26"/>
      <c r="B7" s="24"/>
      <c r="C7" s="23"/>
      <c r="D7" s="24"/>
      <c r="E7" s="24"/>
      <c r="F7" s="24"/>
      <c r="G7" s="24"/>
      <c r="H7" s="25"/>
      <c r="I7" s="27"/>
    </row>
    <row r="8" spans="1:12" x14ac:dyDescent="0.25">
      <c r="A8" s="8"/>
      <c r="B8" s="8"/>
      <c r="C8" s="26"/>
      <c r="D8" s="8"/>
      <c r="E8" s="8"/>
      <c r="F8" s="104" t="s">
        <v>267</v>
      </c>
      <c r="G8" s="8"/>
      <c r="H8" s="27"/>
      <c r="I8" s="27"/>
    </row>
    <row r="9" spans="1:12" x14ac:dyDescent="0.25">
      <c r="A9" s="26"/>
      <c r="B9" s="8"/>
      <c r="C9" s="26"/>
      <c r="D9" s="8"/>
      <c r="E9" s="8"/>
      <c r="F9" s="8" t="s">
        <v>269</v>
      </c>
      <c r="G9" s="8"/>
      <c r="H9" s="27"/>
      <c r="I9" s="27"/>
    </row>
    <row r="10" spans="1:12" x14ac:dyDescent="0.25">
      <c r="A10" s="26"/>
      <c r="B10" s="8"/>
      <c r="C10" s="26"/>
      <c r="D10" s="8"/>
      <c r="E10" s="8"/>
      <c r="F10" s="105" t="s">
        <v>268</v>
      </c>
      <c r="G10" s="105" t="s">
        <v>275</v>
      </c>
      <c r="H10" s="106"/>
      <c r="I10" s="27"/>
    </row>
    <row r="11" spans="1:12" x14ac:dyDescent="0.25">
      <c r="A11" s="26"/>
      <c r="B11" s="8"/>
      <c r="C11" s="26"/>
      <c r="D11" s="8"/>
      <c r="E11" s="8"/>
      <c r="F11" s="8"/>
      <c r="G11" s="8"/>
      <c r="H11" s="27"/>
      <c r="I11" s="27"/>
    </row>
    <row r="12" spans="1:12" x14ac:dyDescent="0.25">
      <c r="A12" s="26"/>
      <c r="B12" s="8"/>
      <c r="C12" s="26"/>
      <c r="D12" s="8"/>
      <c r="E12" s="8"/>
      <c r="F12" s="8"/>
      <c r="G12" s="8"/>
      <c r="H12" s="27"/>
      <c r="I12" s="27"/>
    </row>
    <row r="13" spans="1:12" ht="21.75" customHeight="1" x14ac:dyDescent="0.25">
      <c r="A13" s="26"/>
      <c r="B13" s="8"/>
      <c r="C13" s="26"/>
      <c r="D13" s="51" t="s">
        <v>194</v>
      </c>
      <c r="E13" s="51" t="s">
        <v>160</v>
      </c>
      <c r="F13" s="51"/>
      <c r="G13" s="116" t="s">
        <v>161</v>
      </c>
      <c r="H13" s="117"/>
      <c r="I13" s="27"/>
    </row>
    <row r="14" spans="1:12" ht="21.75" customHeight="1" x14ac:dyDescent="0.25">
      <c r="A14" s="55" t="s">
        <v>209</v>
      </c>
      <c r="B14" s="31" t="s">
        <v>208</v>
      </c>
      <c r="C14" s="87" t="s">
        <v>223</v>
      </c>
      <c r="D14" s="51"/>
      <c r="E14" s="51"/>
      <c r="F14" s="51"/>
      <c r="G14" s="52"/>
      <c r="H14" s="88"/>
      <c r="I14" s="27"/>
    </row>
    <row r="15" spans="1:12" ht="15.75" x14ac:dyDescent="0.25">
      <c r="A15" s="35"/>
      <c r="B15" s="8"/>
      <c r="C15" s="26"/>
      <c r="D15" s="75"/>
      <c r="E15" s="76" t="s">
        <v>101</v>
      </c>
      <c r="F15" s="77" t="s">
        <v>102</v>
      </c>
      <c r="G15" s="78">
        <v>1</v>
      </c>
      <c r="H15" s="89">
        <v>2</v>
      </c>
      <c r="I15" s="107" t="s">
        <v>270</v>
      </c>
    </row>
    <row r="16" spans="1:12" x14ac:dyDescent="0.25">
      <c r="A16" s="26"/>
      <c r="B16" s="8"/>
      <c r="C16" s="26"/>
      <c r="D16" s="79" t="s">
        <v>162</v>
      </c>
      <c r="E16" s="76" t="s">
        <v>103</v>
      </c>
      <c r="F16" s="77" t="s">
        <v>104</v>
      </c>
      <c r="G16" s="78">
        <v>63470751</v>
      </c>
      <c r="H16" s="89">
        <v>61495776</v>
      </c>
      <c r="I16" s="68" t="s">
        <v>247</v>
      </c>
    </row>
    <row r="17" spans="1:10" ht="24" customHeight="1" x14ac:dyDescent="0.25">
      <c r="B17" s="86" t="s">
        <v>210</v>
      </c>
      <c r="C17" s="26"/>
      <c r="D17" s="79" t="s">
        <v>163</v>
      </c>
      <c r="E17" s="76" t="s">
        <v>248</v>
      </c>
      <c r="F17" s="77" t="s">
        <v>249</v>
      </c>
      <c r="G17" s="78"/>
      <c r="H17" s="89"/>
      <c r="I17" s="27"/>
      <c r="J17" s="85" t="s">
        <v>261</v>
      </c>
    </row>
    <row r="18" spans="1:10" ht="24" customHeight="1" x14ac:dyDescent="0.25">
      <c r="B18" s="86"/>
      <c r="C18" s="26"/>
      <c r="D18" s="79"/>
      <c r="E18" s="76" t="s">
        <v>215</v>
      </c>
      <c r="F18" s="77"/>
      <c r="G18" s="80">
        <v>44767.5625</v>
      </c>
      <c r="H18" s="90">
        <v>44773.017361111109</v>
      </c>
      <c r="I18" s="27"/>
    </row>
    <row r="19" spans="1:10" ht="24" customHeight="1" x14ac:dyDescent="0.25">
      <c r="B19" s="86" t="s">
        <v>211</v>
      </c>
      <c r="C19" s="26"/>
      <c r="D19" s="79"/>
      <c r="E19" s="76" t="s">
        <v>218</v>
      </c>
      <c r="F19" s="77"/>
      <c r="G19" s="80"/>
      <c r="H19" s="90"/>
      <c r="I19" s="27"/>
    </row>
    <row r="20" spans="1:10" ht="21.75" customHeight="1" x14ac:dyDescent="0.25">
      <c r="B20" s="8"/>
      <c r="C20" s="26"/>
      <c r="D20" s="79" t="s">
        <v>164</v>
      </c>
      <c r="E20" s="76" t="s">
        <v>105</v>
      </c>
      <c r="F20" s="77" t="s">
        <v>107</v>
      </c>
      <c r="G20" s="81">
        <v>44776.611111111109</v>
      </c>
      <c r="H20" s="91">
        <v>44776.416666666664</v>
      </c>
      <c r="I20" s="27"/>
    </row>
    <row r="21" spans="1:10" ht="24" customHeight="1" x14ac:dyDescent="0.25">
      <c r="C21" s="26"/>
      <c r="D21" s="75"/>
      <c r="E21" s="76" t="s">
        <v>257</v>
      </c>
      <c r="F21" s="77" t="s">
        <v>108</v>
      </c>
      <c r="G21" s="82"/>
      <c r="H21" s="89"/>
      <c r="I21" s="27"/>
    </row>
    <row r="22" spans="1:10" ht="24" customHeight="1" x14ac:dyDescent="0.25">
      <c r="B22" s="8"/>
      <c r="C22" s="26"/>
      <c r="D22" s="75"/>
      <c r="E22" s="76" t="s">
        <v>2</v>
      </c>
      <c r="F22" s="83" t="s">
        <v>176</v>
      </c>
      <c r="G22" s="78" t="s">
        <v>134</v>
      </c>
      <c r="H22" s="89" t="s">
        <v>117</v>
      </c>
      <c r="I22" s="27"/>
    </row>
    <row r="23" spans="1:10" ht="27" customHeight="1" x14ac:dyDescent="0.25">
      <c r="A23" s="40" t="s">
        <v>128</v>
      </c>
      <c r="B23" s="8"/>
      <c r="C23" s="26"/>
      <c r="D23" s="75"/>
      <c r="E23" s="76" t="s">
        <v>106</v>
      </c>
      <c r="F23" s="121" t="s">
        <v>121</v>
      </c>
      <c r="G23" s="84" t="s">
        <v>159</v>
      </c>
      <c r="H23" s="89"/>
      <c r="I23" s="27"/>
    </row>
    <row r="24" spans="1:10" ht="27" customHeight="1" x14ac:dyDescent="0.25">
      <c r="A24" s="40" t="s">
        <v>195</v>
      </c>
      <c r="B24" s="8"/>
      <c r="C24" s="26"/>
      <c r="D24" s="75"/>
      <c r="E24" s="76" t="s">
        <v>133</v>
      </c>
      <c r="F24" s="122"/>
      <c r="G24" s="78" t="s">
        <v>191</v>
      </c>
      <c r="H24" s="89" t="s">
        <v>179</v>
      </c>
      <c r="I24" s="27"/>
    </row>
    <row r="25" spans="1:10" ht="27" customHeight="1" x14ac:dyDescent="0.25">
      <c r="A25" s="41" t="s">
        <v>106</v>
      </c>
      <c r="B25" s="8"/>
      <c r="C25" s="26"/>
      <c r="D25" s="75"/>
      <c r="E25" s="76" t="s">
        <v>250</v>
      </c>
      <c r="F25" s="122"/>
      <c r="G25" s="78"/>
      <c r="H25" s="89"/>
      <c r="I25" s="27"/>
    </row>
    <row r="26" spans="1:10" ht="27" customHeight="1" x14ac:dyDescent="0.25">
      <c r="A26" s="40" t="s">
        <v>120</v>
      </c>
      <c r="B26" s="8"/>
      <c r="C26" s="26"/>
      <c r="D26" s="75" t="s">
        <v>177</v>
      </c>
      <c r="E26" s="76" t="s">
        <v>131</v>
      </c>
      <c r="F26" s="122"/>
      <c r="G26" s="78">
        <v>22</v>
      </c>
      <c r="H26" s="89">
        <v>22</v>
      </c>
      <c r="I26" s="27"/>
    </row>
    <row r="27" spans="1:10" ht="27" customHeight="1" x14ac:dyDescent="0.25">
      <c r="A27" s="40" t="s">
        <v>46</v>
      </c>
      <c r="B27" s="8"/>
      <c r="C27" s="26"/>
      <c r="D27" s="75"/>
      <c r="E27" s="76" t="s">
        <v>132</v>
      </c>
      <c r="F27" s="123"/>
      <c r="G27" s="78" t="s">
        <v>136</v>
      </c>
      <c r="H27" s="92" t="s">
        <v>136</v>
      </c>
      <c r="I27" s="27"/>
    </row>
    <row r="28" spans="1:10" ht="27" customHeight="1" x14ac:dyDescent="0.25">
      <c r="A28" s="40" t="s">
        <v>129</v>
      </c>
      <c r="B28" s="8"/>
      <c r="C28" s="26"/>
      <c r="D28" s="75"/>
      <c r="E28" s="76" t="s">
        <v>46</v>
      </c>
      <c r="F28" s="77"/>
      <c r="G28" s="78" t="s">
        <v>48</v>
      </c>
      <c r="H28" s="89" t="s">
        <v>180</v>
      </c>
      <c r="I28" s="27"/>
    </row>
    <row r="29" spans="1:10" ht="27" customHeight="1" x14ac:dyDescent="0.25">
      <c r="A29" s="53" t="s">
        <v>196</v>
      </c>
      <c r="B29" s="8"/>
      <c r="C29" s="26"/>
      <c r="D29" s="72" t="s">
        <v>173</v>
      </c>
      <c r="E29" s="70" t="s">
        <v>196</v>
      </c>
      <c r="F29" s="118" t="s">
        <v>113</v>
      </c>
      <c r="G29" s="71" t="s">
        <v>138</v>
      </c>
      <c r="H29" s="93" t="s">
        <v>182</v>
      </c>
      <c r="I29" s="27"/>
    </row>
    <row r="30" spans="1:10" ht="27" customHeight="1" x14ac:dyDescent="0.25">
      <c r="A30" s="53" t="s">
        <v>197</v>
      </c>
      <c r="B30" s="8"/>
      <c r="C30" s="26"/>
      <c r="D30" s="72"/>
      <c r="E30" s="70" t="s">
        <v>197</v>
      </c>
      <c r="F30" s="119"/>
      <c r="G30" s="71" t="s">
        <v>137</v>
      </c>
      <c r="H30" s="93" t="s">
        <v>181</v>
      </c>
      <c r="I30" s="27"/>
    </row>
    <row r="31" spans="1:10" ht="27" customHeight="1" x14ac:dyDescent="0.25">
      <c r="A31" s="53" t="s">
        <v>198</v>
      </c>
      <c r="B31" s="8"/>
      <c r="C31" s="26"/>
      <c r="D31" s="72" t="s">
        <v>172</v>
      </c>
      <c r="E31" s="70" t="s">
        <v>109</v>
      </c>
      <c r="F31" s="119"/>
      <c r="G31" s="71">
        <v>324116</v>
      </c>
      <c r="H31" s="93">
        <v>141092</v>
      </c>
      <c r="I31" s="27"/>
    </row>
    <row r="32" spans="1:10" ht="27" customHeight="1" x14ac:dyDescent="0.25">
      <c r="A32" s="40" t="s">
        <v>38</v>
      </c>
      <c r="B32" s="8"/>
      <c r="C32" s="26"/>
      <c r="D32" s="72"/>
      <c r="E32" s="70" t="s">
        <v>238</v>
      </c>
      <c r="F32" s="119"/>
      <c r="G32" s="71"/>
      <c r="H32" s="93"/>
      <c r="I32" s="27"/>
    </row>
    <row r="33" spans="1:15" ht="27" customHeight="1" x14ac:dyDescent="0.25">
      <c r="A33" s="42" t="s">
        <v>130</v>
      </c>
      <c r="B33" s="8"/>
      <c r="C33" s="26"/>
      <c r="D33" s="72" t="s">
        <v>168</v>
      </c>
      <c r="E33" s="70" t="s">
        <v>110</v>
      </c>
      <c r="F33" s="119"/>
      <c r="G33" s="71">
        <v>320505</v>
      </c>
      <c r="H33" s="93">
        <v>74286</v>
      </c>
      <c r="I33" s="27"/>
    </row>
    <row r="34" spans="1:15" ht="24.75" customHeight="1" x14ac:dyDescent="0.25">
      <c r="A34" s="40" t="s">
        <v>199</v>
      </c>
      <c r="B34" s="8"/>
      <c r="C34" s="26"/>
      <c r="D34" s="72" t="s">
        <v>167</v>
      </c>
      <c r="E34" s="70" t="s">
        <v>38</v>
      </c>
      <c r="F34" s="119"/>
      <c r="G34" s="71" t="s">
        <v>135</v>
      </c>
      <c r="H34" s="93" t="s">
        <v>189</v>
      </c>
      <c r="I34" s="27"/>
    </row>
    <row r="35" spans="1:15" ht="21" customHeight="1" x14ac:dyDescent="0.25">
      <c r="A35" s="40" t="s">
        <v>200</v>
      </c>
      <c r="B35" s="8"/>
      <c r="C35" s="26"/>
      <c r="D35" s="69"/>
      <c r="E35" s="70" t="s">
        <v>239</v>
      </c>
      <c r="F35" s="119"/>
      <c r="G35" s="71" t="s">
        <v>139</v>
      </c>
      <c r="H35" s="93" t="s">
        <v>183</v>
      </c>
      <c r="I35" s="27"/>
    </row>
    <row r="36" spans="1:15" ht="21" customHeight="1" x14ac:dyDescent="0.25">
      <c r="A36" s="42" t="s">
        <v>201</v>
      </c>
      <c r="B36" s="8"/>
      <c r="C36" s="26"/>
      <c r="D36" s="72" t="s">
        <v>186</v>
      </c>
      <c r="E36" s="70" t="s">
        <v>174</v>
      </c>
      <c r="F36" s="119"/>
      <c r="G36" s="71"/>
      <c r="H36" s="94">
        <v>352609</v>
      </c>
      <c r="I36" s="27"/>
    </row>
    <row r="37" spans="1:15" ht="21" customHeight="1" x14ac:dyDescent="0.25">
      <c r="A37" s="42" t="s">
        <v>202</v>
      </c>
      <c r="B37" s="8"/>
      <c r="C37" s="26"/>
      <c r="D37" s="72" t="s">
        <v>187</v>
      </c>
      <c r="E37" s="70" t="s">
        <v>175</v>
      </c>
      <c r="F37" s="119"/>
      <c r="G37" s="71"/>
      <c r="H37" s="94" t="s">
        <v>188</v>
      </c>
      <c r="I37" s="27"/>
    </row>
    <row r="38" spans="1:15" ht="23.25" customHeight="1" x14ac:dyDescent="0.25">
      <c r="A38" s="40" t="s">
        <v>203</v>
      </c>
      <c r="B38" s="8"/>
      <c r="C38" s="26"/>
      <c r="D38" s="72" t="s">
        <v>170</v>
      </c>
      <c r="E38" s="70" t="s">
        <v>240</v>
      </c>
      <c r="F38" s="119"/>
      <c r="G38" s="71">
        <v>68.05</v>
      </c>
      <c r="H38" s="93">
        <v>65.849999999999994</v>
      </c>
      <c r="I38" s="107" t="s">
        <v>270</v>
      </c>
      <c r="J38" s="107" t="s">
        <v>271</v>
      </c>
      <c r="K38" s="108"/>
      <c r="L38" s="108"/>
      <c r="M38" s="108"/>
      <c r="N38" s="108"/>
      <c r="O38" s="31" t="s">
        <v>225</v>
      </c>
    </row>
    <row r="39" spans="1:15" ht="23.25" customHeight="1" x14ac:dyDescent="0.25">
      <c r="A39" s="42" t="s">
        <v>207</v>
      </c>
      <c r="B39" s="8"/>
      <c r="C39" s="26"/>
      <c r="D39" s="72" t="s">
        <v>193</v>
      </c>
      <c r="E39" s="73" t="s">
        <v>242</v>
      </c>
      <c r="F39" s="119"/>
      <c r="G39" s="71">
        <v>22.95</v>
      </c>
      <c r="H39" s="93">
        <v>23</v>
      </c>
      <c r="I39" s="107" t="s">
        <v>270</v>
      </c>
      <c r="J39" s="107" t="s">
        <v>271</v>
      </c>
      <c r="K39" s="108"/>
      <c r="L39" s="108"/>
      <c r="M39" s="108"/>
      <c r="N39" s="108"/>
    </row>
    <row r="40" spans="1:15" ht="21.75" customHeight="1" x14ac:dyDescent="0.25">
      <c r="A40" s="40" t="s">
        <v>204</v>
      </c>
      <c r="B40" s="8"/>
      <c r="C40" s="26"/>
      <c r="D40" s="72" t="s">
        <v>169</v>
      </c>
      <c r="E40" s="70" t="s">
        <v>241</v>
      </c>
      <c r="F40" s="119"/>
      <c r="G40" s="71">
        <v>23.3</v>
      </c>
      <c r="H40" s="93">
        <v>23.8</v>
      </c>
      <c r="I40" s="107" t="s">
        <v>270</v>
      </c>
      <c r="J40" s="107" t="s">
        <v>271</v>
      </c>
      <c r="K40" s="108"/>
      <c r="L40" s="108"/>
      <c r="M40" s="108"/>
      <c r="N40" s="108"/>
      <c r="O40" s="31" t="s">
        <v>225</v>
      </c>
    </row>
    <row r="41" spans="1:15" ht="21.75" customHeight="1" x14ac:dyDescent="0.25">
      <c r="A41" s="40" t="s">
        <v>205</v>
      </c>
      <c r="B41" s="8"/>
      <c r="C41" s="26"/>
      <c r="D41" s="72" t="s">
        <v>246</v>
      </c>
      <c r="E41" s="70" t="s">
        <v>243</v>
      </c>
      <c r="F41" s="119"/>
      <c r="G41" s="71"/>
      <c r="H41" s="93"/>
      <c r="I41" s="107" t="s">
        <v>270</v>
      </c>
      <c r="J41" s="107" t="s">
        <v>271</v>
      </c>
      <c r="K41" s="108"/>
      <c r="L41" s="108"/>
      <c r="M41" s="108"/>
      <c r="N41" s="108"/>
    </row>
    <row r="42" spans="1:15" ht="27.75" customHeight="1" x14ac:dyDescent="0.25">
      <c r="A42" s="40" t="s">
        <v>206</v>
      </c>
      <c r="B42" s="8"/>
      <c r="C42" s="26"/>
      <c r="D42" s="72" t="s">
        <v>178</v>
      </c>
      <c r="E42" s="70" t="s">
        <v>111</v>
      </c>
      <c r="F42" s="119"/>
      <c r="G42" s="71">
        <v>386</v>
      </c>
      <c r="H42" s="93">
        <v>7110</v>
      </c>
      <c r="I42" s="27"/>
    </row>
    <row r="43" spans="1:15" ht="27.75" customHeight="1" x14ac:dyDescent="0.25">
      <c r="B43" s="8"/>
      <c r="C43" s="26"/>
      <c r="D43" s="72" t="s">
        <v>171</v>
      </c>
      <c r="E43" s="70" t="s">
        <v>112</v>
      </c>
      <c r="F43" s="119"/>
      <c r="G43" s="71" t="s">
        <v>140</v>
      </c>
      <c r="H43" s="93" t="s">
        <v>184</v>
      </c>
      <c r="I43" s="27"/>
    </row>
    <row r="44" spans="1:15" ht="25.5" customHeight="1" x14ac:dyDescent="0.25">
      <c r="B44" s="8"/>
      <c r="C44" s="26"/>
      <c r="D44" s="72" t="s">
        <v>165</v>
      </c>
      <c r="E44" s="70" t="s">
        <v>244</v>
      </c>
      <c r="F44" s="119"/>
      <c r="G44" s="71">
        <v>8204255</v>
      </c>
      <c r="H44" s="93">
        <v>8210245</v>
      </c>
      <c r="I44" s="27"/>
    </row>
    <row r="45" spans="1:15" ht="25.5" customHeight="1" x14ac:dyDescent="0.25">
      <c r="A45" s="40"/>
      <c r="B45" s="8"/>
      <c r="C45" s="26"/>
      <c r="D45" s="69" t="s">
        <v>166</v>
      </c>
      <c r="E45" s="70" t="s">
        <v>245</v>
      </c>
      <c r="F45" s="119"/>
      <c r="G45" s="71" t="s">
        <v>190</v>
      </c>
      <c r="H45" s="95" t="s">
        <v>192</v>
      </c>
      <c r="I45" s="27"/>
    </row>
    <row r="46" spans="1:15" ht="28.5" customHeight="1" x14ac:dyDescent="0.25">
      <c r="B46" s="8"/>
      <c r="C46" s="26"/>
      <c r="D46" s="69"/>
      <c r="E46" s="70" t="s">
        <v>251</v>
      </c>
      <c r="F46" s="120"/>
      <c r="G46" s="71" t="s">
        <v>252</v>
      </c>
      <c r="H46" s="95"/>
      <c r="I46" s="27"/>
      <c r="J46" t="s">
        <v>253</v>
      </c>
    </row>
    <row r="47" spans="1:15" ht="22.5" customHeight="1" x14ac:dyDescent="0.25">
      <c r="A47" s="26"/>
      <c r="B47" s="8"/>
      <c r="C47" s="26"/>
      <c r="D47" s="56"/>
      <c r="E47" s="57" t="s">
        <v>123</v>
      </c>
      <c r="F47" s="113" t="s">
        <v>124</v>
      </c>
      <c r="G47" s="58">
        <v>8002506801</v>
      </c>
      <c r="H47" s="96"/>
      <c r="I47" s="27"/>
    </row>
    <row r="48" spans="1:15" ht="19.5" customHeight="1" x14ac:dyDescent="0.25">
      <c r="A48" s="26"/>
      <c r="B48" s="8"/>
      <c r="C48" s="26"/>
      <c r="D48" s="56"/>
      <c r="E48" s="57" t="s">
        <v>227</v>
      </c>
      <c r="F48" s="113"/>
      <c r="G48" s="58">
        <v>324116</v>
      </c>
      <c r="H48" s="96"/>
      <c r="I48" s="27"/>
    </row>
    <row r="49" spans="1:13" ht="28.5" customHeight="1" x14ac:dyDescent="0.25">
      <c r="A49" s="26"/>
      <c r="B49" s="8"/>
      <c r="C49" s="26"/>
      <c r="D49" s="56"/>
      <c r="E49" s="57" t="s">
        <v>228</v>
      </c>
      <c r="F49" s="113"/>
      <c r="G49" s="58" t="s">
        <v>141</v>
      </c>
      <c r="H49" s="96"/>
      <c r="I49" s="27"/>
    </row>
    <row r="50" spans="1:13" ht="30" x14ac:dyDescent="0.25">
      <c r="A50" s="26"/>
      <c r="B50" s="8"/>
      <c r="C50" s="26"/>
      <c r="D50" s="56"/>
      <c r="E50" s="57" t="s">
        <v>229</v>
      </c>
      <c r="F50" s="113"/>
      <c r="G50" s="58">
        <v>320505</v>
      </c>
      <c r="H50" s="96"/>
      <c r="I50" s="27"/>
    </row>
    <row r="51" spans="1:13" ht="30.75" customHeight="1" x14ac:dyDescent="0.25">
      <c r="A51" s="26"/>
      <c r="B51" s="8"/>
      <c r="C51" s="26"/>
      <c r="D51" s="56"/>
      <c r="E51" s="57" t="s">
        <v>230</v>
      </c>
      <c r="F51" s="113"/>
      <c r="G51" s="58" t="s">
        <v>142</v>
      </c>
      <c r="H51" s="96"/>
      <c r="I51" s="27"/>
    </row>
    <row r="52" spans="1:13" ht="23.25" customHeight="1" x14ac:dyDescent="0.25">
      <c r="A52" s="26"/>
      <c r="B52" s="8"/>
      <c r="C52" s="26"/>
      <c r="D52" s="56"/>
      <c r="E52" s="57" t="s">
        <v>231</v>
      </c>
      <c r="F52" s="113"/>
      <c r="G52" s="58">
        <v>815</v>
      </c>
      <c r="H52" s="96"/>
      <c r="I52" s="27"/>
    </row>
    <row r="53" spans="1:13" x14ac:dyDescent="0.25">
      <c r="A53" s="26"/>
      <c r="B53" s="8"/>
      <c r="C53" s="26"/>
      <c r="D53" s="56"/>
      <c r="E53" s="57" t="s">
        <v>232</v>
      </c>
      <c r="F53" s="113"/>
      <c r="G53" s="58" t="s">
        <v>226</v>
      </c>
      <c r="H53" s="96"/>
      <c r="I53" s="27"/>
    </row>
    <row r="54" spans="1:13" x14ac:dyDescent="0.25">
      <c r="A54" s="26"/>
      <c r="B54" s="8"/>
      <c r="C54" s="26"/>
      <c r="D54" s="56"/>
      <c r="E54" s="57" t="s">
        <v>233</v>
      </c>
      <c r="F54" s="113"/>
      <c r="G54" s="58">
        <v>68.06</v>
      </c>
      <c r="H54" s="96"/>
      <c r="I54" s="68" t="s">
        <v>224</v>
      </c>
      <c r="J54" s="31" t="s">
        <v>225</v>
      </c>
    </row>
    <row r="55" spans="1:13" ht="25.5" customHeight="1" x14ac:dyDescent="0.25">
      <c r="A55" s="26"/>
      <c r="B55" s="8"/>
      <c r="C55" s="26"/>
      <c r="D55" s="56"/>
      <c r="E55" s="57" t="s">
        <v>234</v>
      </c>
      <c r="F55" s="113"/>
      <c r="G55" s="58"/>
      <c r="H55" s="96"/>
      <c r="I55" s="68"/>
      <c r="J55" s="31"/>
    </row>
    <row r="56" spans="1:13" ht="31.5" customHeight="1" x14ac:dyDescent="0.25">
      <c r="A56" s="26"/>
      <c r="B56" s="8"/>
      <c r="C56" s="26"/>
      <c r="D56" s="59"/>
      <c r="E56" s="60" t="s">
        <v>200</v>
      </c>
      <c r="F56" s="114" t="s">
        <v>127</v>
      </c>
      <c r="G56" s="61" t="s">
        <v>143</v>
      </c>
      <c r="H56" s="97" t="s">
        <v>185</v>
      </c>
      <c r="I56" s="27"/>
      <c r="M56" s="31"/>
    </row>
    <row r="57" spans="1:13" ht="31.5" customHeight="1" x14ac:dyDescent="0.25">
      <c r="A57" s="26"/>
      <c r="B57" s="8"/>
      <c r="C57" s="26"/>
      <c r="D57" s="59"/>
      <c r="E57" s="60" t="s">
        <v>235</v>
      </c>
      <c r="F57" s="114"/>
      <c r="G57" s="61"/>
      <c r="H57" s="97"/>
      <c r="I57" s="27"/>
      <c r="M57" s="31"/>
    </row>
    <row r="58" spans="1:13" ht="31.5" customHeight="1" x14ac:dyDescent="0.25">
      <c r="A58" s="26"/>
      <c r="B58" s="8"/>
      <c r="C58" s="26"/>
      <c r="D58" s="59"/>
      <c r="E58" s="60" t="s">
        <v>213</v>
      </c>
      <c r="F58" s="114"/>
      <c r="G58" s="61"/>
      <c r="H58" s="97"/>
      <c r="I58" s="27"/>
      <c r="M58" s="31"/>
    </row>
    <row r="59" spans="1:13" ht="31.5" customHeight="1" x14ac:dyDescent="0.25">
      <c r="A59" s="26"/>
      <c r="B59" s="8"/>
      <c r="C59" s="26"/>
      <c r="D59" s="59"/>
      <c r="E59" s="60" t="s">
        <v>202</v>
      </c>
      <c r="F59" s="114"/>
      <c r="G59" s="61"/>
      <c r="H59" s="97"/>
      <c r="I59" s="27"/>
      <c r="M59" s="31"/>
    </row>
    <row r="60" spans="1:13" ht="31.5" customHeight="1" x14ac:dyDescent="0.25">
      <c r="A60" s="26"/>
      <c r="B60" s="8"/>
      <c r="C60" s="26"/>
      <c r="D60" s="59"/>
      <c r="E60" s="60" t="s">
        <v>214</v>
      </c>
      <c r="F60" s="114"/>
      <c r="G60" s="61"/>
      <c r="H60" s="97"/>
      <c r="I60" s="27"/>
      <c r="M60" s="31"/>
    </row>
    <row r="61" spans="1:13" ht="24.75" customHeight="1" x14ac:dyDescent="0.25">
      <c r="A61" s="26"/>
      <c r="B61" s="8"/>
      <c r="C61" s="26"/>
      <c r="D61" s="59"/>
      <c r="E61" s="60" t="s">
        <v>217</v>
      </c>
      <c r="F61" s="114"/>
      <c r="G61" s="62"/>
      <c r="H61" s="98"/>
      <c r="I61" s="27"/>
      <c r="M61" s="31"/>
    </row>
    <row r="62" spans="1:13" ht="24.75" customHeight="1" x14ac:dyDescent="0.25">
      <c r="A62" s="26"/>
      <c r="B62" s="8"/>
      <c r="C62" s="26"/>
      <c r="D62" s="59"/>
      <c r="E62" s="60" t="s">
        <v>216</v>
      </c>
      <c r="F62" s="114"/>
      <c r="G62" s="63" t="s">
        <v>144</v>
      </c>
      <c r="H62" s="98"/>
      <c r="I62" s="27"/>
      <c r="M62" s="31"/>
    </row>
    <row r="63" spans="1:13" ht="24.75" customHeight="1" x14ac:dyDescent="0.25">
      <c r="A63" s="26"/>
      <c r="B63" s="8"/>
      <c r="C63" s="26"/>
      <c r="D63" s="59"/>
      <c r="E63" s="60" t="s">
        <v>236</v>
      </c>
      <c r="F63" s="114"/>
      <c r="G63" s="63"/>
      <c r="H63" s="98"/>
      <c r="I63" s="27"/>
      <c r="M63" s="31"/>
    </row>
    <row r="64" spans="1:13" ht="23.25" customHeight="1" x14ac:dyDescent="0.25">
      <c r="A64" s="26"/>
      <c r="B64" s="8"/>
      <c r="C64" s="26"/>
      <c r="D64" s="59"/>
      <c r="E64" s="60" t="s">
        <v>237</v>
      </c>
      <c r="F64" s="114"/>
      <c r="G64" s="63"/>
      <c r="H64" s="97"/>
      <c r="I64" s="27"/>
      <c r="J64" s="31" t="s">
        <v>274</v>
      </c>
      <c r="M64" s="31"/>
    </row>
    <row r="65" spans="1:13" ht="26.25" customHeight="1" x14ac:dyDescent="0.25">
      <c r="A65" s="26"/>
      <c r="B65" s="8"/>
      <c r="C65" s="26"/>
      <c r="D65" s="64"/>
      <c r="E65" s="65" t="s">
        <v>221</v>
      </c>
      <c r="F65" s="66"/>
      <c r="G65" s="66"/>
      <c r="H65" s="99"/>
      <c r="I65" s="107" t="s">
        <v>270</v>
      </c>
      <c r="J65" s="109" t="s">
        <v>272</v>
      </c>
      <c r="M65" s="31"/>
    </row>
    <row r="66" spans="1:13" ht="26.25" customHeight="1" x14ac:dyDescent="0.25">
      <c r="A66" s="26"/>
      <c r="B66" s="8"/>
      <c r="C66" s="26"/>
      <c r="D66" s="64"/>
      <c r="E66" s="65" t="s">
        <v>222</v>
      </c>
      <c r="F66" s="66"/>
      <c r="G66" s="66"/>
      <c r="H66" s="99"/>
      <c r="I66" s="107" t="s">
        <v>270</v>
      </c>
      <c r="J66" s="109" t="s">
        <v>273</v>
      </c>
      <c r="M66" s="31"/>
    </row>
    <row r="67" spans="1:13" ht="26.25" customHeight="1" x14ac:dyDescent="0.25">
      <c r="A67" s="26"/>
      <c r="B67" s="8"/>
      <c r="C67" s="26"/>
      <c r="D67" s="64"/>
      <c r="E67" s="65" t="s">
        <v>219</v>
      </c>
      <c r="F67" s="66"/>
      <c r="G67" s="66"/>
      <c r="H67" s="99"/>
      <c r="I67" s="107" t="s">
        <v>270</v>
      </c>
      <c r="M67" s="31"/>
    </row>
    <row r="68" spans="1:13" ht="28.5" customHeight="1" x14ac:dyDescent="0.25">
      <c r="A68" s="26"/>
      <c r="B68" s="8"/>
      <c r="C68" s="26"/>
      <c r="D68" s="64"/>
      <c r="E68" s="65" t="s">
        <v>220</v>
      </c>
      <c r="F68" s="66"/>
      <c r="G68" s="66"/>
      <c r="H68" s="99"/>
      <c r="I68" s="107" t="s">
        <v>270</v>
      </c>
      <c r="M68" s="31"/>
    </row>
    <row r="69" spans="1:13" ht="28.5" customHeight="1" x14ac:dyDescent="0.25">
      <c r="A69" s="26"/>
      <c r="B69" s="8"/>
      <c r="C69" s="26"/>
      <c r="D69" s="64"/>
      <c r="E69" s="65" t="s">
        <v>254</v>
      </c>
      <c r="F69" s="66"/>
      <c r="G69" s="74" t="s">
        <v>256</v>
      </c>
      <c r="H69" s="99" t="s">
        <v>256</v>
      </c>
      <c r="I69" s="110" t="s">
        <v>255</v>
      </c>
      <c r="M69" s="31"/>
    </row>
    <row r="70" spans="1:13" ht="28.5" customHeight="1" x14ac:dyDescent="0.25">
      <c r="A70" s="26"/>
      <c r="B70" s="8"/>
      <c r="C70" s="26"/>
      <c r="D70" s="64"/>
      <c r="E70" s="65" t="s">
        <v>258</v>
      </c>
      <c r="F70" s="66"/>
      <c r="G70" s="66" t="s">
        <v>259</v>
      </c>
      <c r="H70" s="99" t="s">
        <v>260</v>
      </c>
      <c r="I70" s="27"/>
      <c r="M70" s="31"/>
    </row>
    <row r="71" spans="1:13" ht="28.5" customHeight="1" x14ac:dyDescent="0.25">
      <c r="A71" s="26"/>
      <c r="B71" s="8"/>
      <c r="C71" s="26"/>
      <c r="D71" s="64"/>
      <c r="E71" s="65" t="s">
        <v>262</v>
      </c>
      <c r="F71" s="66"/>
      <c r="G71" s="66"/>
      <c r="H71" s="99"/>
      <c r="I71" s="27"/>
      <c r="M71" s="31"/>
    </row>
    <row r="72" spans="1:13" ht="28.5" customHeight="1" x14ac:dyDescent="0.25">
      <c r="A72" s="26"/>
      <c r="B72" s="8"/>
      <c r="C72" s="26"/>
      <c r="D72" s="64"/>
      <c r="E72" s="65" t="s">
        <v>264</v>
      </c>
      <c r="F72" s="66"/>
      <c r="G72" s="66"/>
      <c r="H72" s="99"/>
      <c r="I72" s="27"/>
      <c r="M72" s="31"/>
    </row>
    <row r="73" spans="1:13" ht="28.5" customHeight="1" x14ac:dyDescent="0.25">
      <c r="A73" s="26"/>
      <c r="B73" s="8"/>
      <c r="C73" s="26"/>
      <c r="D73" s="64"/>
      <c r="E73" s="65" t="s">
        <v>265</v>
      </c>
      <c r="F73" s="66"/>
      <c r="G73" s="66"/>
      <c r="H73" s="99"/>
      <c r="I73" s="27"/>
      <c r="M73" s="31"/>
    </row>
    <row r="74" spans="1:13" ht="28.5" customHeight="1" x14ac:dyDescent="0.25">
      <c r="A74" s="26"/>
      <c r="B74" s="8"/>
      <c r="C74" s="26"/>
      <c r="D74" s="64"/>
      <c r="E74" s="65" t="s">
        <v>266</v>
      </c>
      <c r="F74" s="66"/>
      <c r="G74" s="66"/>
      <c r="H74" s="99"/>
      <c r="I74" s="27"/>
      <c r="M74" s="31"/>
    </row>
    <row r="75" spans="1:13" ht="30.75" thickBot="1" x14ac:dyDescent="0.3">
      <c r="A75" s="28"/>
      <c r="B75" s="29"/>
      <c r="C75" s="28"/>
      <c r="D75" s="100"/>
      <c r="E75" s="101" t="s">
        <v>263</v>
      </c>
      <c r="F75" s="102"/>
      <c r="G75" s="102"/>
      <c r="H75" s="103"/>
      <c r="I75" s="30"/>
    </row>
    <row r="76" spans="1:13" x14ac:dyDescent="0.25">
      <c r="D76" s="31" t="s">
        <v>284</v>
      </c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0B4A-A50D-4C6D-A6A9-C2233C49292A}">
  <sheetPr>
    <pageSetUpPr fitToPage="1"/>
  </sheetPr>
  <dimension ref="A1:K35"/>
  <sheetViews>
    <sheetView workbookViewId="0">
      <selection activeCell="K17" sqref="K17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24" t="s">
        <v>122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x14ac:dyDescent="0.25">
      <c r="A3" s="26"/>
      <c r="B3" s="8"/>
      <c r="C3" s="8"/>
      <c r="D3" s="8"/>
      <c r="E3" s="8"/>
      <c r="F3" s="8"/>
      <c r="G3" s="8"/>
      <c r="H3" s="8"/>
      <c r="J3" s="8"/>
      <c r="K3" s="27"/>
    </row>
    <row r="4" spans="1:11" x14ac:dyDescent="0.25">
      <c r="A4" s="26"/>
      <c r="B4" s="8"/>
      <c r="C4" s="8"/>
      <c r="D4" s="8"/>
      <c r="E4" s="8"/>
      <c r="F4" s="8"/>
      <c r="G4" s="8"/>
      <c r="H4" s="8"/>
      <c r="I4" s="8"/>
      <c r="J4" s="8"/>
      <c r="K4" s="27"/>
    </row>
    <row r="5" spans="1:11" x14ac:dyDescent="0.25">
      <c r="A5" s="26"/>
      <c r="B5" s="8"/>
      <c r="C5" s="8"/>
      <c r="D5" s="8"/>
      <c r="E5" s="8"/>
      <c r="F5" s="8"/>
      <c r="G5" s="8"/>
      <c r="H5" s="8"/>
      <c r="I5" s="8"/>
      <c r="J5" s="8"/>
      <c r="K5" s="27"/>
    </row>
    <row r="6" spans="1:11" x14ac:dyDescent="0.25">
      <c r="A6" s="26"/>
      <c r="B6" s="8"/>
      <c r="C6" s="8"/>
      <c r="D6" s="8"/>
      <c r="E6" s="8"/>
      <c r="F6" s="8"/>
      <c r="G6" s="8"/>
      <c r="H6" s="8"/>
      <c r="I6" s="8"/>
      <c r="J6" s="8"/>
      <c r="K6" s="27"/>
    </row>
    <row r="7" spans="1:11" x14ac:dyDescent="0.25">
      <c r="A7" s="26"/>
      <c r="B7" s="8"/>
      <c r="C7" s="8"/>
      <c r="D7" s="8"/>
      <c r="E7" s="8"/>
      <c r="F7" s="8"/>
      <c r="G7" s="8"/>
      <c r="H7" s="8"/>
      <c r="I7" s="8"/>
      <c r="J7" s="8"/>
      <c r="K7" s="27"/>
    </row>
    <row r="8" spans="1:11" x14ac:dyDescent="0.25">
      <c r="A8" s="26"/>
      <c r="B8" s="8"/>
      <c r="C8" s="8"/>
      <c r="D8" s="8"/>
      <c r="E8" s="8"/>
      <c r="F8" s="8"/>
      <c r="G8" s="8"/>
      <c r="H8" s="8"/>
      <c r="I8" s="8"/>
      <c r="J8" s="8"/>
      <c r="K8" s="27"/>
    </row>
    <row r="9" spans="1:11" ht="15.75" thickBot="1" x14ac:dyDescent="0.3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x14ac:dyDescent="0.25">
      <c r="A10" s="23"/>
      <c r="B10" s="24"/>
      <c r="C10" s="24"/>
      <c r="D10" s="24"/>
      <c r="E10" s="25"/>
      <c r="F10" s="23"/>
      <c r="G10" s="24"/>
      <c r="H10" s="24"/>
      <c r="I10" s="24"/>
      <c r="J10" s="24"/>
      <c r="K10" s="25"/>
    </row>
    <row r="11" spans="1:11" x14ac:dyDescent="0.25">
      <c r="A11" s="26"/>
      <c r="B11" s="8" t="s">
        <v>0</v>
      </c>
      <c r="C11" s="8"/>
      <c r="D11" s="8"/>
      <c r="E11" s="27"/>
      <c r="F11" s="26"/>
      <c r="G11" s="8"/>
      <c r="H11" s="8"/>
      <c r="I11" s="8"/>
      <c r="J11" s="8"/>
      <c r="K11" s="27"/>
    </row>
    <row r="12" spans="1:11" x14ac:dyDescent="0.25">
      <c r="A12" s="26"/>
      <c r="B12" s="8"/>
      <c r="C12" s="8"/>
      <c r="D12" s="8"/>
      <c r="E12" s="27"/>
      <c r="F12" s="26"/>
      <c r="G12" s="67" t="s">
        <v>283</v>
      </c>
      <c r="H12" s="67"/>
      <c r="I12" s="67"/>
      <c r="J12" s="67"/>
      <c r="K12" s="27"/>
    </row>
    <row r="13" spans="1:11" x14ac:dyDescent="0.25">
      <c r="A13" s="26"/>
      <c r="B13" s="8"/>
      <c r="C13" s="8"/>
      <c r="D13" s="8"/>
      <c r="E13" s="27"/>
      <c r="F13" s="26"/>
      <c r="G13" s="67" t="s">
        <v>280</v>
      </c>
      <c r="H13" s="158"/>
      <c r="I13" s="158"/>
      <c r="J13" s="67"/>
      <c r="K13" s="27"/>
    </row>
    <row r="14" spans="1:11" x14ac:dyDescent="0.25">
      <c r="A14" s="26"/>
      <c r="B14" s="8"/>
      <c r="C14" s="8"/>
      <c r="D14" s="8"/>
      <c r="E14" s="27"/>
      <c r="F14" s="26"/>
      <c r="G14" s="67"/>
      <c r="H14" s="67"/>
      <c r="I14" s="67"/>
      <c r="J14" s="67"/>
      <c r="K14" s="27"/>
    </row>
    <row r="15" spans="1:11" x14ac:dyDescent="0.25">
      <c r="A15" s="26"/>
      <c r="B15" s="8"/>
      <c r="C15" s="8"/>
      <c r="D15" s="8"/>
      <c r="E15" s="27"/>
      <c r="F15" s="26"/>
      <c r="G15" s="67" t="s">
        <v>281</v>
      </c>
      <c r="H15" s="67"/>
      <c r="I15" s="67"/>
      <c r="J15" s="67"/>
      <c r="K15" s="27"/>
    </row>
    <row r="16" spans="1:11" x14ac:dyDescent="0.25">
      <c r="A16" s="26"/>
      <c r="B16" s="8"/>
      <c r="C16" s="8"/>
      <c r="D16" s="8"/>
      <c r="E16" s="27"/>
      <c r="F16" s="26"/>
      <c r="G16" s="67"/>
      <c r="H16" s="67"/>
      <c r="I16" s="67"/>
      <c r="J16" s="67"/>
      <c r="K16" s="27"/>
    </row>
    <row r="17" spans="1:11" x14ac:dyDescent="0.25">
      <c r="A17" s="26"/>
      <c r="B17" s="8"/>
      <c r="C17" s="8"/>
      <c r="D17" s="8"/>
      <c r="E17" s="27"/>
      <c r="F17" s="26"/>
      <c r="G17" s="67" t="s">
        <v>118</v>
      </c>
      <c r="H17" s="67"/>
      <c r="I17" s="67"/>
      <c r="J17" s="67"/>
      <c r="K17" s="27"/>
    </row>
    <row r="18" spans="1:11" x14ac:dyDescent="0.25">
      <c r="A18" s="26"/>
      <c r="B18" s="8"/>
      <c r="C18" s="8"/>
      <c r="D18" s="8"/>
      <c r="E18" s="27"/>
      <c r="F18" s="26"/>
      <c r="G18" s="67"/>
      <c r="H18" s="67"/>
      <c r="I18" s="67"/>
      <c r="J18" s="67"/>
      <c r="K18" s="27"/>
    </row>
    <row r="19" spans="1:11" x14ac:dyDescent="0.25">
      <c r="A19" s="26"/>
      <c r="B19" s="8"/>
      <c r="C19" s="8"/>
      <c r="D19" s="8"/>
      <c r="E19" s="27"/>
      <c r="F19" s="26"/>
      <c r="G19" s="67" t="s">
        <v>125</v>
      </c>
      <c r="H19" s="67"/>
      <c r="I19" s="67"/>
      <c r="J19" s="67"/>
      <c r="K19" s="27"/>
    </row>
    <row r="20" spans="1:11" x14ac:dyDescent="0.25">
      <c r="A20" s="26"/>
      <c r="B20" s="8"/>
      <c r="C20" s="8"/>
      <c r="D20" s="8"/>
      <c r="E20" s="27"/>
      <c r="F20" s="26"/>
      <c r="G20" s="67"/>
      <c r="H20" s="67"/>
      <c r="I20" s="67"/>
      <c r="J20" s="67"/>
      <c r="K20" s="27"/>
    </row>
    <row r="21" spans="1:11" x14ac:dyDescent="0.25">
      <c r="A21" s="26"/>
      <c r="B21" s="8"/>
      <c r="C21" s="8"/>
      <c r="D21" s="8"/>
      <c r="E21" s="27"/>
      <c r="F21" s="26"/>
      <c r="G21" s="8"/>
      <c r="H21" s="8"/>
      <c r="I21" s="8"/>
      <c r="J21" s="8"/>
      <c r="K21" s="27"/>
    </row>
    <row r="22" spans="1:11" x14ac:dyDescent="0.25">
      <c r="A22" s="26"/>
      <c r="B22" s="8" t="s">
        <v>278</v>
      </c>
      <c r="C22" s="8"/>
      <c r="D22" s="8"/>
      <c r="E22" s="27"/>
      <c r="F22" s="26"/>
      <c r="G22" s="8"/>
      <c r="H22" s="8"/>
      <c r="I22" s="8"/>
      <c r="J22" s="8"/>
      <c r="K22" s="27"/>
    </row>
    <row r="23" spans="1:11" x14ac:dyDescent="0.25">
      <c r="A23" s="26"/>
      <c r="B23" s="8"/>
      <c r="C23" s="8"/>
      <c r="D23" s="8"/>
      <c r="E23" s="27"/>
      <c r="F23" s="26"/>
      <c r="G23" s="8"/>
      <c r="H23" s="8"/>
      <c r="I23" s="8"/>
      <c r="J23" s="8"/>
      <c r="K23" s="27"/>
    </row>
    <row r="24" spans="1:11" x14ac:dyDescent="0.25">
      <c r="A24" s="26"/>
      <c r="B24" s="8" t="s">
        <v>15</v>
      </c>
      <c r="C24" s="8"/>
      <c r="D24" s="8"/>
      <c r="E24" s="27"/>
      <c r="F24" s="26"/>
      <c r="G24" s="8"/>
      <c r="H24" s="8"/>
      <c r="I24" s="8"/>
      <c r="J24" s="8"/>
      <c r="K24" s="27"/>
    </row>
    <row r="25" spans="1:11" x14ac:dyDescent="0.25">
      <c r="A25" s="26"/>
      <c r="B25" s="8"/>
      <c r="C25" s="8"/>
      <c r="D25" s="8"/>
      <c r="E25" s="27"/>
      <c r="F25" s="26"/>
      <c r="G25" s="8"/>
      <c r="H25" s="8"/>
      <c r="I25" s="8"/>
      <c r="J25" s="8"/>
      <c r="K25" s="27"/>
    </row>
    <row r="26" spans="1:11" x14ac:dyDescent="0.25">
      <c r="A26" s="26"/>
      <c r="B26" s="8" t="s">
        <v>16</v>
      </c>
      <c r="C26" s="8"/>
      <c r="D26" s="8"/>
      <c r="E26" s="27"/>
      <c r="F26" s="26"/>
      <c r="G26" s="8"/>
      <c r="H26" s="8"/>
      <c r="I26" s="8"/>
      <c r="J26" s="8"/>
      <c r="K26" s="27"/>
    </row>
    <row r="27" spans="1:11" x14ac:dyDescent="0.25">
      <c r="A27" s="26"/>
      <c r="C27" s="8"/>
      <c r="D27" s="8"/>
      <c r="E27" s="27"/>
      <c r="F27" s="26"/>
      <c r="G27" s="8"/>
      <c r="H27" s="8"/>
      <c r="I27" s="8"/>
      <c r="J27" s="8"/>
      <c r="K27" s="27"/>
    </row>
    <row r="28" spans="1:11" x14ac:dyDescent="0.25">
      <c r="A28" s="26"/>
      <c r="B28" s="8" t="s">
        <v>17</v>
      </c>
      <c r="C28" s="8"/>
      <c r="D28" s="8"/>
      <c r="E28" s="27"/>
      <c r="F28" s="26"/>
      <c r="G28" s="8"/>
      <c r="H28" s="8"/>
      <c r="I28" s="8"/>
      <c r="J28" s="8"/>
      <c r="K28" s="27"/>
    </row>
    <row r="29" spans="1:11" x14ac:dyDescent="0.25">
      <c r="A29" s="26"/>
      <c r="C29" s="8"/>
      <c r="D29" s="8"/>
      <c r="E29" s="27"/>
      <c r="F29" s="26"/>
      <c r="G29" s="8"/>
      <c r="H29" s="8"/>
      <c r="I29" s="8"/>
      <c r="J29" s="8"/>
      <c r="K29" s="27"/>
    </row>
    <row r="30" spans="1:11" x14ac:dyDescent="0.25">
      <c r="A30" s="26"/>
      <c r="B30" s="8" t="s">
        <v>277</v>
      </c>
      <c r="C30" s="8"/>
      <c r="D30" s="8"/>
      <c r="E30" s="27"/>
      <c r="F30" s="26"/>
      <c r="G30" s="8"/>
      <c r="H30" s="8"/>
      <c r="I30" s="8"/>
      <c r="J30" s="8"/>
      <c r="K30" s="27"/>
    </row>
    <row r="31" spans="1:11" x14ac:dyDescent="0.25">
      <c r="A31" s="26"/>
      <c r="B31" s="8"/>
      <c r="C31" s="8"/>
      <c r="D31" s="8"/>
      <c r="E31" s="27"/>
      <c r="F31" s="26"/>
      <c r="G31" s="8"/>
      <c r="H31" s="8"/>
      <c r="I31" s="8"/>
      <c r="J31" s="8"/>
      <c r="K31" s="27"/>
    </row>
    <row r="32" spans="1:11" x14ac:dyDescent="0.25">
      <c r="A32" s="32" t="s">
        <v>276</v>
      </c>
      <c r="B32" s="8"/>
      <c r="C32" s="8"/>
      <c r="D32" s="8"/>
      <c r="E32" s="27"/>
      <c r="F32" s="26"/>
      <c r="G32" s="8"/>
      <c r="H32" s="8"/>
      <c r="I32" s="8"/>
      <c r="J32" s="8"/>
      <c r="K32" s="27"/>
    </row>
    <row r="33" spans="1:11" ht="15.75" thickBot="1" x14ac:dyDescent="0.3">
      <c r="A33" s="28"/>
      <c r="B33" s="29"/>
      <c r="C33" s="29"/>
      <c r="D33" s="29"/>
      <c r="E33" s="30"/>
      <c r="F33" s="28"/>
      <c r="G33" s="29"/>
      <c r="H33" s="29"/>
      <c r="I33" s="29"/>
      <c r="J33" s="29"/>
      <c r="K33" s="30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6B83-E7D8-4E48-BC15-CB63E48C7C70}">
  <sheetPr>
    <tabColor rgb="FF00B0F0"/>
    <pageSetUpPr fitToPage="1"/>
  </sheetPr>
  <dimension ref="A1:I50"/>
  <sheetViews>
    <sheetView workbookViewId="0">
      <selection activeCell="B5" sqref="B5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26" t="s">
        <v>114</v>
      </c>
      <c r="B1" s="126"/>
      <c r="C1" s="126"/>
      <c r="D1" s="126"/>
    </row>
    <row r="2" spans="1:4" x14ac:dyDescent="0.25">
      <c r="A2" s="126" t="s">
        <v>115</v>
      </c>
      <c r="B2" s="126"/>
      <c r="C2" s="126"/>
      <c r="D2" s="126"/>
    </row>
    <row r="3" spans="1:4" x14ac:dyDescent="0.25">
      <c r="A3" s="126" t="s">
        <v>24</v>
      </c>
      <c r="B3" s="126"/>
      <c r="C3" s="126"/>
      <c r="D3" s="126"/>
    </row>
    <row r="4" spans="1:4" x14ac:dyDescent="0.25">
      <c r="A4" s="7"/>
      <c r="B4" s="7"/>
      <c r="C4" s="7"/>
      <c r="D4" s="7"/>
    </row>
    <row r="5" spans="1:4" ht="45" x14ac:dyDescent="0.25">
      <c r="A5" s="33" t="s">
        <v>279</v>
      </c>
      <c r="B5" s="33" t="s">
        <v>2</v>
      </c>
      <c r="C5" s="33" t="s">
        <v>39</v>
      </c>
      <c r="D5" s="36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25" t="s">
        <v>23</v>
      </c>
      <c r="B25" s="125"/>
      <c r="C25" s="3">
        <f>C10+C14+C19+C24</f>
        <v>15</v>
      </c>
      <c r="D25" s="3">
        <f>D10+D14+D19+D24</f>
        <v>840</v>
      </c>
    </row>
    <row r="37" spans="1:2" x14ac:dyDescent="0.25">
      <c r="A37" s="33" t="s">
        <v>1</v>
      </c>
      <c r="B37" s="33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E907-9A10-40FA-ACEC-119A591543ED}">
  <sheetPr>
    <tabColor rgb="FF7030A0"/>
  </sheetPr>
  <dimension ref="A1:D18"/>
  <sheetViews>
    <sheetView workbookViewId="0">
      <selection activeCell="A10" sqref="A10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27" t="s">
        <v>146</v>
      </c>
      <c r="B1" s="127"/>
      <c r="C1" s="127"/>
      <c r="D1" s="127"/>
    </row>
    <row r="2" spans="1:4" x14ac:dyDescent="0.25">
      <c r="A2" s="126" t="s">
        <v>24</v>
      </c>
      <c r="B2" s="126"/>
      <c r="C2" s="126"/>
      <c r="D2" s="126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1" t="s">
        <v>42</v>
      </c>
      <c r="B6" s="111"/>
      <c r="C6" s="112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1" t="s">
        <v>41</v>
      </c>
      <c r="B8" s="111"/>
      <c r="C8" s="112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3" x14ac:dyDescent="0.25">
      <c r="A17" s="111" t="s">
        <v>40</v>
      </c>
      <c r="B17" s="111"/>
      <c r="C17" s="112">
        <f>SUM(C9:C16)</f>
        <v>24</v>
      </c>
    </row>
    <row r="18" spans="1:3" x14ac:dyDescent="0.25">
      <c r="A18" s="1" t="s">
        <v>43</v>
      </c>
      <c r="B18" s="1"/>
      <c r="C18" s="3">
        <f>C6+C8+C17</f>
        <v>154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E12C-3EA9-4F71-8BCE-576C8C3751DB}">
  <sheetPr>
    <tabColor rgb="FFFF0000"/>
  </sheetPr>
  <dimension ref="A1:F68"/>
  <sheetViews>
    <sheetView workbookViewId="0">
      <selection activeCell="B6" sqref="B6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30" t="s">
        <v>44</v>
      </c>
      <c r="B1" s="130"/>
      <c r="C1" s="130"/>
      <c r="D1" s="130"/>
      <c r="E1" s="130"/>
    </row>
    <row r="2" spans="1:5" x14ac:dyDescent="0.25">
      <c r="A2" s="130" t="s">
        <v>119</v>
      </c>
      <c r="B2" s="130"/>
      <c r="C2" s="130"/>
      <c r="D2" s="130"/>
      <c r="E2" s="130"/>
    </row>
    <row r="3" spans="1:5" x14ac:dyDescent="0.25">
      <c r="A3" s="130" t="s">
        <v>24</v>
      </c>
      <c r="B3" s="130"/>
      <c r="C3" s="130"/>
      <c r="D3" s="130"/>
      <c r="E3" s="130"/>
    </row>
    <row r="5" spans="1:5" ht="30" x14ac:dyDescent="0.25">
      <c r="A5" s="33" t="s">
        <v>46</v>
      </c>
      <c r="B5" s="33" t="s">
        <v>2</v>
      </c>
      <c r="C5" s="33" t="s">
        <v>39</v>
      </c>
      <c r="D5" s="33" t="s">
        <v>126</v>
      </c>
      <c r="E5" s="34" t="s">
        <v>47</v>
      </c>
    </row>
    <row r="6" spans="1:5" x14ac:dyDescent="0.25">
      <c r="A6" s="17" t="s">
        <v>48</v>
      </c>
      <c r="B6" s="9" t="s">
        <v>49</v>
      </c>
      <c r="C6" s="9">
        <v>129</v>
      </c>
      <c r="D6" s="9">
        <v>8657</v>
      </c>
      <c r="E6" s="10"/>
    </row>
    <row r="7" spans="1:5" x14ac:dyDescent="0.25">
      <c r="A7" s="17" t="s">
        <v>50</v>
      </c>
      <c r="B7" s="9" t="s">
        <v>49</v>
      </c>
      <c r="C7" s="9">
        <v>89</v>
      </c>
      <c r="D7" s="9">
        <v>6008</v>
      </c>
      <c r="E7" s="11"/>
    </row>
    <row r="8" spans="1:5" x14ac:dyDescent="0.25">
      <c r="A8" s="17" t="s">
        <v>51</v>
      </c>
      <c r="B8" s="9" t="s">
        <v>49</v>
      </c>
      <c r="C8" s="9">
        <v>257</v>
      </c>
      <c r="D8" s="9">
        <v>15350</v>
      </c>
      <c r="E8" s="11"/>
    </row>
    <row r="9" spans="1:5" x14ac:dyDescent="0.25">
      <c r="A9" s="131" t="s">
        <v>74</v>
      </c>
      <c r="B9" s="132" t="s">
        <v>49</v>
      </c>
      <c r="C9" s="133">
        <v>475</v>
      </c>
      <c r="D9" s="133">
        <v>30015</v>
      </c>
      <c r="E9" s="134"/>
    </row>
    <row r="10" spans="1:5" x14ac:dyDescent="0.25">
      <c r="A10" s="17" t="s">
        <v>48</v>
      </c>
      <c r="B10" s="18" t="s">
        <v>70</v>
      </c>
      <c r="C10" s="19">
        <v>1</v>
      </c>
      <c r="D10" s="19">
        <v>65</v>
      </c>
      <c r="E10" s="10"/>
    </row>
    <row r="11" spans="1:5" x14ac:dyDescent="0.25">
      <c r="A11" s="17" t="s">
        <v>50</v>
      </c>
      <c r="B11" s="18" t="s">
        <v>70</v>
      </c>
      <c r="C11" s="19">
        <v>2</v>
      </c>
      <c r="D11" s="19">
        <v>65</v>
      </c>
      <c r="E11" s="10"/>
    </row>
    <row r="12" spans="1:5" x14ac:dyDescent="0.25">
      <c r="A12" s="131" t="s">
        <v>74</v>
      </c>
      <c r="B12" s="132" t="s">
        <v>70</v>
      </c>
      <c r="C12" s="133">
        <f>SUM(C10:C11)</f>
        <v>3</v>
      </c>
      <c r="D12" s="133">
        <f>SUM(D10:D11)</f>
        <v>130</v>
      </c>
      <c r="E12" s="134"/>
    </row>
    <row r="13" spans="1:5" x14ac:dyDescent="0.25">
      <c r="A13" s="17" t="s">
        <v>48</v>
      </c>
      <c r="B13" s="18" t="s">
        <v>71</v>
      </c>
      <c r="C13" s="19">
        <v>1</v>
      </c>
      <c r="D13" s="19">
        <v>65</v>
      </c>
      <c r="E13" s="10"/>
    </row>
    <row r="14" spans="1:5" x14ac:dyDescent="0.25">
      <c r="A14" s="17" t="s">
        <v>50</v>
      </c>
      <c r="B14" s="18" t="s">
        <v>71</v>
      </c>
      <c r="C14" s="19">
        <v>1</v>
      </c>
      <c r="D14" s="19">
        <v>65</v>
      </c>
      <c r="E14" s="10"/>
    </row>
    <row r="15" spans="1:5" x14ac:dyDescent="0.25">
      <c r="A15" s="131" t="s">
        <v>74</v>
      </c>
      <c r="B15" s="132" t="s">
        <v>71</v>
      </c>
      <c r="C15" s="133">
        <f>SUM(C13:C14)</f>
        <v>2</v>
      </c>
      <c r="D15" s="133">
        <f>SUM(D13:D14)</f>
        <v>130</v>
      </c>
      <c r="E15" s="134"/>
    </row>
    <row r="16" spans="1:5" x14ac:dyDescent="0.25">
      <c r="A16" s="17" t="s">
        <v>53</v>
      </c>
      <c r="B16" s="9" t="s">
        <v>54</v>
      </c>
      <c r="C16" s="2">
        <v>1</v>
      </c>
      <c r="D16" s="2">
        <v>65</v>
      </c>
      <c r="E16" s="11"/>
    </row>
    <row r="17" spans="1:5" x14ac:dyDescent="0.25">
      <c r="A17" s="16" t="s">
        <v>52</v>
      </c>
      <c r="B17" s="12" t="s">
        <v>55</v>
      </c>
      <c r="C17" s="13">
        <f>SUM(C16)</f>
        <v>1</v>
      </c>
      <c r="D17" s="13">
        <f>SUM(D16)</f>
        <v>65</v>
      </c>
      <c r="E17" s="11"/>
    </row>
    <row r="18" spans="1:5" x14ac:dyDescent="0.25">
      <c r="A18" s="17" t="s">
        <v>56</v>
      </c>
      <c r="B18" s="9" t="s">
        <v>57</v>
      </c>
      <c r="C18" s="9">
        <v>4</v>
      </c>
      <c r="D18" s="9">
        <v>276</v>
      </c>
      <c r="E18" s="14"/>
    </row>
    <row r="19" spans="1:5" x14ac:dyDescent="0.25">
      <c r="A19" s="17" t="s">
        <v>72</v>
      </c>
      <c r="B19" s="9" t="s">
        <v>57</v>
      </c>
      <c r="C19" s="9">
        <v>1</v>
      </c>
      <c r="D19" s="9">
        <v>65</v>
      </c>
      <c r="E19" s="14"/>
    </row>
    <row r="20" spans="1:5" x14ac:dyDescent="0.25">
      <c r="A20" s="17" t="s">
        <v>73</v>
      </c>
      <c r="B20" s="9" t="s">
        <v>57</v>
      </c>
      <c r="C20" s="9">
        <v>1</v>
      </c>
      <c r="D20" s="9">
        <v>65</v>
      </c>
      <c r="E20" s="14"/>
    </row>
    <row r="21" spans="1:5" x14ac:dyDescent="0.25">
      <c r="A21" s="17" t="s">
        <v>51</v>
      </c>
      <c r="B21" s="9" t="s">
        <v>57</v>
      </c>
      <c r="C21" s="9">
        <v>2</v>
      </c>
      <c r="D21" s="9">
        <v>130</v>
      </c>
      <c r="E21" s="14"/>
    </row>
    <row r="22" spans="1:5" x14ac:dyDescent="0.25">
      <c r="A22" s="16" t="s">
        <v>74</v>
      </c>
      <c r="B22" s="12" t="s">
        <v>57</v>
      </c>
      <c r="C22" s="13">
        <f>SUM(C18:C21)</f>
        <v>8</v>
      </c>
      <c r="D22" s="13">
        <f>SUM(D18:D21)</f>
        <v>536</v>
      </c>
      <c r="E22" s="10"/>
    </row>
    <row r="23" spans="1:5" x14ac:dyDescent="0.25">
      <c r="A23" s="135" t="s">
        <v>48</v>
      </c>
      <c r="B23" s="136" t="s">
        <v>91</v>
      </c>
      <c r="C23" s="137">
        <f>C6+C10+C13</f>
        <v>131</v>
      </c>
      <c r="D23" s="137">
        <f>D6+D10+D13</f>
        <v>8787</v>
      </c>
      <c r="E23" s="138"/>
    </row>
    <row r="24" spans="1:5" x14ac:dyDescent="0.25">
      <c r="A24" s="135" t="s">
        <v>50</v>
      </c>
      <c r="B24" s="136" t="s">
        <v>91</v>
      </c>
      <c r="C24" s="137">
        <f>C7+C11+C14</f>
        <v>92</v>
      </c>
      <c r="D24" s="137">
        <f>D7+D11+D14</f>
        <v>6138</v>
      </c>
      <c r="E24" s="138"/>
    </row>
    <row r="25" spans="1:5" x14ac:dyDescent="0.25">
      <c r="A25" s="139" t="s">
        <v>51</v>
      </c>
      <c r="B25" s="136" t="s">
        <v>91</v>
      </c>
      <c r="C25" s="137">
        <f>C8+C21</f>
        <v>259</v>
      </c>
      <c r="D25" s="137">
        <f>D8+D21</f>
        <v>15480</v>
      </c>
      <c r="E25" s="138"/>
    </row>
    <row r="26" spans="1:5" x14ac:dyDescent="0.25">
      <c r="A26" s="135" t="s">
        <v>73</v>
      </c>
      <c r="B26" s="136" t="s">
        <v>91</v>
      </c>
      <c r="C26" s="137">
        <f>C20</f>
        <v>1</v>
      </c>
      <c r="D26" s="137">
        <f>D20</f>
        <v>65</v>
      </c>
      <c r="E26" s="138"/>
    </row>
    <row r="27" spans="1:5" x14ac:dyDescent="0.25">
      <c r="A27" s="135" t="s">
        <v>56</v>
      </c>
      <c r="B27" s="136" t="s">
        <v>91</v>
      </c>
      <c r="C27" s="137">
        <f>C18</f>
        <v>4</v>
      </c>
      <c r="D27" s="137">
        <f>D18</f>
        <v>276</v>
      </c>
      <c r="E27" s="138"/>
    </row>
    <row r="28" spans="1:5" x14ac:dyDescent="0.25">
      <c r="A28" s="135" t="s">
        <v>72</v>
      </c>
      <c r="B28" s="136" t="s">
        <v>91</v>
      </c>
      <c r="C28" s="137">
        <f>C19</f>
        <v>1</v>
      </c>
      <c r="D28" s="137">
        <f>D19</f>
        <v>65</v>
      </c>
      <c r="E28" s="138"/>
    </row>
    <row r="29" spans="1:5" x14ac:dyDescent="0.25">
      <c r="A29" s="135" t="s">
        <v>53</v>
      </c>
      <c r="B29" s="136" t="s">
        <v>91</v>
      </c>
      <c r="C29" s="137">
        <f>C16</f>
        <v>1</v>
      </c>
      <c r="D29" s="137">
        <f>D16</f>
        <v>65</v>
      </c>
      <c r="E29" s="138"/>
    </row>
    <row r="30" spans="1:5" x14ac:dyDescent="0.25">
      <c r="A30" s="140" t="s">
        <v>52</v>
      </c>
      <c r="B30" s="136" t="s">
        <v>91</v>
      </c>
      <c r="C30" s="136">
        <f>C9+C12+C15+C17+C22</f>
        <v>489</v>
      </c>
      <c r="D30" s="136">
        <f>D9+D12+D15+D17+D22</f>
        <v>30876</v>
      </c>
      <c r="E30" s="138"/>
    </row>
    <row r="31" spans="1:5" x14ac:dyDescent="0.25">
      <c r="A31" s="141" t="s">
        <v>53</v>
      </c>
      <c r="B31" s="142" t="s">
        <v>58</v>
      </c>
      <c r="C31" s="142">
        <v>2</v>
      </c>
      <c r="D31" s="142">
        <v>100</v>
      </c>
      <c r="E31" s="142"/>
    </row>
    <row r="32" spans="1:5" x14ac:dyDescent="0.25">
      <c r="A32" s="141" t="s">
        <v>59</v>
      </c>
      <c r="B32" s="142" t="s">
        <v>58</v>
      </c>
      <c r="C32" s="142">
        <v>670</v>
      </c>
      <c r="D32" s="142">
        <v>44811</v>
      </c>
      <c r="E32" s="142"/>
    </row>
    <row r="33" spans="1:6" ht="15.75" customHeight="1" x14ac:dyDescent="0.25">
      <c r="A33" s="143" t="s">
        <v>74</v>
      </c>
      <c r="B33" s="144" t="s">
        <v>60</v>
      </c>
      <c r="C33" s="144">
        <v>670</v>
      </c>
      <c r="D33" s="144">
        <v>44811</v>
      </c>
      <c r="E33" s="144"/>
    </row>
    <row r="34" spans="1:6" x14ac:dyDescent="0.25">
      <c r="A34" s="17" t="s">
        <v>61</v>
      </c>
      <c r="B34" s="2" t="s">
        <v>62</v>
      </c>
      <c r="C34" s="2">
        <v>7</v>
      </c>
      <c r="D34" s="2">
        <v>437</v>
      </c>
      <c r="E34" s="15"/>
    </row>
    <row r="35" spans="1:6" x14ac:dyDescent="0.25">
      <c r="A35" s="17" t="s">
        <v>61</v>
      </c>
      <c r="B35" s="2" t="s">
        <v>75</v>
      </c>
      <c r="C35" s="2">
        <v>1</v>
      </c>
      <c r="D35" s="2">
        <v>50</v>
      </c>
      <c r="E35" s="15"/>
    </row>
    <row r="36" spans="1:6" x14ac:dyDescent="0.25">
      <c r="A36" s="17" t="s">
        <v>61</v>
      </c>
      <c r="B36" s="2" t="s">
        <v>63</v>
      </c>
      <c r="C36" s="2">
        <v>4</v>
      </c>
      <c r="D36" s="2">
        <v>253</v>
      </c>
      <c r="E36" s="15"/>
    </row>
    <row r="37" spans="1:6" x14ac:dyDescent="0.25">
      <c r="A37" s="17" t="s">
        <v>61</v>
      </c>
      <c r="B37" s="2" t="s">
        <v>64</v>
      </c>
      <c r="C37" s="2">
        <v>24</v>
      </c>
      <c r="D37" s="2">
        <v>870</v>
      </c>
      <c r="E37" s="2"/>
    </row>
    <row r="38" spans="1:6" x14ac:dyDescent="0.25">
      <c r="A38" s="16" t="s">
        <v>52</v>
      </c>
      <c r="B38" s="13" t="s">
        <v>61</v>
      </c>
      <c r="C38" s="13">
        <f>SUM(C34:C37)</f>
        <v>36</v>
      </c>
      <c r="D38" s="13">
        <f>SUM(D34:D37)</f>
        <v>1610</v>
      </c>
      <c r="E38" s="15"/>
    </row>
    <row r="39" spans="1:6" x14ac:dyDescent="0.25">
      <c r="A39" s="17" t="s">
        <v>65</v>
      </c>
      <c r="B39" s="2" t="s">
        <v>66</v>
      </c>
      <c r="C39" s="2">
        <v>3190</v>
      </c>
      <c r="D39" s="2">
        <v>213180</v>
      </c>
      <c r="E39" s="2"/>
    </row>
    <row r="40" spans="1:6" x14ac:dyDescent="0.25">
      <c r="A40" s="16" t="s">
        <v>52</v>
      </c>
      <c r="B40" s="13" t="s">
        <v>65</v>
      </c>
      <c r="C40" s="13">
        <v>3190</v>
      </c>
      <c r="D40" s="13">
        <v>213180</v>
      </c>
      <c r="E40" s="2"/>
    </row>
    <row r="41" spans="1:6" x14ac:dyDescent="0.25">
      <c r="A41" s="17" t="s">
        <v>67</v>
      </c>
      <c r="B41" s="2" t="s">
        <v>68</v>
      </c>
      <c r="C41" s="2">
        <v>50</v>
      </c>
      <c r="D41" s="2">
        <f>50*60</f>
        <v>3000</v>
      </c>
      <c r="E41" s="2"/>
      <c r="F41" t="s">
        <v>282</v>
      </c>
    </row>
    <row r="42" spans="1:6" x14ac:dyDescent="0.25">
      <c r="A42" s="16" t="s">
        <v>52</v>
      </c>
      <c r="B42" s="13" t="s">
        <v>76</v>
      </c>
      <c r="C42" s="13">
        <f>C41</f>
        <v>50</v>
      </c>
      <c r="D42" s="13">
        <f>D41</f>
        <v>3000</v>
      </c>
      <c r="E42" s="2"/>
    </row>
    <row r="43" spans="1:6" x14ac:dyDescent="0.25">
      <c r="A43" s="128" t="s">
        <v>69</v>
      </c>
      <c r="B43" s="129"/>
      <c r="C43" s="13">
        <f>C30+C33+C38+C40+C42</f>
        <v>4435</v>
      </c>
      <c r="D43" s="13">
        <f>D30+D33+D38+D40+D42</f>
        <v>293477</v>
      </c>
      <c r="E43" s="2"/>
    </row>
    <row r="57" spans="1:4" ht="30" x14ac:dyDescent="0.25">
      <c r="A57" s="33" t="s">
        <v>46</v>
      </c>
      <c r="B57" s="33" t="s">
        <v>2</v>
      </c>
      <c r="C57" s="33" t="s">
        <v>39</v>
      </c>
      <c r="D57" s="33" t="s">
        <v>126</v>
      </c>
    </row>
    <row r="58" spans="1:4" x14ac:dyDescent="0.25">
      <c r="A58" s="39" t="s">
        <v>48</v>
      </c>
      <c r="B58" s="50">
        <f>C58/$C$68</f>
        <v>2.9537767756482525E-2</v>
      </c>
      <c r="C58" s="19">
        <v>131</v>
      </c>
      <c r="D58" s="19">
        <v>8787</v>
      </c>
    </row>
    <row r="59" spans="1:4" x14ac:dyDescent="0.25">
      <c r="A59" s="39" t="s">
        <v>50</v>
      </c>
      <c r="B59" s="50">
        <f t="shared" ref="B59:B67" si="0">C59/$C$68</f>
        <v>2.0744081172491543E-2</v>
      </c>
      <c r="C59" s="19">
        <v>92</v>
      </c>
      <c r="D59" s="19">
        <v>6138</v>
      </c>
    </row>
    <row r="60" spans="1:4" x14ac:dyDescent="0.25">
      <c r="A60" s="39" t="s">
        <v>51</v>
      </c>
      <c r="B60" s="50">
        <f t="shared" si="0"/>
        <v>5.8399098083427282E-2</v>
      </c>
      <c r="C60" s="19">
        <v>259</v>
      </c>
      <c r="D60" s="19">
        <v>15480</v>
      </c>
    </row>
    <row r="61" spans="1:4" x14ac:dyDescent="0.25">
      <c r="A61" s="39" t="s">
        <v>73</v>
      </c>
      <c r="B61" s="50">
        <f t="shared" si="0"/>
        <v>2.2547914317925591E-4</v>
      </c>
      <c r="C61" s="19">
        <v>1</v>
      </c>
      <c r="D61" s="19">
        <v>65</v>
      </c>
    </row>
    <row r="62" spans="1:4" x14ac:dyDescent="0.25">
      <c r="A62" s="39" t="s">
        <v>56</v>
      </c>
      <c r="B62" s="50">
        <f t="shared" si="0"/>
        <v>9.0191657271702366E-4</v>
      </c>
      <c r="C62" s="19">
        <v>4</v>
      </c>
      <c r="D62" s="19">
        <v>276</v>
      </c>
    </row>
    <row r="63" spans="1:4" x14ac:dyDescent="0.25">
      <c r="A63" s="39" t="s">
        <v>72</v>
      </c>
      <c r="B63" s="50">
        <f t="shared" si="0"/>
        <v>2.2547914317925591E-4</v>
      </c>
      <c r="C63" s="19">
        <v>1</v>
      </c>
      <c r="D63" s="19">
        <v>65</v>
      </c>
    </row>
    <row r="64" spans="1:4" x14ac:dyDescent="0.25">
      <c r="A64" s="39" t="s">
        <v>53</v>
      </c>
      <c r="B64" s="50">
        <f t="shared" si="0"/>
        <v>0.15174746335963923</v>
      </c>
      <c r="C64" s="19">
        <f>1+2+670</f>
        <v>673</v>
      </c>
      <c r="D64" s="19">
        <v>65</v>
      </c>
    </row>
    <row r="65" spans="1:4" x14ac:dyDescent="0.25">
      <c r="A65" s="39" t="s">
        <v>61</v>
      </c>
      <c r="B65" s="50">
        <f t="shared" si="0"/>
        <v>8.1172491544532124E-3</v>
      </c>
      <c r="C65" s="38">
        <v>36</v>
      </c>
      <c r="D65" s="38">
        <v>1610</v>
      </c>
    </row>
    <row r="66" spans="1:4" x14ac:dyDescent="0.25">
      <c r="A66" s="38" t="s">
        <v>65</v>
      </c>
      <c r="B66" s="50">
        <f t="shared" si="0"/>
        <v>0.71927846674182638</v>
      </c>
      <c r="C66" s="38">
        <v>3190</v>
      </c>
      <c r="D66" s="38">
        <v>213180</v>
      </c>
    </row>
    <row r="67" spans="1:4" x14ac:dyDescent="0.25">
      <c r="A67" s="38" t="s">
        <v>76</v>
      </c>
      <c r="B67" s="50">
        <f t="shared" si="0"/>
        <v>1.1273957158962795E-2</v>
      </c>
      <c r="C67" s="38">
        <v>50</v>
      </c>
      <c r="D67" s="38">
        <v>3000</v>
      </c>
    </row>
    <row r="68" spans="1:4" x14ac:dyDescent="0.25">
      <c r="A68" s="128" t="s">
        <v>69</v>
      </c>
      <c r="B68" s="129"/>
      <c r="C68" s="38">
        <v>4435</v>
      </c>
      <c r="D68" s="38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4128-5F8F-4F20-9168-6C33A0F1DF06}">
  <sheetPr>
    <tabColor rgb="FF00B050"/>
    <pageSetUpPr fitToPage="1"/>
  </sheetPr>
  <dimension ref="A1:E62"/>
  <sheetViews>
    <sheetView workbookViewId="0">
      <selection sqref="A1:D3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30" t="s">
        <v>44</v>
      </c>
      <c r="B1" s="130"/>
      <c r="C1" s="130"/>
      <c r="D1" s="130"/>
      <c r="E1" s="5"/>
    </row>
    <row r="2" spans="1:5" x14ac:dyDescent="0.25">
      <c r="A2" s="130" t="s">
        <v>45</v>
      </c>
      <c r="B2" s="130"/>
      <c r="C2" s="130"/>
      <c r="D2" s="130"/>
      <c r="E2" s="5"/>
    </row>
    <row r="3" spans="1:5" x14ac:dyDescent="0.25">
      <c r="A3" s="130" t="s">
        <v>24</v>
      </c>
      <c r="B3" s="130"/>
      <c r="C3" s="130"/>
      <c r="D3" s="130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7" t="s">
        <v>2</v>
      </c>
      <c r="B5" s="33" t="s">
        <v>77</v>
      </c>
      <c r="C5" s="33" t="s">
        <v>39</v>
      </c>
      <c r="D5" s="33" t="s">
        <v>126</v>
      </c>
    </row>
    <row r="6" spans="1:5" x14ac:dyDescent="0.25">
      <c r="A6" s="150" t="s">
        <v>91</v>
      </c>
      <c r="B6" s="151" t="s">
        <v>81</v>
      </c>
      <c r="C6" s="151">
        <v>49</v>
      </c>
      <c r="D6" s="151">
        <v>3034</v>
      </c>
    </row>
    <row r="7" spans="1:5" x14ac:dyDescent="0.25">
      <c r="A7" s="150" t="s">
        <v>91</v>
      </c>
      <c r="B7" s="151" t="s">
        <v>82</v>
      </c>
      <c r="C7" s="151">
        <v>148</v>
      </c>
      <c r="D7" s="151">
        <v>8372</v>
      </c>
    </row>
    <row r="8" spans="1:5" x14ac:dyDescent="0.25">
      <c r="A8" s="150" t="s">
        <v>91</v>
      </c>
      <c r="B8" s="151" t="s">
        <v>78</v>
      </c>
      <c r="C8" s="151">
        <v>122</v>
      </c>
      <c r="D8" s="151">
        <v>7340</v>
      </c>
    </row>
    <row r="9" spans="1:5" x14ac:dyDescent="0.25">
      <c r="A9" s="150" t="s">
        <v>91</v>
      </c>
      <c r="B9" s="151" t="s">
        <v>83</v>
      </c>
      <c r="C9" s="151">
        <v>20</v>
      </c>
      <c r="D9" s="151">
        <v>1350</v>
      </c>
    </row>
    <row r="10" spans="1:5" x14ac:dyDescent="0.25">
      <c r="A10" s="150" t="s">
        <v>91</v>
      </c>
      <c r="B10" s="151" t="s">
        <v>79</v>
      </c>
      <c r="C10" s="151">
        <v>1</v>
      </c>
      <c r="D10" s="151">
        <v>78</v>
      </c>
    </row>
    <row r="11" spans="1:5" x14ac:dyDescent="0.25">
      <c r="A11" s="150" t="s">
        <v>91</v>
      </c>
      <c r="B11" s="151" t="s">
        <v>80</v>
      </c>
      <c r="C11" s="151">
        <v>1</v>
      </c>
      <c r="D11" s="151">
        <v>50</v>
      </c>
    </row>
    <row r="12" spans="1:5" x14ac:dyDescent="0.25">
      <c r="A12" s="152" t="s">
        <v>92</v>
      </c>
      <c r="B12" s="152"/>
      <c r="C12" s="153">
        <f>SUM(C6:C11)</f>
        <v>341</v>
      </c>
      <c r="D12" s="153">
        <f>SUM(D6:D11)</f>
        <v>20224</v>
      </c>
    </row>
    <row r="13" spans="1:5" x14ac:dyDescent="0.25">
      <c r="A13" s="145" t="s">
        <v>91</v>
      </c>
      <c r="B13" s="146" t="s">
        <v>97</v>
      </c>
      <c r="C13" s="146">
        <v>1</v>
      </c>
      <c r="D13" s="146">
        <v>60</v>
      </c>
    </row>
    <row r="14" spans="1:5" x14ac:dyDescent="0.25">
      <c r="A14" s="145" t="s">
        <v>91</v>
      </c>
      <c r="B14" s="146" t="s">
        <v>96</v>
      </c>
      <c r="C14" s="146">
        <v>1</v>
      </c>
      <c r="D14" s="146">
        <v>60</v>
      </c>
    </row>
    <row r="15" spans="1:5" x14ac:dyDescent="0.25">
      <c r="A15" s="145" t="s">
        <v>91</v>
      </c>
      <c r="B15" s="146" t="s">
        <v>98</v>
      </c>
      <c r="C15" s="146">
        <v>1</v>
      </c>
      <c r="D15" s="146">
        <v>60</v>
      </c>
    </row>
    <row r="16" spans="1:5" x14ac:dyDescent="0.25">
      <c r="A16" s="145" t="s">
        <v>91</v>
      </c>
      <c r="B16" s="146" t="s">
        <v>99</v>
      </c>
      <c r="C16" s="146">
        <v>1</v>
      </c>
      <c r="D16" s="146">
        <v>60</v>
      </c>
    </row>
    <row r="17" spans="1:4" x14ac:dyDescent="0.25">
      <c r="A17" s="145" t="s">
        <v>91</v>
      </c>
      <c r="B17" s="146" t="s">
        <v>100</v>
      </c>
      <c r="C17" s="146">
        <v>1</v>
      </c>
      <c r="D17" s="146">
        <v>60</v>
      </c>
    </row>
    <row r="18" spans="1:4" x14ac:dyDescent="0.25">
      <c r="A18" s="147" t="s">
        <v>93</v>
      </c>
      <c r="B18" s="148"/>
      <c r="C18" s="149">
        <f>SUM(C13:C17)</f>
        <v>5</v>
      </c>
      <c r="D18" s="149">
        <f>SUM(D13:D17)</f>
        <v>300</v>
      </c>
    </row>
    <row r="19" spans="1:4" x14ac:dyDescent="0.25">
      <c r="A19" s="137" t="s">
        <v>91</v>
      </c>
      <c r="B19" s="154" t="s">
        <v>84</v>
      </c>
      <c r="C19" s="154">
        <v>1</v>
      </c>
      <c r="D19" s="154">
        <v>60</v>
      </c>
    </row>
    <row r="20" spans="1:4" x14ac:dyDescent="0.25">
      <c r="A20" s="137" t="s">
        <v>91</v>
      </c>
      <c r="B20" s="154" t="s">
        <v>85</v>
      </c>
      <c r="C20" s="154">
        <v>1</v>
      </c>
      <c r="D20" s="154">
        <v>60</v>
      </c>
    </row>
    <row r="21" spans="1:4" x14ac:dyDescent="0.25">
      <c r="A21" s="137" t="s">
        <v>91</v>
      </c>
      <c r="B21" s="154" t="s">
        <v>86</v>
      </c>
      <c r="C21" s="154">
        <v>1</v>
      </c>
      <c r="D21" s="154">
        <v>60</v>
      </c>
    </row>
    <row r="22" spans="1:4" x14ac:dyDescent="0.25">
      <c r="A22" s="155" t="s">
        <v>145</v>
      </c>
      <c r="B22" s="156"/>
      <c r="C22" s="157">
        <f>SUM(C19:C21)</f>
        <v>3</v>
      </c>
      <c r="D22" s="157">
        <f>SUM(D19:D21)</f>
        <v>180</v>
      </c>
    </row>
    <row r="23" spans="1:4" x14ac:dyDescent="0.25">
      <c r="A23" s="19" t="s">
        <v>91</v>
      </c>
      <c r="B23" s="44" t="s">
        <v>147</v>
      </c>
      <c r="C23" s="43">
        <v>10</v>
      </c>
      <c r="D23" s="43">
        <v>600</v>
      </c>
    </row>
    <row r="24" spans="1:4" x14ac:dyDescent="0.25">
      <c r="A24" s="128" t="s">
        <v>148</v>
      </c>
      <c r="B24" s="129"/>
      <c r="C24" s="3">
        <f>10</f>
        <v>10</v>
      </c>
      <c r="D24" s="3">
        <v>600</v>
      </c>
    </row>
    <row r="25" spans="1:4" x14ac:dyDescent="0.25">
      <c r="A25" s="19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9" t="s">
        <v>13</v>
      </c>
      <c r="B26" s="1" t="s">
        <v>82</v>
      </c>
      <c r="C26" s="20">
        <v>10</v>
      </c>
      <c r="D26" s="20">
        <v>667</v>
      </c>
    </row>
    <row r="27" spans="1:4" x14ac:dyDescent="0.25">
      <c r="A27" s="19" t="s">
        <v>13</v>
      </c>
      <c r="B27" s="1" t="s">
        <v>78</v>
      </c>
      <c r="C27" s="20">
        <v>220</v>
      </c>
      <c r="D27" s="20">
        <v>14739</v>
      </c>
    </row>
    <row r="28" spans="1:4" x14ac:dyDescent="0.25">
      <c r="A28" s="128" t="s">
        <v>87</v>
      </c>
      <c r="B28" s="129"/>
      <c r="C28" s="3">
        <f>SUM(C25:C27)</f>
        <v>670</v>
      </c>
      <c r="D28" s="3">
        <f>SUM(D25:D27)</f>
        <v>44811</v>
      </c>
    </row>
    <row r="29" spans="1:4" x14ac:dyDescent="0.25">
      <c r="A29" s="21" t="s">
        <v>9</v>
      </c>
      <c r="B29" s="20" t="s">
        <v>88</v>
      </c>
      <c r="C29" s="1">
        <v>3190</v>
      </c>
      <c r="D29" s="1">
        <v>213181</v>
      </c>
    </row>
    <row r="30" spans="1:4" x14ac:dyDescent="0.25">
      <c r="A30" s="128" t="s">
        <v>155</v>
      </c>
      <c r="B30" s="129"/>
      <c r="C30" s="3">
        <f>SUM(C29)</f>
        <v>3190</v>
      </c>
      <c r="D30" s="3">
        <f>SUM(D29)</f>
        <v>213181</v>
      </c>
    </row>
    <row r="31" spans="1:4" x14ac:dyDescent="0.25">
      <c r="A31" s="21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28" t="s">
        <v>156</v>
      </c>
      <c r="B32" s="129"/>
      <c r="C32" s="3">
        <f>SUM(C31)</f>
        <v>7</v>
      </c>
      <c r="D32" s="3">
        <f>SUM(D31)</f>
        <v>437</v>
      </c>
    </row>
    <row r="33" spans="1:4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4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4" x14ac:dyDescent="0.25">
      <c r="A35" s="128" t="s">
        <v>95</v>
      </c>
      <c r="B35" s="129"/>
      <c r="C35" s="3">
        <f>SUM(C33:C34)</f>
        <v>2</v>
      </c>
      <c r="D35" s="3">
        <f>SUM(D33:D34)</f>
        <v>100</v>
      </c>
    </row>
    <row r="36" spans="1:4" x14ac:dyDescent="0.25">
      <c r="A36" s="128" t="s">
        <v>52</v>
      </c>
      <c r="B36" s="129"/>
      <c r="C36" s="1">
        <f>C12+C18+C22+C28+C30+C32+C35</f>
        <v>4218</v>
      </c>
      <c r="D36" s="1">
        <f>D12+D18+D22+D28+D30+D32+D35</f>
        <v>279233</v>
      </c>
    </row>
    <row r="52" spans="1:4" ht="30.75" customHeight="1" x14ac:dyDescent="0.25">
      <c r="A52" s="45" t="s">
        <v>2</v>
      </c>
      <c r="B52" s="33" t="s">
        <v>77</v>
      </c>
      <c r="C52" s="33" t="s">
        <v>39</v>
      </c>
      <c r="D52" s="33" t="s">
        <v>39</v>
      </c>
    </row>
    <row r="53" spans="1:4" x14ac:dyDescent="0.25">
      <c r="A53" s="46" t="s">
        <v>92</v>
      </c>
      <c r="B53" s="46" t="s">
        <v>152</v>
      </c>
      <c r="C53" s="49">
        <f>D53/$D$57</f>
        <v>0.94986072423398327</v>
      </c>
      <c r="D53" s="3">
        <v>341</v>
      </c>
    </row>
    <row r="54" spans="1:4" x14ac:dyDescent="0.25">
      <c r="A54" s="47" t="s">
        <v>93</v>
      </c>
      <c r="B54" s="47" t="s">
        <v>149</v>
      </c>
      <c r="C54" s="49">
        <f t="shared" ref="C54:C56" si="0">D54/$D$57</f>
        <v>1.3927576601671309E-2</v>
      </c>
      <c r="D54" s="3">
        <v>5</v>
      </c>
    </row>
    <row r="55" spans="1:4" x14ac:dyDescent="0.25">
      <c r="A55" s="47" t="s">
        <v>145</v>
      </c>
      <c r="B55" s="47" t="s">
        <v>150</v>
      </c>
      <c r="C55" s="49">
        <f t="shared" si="0"/>
        <v>8.356545961002786E-3</v>
      </c>
      <c r="D55" s="3">
        <v>3</v>
      </c>
    </row>
    <row r="56" spans="1:4" x14ac:dyDescent="0.25">
      <c r="A56" s="47" t="s">
        <v>148</v>
      </c>
      <c r="B56" s="47" t="s">
        <v>151</v>
      </c>
      <c r="C56" s="49">
        <f t="shared" si="0"/>
        <v>2.7855153203342618E-2</v>
      </c>
      <c r="D56" s="3">
        <v>10</v>
      </c>
    </row>
    <row r="57" spans="1:4" x14ac:dyDescent="0.25">
      <c r="A57" s="47"/>
      <c r="B57" s="47"/>
      <c r="C57" s="3">
        <v>100</v>
      </c>
      <c r="D57" s="3">
        <f>SUM(D53:D56)</f>
        <v>359</v>
      </c>
    </row>
    <row r="58" spans="1:4" x14ac:dyDescent="0.25">
      <c r="A58" s="47" t="s">
        <v>87</v>
      </c>
      <c r="B58" s="48" t="s">
        <v>153</v>
      </c>
      <c r="C58" s="49">
        <f>D58/$D$62</f>
        <v>0.1588430535798957</v>
      </c>
      <c r="D58" s="3">
        <v>670</v>
      </c>
    </row>
    <row r="59" spans="1:4" x14ac:dyDescent="0.25">
      <c r="A59" s="47" t="s">
        <v>89</v>
      </c>
      <c r="B59" s="48" t="s">
        <v>158</v>
      </c>
      <c r="C59" s="49">
        <f t="shared" ref="C59:C61" si="1">D59/$D$62</f>
        <v>0.75628259838786149</v>
      </c>
      <c r="D59" s="3">
        <v>3190</v>
      </c>
    </row>
    <row r="60" spans="1:4" x14ac:dyDescent="0.25">
      <c r="A60" s="47" t="s">
        <v>94</v>
      </c>
      <c r="B60" s="48" t="s">
        <v>157</v>
      </c>
      <c r="C60" s="49">
        <f t="shared" si="1"/>
        <v>1.6595542911332385E-3</v>
      </c>
      <c r="D60" s="3">
        <v>7</v>
      </c>
    </row>
    <row r="61" spans="1:4" x14ac:dyDescent="0.25">
      <c r="A61" s="47" t="s">
        <v>95</v>
      </c>
      <c r="B61" s="48" t="s">
        <v>154</v>
      </c>
      <c r="C61" s="49">
        <f t="shared" si="1"/>
        <v>4.74158368895211E-4</v>
      </c>
      <c r="D61" s="3">
        <v>2</v>
      </c>
    </row>
    <row r="62" spans="1:4" x14ac:dyDescent="0.25">
      <c r="A62" s="128" t="s">
        <v>52</v>
      </c>
      <c r="B62" s="129"/>
      <c r="C62">
        <v>100</v>
      </c>
      <c r="D62" s="1">
        <v>4218</v>
      </c>
    </row>
  </sheetData>
  <mergeCells count="13">
    <mergeCell ref="A1:D1"/>
    <mergeCell ref="A2:D2"/>
    <mergeCell ref="A3:D3"/>
    <mergeCell ref="A28:B28"/>
    <mergeCell ref="A30:B30"/>
    <mergeCell ref="A62:B62"/>
    <mergeCell ref="A32:B32"/>
    <mergeCell ref="A35:B35"/>
    <mergeCell ref="A36:B36"/>
    <mergeCell ref="A12:B12"/>
    <mergeCell ref="A18:B18"/>
    <mergeCell ref="A22:B22"/>
    <mergeCell ref="A24:B24"/>
  </mergeCells>
  <pageMargins left="0.7" right="0.7" top="0.75" bottom="0.75" header="0.3" footer="0.3"/>
  <pageSetup paperSize="9" scale="9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Основной </vt:lpstr>
      <vt:lpstr>Отчеты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2022-12-13T12:04:54Z</dcterms:modified>
</cp:coreProperties>
</file>