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ои документы\Visual Studio 2019\Project\Work\IDS_RailWay\Documents\Формы отчетов\"/>
    </mc:Choice>
  </mc:AlternateContent>
  <xr:revisionPtr revIDLastSave="0" documentId="8_{1B56D658-AD0A-4C51-8E3E-73177749AF75}" xr6:coauthVersionLast="47" xr6:coauthVersionMax="47" xr10:uidLastSave="{00000000-0000-0000-0000-000000000000}"/>
  <bookViews>
    <workbookView xWindow="-120" yWindow="-120" windowWidth="29040" windowHeight="15840"/>
  </bookViews>
  <sheets>
    <sheet name="Основной " sheetId="7" r:id="rId1"/>
    <sheet name="Отчеты" sheetId="1" r:id="rId2"/>
    <sheet name="1" sheetId="3" r:id="rId3"/>
    <sheet name="2" sheetId="4" r:id="rId4"/>
    <sheet name="3" sheetId="5" r:id="rId5"/>
    <sheet name="4" sheetId="6" r:id="rId6"/>
    <sheet name="5" sheetId="8" r:id="rId7"/>
    <sheet name="6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9" l="1"/>
  <c r="B15" i="9"/>
  <c r="C15" i="9"/>
  <c r="C26" i="9"/>
  <c r="B14" i="9"/>
  <c r="C14" i="9"/>
  <c r="C25" i="9"/>
  <c r="B13" i="9"/>
  <c r="C13" i="9"/>
  <c r="C24" i="9"/>
  <c r="B12" i="9"/>
  <c r="C12" i="9"/>
  <c r="C23" i="9"/>
  <c r="B11" i="9"/>
  <c r="C11" i="9"/>
  <c r="C22" i="9"/>
  <c r="B10" i="9"/>
  <c r="C10" i="9"/>
  <c r="I21" i="9"/>
  <c r="C21" i="9"/>
  <c r="B9" i="9"/>
  <c r="C9" i="9"/>
  <c r="I20" i="9"/>
  <c r="C20" i="9"/>
  <c r="B8" i="9"/>
  <c r="C8" i="9"/>
  <c r="I19" i="9"/>
  <c r="C19" i="9"/>
  <c r="B7" i="9"/>
  <c r="C7" i="9"/>
  <c r="I18" i="9"/>
  <c r="C18" i="9"/>
  <c r="B6" i="9"/>
  <c r="C6" i="9"/>
  <c r="P9" i="8"/>
  <c r="P13" i="8"/>
  <c r="P8" i="8"/>
  <c r="Q9" i="8"/>
  <c r="P10" i="8"/>
  <c r="Q10" i="8"/>
  <c r="P11" i="8"/>
  <c r="Q11" i="8"/>
  <c r="P12" i="8"/>
  <c r="Q12" i="8"/>
  <c r="Q8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B13" i="8"/>
  <c r="Q13" i="8"/>
  <c r="B59" i="5"/>
  <c r="B60" i="5"/>
  <c r="B61" i="5"/>
  <c r="B62" i="5"/>
  <c r="B63" i="5"/>
  <c r="B65" i="5"/>
  <c r="B66" i="5"/>
  <c r="B67" i="5"/>
  <c r="B58" i="5"/>
  <c r="C64" i="5"/>
  <c r="B64" i="5"/>
  <c r="C51" i="6"/>
  <c r="C52" i="6"/>
  <c r="C53" i="6"/>
  <c r="C50" i="6"/>
  <c r="D49" i="6"/>
  <c r="C46" i="6"/>
  <c r="C45" i="6"/>
  <c r="C48" i="6"/>
  <c r="C47" i="6"/>
  <c r="C24" i="6"/>
  <c r="D24" i="3"/>
  <c r="C24" i="3"/>
  <c r="D19" i="3"/>
  <c r="C19" i="3"/>
  <c r="D14" i="3"/>
  <c r="C14" i="3"/>
  <c r="D10" i="3"/>
  <c r="C10" i="3"/>
  <c r="C25" i="3"/>
  <c r="D25" i="3"/>
  <c r="C18" i="6"/>
  <c r="D35" i="6"/>
  <c r="C35" i="6"/>
  <c r="D32" i="6"/>
  <c r="C32" i="6"/>
  <c r="D30" i="6"/>
  <c r="C30" i="6"/>
  <c r="D28" i="6"/>
  <c r="C28" i="6"/>
  <c r="D22" i="6"/>
  <c r="C22" i="6"/>
  <c r="D18" i="6"/>
  <c r="D12" i="6"/>
  <c r="C12" i="6"/>
  <c r="C42" i="5"/>
  <c r="D41" i="5"/>
  <c r="D42" i="5"/>
  <c r="D38" i="5"/>
  <c r="C38" i="5"/>
  <c r="D29" i="5"/>
  <c r="D28" i="5"/>
  <c r="D27" i="5"/>
  <c r="D26" i="5"/>
  <c r="D25" i="5"/>
  <c r="D24" i="5"/>
  <c r="C26" i="5"/>
  <c r="D23" i="5"/>
  <c r="C29" i="5"/>
  <c r="C28" i="5"/>
  <c r="C27" i="5"/>
  <c r="C25" i="5"/>
  <c r="C24" i="5"/>
  <c r="C23" i="5"/>
  <c r="D22" i="5"/>
  <c r="C22" i="5"/>
  <c r="D17" i="5"/>
  <c r="C17" i="5"/>
  <c r="D15" i="5"/>
  <c r="C15" i="5"/>
  <c r="D12" i="5"/>
  <c r="C12" i="5"/>
  <c r="C17" i="4"/>
  <c r="C18" i="4"/>
  <c r="C30" i="5"/>
  <c r="C43" i="5"/>
  <c r="D30" i="5"/>
  <c r="D43" i="5"/>
  <c r="D36" i="6"/>
  <c r="C36" i="6"/>
</calcChain>
</file>

<file path=xl/comments1.xml><?xml version="1.0" encoding="utf-8"?>
<comments xmlns="http://schemas.openxmlformats.org/spreadsheetml/2006/main">
  <authors>
    <author>Shuba, Irina V</author>
    <author>Gubarenko, Lyudmila V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  <charset val="204"/>
          </rPr>
          <t>Shuba, Irina V:</t>
        </r>
        <r>
          <rPr>
            <sz val="9"/>
            <color indexed="81"/>
            <rFont val="Tahoma"/>
            <family val="2"/>
            <charset val="204"/>
          </rPr>
          <t xml:space="preserve">
вагоы с отметкой возврат по  прибытию. При отключенном фильтре не попадают в отчет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Gubarenko, Lyudmila 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10"/>
            <rFont val="Tahoma"/>
            <family val="2"/>
            <charset val="204"/>
          </rPr>
          <t>В отчет не включать внутризаводские вагоны 
Оператор:
Id – 188, 1237, 1238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Gubarenko, Lyudmila V</author>
  </authors>
  <commentList>
    <comment ref="C11" authorId="0" shapeId="0">
      <text>
        <r>
          <rPr>
            <sz val="9"/>
            <color indexed="81"/>
            <rFont val="Tahoma"/>
            <family val="2"/>
            <charset val="204"/>
          </rPr>
          <t xml:space="preserve">
возможность выбора нескольких параметров по всем фильтрам
</t>
        </r>
      </text>
    </comment>
  </commentList>
</comments>
</file>

<file path=xl/comments3.xml><?xml version="1.0" encoding="utf-8"?>
<comments xmlns="http://schemas.openxmlformats.org/spreadsheetml/2006/main">
  <authors>
    <author>Gubarenko, Lyudmila V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 Груз в ИДС , кроме черных металлов</t>
        </r>
      </text>
    </comment>
    <comment ref="D6" authorId="0" shapeId="0">
      <text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b/>
            <sz val="9"/>
            <color indexed="81"/>
            <rFont val="Tahoma"/>
            <family val="2"/>
            <charset val="204"/>
          </rPr>
          <t>Вес груза -
 из ЭПД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Gubarenko, Lyudmila</t>
        </r>
        <r>
          <rPr>
            <sz val="9"/>
            <color indexed="81"/>
            <rFont val="Tahoma"/>
            <family val="2"/>
            <charset val="204"/>
          </rPr>
          <t xml:space="preserve">
 </t>
        </r>
        <r>
          <rPr>
            <b/>
            <sz val="9"/>
            <color indexed="81"/>
            <rFont val="Tahoma"/>
            <family val="2"/>
            <charset val="204"/>
          </rPr>
          <t>Черные металлы -</t>
        </r>
        <r>
          <rPr>
            <sz val="9"/>
            <color indexed="81"/>
            <rFont val="Tahoma"/>
            <family val="2"/>
            <charset val="204"/>
          </rPr>
          <t xml:space="preserve"> 
Код ЕТСНГ
324031 - катанка
324116 - прокат
324084 - полоса
311065 - чугун перд.
311031- чугун лит
314059 - заготовка
</t>
        </r>
      </text>
    </comment>
    <comment ref="I19" authorId="0" shapeId="0">
      <text>
        <r>
          <rPr>
            <sz val="9"/>
            <color indexed="10"/>
            <rFont val="Tahoma"/>
            <family val="2"/>
            <charset val="204"/>
          </rPr>
          <t xml:space="preserve"> Вагоны  без галочки в тег. Груж/пор не включаем в отчет
</t>
        </r>
        <r>
          <rPr>
            <sz val="9"/>
            <color indexed="81"/>
            <rFont val="Tahoma"/>
            <family val="2"/>
            <charset val="204"/>
          </rPr>
          <t>Отчет без порожних</t>
        </r>
        <r>
          <rPr>
            <sz val="9"/>
            <color indexed="10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Gubarenko, Lyudmila V</author>
  </authors>
  <commentList>
    <comment ref="A5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</t>
        </r>
        <r>
          <rPr>
            <sz val="9"/>
            <color indexed="81"/>
            <rFont val="Tahoma"/>
            <family val="2"/>
            <charset val="204"/>
          </rPr>
          <t xml:space="preserve">
 из данных о погрузке - цех погрузки</t>
        </r>
      </text>
    </comment>
  </commentList>
</comments>
</file>

<file path=xl/comments5.xml><?xml version="1.0" encoding="utf-8"?>
<comments xmlns="http://schemas.openxmlformats.org/spreadsheetml/2006/main">
  <authors>
    <author>Gubarenko, Lyudmila V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  <charset val="204"/>
          </rPr>
          <t>Украина - по дорогам из ЭПД</t>
        </r>
        <r>
          <rPr>
            <sz val="9"/>
            <color indexed="81"/>
            <rFont val="Tahoma"/>
            <family val="2"/>
            <charset val="204"/>
          </rPr>
          <t xml:space="preserve">
код 40  - Одесская
код 45- Приднепровская
код 48 -Донецкая
код 35- Львовская
код 32 -Юго-Западная
код 43- Южная
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  <charset val="204"/>
          </rPr>
          <t>Порты  экспорт - код ст. назначения ЭПД</t>
        </r>
        <r>
          <rPr>
            <sz val="9"/>
            <color indexed="81"/>
            <rFont val="Tahoma"/>
            <family val="2"/>
            <charset val="204"/>
          </rPr>
          <t xml:space="preserve">
417908 -Херсон-Порт
415300 -Николаев-Грузовой (перев.)(эксп.)(речной)
415601-НИКОЛАЕВ-ГРУЗОВОЙ (ЭКСП.)
400108 -Черноморская (для ТИС)"
400409 -Одесса-Порт (эксп.)
402103- Черноморск-Порт-экспорт
404607 -Измаил (эксп.)"
418101 - Жовтневая
403407 - Рени Галац
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  <charset val="204"/>
          </rPr>
          <t>Страны СНГ и Балтии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Дальние зарубежье
 </t>
        </r>
        <r>
          <rPr>
            <sz val="9"/>
            <color indexed="81"/>
            <rFont val="Tahoma"/>
            <family val="2"/>
            <charset val="204"/>
          </rPr>
          <t>остальное</t>
        </r>
        <r>
          <rPr>
            <b/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<sst xmlns="http://schemas.openxmlformats.org/spreadsheetml/2006/main" count="554" uniqueCount="315">
  <si>
    <t>Оператор по отправке</t>
  </si>
  <si>
    <t xml:space="preserve">Оператор полное название </t>
  </si>
  <si>
    <t>Наименование груза</t>
  </si>
  <si>
    <t>ООО ЦВЛ</t>
  </si>
  <si>
    <t>Авангард-Днепр</t>
  </si>
  <si>
    <t>Рейл Лоджистикс</t>
  </si>
  <si>
    <t>ООО ДТЛК</t>
  </si>
  <si>
    <t>ЕвроЛодж.Трейд</t>
  </si>
  <si>
    <t>Итого</t>
  </si>
  <si>
    <t>Концентрат</t>
  </si>
  <si>
    <t>Вагон-Инвест</t>
  </si>
  <si>
    <t>Одесский Транспортно-Логистический Центр</t>
  </si>
  <si>
    <t>Индустриальные технологии</t>
  </si>
  <si>
    <t>Граншлак</t>
  </si>
  <si>
    <t>ООО БГС Рейл</t>
  </si>
  <si>
    <t>Цех отгрузки</t>
  </si>
  <si>
    <t>наименование груза</t>
  </si>
  <si>
    <t>направление</t>
  </si>
  <si>
    <t xml:space="preserve">ООО"Спецвагон Транслизинг" </t>
  </si>
  <si>
    <t>Смола каменноугольная</t>
  </si>
  <si>
    <t xml:space="preserve">Металлпромэкспорт </t>
  </si>
  <si>
    <t xml:space="preserve">Трейд Транс Групп </t>
  </si>
  <si>
    <t>ООО ОТП ЛИЗИНГ</t>
  </si>
  <si>
    <t>ВСЕГО по предприятию</t>
  </si>
  <si>
    <t>за август 2022 ( 31.07.2022 20:01 – 31.08.2022 20:00)</t>
  </si>
  <si>
    <t>Концентрат желез.</t>
  </si>
  <si>
    <t>Изов Польщу</t>
  </si>
  <si>
    <t>Порожний вагон</t>
  </si>
  <si>
    <t>Апостолово</t>
  </si>
  <si>
    <t>Вечерний Кут</t>
  </si>
  <si>
    <t>Казатин 1</t>
  </si>
  <si>
    <t>Казатин-1</t>
  </si>
  <si>
    <t>МУДРЕНАЯ</t>
  </si>
  <si>
    <t>РАДУШНАЯ</t>
  </si>
  <si>
    <t>ШЕПЕТОВКА</t>
  </si>
  <si>
    <t>ШМАКОВО</t>
  </si>
  <si>
    <t>Сульфат аммония</t>
  </si>
  <si>
    <t>БЕЛОЗЕРЬЕ</t>
  </si>
  <si>
    <t>Станция назначения</t>
  </si>
  <si>
    <t>Количество вагонов</t>
  </si>
  <si>
    <t>ИТОГО порожних вагонов</t>
  </si>
  <si>
    <t>ИТОГО сульфат аммония</t>
  </si>
  <si>
    <t>ИТОГО концентрат</t>
  </si>
  <si>
    <t>Всего</t>
  </si>
  <si>
    <t>Отчет</t>
  </si>
  <si>
    <t>об отгруженной продукции предприятия</t>
  </si>
  <si>
    <t>Цех погрузки</t>
  </si>
  <si>
    <t>Примечание</t>
  </si>
  <si>
    <t>СПЦ-1</t>
  </si>
  <si>
    <t>Прокат черных металлов</t>
  </si>
  <si>
    <t>СПЦ-2</t>
  </si>
  <si>
    <t>Прокат-3</t>
  </si>
  <si>
    <t>ВСЕГО</t>
  </si>
  <si>
    <t>ДЦ-1</t>
  </si>
  <si>
    <t>Чугун передельный</t>
  </si>
  <si>
    <t xml:space="preserve">Чугун передельный </t>
  </si>
  <si>
    <t>БЛ 1</t>
  </si>
  <si>
    <t>Заготовка стальная</t>
  </si>
  <si>
    <t>граншлак</t>
  </si>
  <si>
    <t>ДЦ-2</t>
  </si>
  <si>
    <t>ГРАНШЛАКА</t>
  </si>
  <si>
    <t>КХП</t>
  </si>
  <si>
    <t>смола</t>
  </si>
  <si>
    <t>сульфат</t>
  </si>
  <si>
    <t>кокс</t>
  </si>
  <si>
    <t>ГОК</t>
  </si>
  <si>
    <t>концентрат</t>
  </si>
  <si>
    <t>ШУ им.Кирова</t>
  </si>
  <si>
    <t>руда железная</t>
  </si>
  <si>
    <t>ИТОГО ПО ПРЕДПРИЯТИЮ</t>
  </si>
  <si>
    <t>Катанка стальная</t>
  </si>
  <si>
    <t>Полоса стальная</t>
  </si>
  <si>
    <t>МНЛЗ</t>
  </si>
  <si>
    <t>ЦПМП</t>
  </si>
  <si>
    <t>ИТОГО</t>
  </si>
  <si>
    <t>бензол</t>
  </si>
  <si>
    <t>ШУ</t>
  </si>
  <si>
    <t>Станция назначения/Дорога</t>
  </si>
  <si>
    <t xml:space="preserve"> Донецкая</t>
  </si>
  <si>
    <t xml:space="preserve"> Юго-Западная</t>
  </si>
  <si>
    <t xml:space="preserve"> Южная</t>
  </si>
  <si>
    <t>Одесская</t>
  </si>
  <si>
    <t>Приднепровская</t>
  </si>
  <si>
    <t>Львовская</t>
  </si>
  <si>
    <t>Кишинеу Молдовы</t>
  </si>
  <si>
    <t>Лилипая Латвийсая</t>
  </si>
  <si>
    <t>Каунас Литовские</t>
  </si>
  <si>
    <t>ИТОГО граншлак по Украине</t>
  </si>
  <si>
    <t>Славков Польская</t>
  </si>
  <si>
    <t xml:space="preserve">ИТОГО концентрат экспорт </t>
  </si>
  <si>
    <t>Смола каменоугольная</t>
  </si>
  <si>
    <t>черные металлы</t>
  </si>
  <si>
    <t>ИТОГО черные металлы по Украине</t>
  </si>
  <si>
    <t>ИТОГО черные металлы экспорт порты</t>
  </si>
  <si>
    <t xml:space="preserve">ИТОГО смола к/у экспорт </t>
  </si>
  <si>
    <t>ИТОГО сульфат по Украине</t>
  </si>
  <si>
    <t xml:space="preserve"> НИКОЛАЕВ-ГРУЗОВОЙ (ЭКСП.)</t>
  </si>
  <si>
    <t>Николаев-Грузовой (перев.)(эксп.)(речной)</t>
  </si>
  <si>
    <t>Одесса-Порт (эксп.)</t>
  </si>
  <si>
    <t>Измаил (эксп.)</t>
  </si>
  <si>
    <t xml:space="preserve"> Жовтневая</t>
  </si>
  <si>
    <t>№ поз.</t>
  </si>
  <si>
    <t>Номер по порядку</t>
  </si>
  <si>
    <t>№ вагона</t>
  </si>
  <si>
    <t>Номер вагона</t>
  </si>
  <si>
    <t>Время сдачи на УЗ</t>
  </si>
  <si>
    <t>Собственник</t>
  </si>
  <si>
    <t xml:space="preserve">Дата и время сдачи </t>
  </si>
  <si>
    <t>Дата и время сдачи по акту</t>
  </si>
  <si>
    <t>Код ЕТСНГ</t>
  </si>
  <si>
    <t>Код ст. назначения</t>
  </si>
  <si>
    <t>Код грузополучателя</t>
  </si>
  <si>
    <t>Грузополучатель</t>
  </si>
  <si>
    <t xml:space="preserve">с ЭПД </t>
  </si>
  <si>
    <t xml:space="preserve">Отчет  </t>
  </si>
  <si>
    <t>отгруженной продукции по операторам</t>
  </si>
  <si>
    <t>Черные металлы</t>
  </si>
  <si>
    <t>Концентрат железорудный</t>
  </si>
  <si>
    <t>3 Выбираем: цех; наименование  груза</t>
  </si>
  <si>
    <t xml:space="preserve"> отгруженной продукции предприятия по цехам</t>
  </si>
  <si>
    <t>Род вагона</t>
  </si>
  <si>
    <t>Данные справочника</t>
  </si>
  <si>
    <t>Отчеты</t>
  </si>
  <si>
    <t>Исх. пост. №</t>
  </si>
  <si>
    <t>SAP</t>
  </si>
  <si>
    <t>4 Выбираем:   наименование  груза; направление</t>
  </si>
  <si>
    <t>Вес, тонны</t>
  </si>
  <si>
    <t>Данные о прибытии</t>
  </si>
  <si>
    <t>Оператор АМКР</t>
  </si>
  <si>
    <t>Дорога</t>
  </si>
  <si>
    <t>Код Адм.</t>
  </si>
  <si>
    <t>Род.</t>
  </si>
  <si>
    <t xml:space="preserve">Оператор (АМКР) </t>
  </si>
  <si>
    <t>Прокат черный металлов</t>
  </si>
  <si>
    <t>Киев-Волынский</t>
  </si>
  <si>
    <t>ПВ</t>
  </si>
  <si>
    <t xml:space="preserve">ПРОКАТ  </t>
  </si>
  <si>
    <t>Прокат черных металлов,не поименованный в алфавите</t>
  </si>
  <si>
    <t>Юго-Западная</t>
  </si>
  <si>
    <t>ТОВ "АВ метал груп"</t>
  </si>
  <si>
    <t>ПРОКАТ ЧЕРНЫХ МЕТАЛЛОВ, НЕ ПОИМЕНОВАННЫЙВ АЛФАВИТЕ</t>
  </si>
  <si>
    <t>КИЕВ-ВОЛЫНСКИЙ</t>
  </si>
  <si>
    <t>Песок формовочный</t>
  </si>
  <si>
    <t>Вольногорск</t>
  </si>
  <si>
    <t>ИТОГО черные металлы страны СНГ и Балтии</t>
  </si>
  <si>
    <r>
      <rPr>
        <sz val="11"/>
        <color theme="1"/>
        <rFont val="Calibri"/>
        <family val="2"/>
        <charset val="204"/>
        <scheme val="minor"/>
      </rPr>
      <t>Отчет  по оператору</t>
    </r>
    <r>
      <rPr>
        <b/>
        <sz val="11"/>
        <color indexed="8"/>
        <rFont val="Calibri"/>
        <family val="2"/>
        <charset val="204"/>
      </rPr>
      <t xml:space="preserve"> Рейл Лоджистикс</t>
    </r>
  </si>
  <si>
    <t>Медыка Ц Польская</t>
  </si>
  <si>
    <t>ИТОГО черные металлы  дальние зарубежье</t>
  </si>
  <si>
    <t xml:space="preserve"> экспорт порты</t>
  </si>
  <si>
    <t xml:space="preserve">  страны СНГ и Балтии</t>
  </si>
  <si>
    <t xml:space="preserve">  дальние зарубежье</t>
  </si>
  <si>
    <t xml:space="preserve">  по Украине</t>
  </si>
  <si>
    <t xml:space="preserve">  граншлак по Украине</t>
  </si>
  <si>
    <t xml:space="preserve"> сульфат по Украине</t>
  </si>
  <si>
    <t>ИТОГО концентрат дальние зарубежье</t>
  </si>
  <si>
    <t>ИТОГО смола к/у страны СНГ и Балтии</t>
  </si>
  <si>
    <t xml:space="preserve">  смола к/у   страны СНГ и Балтии</t>
  </si>
  <si>
    <t xml:space="preserve">  концентрат дальние зарубежье</t>
  </si>
  <si>
    <t>ООО "ЛВСТ" </t>
  </si>
  <si>
    <t>Поле БД</t>
  </si>
  <si>
    <t>Пример</t>
  </si>
  <si>
    <t>nomer</t>
  </si>
  <si>
    <t>nom_doc</t>
  </si>
  <si>
    <t>date_otpr</t>
  </si>
  <si>
    <t>kod_plat</t>
  </si>
  <si>
    <t>name_plat</t>
  </si>
  <si>
    <t>name_to</t>
  </si>
  <si>
    <t>stn_to</t>
  </si>
  <si>
    <t>ves_tary_arc</t>
  </si>
  <si>
    <t>vesg</t>
  </si>
  <si>
    <t>name</t>
  </si>
  <si>
    <t>kod_etsng</t>
  </si>
  <si>
    <t>name_etsng</t>
  </si>
  <si>
    <t xml:space="preserve">  Код погранперехода</t>
  </si>
  <si>
    <t xml:space="preserve">  Погранпереход</t>
  </si>
  <si>
    <t>Груз в ИДС</t>
  </si>
  <si>
    <t>kod_adm</t>
  </si>
  <si>
    <t> kod</t>
  </si>
  <si>
    <t>ОТЛЦ</t>
  </si>
  <si>
    <t>РОФ-1</t>
  </si>
  <si>
    <t>КОНЦЕНТРАТ</t>
  </si>
  <si>
    <t>Гематит (концентрат железорудный)</t>
  </si>
  <si>
    <t>Польская</t>
  </si>
  <si>
    <t>АрселорМиттал Поланд С.А.Польша код 616 41-308</t>
  </si>
  <si>
    <t>Вагоны порожние под погрузку</t>
  </si>
  <si>
    <t>stn</t>
  </si>
  <si>
    <t>stn_name</t>
  </si>
  <si>
    <t>Изов (эксп. ПКП)</t>
  </si>
  <si>
    <t>Славков ЛХС</t>
  </si>
  <si>
    <t>ООО "ДТЛК"</t>
  </si>
  <si>
    <t xml:space="preserve"> ДТЛК</t>
  </si>
  <si>
    <t>"Одесский Транспортно-Логистический Центр." </t>
  </si>
  <si>
    <t>u_tara</t>
  </si>
  <si>
    <t>Наименование поля ЭПД</t>
  </si>
  <si>
    <t>Огр. ПОГР</t>
  </si>
  <si>
    <t>Груз ОТПР</t>
  </si>
  <si>
    <t>Группа ОТПР</t>
  </si>
  <si>
    <t>Груз ОТПР SAP</t>
  </si>
  <si>
    <t>Погран.переход</t>
  </si>
  <si>
    <t>Груз ПРИБ</t>
  </si>
  <si>
    <t>Сертификатные данные</t>
  </si>
  <si>
    <t>Группа ПРИБ.</t>
  </si>
  <si>
    <t>Разметка по прибытию</t>
  </si>
  <si>
    <t>Станция примыкания ОТПР</t>
  </si>
  <si>
    <t>Плательщик ОТПР</t>
  </si>
  <si>
    <t>Код плат.ОТПР</t>
  </si>
  <si>
    <t>Цех-получатель</t>
  </si>
  <si>
    <t xml:space="preserve">Добавить </t>
  </si>
  <si>
    <t>Возврат</t>
  </si>
  <si>
    <t>номера вагонов</t>
  </si>
  <si>
    <t>номера накладных</t>
  </si>
  <si>
    <t>Отчет по отправлению (общий)</t>
  </si>
  <si>
    <t>Серт.данные</t>
  </si>
  <si>
    <t>Цех получатель</t>
  </si>
  <si>
    <t>Дата приема</t>
  </si>
  <si>
    <t>Ст. отправления</t>
  </si>
  <si>
    <t>№ накладной ПРИБ</t>
  </si>
  <si>
    <t>Дата приема по Акту</t>
  </si>
  <si>
    <t>Плата , грн</t>
  </si>
  <si>
    <t>Плата по Акту , грн</t>
  </si>
  <si>
    <t>Общий простой  , час</t>
  </si>
  <si>
    <t>Общий простой Акт, час</t>
  </si>
  <si>
    <t>Надо обсудить "Возврат"</t>
  </si>
  <si>
    <t>в тоннах</t>
  </si>
  <si>
    <t>два знака после запятой</t>
  </si>
  <si>
    <t xml:space="preserve"> СПЦ-1</t>
  </si>
  <si>
    <t>SAP  Код ЕТСНГ</t>
  </si>
  <si>
    <t>SAP  Груза ОТПР</t>
  </si>
  <si>
    <t xml:space="preserve"> SAP  Код станции назначения</t>
  </si>
  <si>
    <t xml:space="preserve"> SAP Станция назначения</t>
  </si>
  <si>
    <t xml:space="preserve"> SAP склад</t>
  </si>
  <si>
    <t xml:space="preserve">  SAP Цех погрузки</t>
  </si>
  <si>
    <t xml:space="preserve"> SAP  вес нетто</t>
  </si>
  <si>
    <t xml:space="preserve"> SAP бригадир</t>
  </si>
  <si>
    <t>Код ЕТСНГ ПРИБ</t>
  </si>
  <si>
    <t>Разметка ПРИБ</t>
  </si>
  <si>
    <t>Ст.примыкания ПРИБ</t>
  </si>
  <si>
    <t>Код ГНГ</t>
  </si>
  <si>
    <t xml:space="preserve">Дорога </t>
  </si>
  <si>
    <t>Вес нетто ОТПР, тн</t>
  </si>
  <si>
    <t>Тара ОТПР, тн</t>
  </si>
  <si>
    <t>Тара (ут) ОТПР, тн</t>
  </si>
  <si>
    <t>ГП, тн</t>
  </si>
  <si>
    <t xml:space="preserve">  Код плат ОТПР</t>
  </si>
  <si>
    <t xml:space="preserve"> Плательщик ОТПР</t>
  </si>
  <si>
    <t>gruzp</t>
  </si>
  <si>
    <t>закрепить поле</t>
  </si>
  <si>
    <t>№ накл. ОТПР</t>
  </si>
  <si>
    <t>Номер накладной ОТПР</t>
  </si>
  <si>
    <t>Ограничение</t>
  </si>
  <si>
    <t>Тар.расс. ОТПР</t>
  </si>
  <si>
    <t>Тарифное расстояние</t>
  </si>
  <si>
    <t>позже  при необходимости добавит поля по тарифам</t>
  </si>
  <si>
    <t>Гр/пор</t>
  </si>
  <si>
    <t>Груженый или порожний</t>
  </si>
  <si>
    <t>Гр</t>
  </si>
  <si>
    <t>Дата сдачи по Акту</t>
  </si>
  <si>
    <t>Ст.примыкания ОТПР</t>
  </si>
  <si>
    <t>Промышленная</t>
  </si>
  <si>
    <t>Восточная-Сортировочная</t>
  </si>
  <si>
    <t>при необходимости позже добавить поле № контейнера</t>
  </si>
  <si>
    <t>Время предъявления на УЗ</t>
  </si>
  <si>
    <t>Время готовности к сдаче на УЗ</t>
  </si>
  <si>
    <t>Время  осмотра пр-сд</t>
  </si>
  <si>
    <t>Время осмотра грузчик</t>
  </si>
  <si>
    <t>Время  осмотра вагонник</t>
  </si>
  <si>
    <t>Поля распределить горизонтально</t>
  </si>
  <si>
    <t>№ п/п- кол-во вагонов</t>
  </si>
  <si>
    <t>внизу ( или вверху) (обсудить) добавить итоговую строку. Итоги по полям :</t>
  </si>
  <si>
    <t xml:space="preserve">ИТОГ </t>
  </si>
  <si>
    <t>Установить формулу среднего значения</t>
  </si>
  <si>
    <t>Общий простой на 1 вагон считается от даты приема   до даты сдачи на УЗ</t>
  </si>
  <si>
    <t>Общий простой по Акту на 1 вагон считается от даты приема Акт   до даты сдачи на УЗ Акт</t>
  </si>
  <si>
    <t>Обсудить формат общего времени</t>
  </si>
  <si>
    <r>
      <t xml:space="preserve">тара, нетто, ГП, плата, простой  </t>
    </r>
    <r>
      <rPr>
        <sz val="11"/>
        <color indexed="10"/>
        <rFont val="Calibri"/>
        <family val="2"/>
        <charset val="204"/>
      </rPr>
      <t>( отметила)</t>
    </r>
  </si>
  <si>
    <t>Станция примыкания</t>
  </si>
  <si>
    <t>платные</t>
  </si>
  <si>
    <t xml:space="preserve">№ отчетов и необходимые фильтры </t>
  </si>
  <si>
    <t>ограничение</t>
  </si>
  <si>
    <r>
      <t xml:space="preserve">Оператор </t>
    </r>
    <r>
      <rPr>
        <sz val="11"/>
        <color indexed="10"/>
        <rFont val="Calibri"/>
        <family val="2"/>
        <charset val="204"/>
      </rPr>
      <t xml:space="preserve">полное название </t>
    </r>
  </si>
  <si>
    <t xml:space="preserve">1 Выбираем: оператор; ограничение ; наименование  груза </t>
  </si>
  <si>
    <t>2 Выбираем: оператор; ограничение; наименование  груза ; направление</t>
  </si>
  <si>
    <t>о погрузке металлопродукции ПАО " АрселорМиттал Кривой Рог"</t>
  </si>
  <si>
    <t xml:space="preserve">по цехам , по роду груза </t>
  </si>
  <si>
    <t>за ноябрь 2022г.</t>
  </si>
  <si>
    <t>Род груза</t>
  </si>
  <si>
    <t>Тонн</t>
  </si>
  <si>
    <t>Кол-во ваг</t>
  </si>
  <si>
    <t>БЛ</t>
  </si>
  <si>
    <t>Катанка</t>
  </si>
  <si>
    <t>Полоса</t>
  </si>
  <si>
    <t>Чугун</t>
  </si>
  <si>
    <t>Заготовка</t>
  </si>
  <si>
    <t>Это все , что относится к группе "ЧЕРНЫЕ МЕТАЛЛЫ"</t>
  </si>
  <si>
    <t>Начальник бюро по оформлению и</t>
  </si>
  <si>
    <t>раскредитованию документов</t>
  </si>
  <si>
    <t>Т.Ф. Ивашина</t>
  </si>
  <si>
    <t xml:space="preserve">Отчет по ОПЕРАТОРАМ </t>
  </si>
  <si>
    <t xml:space="preserve">за </t>
  </si>
  <si>
    <t>по отгруженной продукции</t>
  </si>
  <si>
    <t xml:space="preserve">Всего сдано груженых </t>
  </si>
  <si>
    <t>%</t>
  </si>
  <si>
    <t>Шлак</t>
  </si>
  <si>
    <t>Кокс</t>
  </si>
  <si>
    <t>Вагон Инвест</t>
  </si>
  <si>
    <t>РЛ</t>
  </si>
  <si>
    <t>АМКР</t>
  </si>
  <si>
    <t>Лемтранс</t>
  </si>
  <si>
    <t>ЕЛТ</t>
  </si>
  <si>
    <t>Техностил Груп</t>
  </si>
  <si>
    <t>МТ</t>
  </si>
  <si>
    <t>Авангард</t>
  </si>
  <si>
    <t>ЦВЛ</t>
  </si>
  <si>
    <t>ДТЛК</t>
  </si>
  <si>
    <t xml:space="preserve">Формируем по роду груза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</si>
</sst>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\ h:mm;@"/>
    <numFmt numFmtId="165" formatCode="0.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indexed="10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9"/>
      <color indexed="81"/>
      <name val="Tahoma"/>
      <family val="2"/>
      <charset val="204"/>
    </font>
    <font>
      <sz val="8"/>
      <name val="Calibri"/>
      <family val="2"/>
      <charset val="204"/>
    </font>
    <font>
      <b/>
      <sz val="1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10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0"/>
      <color theme="1"/>
      <name val="Courier New"/>
      <family val="3"/>
      <charset val="204"/>
    </font>
    <font>
      <b/>
      <sz val="11"/>
      <color theme="1"/>
      <name val="Calibri"/>
      <family val="2"/>
      <charset val="204"/>
    </font>
    <font>
      <sz val="9"/>
      <color rgb="FF000000"/>
      <name val="Calibri"/>
      <family val="2"/>
      <charset val="204"/>
      <scheme val="minor"/>
    </font>
    <font>
      <sz val="10"/>
      <color rgb="FF343A4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5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5FFFF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8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/>
    </xf>
    <xf numFmtId="0" fontId="8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 applyAlignment="1">
      <alignment horizontal="center"/>
    </xf>
    <xf numFmtId="0" fontId="12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9" fillId="0" borderId="0" xfId="0" applyFont="1"/>
    <xf numFmtId="0" fontId="8" fillId="0" borderId="0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" fillId="0" borderId="7" xfId="0" applyFont="1" applyBorder="1"/>
    <xf numFmtId="0" fontId="0" fillId="0" borderId="1" xfId="0" applyBorder="1" applyAlignment="1">
      <alignment horizontal="center" wrapText="1"/>
    </xf>
    <xf numFmtId="0" fontId="13" fillId="0" borderId="0" xfId="0" applyFont="1"/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4" fillId="0" borderId="7" xfId="0" applyFont="1" applyBorder="1"/>
    <xf numFmtId="0" fontId="14" fillId="0" borderId="0" xfId="0" applyFont="1"/>
    <xf numFmtId="0" fontId="14" fillId="0" borderId="7" xfId="0" applyFont="1" applyFill="1" applyBorder="1"/>
    <xf numFmtId="0" fontId="0" fillId="0" borderId="1" xfId="0" applyFont="1" applyBorder="1"/>
    <xf numFmtId="0" fontId="0" fillId="0" borderId="12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8" fillId="0" borderId="1" xfId="0" applyFont="1" applyBorder="1" applyAlignment="1"/>
    <xf numFmtId="0" fontId="8" fillId="0" borderId="3" xfId="0" applyFont="1" applyBorder="1" applyAlignment="1"/>
    <xf numFmtId="0" fontId="8" fillId="0" borderId="12" xfId="0" applyFont="1" applyBorder="1" applyAlignment="1"/>
    <xf numFmtId="10" fontId="8" fillId="0" borderId="1" xfId="0" applyNumberFormat="1" applyFont="1" applyBorder="1"/>
    <xf numFmtId="10" fontId="8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4" fillId="0" borderId="0" xfId="0" applyFont="1" applyFill="1" applyBorder="1"/>
    <xf numFmtId="0" fontId="8" fillId="0" borderId="8" xfId="0" applyFont="1" applyBorder="1" applyAlignment="1">
      <alignment horizontal="right"/>
    </xf>
    <xf numFmtId="0" fontId="0" fillId="0" borderId="7" xfId="0" applyBorder="1" applyAlignment="1">
      <alignment horizontal="center"/>
    </xf>
    <xf numFmtId="0" fontId="0" fillId="2" borderId="1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3" borderId="1" xfId="0" applyFont="1" applyFill="1" applyBorder="1"/>
    <xf numFmtId="0" fontId="5" fillId="3" borderId="1" xfId="0" applyFon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9" fillId="0" borderId="0" xfId="0" applyFont="1" applyBorder="1"/>
    <xf numFmtId="0" fontId="9" fillId="0" borderId="8" xfId="0" applyFont="1" applyBorder="1"/>
    <xf numFmtId="0" fontId="0" fillId="5" borderId="1" xfId="0" applyFont="1" applyFill="1" applyBorder="1"/>
    <xf numFmtId="0" fontId="5" fillId="5" borderId="1" xfId="0" applyFont="1" applyFill="1" applyBorder="1" applyAlignment="1">
      <alignment horizontal="center" vertical="center" wrapText="1"/>
    </xf>
    <xf numFmtId="0" fontId="0" fillId="5" borderId="1" xfId="0" applyNumberFormat="1" applyFill="1" applyBorder="1" applyAlignment="1">
      <alignment horizontal="center" vertical="center" wrapText="1"/>
    </xf>
    <xf numFmtId="0" fontId="15" fillId="5" borderId="1" xfId="0" applyFont="1" applyFill="1" applyBorder="1"/>
    <xf numFmtId="0" fontId="16" fillId="5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6" borderId="1" xfId="0" applyFont="1" applyFill="1" applyBorder="1"/>
    <xf numFmtId="0" fontId="5" fillId="6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vertical="center" wrapText="1"/>
    </xf>
    <xf numFmtId="0" fontId="0" fillId="6" borderId="1" xfId="0" applyNumberFormat="1" applyFill="1" applyBorder="1" applyAlignment="1">
      <alignment horizontal="center" vertical="center" wrapText="1"/>
    </xf>
    <xf numFmtId="0" fontId="15" fillId="6" borderId="1" xfId="0" applyFont="1" applyFill="1" applyBorder="1"/>
    <xf numFmtId="164" fontId="0" fillId="6" borderId="1" xfId="0" applyNumberFormat="1" applyFill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0" fillId="0" borderId="0" xfId="0" applyFont="1"/>
    <xf numFmtId="0" fontId="0" fillId="0" borderId="0" xfId="0" applyBorder="1" applyAlignment="1">
      <alignment horizontal="right"/>
    </xf>
    <xf numFmtId="0" fontId="9" fillId="0" borderId="7" xfId="0" applyFont="1" applyBorder="1" applyAlignment="1">
      <alignment horizontal="left"/>
    </xf>
    <xf numFmtId="0" fontId="11" fillId="0" borderId="13" xfId="0" applyFont="1" applyBorder="1" applyAlignment="1">
      <alignment horizontal="center"/>
    </xf>
    <xf numFmtId="0" fontId="0" fillId="6" borderId="13" xfId="0" applyFill="1" applyBorder="1" applyAlignment="1">
      <alignment horizontal="center" vertical="center" wrapText="1"/>
    </xf>
    <xf numFmtId="22" fontId="0" fillId="6" borderId="13" xfId="0" applyNumberFormat="1" applyFill="1" applyBorder="1" applyAlignment="1">
      <alignment horizontal="center" vertical="center" wrapText="1"/>
    </xf>
    <xf numFmtId="22" fontId="18" fillId="6" borderId="13" xfId="0" applyNumberFormat="1" applyFont="1" applyFill="1" applyBorder="1" applyAlignment="1">
      <alignment horizontal="center" vertical="center" wrapText="1"/>
    </xf>
    <xf numFmtId="0" fontId="0" fillId="6" borderId="13" xfId="0" applyNumberFormat="1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15" fillId="5" borderId="13" xfId="0" applyFont="1" applyFill="1" applyBorder="1" applyAlignment="1">
      <alignment horizontal="center"/>
    </xf>
    <xf numFmtId="0" fontId="15" fillId="5" borderId="13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22" fontId="0" fillId="3" borderId="13" xfId="0" applyNumberForma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4" xfId="0" applyFont="1" applyFill="1" applyBorder="1"/>
    <xf numFmtId="0" fontId="5" fillId="4" borderId="14" xfId="0" applyFont="1" applyFill="1" applyBorder="1" applyAlignment="1">
      <alignment horizontal="center" vertical="center" wrapText="1"/>
    </xf>
    <xf numFmtId="0" fontId="0" fillId="4" borderId="14" xfId="0" applyFill="1" applyBorder="1"/>
    <xf numFmtId="0" fontId="0" fillId="4" borderId="15" xfId="0" applyFill="1" applyBorder="1" applyAlignment="1">
      <alignment horizontal="center" vertical="center" wrapText="1"/>
    </xf>
    <xf numFmtId="0" fontId="8" fillId="7" borderId="0" xfId="0" applyFont="1" applyFill="1" applyBorder="1"/>
    <xf numFmtId="0" fontId="0" fillId="2" borderId="0" xfId="0" applyFill="1" applyBorder="1"/>
    <xf numFmtId="0" fontId="0" fillId="2" borderId="8" xfId="0" applyFill="1" applyBorder="1"/>
    <xf numFmtId="0" fontId="21" fillId="2" borderId="8" xfId="0" applyFont="1" applyFill="1" applyBorder="1" applyAlignment="1">
      <alignment vertical="center"/>
    </xf>
    <xf numFmtId="0" fontId="0" fillId="2" borderId="0" xfId="0" applyFill="1"/>
    <xf numFmtId="0" fontId="8" fillId="0" borderId="0" xfId="0" applyFont="1"/>
    <xf numFmtId="0" fontId="20" fillId="0" borderId="8" xfId="0" applyFont="1" applyBorder="1"/>
    <xf numFmtId="0" fontId="0" fillId="2" borderId="1" xfId="0" applyFill="1" applyBorder="1"/>
    <xf numFmtId="0" fontId="8" fillId="2" borderId="1" xfId="0" applyFont="1" applyFill="1" applyBorder="1"/>
    <xf numFmtId="0" fontId="0" fillId="0" borderId="0" xfId="0" applyAlignment="1">
      <alignment horizontal="center"/>
    </xf>
    <xf numFmtId="0" fontId="21" fillId="8" borderId="1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0" fontId="21" fillId="4" borderId="1" xfId="0" applyFont="1" applyFill="1" applyBorder="1" applyAlignment="1">
      <alignment horizontal="center"/>
    </xf>
    <xf numFmtId="0" fontId="21" fillId="9" borderId="1" xfId="0" applyFont="1" applyFill="1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7" fillId="5" borderId="16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 wrapText="1"/>
    </xf>
    <xf numFmtId="0" fontId="17" fillId="6" borderId="16" xfId="0" applyFont="1" applyFill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strRef>
              <c:f>'1'!$A$38:$A$50</c:f>
              <c:strCache>
                <c:ptCount val="13"/>
                <c:pt idx="0">
                  <c:v>ООО ЦВЛ</c:v>
                </c:pt>
                <c:pt idx="1">
                  <c:v>Авангард-Днепр</c:v>
                </c:pt>
                <c:pt idx="2">
                  <c:v>ООО ДТЛК</c:v>
                </c:pt>
                <c:pt idx="3">
                  <c:v>ЕвроЛодж.Трейд</c:v>
                </c:pt>
                <c:pt idx="4">
                  <c:v>Вагон-Инвест</c:v>
                </c:pt>
                <c:pt idx="5">
                  <c:v>Одесский Транспортно-Логистический Центр</c:v>
                </c:pt>
                <c:pt idx="6">
                  <c:v>Индустриальные технологии</c:v>
                </c:pt>
                <c:pt idx="7">
                  <c:v>ООО БГС Рейл</c:v>
                </c:pt>
                <c:pt idx="8">
                  <c:v>Рейл Лоджистикс</c:v>
                </c:pt>
                <c:pt idx="9">
                  <c:v>ООО"Спецвагон Транслизинг" </c:v>
                </c:pt>
                <c:pt idx="10">
                  <c:v>Металлпромэкспорт </c:v>
                </c:pt>
                <c:pt idx="11">
                  <c:v>Трейд Транс Групп </c:v>
                </c:pt>
                <c:pt idx="12">
                  <c:v>ООО ОТП ЛИЗИНГ</c:v>
                </c:pt>
              </c:strCache>
            </c:strRef>
          </c:cat>
          <c:val>
            <c:numRef>
              <c:f>'1'!$B$38:$B$50</c:f>
              <c:numCache>
                <c:formatCode>General</c:formatCode>
                <c:ptCount val="13"/>
                <c:pt idx="0">
                  <c:v>20</c:v>
                </c:pt>
                <c:pt idx="1">
                  <c:v>50</c:v>
                </c:pt>
                <c:pt idx="2">
                  <c:v>40</c:v>
                </c:pt>
                <c:pt idx="3">
                  <c:v>15</c:v>
                </c:pt>
                <c:pt idx="4">
                  <c:v>2</c:v>
                </c:pt>
                <c:pt idx="5">
                  <c:v>35</c:v>
                </c:pt>
                <c:pt idx="6">
                  <c:v>12</c:v>
                </c:pt>
                <c:pt idx="7">
                  <c:v>3</c:v>
                </c:pt>
                <c:pt idx="8">
                  <c:v>48</c:v>
                </c:pt>
                <c:pt idx="9">
                  <c:v>3</c:v>
                </c:pt>
                <c:pt idx="10">
                  <c:v>1</c:v>
                </c:pt>
                <c:pt idx="11">
                  <c:v>8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5-46CD-BB1D-4B18C9C58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518416"/>
        <c:axId val="1"/>
      </c:barChart>
      <c:catAx>
        <c:axId val="41451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51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Цех отгрузки август 2022</a:t>
            </a:r>
          </a:p>
        </c:rich>
      </c:tx>
      <c:layout>
        <c:manualLayout>
          <c:xMode val="edge"/>
          <c:yMode val="edge"/>
          <c:x val="0.20752072357861742"/>
          <c:y val="2.7777777777777776E-2"/>
        </c:manualLayout>
      </c:layout>
      <c:overlay val="0"/>
      <c:spPr>
        <a:noFill/>
        <a:ln w="25400">
          <a:noFill/>
        </a:ln>
      </c:spPr>
    </c:title>
    <c:autoTitleDeleted val="0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0-F198-49B7-97E7-126B2121E44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198-49B7-97E7-126B2121E44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F198-49B7-97E7-126B2121E44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198-49B7-97E7-126B2121E44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F198-49B7-97E7-126B2121E44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198-49B7-97E7-126B2121E44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F198-49B7-97E7-126B2121E44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198-49B7-97E7-126B2121E44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F198-49B7-97E7-126B2121E44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198-49B7-97E7-126B2121E44B}"/>
              </c:ext>
            </c:extLst>
          </c:dPt>
          <c:cat>
            <c:multiLvlStrRef>
              <c:f>'3'!$A$58:$B$67</c:f>
              <c:multiLvlStrCache>
                <c:ptCount val="10"/>
                <c:lvl>
                  <c:pt idx="0">
                    <c:v>2,95%</c:v>
                  </c:pt>
                  <c:pt idx="1">
                    <c:v>2,07%</c:v>
                  </c:pt>
                  <c:pt idx="2">
                    <c:v>5,84%</c:v>
                  </c:pt>
                  <c:pt idx="3">
                    <c:v>0,02%</c:v>
                  </c:pt>
                  <c:pt idx="4">
                    <c:v>0,09%</c:v>
                  </c:pt>
                  <c:pt idx="5">
                    <c:v>0,02%</c:v>
                  </c:pt>
                  <c:pt idx="6">
                    <c:v>15,17%</c:v>
                  </c:pt>
                  <c:pt idx="7">
                    <c:v>0,81%</c:v>
                  </c:pt>
                  <c:pt idx="8">
                    <c:v>71,93%</c:v>
                  </c:pt>
                  <c:pt idx="9">
                    <c:v>1,13%</c:v>
                  </c:pt>
                </c:lvl>
                <c:lvl>
                  <c:pt idx="0">
                    <c:v>СПЦ-1</c:v>
                  </c:pt>
                  <c:pt idx="1">
                    <c:v>СПЦ-2</c:v>
                  </c:pt>
                  <c:pt idx="2">
                    <c:v>Прокат-3</c:v>
                  </c:pt>
                  <c:pt idx="3">
                    <c:v>ЦПМП</c:v>
                  </c:pt>
                  <c:pt idx="4">
                    <c:v>БЛ 1</c:v>
                  </c:pt>
                  <c:pt idx="5">
                    <c:v>МНЛЗ</c:v>
                  </c:pt>
                  <c:pt idx="6">
                    <c:v>ДЦ-1</c:v>
                  </c:pt>
                  <c:pt idx="7">
                    <c:v>КХП</c:v>
                  </c:pt>
                  <c:pt idx="8">
                    <c:v>ГОК</c:v>
                  </c:pt>
                  <c:pt idx="9">
                    <c:v>ШУ</c:v>
                  </c:pt>
                </c:lvl>
              </c:multiLvlStrCache>
            </c:multiLvlStrRef>
          </c:cat>
          <c:val>
            <c:numRef>
              <c:f>'3'!$B$58:$B$67</c:f>
              <c:numCache>
                <c:formatCode>0.00%</c:formatCode>
                <c:ptCount val="10"/>
                <c:pt idx="0">
                  <c:v>2.9537767756482525E-2</c:v>
                </c:pt>
                <c:pt idx="1">
                  <c:v>2.0744081172491543E-2</c:v>
                </c:pt>
                <c:pt idx="2">
                  <c:v>5.8399098083427282E-2</c:v>
                </c:pt>
                <c:pt idx="3">
                  <c:v>2.2547914317925591E-4</c:v>
                </c:pt>
                <c:pt idx="4">
                  <c:v>9.0191657271702366E-4</c:v>
                </c:pt>
                <c:pt idx="5">
                  <c:v>2.2547914317925591E-4</c:v>
                </c:pt>
                <c:pt idx="6">
                  <c:v>0.15174746335963923</c:v>
                </c:pt>
                <c:pt idx="7">
                  <c:v>8.1172491544532124E-3</c:v>
                </c:pt>
                <c:pt idx="8">
                  <c:v>0.71927846674182638</c:v>
                </c:pt>
                <c:pt idx="9">
                  <c:v>1.1273957158962795E-2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198-49B7-97E7-126B2121E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Прокат черных металлов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'3'!$C$5</c:f>
              <c:strCache>
                <c:ptCount val="1"/>
                <c:pt idx="0">
                  <c:v>Количество вагонов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29B8-4161-89FA-08134F97BC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9B8-4161-89FA-08134F97BC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9B8-4161-89FA-08134F97BC2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'3'!$A$6:$B$8</c:f>
              <c:multiLvlStrCache>
                <c:ptCount val="3"/>
                <c:lvl>
                  <c:pt idx="0">
                    <c:v>Прокат черных металлов</c:v>
                  </c:pt>
                  <c:pt idx="1">
                    <c:v>Прокат черных металлов</c:v>
                  </c:pt>
                  <c:pt idx="2">
                    <c:v>Прокат черных металлов</c:v>
                  </c:pt>
                </c:lvl>
                <c:lvl>
                  <c:pt idx="0">
                    <c:v>СПЦ-1</c:v>
                  </c:pt>
                  <c:pt idx="1">
                    <c:v>СПЦ-2</c:v>
                  </c:pt>
                  <c:pt idx="2">
                    <c:v>Прокат-3</c:v>
                  </c:pt>
                </c:lvl>
              </c:multiLvlStrCache>
            </c:multiLvlStrRef>
          </c:cat>
          <c:val>
            <c:numRef>
              <c:f>'3'!$C$6:$C$8</c:f>
              <c:numCache>
                <c:formatCode>General</c:formatCode>
                <c:ptCount val="3"/>
                <c:pt idx="0">
                  <c:v>129</c:v>
                </c:pt>
                <c:pt idx="1">
                  <c:v>89</c:v>
                </c:pt>
                <c:pt idx="2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B8-4161-89FA-08134F97B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Черные металлы за август 2022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458C-4BE6-9F0C-9371C38AD3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8C-4BE6-9F0C-9371C38AD3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58C-4BE6-9F0C-9371C38AD3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8C-4BE6-9F0C-9371C38AD32F}"/>
              </c:ext>
            </c:extLst>
          </c:dPt>
          <c:cat>
            <c:multiLvlStrRef>
              <c:f>'4'!$B$45:$C$48</c:f>
              <c:multiLvlStrCache>
                <c:ptCount val="4"/>
                <c:lvl>
                  <c:pt idx="0">
                    <c:v>94,99%</c:v>
                  </c:pt>
                  <c:pt idx="1">
                    <c:v>1,39%</c:v>
                  </c:pt>
                  <c:pt idx="2">
                    <c:v>0,84%</c:v>
                  </c:pt>
                  <c:pt idx="3">
                    <c:v>2,79%</c:v>
                  </c:pt>
                </c:lvl>
                <c:lvl>
                  <c:pt idx="0">
                    <c:v>  по Украине</c:v>
                  </c:pt>
                  <c:pt idx="1">
                    <c:v> экспорт порты</c:v>
                  </c:pt>
                  <c:pt idx="2">
                    <c:v>  страны СНГ и Балтии</c:v>
                  </c:pt>
                  <c:pt idx="3">
                    <c:v>  дальние зарубежье</c:v>
                  </c:pt>
                </c:lvl>
              </c:multiLvlStrCache>
            </c:multiLvlStrRef>
          </c:cat>
          <c:val>
            <c:numRef>
              <c:f>'4'!$C$45:$C$48</c:f>
              <c:numCache>
                <c:formatCode>0.00%</c:formatCode>
                <c:ptCount val="4"/>
                <c:pt idx="0">
                  <c:v>0.94986072423398327</c:v>
                </c:pt>
                <c:pt idx="1">
                  <c:v>1.3927576601671309E-2</c:v>
                </c:pt>
                <c:pt idx="2">
                  <c:v>8.356545961002786E-3</c:v>
                </c:pt>
                <c:pt idx="3">
                  <c:v>2.7855153203342618E-2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8C-4BE6-9F0C-9371C38AD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Прочая продукция за август 2022</a:t>
            </a:r>
          </a:p>
        </c:rich>
      </c:tx>
      <c:layout>
        <c:manualLayout>
          <c:xMode val="edge"/>
          <c:yMode val="edge"/>
          <c:x val="0.23347806036176066"/>
          <c:y val="0"/>
        </c:manualLayout>
      </c:layout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0-F3D5-4978-9071-9EAC0FCBE4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3D5-4978-9071-9EAC0FCBE4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F3D5-4978-9071-9EAC0FCBE4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3D5-4978-9071-9EAC0FCBE4A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'4'!$B$50:$C$53</c:f>
              <c:multiLvlStrCache>
                <c:ptCount val="4"/>
                <c:lvl>
                  <c:pt idx="0">
                    <c:v>15,88%</c:v>
                  </c:pt>
                  <c:pt idx="1">
                    <c:v>75,63%</c:v>
                  </c:pt>
                  <c:pt idx="2">
                    <c:v>0,17%</c:v>
                  </c:pt>
                  <c:pt idx="3">
                    <c:v>0,05%</c:v>
                  </c:pt>
                </c:lvl>
                <c:lvl>
                  <c:pt idx="0">
                    <c:v>  граншлак по Украине</c:v>
                  </c:pt>
                  <c:pt idx="1">
                    <c:v>  концентрат дальние зарубежье</c:v>
                  </c:pt>
                  <c:pt idx="2">
                    <c:v>  смола к/у   страны СНГ и Балтии</c:v>
                  </c:pt>
                  <c:pt idx="3">
                    <c:v> сульфат по Украине</c:v>
                  </c:pt>
                </c:lvl>
              </c:multiLvlStrCache>
            </c:multiLvlStrRef>
          </c:cat>
          <c:val>
            <c:numRef>
              <c:f>'4'!$C$50:$C$53</c:f>
              <c:numCache>
                <c:formatCode>0.00%</c:formatCode>
                <c:ptCount val="4"/>
                <c:pt idx="0">
                  <c:v>0.1588430535798957</c:v>
                </c:pt>
                <c:pt idx="1">
                  <c:v>0.75628259838786149</c:v>
                </c:pt>
                <c:pt idx="2">
                  <c:v>1.6595542911332385E-3</c:v>
                </c:pt>
                <c:pt idx="3">
                  <c:v>4.74158368895211E-4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D5-4978-9071-9EAC0FCBE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104775</xdr:rowOff>
    </xdr:from>
    <xdr:to>
      <xdr:col>4</xdr:col>
      <xdr:colOff>257175</xdr:colOff>
      <xdr:row>4</xdr:row>
      <xdr:rowOff>0</xdr:rowOff>
    </xdr:to>
    <xdr:pic>
      <xdr:nvPicPr>
        <xdr:cNvPr id="7206" name="Рисунок 1">
          <a:extLst>
            <a:ext uri="{FF2B5EF4-FFF2-40B4-BE49-F238E27FC236}">
              <a16:creationId xmlns:a16="http://schemas.microsoft.com/office/drawing/2014/main" id="{042BE5D7-AC21-4714-8D10-364A22F33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352425"/>
          <a:ext cx="62388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42</xdr:row>
      <xdr:rowOff>85725</xdr:rowOff>
    </xdr:from>
    <xdr:to>
      <xdr:col>2</xdr:col>
      <xdr:colOff>695325</xdr:colOff>
      <xdr:row>45</xdr:row>
      <xdr:rowOff>209550</xdr:rowOff>
    </xdr:to>
    <xdr:pic>
      <xdr:nvPicPr>
        <xdr:cNvPr id="7207" name="Рисунок 2">
          <a:extLst>
            <a:ext uri="{FF2B5EF4-FFF2-40B4-BE49-F238E27FC236}">
              <a16:creationId xmlns:a16="http://schemas.microsoft.com/office/drawing/2014/main" id="{A9C1BA76-A013-47BE-94A8-3DBE5980A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11563350"/>
          <a:ext cx="203835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15</xdr:row>
      <xdr:rowOff>114300</xdr:rowOff>
    </xdr:from>
    <xdr:to>
      <xdr:col>1</xdr:col>
      <xdr:colOff>638175</xdr:colOff>
      <xdr:row>17</xdr:row>
      <xdr:rowOff>66675</xdr:rowOff>
    </xdr:to>
    <xdr:pic>
      <xdr:nvPicPr>
        <xdr:cNvPr id="7208" name="Рисунок 4">
          <a:extLst>
            <a:ext uri="{FF2B5EF4-FFF2-40B4-BE49-F238E27FC236}">
              <a16:creationId xmlns:a16="http://schemas.microsoft.com/office/drawing/2014/main" id="{07BAABF2-5C64-4940-8512-59026063D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219450"/>
          <a:ext cx="18859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</xdr:row>
      <xdr:rowOff>133350</xdr:rowOff>
    </xdr:from>
    <xdr:to>
      <xdr:col>1</xdr:col>
      <xdr:colOff>581025</xdr:colOff>
      <xdr:row>18</xdr:row>
      <xdr:rowOff>257175</xdr:rowOff>
    </xdr:to>
    <xdr:pic>
      <xdr:nvPicPr>
        <xdr:cNvPr id="7209" name="Рисунок 5">
          <a:extLst>
            <a:ext uri="{FF2B5EF4-FFF2-40B4-BE49-F238E27FC236}">
              <a16:creationId xmlns:a16="http://schemas.microsoft.com/office/drawing/2014/main" id="{A58F4EAB-0FD9-4B16-87D0-97AC9F03F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3800"/>
          <a:ext cx="18859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6</xdr:row>
      <xdr:rowOff>38100</xdr:rowOff>
    </xdr:from>
    <xdr:to>
      <xdr:col>1</xdr:col>
      <xdr:colOff>1095375</xdr:colOff>
      <xdr:row>13</xdr:row>
      <xdr:rowOff>95250</xdr:rowOff>
    </xdr:to>
    <xdr:pic>
      <xdr:nvPicPr>
        <xdr:cNvPr id="7210" name="Рисунок 8">
          <a:extLst>
            <a:ext uri="{FF2B5EF4-FFF2-40B4-BE49-F238E27FC236}">
              <a16:creationId xmlns:a16="http://schemas.microsoft.com/office/drawing/2014/main" id="{561F9094-36DA-4651-BAD3-CDC21B1E6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247775"/>
          <a:ext cx="237172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7</xdr:row>
      <xdr:rowOff>104775</xdr:rowOff>
    </xdr:from>
    <xdr:to>
      <xdr:col>4</xdr:col>
      <xdr:colOff>704850</xdr:colOff>
      <xdr:row>9</xdr:row>
      <xdr:rowOff>38100</xdr:rowOff>
    </xdr:to>
    <xdr:pic>
      <xdr:nvPicPr>
        <xdr:cNvPr id="7211" name="Рисунок 9">
          <a:extLst>
            <a:ext uri="{FF2B5EF4-FFF2-40B4-BE49-F238E27FC236}">
              <a16:creationId xmlns:a16="http://schemas.microsoft.com/office/drawing/2014/main" id="{730DBEA4-D5B6-4A09-8B5B-20987EB19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1504950"/>
          <a:ext cx="21621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6</xdr:row>
      <xdr:rowOff>28575</xdr:rowOff>
    </xdr:from>
    <xdr:to>
      <xdr:col>7</xdr:col>
      <xdr:colOff>1704975</xdr:colOff>
      <xdr:row>7</xdr:row>
      <xdr:rowOff>180975</xdr:rowOff>
    </xdr:to>
    <xdr:pic>
      <xdr:nvPicPr>
        <xdr:cNvPr id="7212" name="Рисунок 7">
          <a:extLst>
            <a:ext uri="{FF2B5EF4-FFF2-40B4-BE49-F238E27FC236}">
              <a16:creationId xmlns:a16="http://schemas.microsoft.com/office/drawing/2014/main" id="{8FE1A681-7BD9-43EF-A9B9-756772247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1238250"/>
          <a:ext cx="17049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</xdr:row>
      <xdr:rowOff>133350</xdr:rowOff>
    </xdr:from>
    <xdr:to>
      <xdr:col>7</xdr:col>
      <xdr:colOff>152400</xdr:colOff>
      <xdr:row>4</xdr:row>
      <xdr:rowOff>28575</xdr:rowOff>
    </xdr:to>
    <xdr:pic>
      <xdr:nvPicPr>
        <xdr:cNvPr id="1062" name="Рисунок 1">
          <a:extLst>
            <a:ext uri="{FF2B5EF4-FFF2-40B4-BE49-F238E27FC236}">
              <a16:creationId xmlns:a16="http://schemas.microsoft.com/office/drawing/2014/main" id="{E19DF2A8-B47D-44E1-B50F-071EBC773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333375"/>
          <a:ext cx="62388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11</xdr:row>
      <xdr:rowOff>76200</xdr:rowOff>
    </xdr:from>
    <xdr:to>
      <xdr:col>2</xdr:col>
      <xdr:colOff>552450</xdr:colOff>
      <xdr:row>20</xdr:row>
      <xdr:rowOff>133350</xdr:rowOff>
    </xdr:to>
    <xdr:pic>
      <xdr:nvPicPr>
        <xdr:cNvPr id="1063" name="Рисунок 3">
          <a:extLst>
            <a:ext uri="{FF2B5EF4-FFF2-40B4-BE49-F238E27FC236}">
              <a16:creationId xmlns:a16="http://schemas.microsoft.com/office/drawing/2014/main" id="{1A208E10-15A0-4CE8-94DD-8AD2C20BE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190750"/>
          <a:ext cx="1733550" cy="177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152400</xdr:colOff>
      <xdr:row>24</xdr:row>
      <xdr:rowOff>152400</xdr:rowOff>
    </xdr:from>
    <xdr:to>
      <xdr:col>0</xdr:col>
      <xdr:colOff>523875</xdr:colOff>
      <xdr:row>26</xdr:row>
      <xdr:rowOff>28575</xdr:rowOff>
    </xdr:to>
    <xdr:pic>
      <xdr:nvPicPr>
        <xdr:cNvPr id="1064" name="Рисунок 4">
          <a:extLst>
            <a:ext uri="{FF2B5EF4-FFF2-40B4-BE49-F238E27FC236}">
              <a16:creationId xmlns:a16="http://schemas.microsoft.com/office/drawing/2014/main" id="{986D9237-3899-44C4-BB7F-90734EC23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743450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9</xdr:row>
      <xdr:rowOff>171450</xdr:rowOff>
    </xdr:from>
    <xdr:to>
      <xdr:col>0</xdr:col>
      <xdr:colOff>581025</xdr:colOff>
      <xdr:row>11</xdr:row>
      <xdr:rowOff>47625</xdr:rowOff>
    </xdr:to>
    <xdr:pic>
      <xdr:nvPicPr>
        <xdr:cNvPr id="1065" name="Рисунок 7">
          <a:extLst>
            <a:ext uri="{FF2B5EF4-FFF2-40B4-BE49-F238E27FC236}">
              <a16:creationId xmlns:a16="http://schemas.microsoft.com/office/drawing/2014/main" id="{5EAAF50A-9958-4444-B75C-C5E42CD03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905000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22</xdr:row>
      <xdr:rowOff>152400</xdr:rowOff>
    </xdr:from>
    <xdr:to>
      <xdr:col>0</xdr:col>
      <xdr:colOff>571500</xdr:colOff>
      <xdr:row>24</xdr:row>
      <xdr:rowOff>28575</xdr:rowOff>
    </xdr:to>
    <xdr:pic>
      <xdr:nvPicPr>
        <xdr:cNvPr id="1066" name="Рисунок 8">
          <a:extLst>
            <a:ext uri="{FF2B5EF4-FFF2-40B4-BE49-F238E27FC236}">
              <a16:creationId xmlns:a16="http://schemas.microsoft.com/office/drawing/2014/main" id="{683C9293-1534-41EC-8453-70F220E12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4362450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6</xdr:col>
      <xdr:colOff>209550</xdr:colOff>
      <xdr:row>36</xdr:row>
      <xdr:rowOff>161925</xdr:rowOff>
    </xdr:to>
    <xdr:pic>
      <xdr:nvPicPr>
        <xdr:cNvPr id="1067" name="Рисунок 10">
          <a:extLst>
            <a:ext uri="{FF2B5EF4-FFF2-40B4-BE49-F238E27FC236}">
              <a16:creationId xmlns:a16="http://schemas.microsoft.com/office/drawing/2014/main" id="{666FB3A9-8A21-4A13-8017-58E43D46C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924550"/>
          <a:ext cx="203835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190500</xdr:colOff>
      <xdr:row>26</xdr:row>
      <xdr:rowOff>161925</xdr:rowOff>
    </xdr:from>
    <xdr:to>
      <xdr:col>0</xdr:col>
      <xdr:colOff>561975</xdr:colOff>
      <xdr:row>28</xdr:row>
      <xdr:rowOff>38100</xdr:rowOff>
    </xdr:to>
    <xdr:pic>
      <xdr:nvPicPr>
        <xdr:cNvPr id="1068" name="Рисунок 11">
          <a:extLst>
            <a:ext uri="{FF2B5EF4-FFF2-40B4-BE49-F238E27FC236}">
              <a16:creationId xmlns:a16="http://schemas.microsoft.com/office/drawing/2014/main" id="{293F8A72-9120-4B90-8432-02A9A28A3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5133975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28</xdr:row>
      <xdr:rowOff>171450</xdr:rowOff>
    </xdr:from>
    <xdr:to>
      <xdr:col>0</xdr:col>
      <xdr:colOff>571500</xdr:colOff>
      <xdr:row>30</xdr:row>
      <xdr:rowOff>47625</xdr:rowOff>
    </xdr:to>
    <xdr:pic>
      <xdr:nvPicPr>
        <xdr:cNvPr id="1069" name="Рисунок 12">
          <a:extLst>
            <a:ext uri="{FF2B5EF4-FFF2-40B4-BE49-F238E27FC236}">
              <a16:creationId xmlns:a16="http://schemas.microsoft.com/office/drawing/2014/main" id="{0CC8CE93-5C19-4A95-9CC6-21CF45EF1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5524500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219075</xdr:colOff>
      <xdr:row>21</xdr:row>
      <xdr:rowOff>9525</xdr:rowOff>
    </xdr:from>
    <xdr:to>
      <xdr:col>0</xdr:col>
      <xdr:colOff>590550</xdr:colOff>
      <xdr:row>22</xdr:row>
      <xdr:rowOff>76200</xdr:rowOff>
    </xdr:to>
    <xdr:pic>
      <xdr:nvPicPr>
        <xdr:cNvPr id="1070" name="Рисунок 13">
          <a:extLst>
            <a:ext uri="{FF2B5EF4-FFF2-40B4-BE49-F238E27FC236}">
              <a16:creationId xmlns:a16="http://schemas.microsoft.com/office/drawing/2014/main" id="{063D58AA-D031-41AA-9243-32ADECDE5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4029075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342900</xdr:colOff>
      <xdr:row>2</xdr:row>
      <xdr:rowOff>180975</xdr:rowOff>
    </xdr:from>
    <xdr:to>
      <xdr:col>17</xdr:col>
      <xdr:colOff>419100</xdr:colOff>
      <xdr:row>10</xdr:row>
      <xdr:rowOff>66675</xdr:rowOff>
    </xdr:to>
    <xdr:pic>
      <xdr:nvPicPr>
        <xdr:cNvPr id="10255" name="Рисунок 1">
          <a:extLst>
            <a:ext uri="{FF2B5EF4-FFF2-40B4-BE49-F238E27FC236}">
              <a16:creationId xmlns:a16="http://schemas.microsoft.com/office/drawing/2014/main" id="{1895DC34-AAAF-445D-BA55-A1BF58921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6675" y="561975"/>
          <a:ext cx="6172200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285750</xdr:colOff>
      <xdr:row>30</xdr:row>
      <xdr:rowOff>161925</xdr:rowOff>
    </xdr:from>
    <xdr:to>
      <xdr:col>10</xdr:col>
      <xdr:colOff>504825</xdr:colOff>
      <xdr:row>45</xdr:row>
      <xdr:rowOff>47625</xdr:rowOff>
    </xdr:to>
    <xdr:graphicFrame macro="">
      <xdr:nvGraphicFramePr>
        <xdr:cNvPr id="10256" name="Диаграмма 3">
          <a:extLst>
            <a:ext uri="{FF2B5EF4-FFF2-40B4-BE49-F238E27FC236}">
              <a16:creationId xmlns:a16="http://schemas.microsoft.com/office/drawing/2014/main" id="{74829165-D5BD-4941-B89F-A151B6C0F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4</xdr:row>
      <xdr:rowOff>314325</xdr:rowOff>
    </xdr:from>
    <xdr:to>
      <xdr:col>14</xdr:col>
      <xdr:colOff>485775</xdr:colOff>
      <xdr:row>19</xdr:row>
      <xdr:rowOff>9525</xdr:rowOff>
    </xdr:to>
    <xdr:graphicFrame macro="">
      <xdr:nvGraphicFramePr>
        <xdr:cNvPr id="12298" name="Диаграмма 1">
          <a:extLst>
            <a:ext uri="{FF2B5EF4-FFF2-40B4-BE49-F238E27FC236}">
              <a16:creationId xmlns:a16="http://schemas.microsoft.com/office/drawing/2014/main" id="{EA0677A6-9BEE-42D2-B14C-BEFEEC90E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</xdr:colOff>
      <xdr:row>4</xdr:row>
      <xdr:rowOff>295275</xdr:rowOff>
    </xdr:from>
    <xdr:to>
      <xdr:col>22</xdr:col>
      <xdr:colOff>371475</xdr:colOff>
      <xdr:row>18</xdr:row>
      <xdr:rowOff>180975</xdr:rowOff>
    </xdr:to>
    <xdr:graphicFrame macro="">
      <xdr:nvGraphicFramePr>
        <xdr:cNvPr id="12299" name="Диаграмма 2">
          <a:extLst>
            <a:ext uri="{FF2B5EF4-FFF2-40B4-BE49-F238E27FC236}">
              <a16:creationId xmlns:a16="http://schemas.microsoft.com/office/drawing/2014/main" id="{24119AA6-BDAA-4477-BA30-484A8BD6C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0</xdr:row>
      <xdr:rowOff>0</xdr:rowOff>
    </xdr:from>
    <xdr:to>
      <xdr:col>17</xdr:col>
      <xdr:colOff>600075</xdr:colOff>
      <xdr:row>12</xdr:row>
      <xdr:rowOff>180975</xdr:rowOff>
    </xdr:to>
    <xdr:graphicFrame macro="">
      <xdr:nvGraphicFramePr>
        <xdr:cNvPr id="13327" name="Диаграмма 1">
          <a:extLst>
            <a:ext uri="{FF2B5EF4-FFF2-40B4-BE49-F238E27FC236}">
              <a16:creationId xmlns:a16="http://schemas.microsoft.com/office/drawing/2014/main" id="{ED2344B6-AE1D-425D-913F-5EA0F4573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15</xdr:row>
      <xdr:rowOff>9525</xdr:rowOff>
    </xdr:from>
    <xdr:to>
      <xdr:col>18</xdr:col>
      <xdr:colOff>38100</xdr:colOff>
      <xdr:row>29</xdr:row>
      <xdr:rowOff>85725</xdr:rowOff>
    </xdr:to>
    <xdr:graphicFrame macro="">
      <xdr:nvGraphicFramePr>
        <xdr:cNvPr id="13328" name="Диаграмма 2">
          <a:extLst>
            <a:ext uri="{FF2B5EF4-FFF2-40B4-BE49-F238E27FC236}">
              <a16:creationId xmlns:a16="http://schemas.microsoft.com/office/drawing/2014/main" id="{2581F062-8EFA-45D6-A36D-AEFA38576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75"/>
  <sheetViews>
    <sheetView tabSelected="1" topLeftCell="A25" workbookViewId="0">
      <selection activeCell="B27" sqref="B27"/>
    </sheetView>
  </sheetViews>
  <sheetFormatPr defaultRowHeight="15" x14ac:dyDescent="0.25"/>
  <cols>
    <col min="1" max="1" width="19.5703125" customWidth="1"/>
    <col min="2" max="2" width="27.85546875" customWidth="1"/>
    <col min="3" max="3" width="22.85546875" customWidth="1"/>
    <col min="4" max="5" width="22" customWidth="1"/>
    <col min="6" max="6" width="24.42578125" customWidth="1"/>
    <col min="7" max="7" width="24.140625" customWidth="1"/>
    <col min="8" max="8" width="31.28515625" customWidth="1"/>
  </cols>
  <sheetData>
    <row r="1" spans="1:12" ht="19.5" thickBot="1" x14ac:dyDescent="0.35">
      <c r="A1" s="134" t="s">
        <v>211</v>
      </c>
      <c r="B1" s="134"/>
      <c r="C1" s="134"/>
      <c r="D1" s="134"/>
      <c r="E1" s="134"/>
      <c r="F1" s="134"/>
      <c r="G1" s="134"/>
      <c r="H1" s="134"/>
      <c r="I1" s="24"/>
      <c r="J1" s="24"/>
      <c r="K1" s="24"/>
      <c r="L1" s="24"/>
    </row>
    <row r="2" spans="1:12" x14ac:dyDescent="0.25">
      <c r="A2" s="25"/>
      <c r="B2" s="26"/>
      <c r="C2" s="26"/>
      <c r="D2" s="26"/>
      <c r="E2" s="26"/>
      <c r="F2" s="27"/>
      <c r="G2" s="26"/>
      <c r="H2" s="26"/>
      <c r="I2" s="27"/>
    </row>
    <row r="3" spans="1:12" x14ac:dyDescent="0.25">
      <c r="A3" s="28"/>
      <c r="B3" s="8"/>
      <c r="C3" s="8"/>
      <c r="D3" s="8"/>
      <c r="E3" s="8"/>
      <c r="F3" s="56"/>
      <c r="I3" s="29"/>
    </row>
    <row r="4" spans="1:12" x14ac:dyDescent="0.25">
      <c r="A4" s="28"/>
      <c r="B4" s="8"/>
      <c r="C4" s="8"/>
      <c r="D4" s="8"/>
      <c r="E4" s="8"/>
      <c r="F4" s="29"/>
      <c r="G4" s="8"/>
      <c r="H4" s="8"/>
      <c r="I4" s="29"/>
    </row>
    <row r="5" spans="1:12" x14ac:dyDescent="0.25">
      <c r="A5" s="28"/>
      <c r="B5" s="8"/>
      <c r="C5" s="8"/>
      <c r="D5" s="8"/>
      <c r="E5" s="8"/>
      <c r="F5" s="29"/>
      <c r="G5" s="8"/>
      <c r="H5" s="8"/>
      <c r="I5" s="29"/>
    </row>
    <row r="6" spans="1:12" ht="15.75" thickBot="1" x14ac:dyDescent="0.3">
      <c r="A6" s="30"/>
      <c r="B6" s="31"/>
      <c r="C6" s="31"/>
      <c r="D6" s="31"/>
      <c r="E6" s="31"/>
      <c r="F6" s="32"/>
      <c r="G6" s="31"/>
      <c r="H6" s="31"/>
      <c r="I6" s="32"/>
    </row>
    <row r="7" spans="1:12" x14ac:dyDescent="0.25">
      <c r="A7" s="28"/>
      <c r="B7" s="26"/>
      <c r="C7" s="25"/>
      <c r="D7" s="26"/>
      <c r="E7" s="26"/>
      <c r="F7" s="26"/>
      <c r="G7" s="26"/>
      <c r="H7" s="27"/>
      <c r="I7" s="29"/>
    </row>
    <row r="8" spans="1:12" x14ac:dyDescent="0.25">
      <c r="A8" s="8"/>
      <c r="B8" s="8"/>
      <c r="C8" s="28"/>
      <c r="D8" s="8"/>
      <c r="E8" s="8"/>
      <c r="F8" s="106" t="s">
        <v>266</v>
      </c>
      <c r="G8" s="8"/>
      <c r="H8" s="29"/>
      <c r="I8" s="29"/>
    </row>
    <row r="9" spans="1:12" x14ac:dyDescent="0.25">
      <c r="A9" s="28"/>
      <c r="B9" s="8"/>
      <c r="C9" s="28"/>
      <c r="D9" s="8"/>
      <c r="E9" s="8"/>
      <c r="F9" s="8" t="s">
        <v>268</v>
      </c>
      <c r="G9" s="8"/>
      <c r="H9" s="29"/>
      <c r="I9" s="29"/>
    </row>
    <row r="10" spans="1:12" x14ac:dyDescent="0.25">
      <c r="A10" s="28"/>
      <c r="B10" s="8"/>
      <c r="C10" s="28"/>
      <c r="D10" s="8"/>
      <c r="E10" s="8"/>
      <c r="F10" s="107" t="s">
        <v>267</v>
      </c>
      <c r="G10" s="107" t="s">
        <v>274</v>
      </c>
      <c r="H10" s="108"/>
      <c r="I10" s="29"/>
    </row>
    <row r="11" spans="1:12" x14ac:dyDescent="0.25">
      <c r="A11" s="28"/>
      <c r="B11" s="8"/>
      <c r="C11" s="28"/>
      <c r="D11" s="8"/>
      <c r="E11" s="8"/>
      <c r="F11" s="8"/>
      <c r="G11" s="8"/>
      <c r="H11" s="29"/>
      <c r="I11" s="29"/>
    </row>
    <row r="12" spans="1:12" x14ac:dyDescent="0.25">
      <c r="A12" s="28"/>
      <c r="B12" s="8"/>
      <c r="C12" s="28"/>
      <c r="D12" s="8"/>
      <c r="E12" s="8"/>
      <c r="F12" s="8"/>
      <c r="G12" s="8"/>
      <c r="H12" s="29"/>
      <c r="I12" s="29"/>
    </row>
    <row r="13" spans="1:12" ht="21.75" customHeight="1" x14ac:dyDescent="0.25">
      <c r="A13" s="28"/>
      <c r="B13" s="8"/>
      <c r="C13" s="28"/>
      <c r="D13" s="53" t="s">
        <v>193</v>
      </c>
      <c r="E13" s="53" t="s">
        <v>159</v>
      </c>
      <c r="F13" s="53"/>
      <c r="G13" s="135" t="s">
        <v>160</v>
      </c>
      <c r="H13" s="136"/>
      <c r="I13" s="29"/>
    </row>
    <row r="14" spans="1:12" ht="21.75" customHeight="1" x14ac:dyDescent="0.25">
      <c r="A14" s="57" t="s">
        <v>208</v>
      </c>
      <c r="B14" s="33" t="s">
        <v>207</v>
      </c>
      <c r="C14" s="89" t="s">
        <v>222</v>
      </c>
      <c r="D14" s="53"/>
      <c r="E14" s="53"/>
      <c r="F14" s="53"/>
      <c r="G14" s="54"/>
      <c r="H14" s="90"/>
      <c r="I14" s="29"/>
    </row>
    <row r="15" spans="1:12" ht="15.75" x14ac:dyDescent="0.25">
      <c r="A15" s="37"/>
      <c r="B15" s="8"/>
      <c r="C15" s="28"/>
      <c r="D15" s="77"/>
      <c r="E15" s="78" t="s">
        <v>101</v>
      </c>
      <c r="F15" s="79" t="s">
        <v>102</v>
      </c>
      <c r="G15" s="80">
        <v>1</v>
      </c>
      <c r="H15" s="91">
        <v>2</v>
      </c>
      <c r="I15" s="109" t="s">
        <v>269</v>
      </c>
    </row>
    <row r="16" spans="1:12" x14ac:dyDescent="0.25">
      <c r="A16" s="28"/>
      <c r="B16" s="8"/>
      <c r="C16" s="28"/>
      <c r="D16" s="81" t="s">
        <v>161</v>
      </c>
      <c r="E16" s="78" t="s">
        <v>103</v>
      </c>
      <c r="F16" s="79" t="s">
        <v>104</v>
      </c>
      <c r="G16" s="80">
        <v>63470751</v>
      </c>
      <c r="H16" s="91">
        <v>61495776</v>
      </c>
      <c r="I16" s="70" t="s">
        <v>246</v>
      </c>
    </row>
    <row r="17" spans="1:10" ht="24" customHeight="1" x14ac:dyDescent="0.25">
      <c r="B17" s="88" t="s">
        <v>209</v>
      </c>
      <c r="C17" s="28"/>
      <c r="D17" s="81" t="s">
        <v>162</v>
      </c>
      <c r="E17" s="78" t="s">
        <v>247</v>
      </c>
      <c r="F17" s="79" t="s">
        <v>248</v>
      </c>
      <c r="G17" s="80"/>
      <c r="H17" s="91"/>
      <c r="I17" s="29"/>
      <c r="J17" s="87" t="s">
        <v>260</v>
      </c>
    </row>
    <row r="18" spans="1:10" ht="24" customHeight="1" x14ac:dyDescent="0.25">
      <c r="B18" s="88"/>
      <c r="C18" s="28"/>
      <c r="D18" s="81"/>
      <c r="E18" s="78" t="s">
        <v>214</v>
      </c>
      <c r="F18" s="79"/>
      <c r="G18" s="82">
        <v>44767.5625</v>
      </c>
      <c r="H18" s="92">
        <v>44773.017361111109</v>
      </c>
      <c r="I18" s="29"/>
    </row>
    <row r="19" spans="1:10" ht="24" customHeight="1" x14ac:dyDescent="0.25">
      <c r="B19" s="88" t="s">
        <v>210</v>
      </c>
      <c r="C19" s="28"/>
      <c r="D19" s="81"/>
      <c r="E19" s="78" t="s">
        <v>217</v>
      </c>
      <c r="F19" s="79"/>
      <c r="G19" s="82"/>
      <c r="H19" s="92"/>
      <c r="I19" s="29"/>
    </row>
    <row r="20" spans="1:10" ht="21.75" customHeight="1" x14ac:dyDescent="0.25">
      <c r="B20" s="8"/>
      <c r="C20" s="28"/>
      <c r="D20" s="81" t="s">
        <v>163</v>
      </c>
      <c r="E20" s="78" t="s">
        <v>105</v>
      </c>
      <c r="F20" s="79" t="s">
        <v>107</v>
      </c>
      <c r="G20" s="83">
        <v>44776.611111111109</v>
      </c>
      <c r="H20" s="93">
        <v>44776.416666666664</v>
      </c>
      <c r="I20" s="29"/>
    </row>
    <row r="21" spans="1:10" ht="24" customHeight="1" x14ac:dyDescent="0.25">
      <c r="C21" s="28"/>
      <c r="D21" s="77"/>
      <c r="E21" s="78" t="s">
        <v>256</v>
      </c>
      <c r="F21" s="79" t="s">
        <v>108</v>
      </c>
      <c r="G21" s="84"/>
      <c r="H21" s="91"/>
      <c r="I21" s="29"/>
    </row>
    <row r="22" spans="1:10" ht="24" customHeight="1" x14ac:dyDescent="0.25">
      <c r="B22" s="8"/>
      <c r="C22" s="28"/>
      <c r="D22" s="77"/>
      <c r="E22" s="78" t="s">
        <v>2</v>
      </c>
      <c r="F22" s="85" t="s">
        <v>175</v>
      </c>
      <c r="G22" s="80" t="s">
        <v>133</v>
      </c>
      <c r="H22" s="91" t="s">
        <v>117</v>
      </c>
      <c r="I22" s="29"/>
    </row>
    <row r="23" spans="1:10" ht="27" customHeight="1" x14ac:dyDescent="0.25">
      <c r="A23" s="42" t="s">
        <v>128</v>
      </c>
      <c r="B23" s="8"/>
      <c r="C23" s="28"/>
      <c r="D23" s="77"/>
      <c r="E23" s="78" t="s">
        <v>106</v>
      </c>
      <c r="F23" s="140" t="s">
        <v>121</v>
      </c>
      <c r="G23" s="86" t="s">
        <v>158</v>
      </c>
      <c r="H23" s="91"/>
      <c r="I23" s="29"/>
    </row>
    <row r="24" spans="1:10" ht="27" customHeight="1" x14ac:dyDescent="0.25">
      <c r="A24" s="42" t="s">
        <v>194</v>
      </c>
      <c r="B24" s="8"/>
      <c r="C24" s="28"/>
      <c r="D24" s="77"/>
      <c r="E24" s="78" t="s">
        <v>132</v>
      </c>
      <c r="F24" s="141"/>
      <c r="G24" s="80" t="s">
        <v>190</v>
      </c>
      <c r="H24" s="91" t="s">
        <v>178</v>
      </c>
      <c r="I24" s="29"/>
    </row>
    <row r="25" spans="1:10" ht="27" customHeight="1" x14ac:dyDescent="0.25">
      <c r="A25" s="43" t="s">
        <v>106</v>
      </c>
      <c r="B25" s="8"/>
      <c r="C25" s="28"/>
      <c r="D25" s="77"/>
      <c r="E25" s="78" t="s">
        <v>249</v>
      </c>
      <c r="F25" s="141"/>
      <c r="G25" s="80"/>
      <c r="H25" s="91"/>
      <c r="I25" s="29"/>
    </row>
    <row r="26" spans="1:10" ht="27" customHeight="1" x14ac:dyDescent="0.25">
      <c r="A26" s="42" t="s">
        <v>120</v>
      </c>
      <c r="B26" s="8"/>
      <c r="C26" s="28"/>
      <c r="D26" s="77" t="s">
        <v>176</v>
      </c>
      <c r="E26" s="78" t="s">
        <v>130</v>
      </c>
      <c r="F26" s="141"/>
      <c r="G26" s="80">
        <v>22</v>
      </c>
      <c r="H26" s="91">
        <v>22</v>
      </c>
      <c r="I26" s="29"/>
    </row>
    <row r="27" spans="1:10" ht="27" customHeight="1" x14ac:dyDescent="0.25">
      <c r="A27" s="42" t="s">
        <v>46</v>
      </c>
      <c r="B27" s="8"/>
      <c r="C27" s="28"/>
      <c r="D27" s="77"/>
      <c r="E27" s="78" t="s">
        <v>131</v>
      </c>
      <c r="F27" s="142"/>
      <c r="G27" s="80" t="s">
        <v>135</v>
      </c>
      <c r="H27" s="94" t="s">
        <v>135</v>
      </c>
      <c r="I27" s="29"/>
    </row>
    <row r="28" spans="1:10" ht="27" customHeight="1" x14ac:dyDescent="0.25">
      <c r="A28" s="42"/>
      <c r="B28" s="8"/>
      <c r="C28" s="28"/>
      <c r="D28" s="77"/>
      <c r="E28" s="78" t="s">
        <v>46</v>
      </c>
      <c r="F28" s="79"/>
      <c r="G28" s="80" t="s">
        <v>48</v>
      </c>
      <c r="H28" s="91" t="s">
        <v>179</v>
      </c>
      <c r="I28" s="29"/>
    </row>
    <row r="29" spans="1:10" ht="27" customHeight="1" x14ac:dyDescent="0.25">
      <c r="A29" s="55" t="s">
        <v>195</v>
      </c>
      <c r="B29" s="8"/>
      <c r="C29" s="28"/>
      <c r="D29" s="74" t="s">
        <v>172</v>
      </c>
      <c r="E29" s="72" t="s">
        <v>195</v>
      </c>
      <c r="F29" s="137" t="s">
        <v>113</v>
      </c>
      <c r="G29" s="73" t="s">
        <v>137</v>
      </c>
      <c r="H29" s="95" t="s">
        <v>181</v>
      </c>
      <c r="I29" s="29"/>
    </row>
    <row r="30" spans="1:10" ht="27" customHeight="1" x14ac:dyDescent="0.25">
      <c r="A30" s="55" t="s">
        <v>196</v>
      </c>
      <c r="B30" s="8"/>
      <c r="C30" s="28"/>
      <c r="D30" s="74"/>
      <c r="E30" s="72" t="s">
        <v>196</v>
      </c>
      <c r="F30" s="138"/>
      <c r="G30" s="73" t="s">
        <v>136</v>
      </c>
      <c r="H30" s="95" t="s">
        <v>180</v>
      </c>
      <c r="I30" s="29"/>
    </row>
    <row r="31" spans="1:10" ht="27" customHeight="1" x14ac:dyDescent="0.25">
      <c r="A31" s="55" t="s">
        <v>197</v>
      </c>
      <c r="B31" s="8"/>
      <c r="C31" s="28"/>
      <c r="D31" s="74" t="s">
        <v>171</v>
      </c>
      <c r="E31" s="72" t="s">
        <v>109</v>
      </c>
      <c r="F31" s="138"/>
      <c r="G31" s="73">
        <v>324116</v>
      </c>
      <c r="H31" s="95">
        <v>141092</v>
      </c>
      <c r="I31" s="29"/>
    </row>
    <row r="32" spans="1:10" ht="27" customHeight="1" x14ac:dyDescent="0.25">
      <c r="A32" s="42" t="s">
        <v>38</v>
      </c>
      <c r="B32" s="8"/>
      <c r="C32" s="28"/>
      <c r="D32" s="74"/>
      <c r="E32" s="72" t="s">
        <v>237</v>
      </c>
      <c r="F32" s="138"/>
      <c r="G32" s="73"/>
      <c r="H32" s="95"/>
      <c r="I32" s="29"/>
    </row>
    <row r="33" spans="1:15" ht="27" customHeight="1" x14ac:dyDescent="0.25">
      <c r="A33" s="44" t="s">
        <v>129</v>
      </c>
      <c r="B33" s="8"/>
      <c r="C33" s="28"/>
      <c r="D33" s="74" t="s">
        <v>167</v>
      </c>
      <c r="E33" s="72" t="s">
        <v>110</v>
      </c>
      <c r="F33" s="138"/>
      <c r="G33" s="73">
        <v>320505</v>
      </c>
      <c r="H33" s="95">
        <v>74286</v>
      </c>
      <c r="I33" s="29"/>
    </row>
    <row r="34" spans="1:15" ht="24.75" customHeight="1" x14ac:dyDescent="0.25">
      <c r="A34" s="42" t="s">
        <v>198</v>
      </c>
      <c r="B34" s="8"/>
      <c r="C34" s="28"/>
      <c r="D34" s="74" t="s">
        <v>166</v>
      </c>
      <c r="E34" s="72" t="s">
        <v>38</v>
      </c>
      <c r="F34" s="138"/>
      <c r="G34" s="73" t="s">
        <v>134</v>
      </c>
      <c r="H34" s="95" t="s">
        <v>188</v>
      </c>
      <c r="I34" s="29"/>
    </row>
    <row r="35" spans="1:15" ht="21" customHeight="1" x14ac:dyDescent="0.25">
      <c r="A35" s="42" t="s">
        <v>199</v>
      </c>
      <c r="B35" s="8"/>
      <c r="C35" s="28"/>
      <c r="D35" s="71"/>
      <c r="E35" s="72" t="s">
        <v>238</v>
      </c>
      <c r="F35" s="138"/>
      <c r="G35" s="73" t="s">
        <v>138</v>
      </c>
      <c r="H35" s="95" t="s">
        <v>182</v>
      </c>
      <c r="I35" s="29"/>
    </row>
    <row r="36" spans="1:15" ht="21" customHeight="1" x14ac:dyDescent="0.25">
      <c r="A36" s="44" t="s">
        <v>200</v>
      </c>
      <c r="B36" s="8"/>
      <c r="C36" s="28"/>
      <c r="D36" s="74" t="s">
        <v>185</v>
      </c>
      <c r="E36" s="72" t="s">
        <v>173</v>
      </c>
      <c r="F36" s="138"/>
      <c r="G36" s="73"/>
      <c r="H36" s="96">
        <v>352609</v>
      </c>
      <c r="I36" s="29"/>
    </row>
    <row r="37" spans="1:15" ht="21" customHeight="1" x14ac:dyDescent="0.25">
      <c r="A37" s="44" t="s">
        <v>201</v>
      </c>
      <c r="B37" s="8"/>
      <c r="C37" s="28"/>
      <c r="D37" s="74" t="s">
        <v>186</v>
      </c>
      <c r="E37" s="72" t="s">
        <v>174</v>
      </c>
      <c r="F37" s="138"/>
      <c r="G37" s="73"/>
      <c r="H37" s="96" t="s">
        <v>187</v>
      </c>
      <c r="I37" s="29"/>
    </row>
    <row r="38" spans="1:15" ht="23.25" customHeight="1" x14ac:dyDescent="0.25">
      <c r="A38" s="42" t="s">
        <v>202</v>
      </c>
      <c r="B38" s="8"/>
      <c r="C38" s="28"/>
      <c r="D38" s="74" t="s">
        <v>169</v>
      </c>
      <c r="E38" s="72" t="s">
        <v>239</v>
      </c>
      <c r="F38" s="138"/>
      <c r="G38" s="73">
        <v>68.05</v>
      </c>
      <c r="H38" s="95">
        <v>65.849999999999994</v>
      </c>
      <c r="I38" s="109" t="s">
        <v>269</v>
      </c>
      <c r="J38" s="109" t="s">
        <v>270</v>
      </c>
      <c r="K38" s="110"/>
      <c r="L38" s="110"/>
      <c r="M38" s="110"/>
      <c r="N38" s="110"/>
      <c r="O38" s="33" t="s">
        <v>224</v>
      </c>
    </row>
    <row r="39" spans="1:15" ht="23.25" customHeight="1" x14ac:dyDescent="0.25">
      <c r="A39" s="44" t="s">
        <v>206</v>
      </c>
      <c r="B39" s="8"/>
      <c r="C39" s="28"/>
      <c r="D39" s="74" t="s">
        <v>192</v>
      </c>
      <c r="E39" s="75" t="s">
        <v>241</v>
      </c>
      <c r="F39" s="138"/>
      <c r="G39" s="73">
        <v>22.95</v>
      </c>
      <c r="H39" s="95">
        <v>23</v>
      </c>
      <c r="I39" s="109" t="s">
        <v>269</v>
      </c>
      <c r="J39" s="109" t="s">
        <v>270</v>
      </c>
      <c r="K39" s="110"/>
      <c r="L39" s="110"/>
      <c r="M39" s="110"/>
      <c r="N39" s="110"/>
    </row>
    <row r="40" spans="1:15" ht="21.75" customHeight="1" x14ac:dyDescent="0.25">
      <c r="A40" s="42" t="s">
        <v>203</v>
      </c>
      <c r="B40" s="8"/>
      <c r="C40" s="28"/>
      <c r="D40" s="74" t="s">
        <v>168</v>
      </c>
      <c r="E40" s="72" t="s">
        <v>240</v>
      </c>
      <c r="F40" s="138"/>
      <c r="G40" s="73">
        <v>23.3</v>
      </c>
      <c r="H40" s="95">
        <v>23.8</v>
      </c>
      <c r="I40" s="109" t="s">
        <v>269</v>
      </c>
      <c r="J40" s="109" t="s">
        <v>270</v>
      </c>
      <c r="K40" s="110"/>
      <c r="L40" s="110"/>
      <c r="M40" s="110"/>
      <c r="N40" s="110"/>
      <c r="O40" s="33" t="s">
        <v>224</v>
      </c>
    </row>
    <row r="41" spans="1:15" ht="21.75" customHeight="1" x14ac:dyDescent="0.25">
      <c r="A41" s="42" t="s">
        <v>204</v>
      </c>
      <c r="B41" s="8"/>
      <c r="C41" s="28"/>
      <c r="D41" s="74" t="s">
        <v>245</v>
      </c>
      <c r="E41" s="72" t="s">
        <v>242</v>
      </c>
      <c r="F41" s="138"/>
      <c r="G41" s="73"/>
      <c r="H41" s="95"/>
      <c r="I41" s="109" t="s">
        <v>269</v>
      </c>
      <c r="J41" s="109" t="s">
        <v>270</v>
      </c>
      <c r="K41" s="110"/>
      <c r="L41" s="110"/>
      <c r="M41" s="110"/>
      <c r="N41" s="110"/>
    </row>
    <row r="42" spans="1:15" ht="27.75" customHeight="1" x14ac:dyDescent="0.25">
      <c r="A42" s="42" t="s">
        <v>205</v>
      </c>
      <c r="B42" s="8"/>
      <c r="C42" s="28"/>
      <c r="D42" s="74" t="s">
        <v>177</v>
      </c>
      <c r="E42" s="72" t="s">
        <v>111</v>
      </c>
      <c r="F42" s="138"/>
      <c r="G42" s="73">
        <v>386</v>
      </c>
      <c r="H42" s="95">
        <v>7110</v>
      </c>
      <c r="I42" s="29"/>
    </row>
    <row r="43" spans="1:15" ht="27.75" customHeight="1" x14ac:dyDescent="0.25">
      <c r="B43" s="8"/>
      <c r="C43" s="28"/>
      <c r="D43" s="74" t="s">
        <v>170</v>
      </c>
      <c r="E43" s="72" t="s">
        <v>112</v>
      </c>
      <c r="F43" s="138"/>
      <c r="G43" s="73" t="s">
        <v>139</v>
      </c>
      <c r="H43" s="95" t="s">
        <v>183</v>
      </c>
      <c r="I43" s="29"/>
    </row>
    <row r="44" spans="1:15" ht="25.5" customHeight="1" x14ac:dyDescent="0.25">
      <c r="B44" s="8"/>
      <c r="C44" s="28"/>
      <c r="D44" s="74" t="s">
        <v>164</v>
      </c>
      <c r="E44" s="72" t="s">
        <v>243</v>
      </c>
      <c r="F44" s="138"/>
      <c r="G44" s="73">
        <v>8204255</v>
      </c>
      <c r="H44" s="95">
        <v>8210245</v>
      </c>
      <c r="I44" s="29"/>
    </row>
    <row r="45" spans="1:15" ht="25.5" customHeight="1" x14ac:dyDescent="0.25">
      <c r="A45" s="42"/>
      <c r="B45" s="8"/>
      <c r="C45" s="28"/>
      <c r="D45" s="71" t="s">
        <v>165</v>
      </c>
      <c r="E45" s="72" t="s">
        <v>244</v>
      </c>
      <c r="F45" s="138"/>
      <c r="G45" s="73" t="s">
        <v>189</v>
      </c>
      <c r="H45" s="97" t="s">
        <v>191</v>
      </c>
      <c r="I45" s="29"/>
    </row>
    <row r="46" spans="1:15" ht="28.5" customHeight="1" x14ac:dyDescent="0.25">
      <c r="B46" s="8"/>
      <c r="C46" s="28"/>
      <c r="D46" s="71"/>
      <c r="E46" s="72" t="s">
        <v>250</v>
      </c>
      <c r="F46" s="139"/>
      <c r="G46" s="73" t="s">
        <v>251</v>
      </c>
      <c r="H46" s="97"/>
      <c r="I46" s="29"/>
      <c r="J46" t="s">
        <v>252</v>
      </c>
    </row>
    <row r="47" spans="1:15" ht="22.5" customHeight="1" x14ac:dyDescent="0.25">
      <c r="A47" s="28"/>
      <c r="B47" s="8"/>
      <c r="C47" s="28"/>
      <c r="D47" s="58"/>
      <c r="E47" s="59" t="s">
        <v>123</v>
      </c>
      <c r="F47" s="132" t="s">
        <v>124</v>
      </c>
      <c r="G47" s="60">
        <v>8002506801</v>
      </c>
      <c r="H47" s="98"/>
      <c r="I47" s="29"/>
    </row>
    <row r="48" spans="1:15" ht="19.5" customHeight="1" x14ac:dyDescent="0.25">
      <c r="A48" s="28"/>
      <c r="B48" s="8"/>
      <c r="C48" s="28"/>
      <c r="D48" s="58"/>
      <c r="E48" s="59" t="s">
        <v>226</v>
      </c>
      <c r="F48" s="132"/>
      <c r="G48" s="60">
        <v>324116</v>
      </c>
      <c r="H48" s="98"/>
      <c r="I48" s="29"/>
    </row>
    <row r="49" spans="1:13" ht="28.5" customHeight="1" x14ac:dyDescent="0.25">
      <c r="A49" s="28"/>
      <c r="B49" s="8"/>
      <c r="C49" s="28"/>
      <c r="D49" s="58"/>
      <c r="E49" s="59" t="s">
        <v>227</v>
      </c>
      <c r="F49" s="132"/>
      <c r="G49" s="60" t="s">
        <v>140</v>
      </c>
      <c r="H49" s="98"/>
      <c r="I49" s="29"/>
    </row>
    <row r="50" spans="1:13" ht="30" x14ac:dyDescent="0.25">
      <c r="A50" s="28"/>
      <c r="B50" s="8"/>
      <c r="C50" s="28"/>
      <c r="D50" s="58"/>
      <c r="E50" s="59" t="s">
        <v>228</v>
      </c>
      <c r="F50" s="132"/>
      <c r="G50" s="60">
        <v>320505</v>
      </c>
      <c r="H50" s="98"/>
      <c r="I50" s="29"/>
    </row>
    <row r="51" spans="1:13" ht="30.75" customHeight="1" x14ac:dyDescent="0.25">
      <c r="A51" s="28"/>
      <c r="B51" s="8"/>
      <c r="C51" s="28"/>
      <c r="D51" s="58"/>
      <c r="E51" s="59" t="s">
        <v>229</v>
      </c>
      <c r="F51" s="132"/>
      <c r="G51" s="60" t="s">
        <v>141</v>
      </c>
      <c r="H51" s="98"/>
      <c r="I51" s="29"/>
    </row>
    <row r="52" spans="1:13" ht="23.25" customHeight="1" x14ac:dyDescent="0.25">
      <c r="A52" s="28"/>
      <c r="B52" s="8"/>
      <c r="C52" s="28"/>
      <c r="D52" s="58"/>
      <c r="E52" s="59" t="s">
        <v>230</v>
      </c>
      <c r="F52" s="132"/>
      <c r="G52" s="60">
        <v>815</v>
      </c>
      <c r="H52" s="98"/>
      <c r="I52" s="29"/>
    </row>
    <row r="53" spans="1:13" x14ac:dyDescent="0.25">
      <c r="A53" s="28"/>
      <c r="B53" s="8"/>
      <c r="C53" s="28"/>
      <c r="D53" s="58"/>
      <c r="E53" s="59" t="s">
        <v>231</v>
      </c>
      <c r="F53" s="132"/>
      <c r="G53" s="60" t="s">
        <v>225</v>
      </c>
      <c r="H53" s="98"/>
      <c r="I53" s="29"/>
    </row>
    <row r="54" spans="1:13" x14ac:dyDescent="0.25">
      <c r="A54" s="28"/>
      <c r="B54" s="8"/>
      <c r="C54" s="28"/>
      <c r="D54" s="58"/>
      <c r="E54" s="59" t="s">
        <v>232</v>
      </c>
      <c r="F54" s="132"/>
      <c r="G54" s="60">
        <v>68.06</v>
      </c>
      <c r="H54" s="98"/>
      <c r="I54" s="70" t="s">
        <v>223</v>
      </c>
      <c r="J54" s="33" t="s">
        <v>224</v>
      </c>
    </row>
    <row r="55" spans="1:13" ht="25.5" customHeight="1" x14ac:dyDescent="0.25">
      <c r="A55" s="28"/>
      <c r="B55" s="8"/>
      <c r="C55" s="28"/>
      <c r="D55" s="58"/>
      <c r="E55" s="59" t="s">
        <v>233</v>
      </c>
      <c r="F55" s="132"/>
      <c r="G55" s="60"/>
      <c r="H55" s="98"/>
      <c r="I55" s="70"/>
      <c r="J55" s="33"/>
    </row>
    <row r="56" spans="1:13" ht="31.5" customHeight="1" x14ac:dyDescent="0.25">
      <c r="A56" s="28"/>
      <c r="B56" s="8"/>
      <c r="C56" s="28"/>
      <c r="D56" s="61"/>
      <c r="E56" s="62" t="s">
        <v>199</v>
      </c>
      <c r="F56" s="133" t="s">
        <v>127</v>
      </c>
      <c r="G56" s="63" t="s">
        <v>142</v>
      </c>
      <c r="H56" s="99" t="s">
        <v>184</v>
      </c>
      <c r="I56" s="29"/>
      <c r="M56" s="33"/>
    </row>
    <row r="57" spans="1:13" ht="31.5" customHeight="1" x14ac:dyDescent="0.25">
      <c r="A57" s="28"/>
      <c r="B57" s="8"/>
      <c r="C57" s="28"/>
      <c r="D57" s="61"/>
      <c r="E57" s="62" t="s">
        <v>234</v>
      </c>
      <c r="F57" s="133"/>
      <c r="G57" s="63"/>
      <c r="H57" s="99"/>
      <c r="I57" s="29"/>
      <c r="M57" s="33"/>
    </row>
    <row r="58" spans="1:13" ht="31.5" customHeight="1" x14ac:dyDescent="0.25">
      <c r="A58" s="28"/>
      <c r="B58" s="8"/>
      <c r="C58" s="28"/>
      <c r="D58" s="61"/>
      <c r="E58" s="62" t="s">
        <v>212</v>
      </c>
      <c r="F58" s="133"/>
      <c r="G58" s="63"/>
      <c r="H58" s="99"/>
      <c r="I58" s="29"/>
      <c r="M58" s="33"/>
    </row>
    <row r="59" spans="1:13" ht="31.5" customHeight="1" x14ac:dyDescent="0.25">
      <c r="A59" s="28"/>
      <c r="B59" s="8"/>
      <c r="C59" s="28"/>
      <c r="D59" s="61"/>
      <c r="E59" s="62" t="s">
        <v>201</v>
      </c>
      <c r="F59" s="133"/>
      <c r="G59" s="63"/>
      <c r="H59" s="99"/>
      <c r="I59" s="29"/>
      <c r="M59" s="33"/>
    </row>
    <row r="60" spans="1:13" ht="31.5" customHeight="1" x14ac:dyDescent="0.25">
      <c r="A60" s="28"/>
      <c r="B60" s="8"/>
      <c r="C60" s="28"/>
      <c r="D60" s="61"/>
      <c r="E60" s="62" t="s">
        <v>213</v>
      </c>
      <c r="F60" s="133"/>
      <c r="G60" s="63"/>
      <c r="H60" s="99"/>
      <c r="I60" s="29"/>
      <c r="M60" s="33"/>
    </row>
    <row r="61" spans="1:13" ht="24.75" customHeight="1" x14ac:dyDescent="0.25">
      <c r="A61" s="28"/>
      <c r="B61" s="8"/>
      <c r="C61" s="28"/>
      <c r="D61" s="61"/>
      <c r="E61" s="62" t="s">
        <v>216</v>
      </c>
      <c r="F61" s="133"/>
      <c r="G61" s="64"/>
      <c r="H61" s="100"/>
      <c r="I61" s="29"/>
      <c r="M61" s="33"/>
    </row>
    <row r="62" spans="1:13" ht="24.75" customHeight="1" x14ac:dyDescent="0.25">
      <c r="A62" s="28"/>
      <c r="B62" s="8"/>
      <c r="C62" s="28"/>
      <c r="D62" s="61"/>
      <c r="E62" s="62" t="s">
        <v>215</v>
      </c>
      <c r="F62" s="133"/>
      <c r="G62" s="65" t="s">
        <v>143</v>
      </c>
      <c r="H62" s="100"/>
      <c r="I62" s="29"/>
      <c r="M62" s="33"/>
    </row>
    <row r="63" spans="1:13" ht="24.75" customHeight="1" x14ac:dyDescent="0.25">
      <c r="A63" s="28"/>
      <c r="B63" s="8"/>
      <c r="C63" s="28"/>
      <c r="D63" s="61"/>
      <c r="E63" s="62" t="s">
        <v>235</v>
      </c>
      <c r="F63" s="133"/>
      <c r="G63" s="65"/>
      <c r="H63" s="100"/>
      <c r="I63" s="29"/>
      <c r="M63" s="33"/>
    </row>
    <row r="64" spans="1:13" ht="23.25" customHeight="1" x14ac:dyDescent="0.25">
      <c r="A64" s="28"/>
      <c r="B64" s="8"/>
      <c r="C64" s="28"/>
      <c r="D64" s="61"/>
      <c r="E64" s="62" t="s">
        <v>236</v>
      </c>
      <c r="F64" s="133"/>
      <c r="G64" s="65"/>
      <c r="H64" s="99"/>
      <c r="I64" s="29"/>
      <c r="J64" s="33" t="s">
        <v>273</v>
      </c>
      <c r="M64" s="33"/>
    </row>
    <row r="65" spans="1:13" ht="26.25" customHeight="1" x14ac:dyDescent="0.25">
      <c r="A65" s="28"/>
      <c r="B65" s="8"/>
      <c r="C65" s="28"/>
      <c r="D65" s="66"/>
      <c r="E65" s="67" t="s">
        <v>220</v>
      </c>
      <c r="F65" s="68"/>
      <c r="G65" s="68"/>
      <c r="H65" s="101"/>
      <c r="I65" s="109" t="s">
        <v>269</v>
      </c>
      <c r="J65" s="111" t="s">
        <v>271</v>
      </c>
      <c r="M65" s="33"/>
    </row>
    <row r="66" spans="1:13" ht="26.25" customHeight="1" x14ac:dyDescent="0.25">
      <c r="A66" s="28"/>
      <c r="B66" s="8"/>
      <c r="C66" s="28"/>
      <c r="D66" s="66"/>
      <c r="E66" s="67" t="s">
        <v>221</v>
      </c>
      <c r="F66" s="68"/>
      <c r="G66" s="68"/>
      <c r="H66" s="101"/>
      <c r="I66" s="109" t="s">
        <v>269</v>
      </c>
      <c r="J66" s="111" t="s">
        <v>272</v>
      </c>
      <c r="M66" s="33"/>
    </row>
    <row r="67" spans="1:13" ht="26.25" customHeight="1" x14ac:dyDescent="0.25">
      <c r="A67" s="28"/>
      <c r="B67" s="8"/>
      <c r="C67" s="28"/>
      <c r="D67" s="66"/>
      <c r="E67" s="67" t="s">
        <v>218</v>
      </c>
      <c r="F67" s="68"/>
      <c r="G67" s="68"/>
      <c r="H67" s="101"/>
      <c r="I67" s="109" t="s">
        <v>269</v>
      </c>
      <c r="M67" s="33"/>
    </row>
    <row r="68" spans="1:13" ht="28.5" customHeight="1" x14ac:dyDescent="0.25">
      <c r="A68" s="28"/>
      <c r="B68" s="8"/>
      <c r="C68" s="28"/>
      <c r="D68" s="66"/>
      <c r="E68" s="67" t="s">
        <v>219</v>
      </c>
      <c r="F68" s="68"/>
      <c r="G68" s="68"/>
      <c r="H68" s="101"/>
      <c r="I68" s="109" t="s">
        <v>269</v>
      </c>
      <c r="M68" s="33"/>
    </row>
    <row r="69" spans="1:13" ht="28.5" customHeight="1" x14ac:dyDescent="0.25">
      <c r="A69" s="28"/>
      <c r="B69" s="8"/>
      <c r="C69" s="28"/>
      <c r="D69" s="66"/>
      <c r="E69" s="67" t="s">
        <v>253</v>
      </c>
      <c r="F69" s="68"/>
      <c r="G69" s="76" t="s">
        <v>255</v>
      </c>
      <c r="H69" s="101" t="s">
        <v>255</v>
      </c>
      <c r="I69" s="112" t="s">
        <v>254</v>
      </c>
      <c r="M69" s="33"/>
    </row>
    <row r="70" spans="1:13" ht="28.5" customHeight="1" x14ac:dyDescent="0.25">
      <c r="A70" s="28"/>
      <c r="B70" s="8"/>
      <c r="C70" s="28"/>
      <c r="D70" s="66"/>
      <c r="E70" s="67" t="s">
        <v>257</v>
      </c>
      <c r="F70" s="68"/>
      <c r="G70" s="68" t="s">
        <v>258</v>
      </c>
      <c r="H70" s="101" t="s">
        <v>259</v>
      </c>
      <c r="I70" s="29"/>
      <c r="M70" s="33"/>
    </row>
    <row r="71" spans="1:13" ht="28.5" customHeight="1" x14ac:dyDescent="0.25">
      <c r="A71" s="28"/>
      <c r="B71" s="8"/>
      <c r="C71" s="28"/>
      <c r="D71" s="66"/>
      <c r="E71" s="67" t="s">
        <v>261</v>
      </c>
      <c r="F71" s="68"/>
      <c r="G71" s="68"/>
      <c r="H71" s="101"/>
      <c r="I71" s="29"/>
      <c r="M71" s="33"/>
    </row>
    <row r="72" spans="1:13" ht="28.5" customHeight="1" x14ac:dyDescent="0.25">
      <c r="A72" s="28"/>
      <c r="B72" s="8"/>
      <c r="C72" s="28"/>
      <c r="D72" s="66"/>
      <c r="E72" s="67" t="s">
        <v>263</v>
      </c>
      <c r="F72" s="68"/>
      <c r="G72" s="68"/>
      <c r="H72" s="101"/>
      <c r="I72" s="29"/>
      <c r="M72" s="33"/>
    </row>
    <row r="73" spans="1:13" ht="28.5" customHeight="1" x14ac:dyDescent="0.25">
      <c r="A73" s="28"/>
      <c r="B73" s="8"/>
      <c r="C73" s="28"/>
      <c r="D73" s="66"/>
      <c r="E73" s="67" t="s">
        <v>264</v>
      </c>
      <c r="F73" s="68"/>
      <c r="G73" s="68"/>
      <c r="H73" s="101"/>
      <c r="I73" s="29"/>
      <c r="M73" s="33"/>
    </row>
    <row r="74" spans="1:13" ht="28.5" customHeight="1" x14ac:dyDescent="0.25">
      <c r="A74" s="28"/>
      <c r="B74" s="8"/>
      <c r="C74" s="28"/>
      <c r="D74" s="66"/>
      <c r="E74" s="67" t="s">
        <v>265</v>
      </c>
      <c r="F74" s="68"/>
      <c r="G74" s="68"/>
      <c r="H74" s="101"/>
      <c r="I74" s="29"/>
      <c r="M74" s="33"/>
    </row>
    <row r="75" spans="1:13" ht="30.75" thickBot="1" x14ac:dyDescent="0.3">
      <c r="A75" s="30"/>
      <c r="B75" s="31"/>
      <c r="C75" s="30"/>
      <c r="D75" s="102"/>
      <c r="E75" s="103" t="s">
        <v>262</v>
      </c>
      <c r="F75" s="104"/>
      <c r="G75" s="104"/>
      <c r="H75" s="105"/>
      <c r="I75" s="32"/>
    </row>
  </sheetData>
  <mergeCells count="6">
    <mergeCell ref="F47:F55"/>
    <mergeCell ref="F56:F64"/>
    <mergeCell ref="A1:H1"/>
    <mergeCell ref="G13:H13"/>
    <mergeCell ref="F29:F46"/>
    <mergeCell ref="F23:F27"/>
  </mergeCells>
  <pageMargins left="0.7" right="0.7" top="0.75" bottom="0.75" header="0.3" footer="0.3"/>
  <pageSetup paperSize="9" scale="51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workbookViewId="0">
      <selection activeCell="K16" sqref="K16"/>
    </sheetView>
  </sheetViews>
  <sheetFormatPr defaultRowHeight="15" x14ac:dyDescent="0.25"/>
  <cols>
    <col min="7" max="7" width="40.42578125" customWidth="1"/>
    <col min="11" max="11" width="43.28515625" bestFit="1" customWidth="1"/>
    <col min="12" max="12" width="23.5703125" bestFit="1" customWidth="1"/>
  </cols>
  <sheetData>
    <row r="1" spans="1:11" ht="15.75" thickBot="1" x14ac:dyDescent="0.3">
      <c r="A1" s="143" t="s">
        <v>122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</row>
    <row r="2" spans="1:11" x14ac:dyDescent="0.25">
      <c r="A2" s="25"/>
      <c r="B2" s="26"/>
      <c r="C2" s="26"/>
      <c r="D2" s="26"/>
      <c r="E2" s="26"/>
      <c r="F2" s="26"/>
      <c r="G2" s="26"/>
      <c r="H2" s="26"/>
      <c r="I2" s="26"/>
      <c r="J2" s="26"/>
      <c r="K2" s="27"/>
    </row>
    <row r="3" spans="1:11" x14ac:dyDescent="0.25">
      <c r="A3" s="28"/>
      <c r="B3" s="8"/>
      <c r="C3" s="8"/>
      <c r="D3" s="8"/>
      <c r="E3" s="8"/>
      <c r="F3" s="8"/>
      <c r="G3" s="8"/>
      <c r="H3" s="8"/>
      <c r="J3" s="8"/>
      <c r="K3" s="29"/>
    </row>
    <row r="4" spans="1:11" x14ac:dyDescent="0.25">
      <c r="A4" s="28"/>
      <c r="B4" s="8"/>
      <c r="C4" s="8"/>
      <c r="D4" s="8"/>
      <c r="E4" s="8"/>
      <c r="F4" s="8"/>
      <c r="G4" s="8"/>
      <c r="H4" s="8"/>
      <c r="I4" s="8"/>
      <c r="J4" s="8"/>
      <c r="K4" s="29"/>
    </row>
    <row r="5" spans="1:11" x14ac:dyDescent="0.25">
      <c r="A5" s="28"/>
      <c r="B5" s="8"/>
      <c r="C5" s="8"/>
      <c r="D5" s="8"/>
      <c r="E5" s="8"/>
      <c r="F5" s="8"/>
      <c r="G5" s="8"/>
      <c r="H5" s="8"/>
      <c r="I5" s="8"/>
      <c r="J5" s="8"/>
      <c r="K5" s="29"/>
    </row>
    <row r="6" spans="1:11" x14ac:dyDescent="0.25">
      <c r="A6" s="28"/>
      <c r="B6" s="8"/>
      <c r="C6" s="8"/>
      <c r="D6" s="8"/>
      <c r="E6" s="8"/>
      <c r="F6" s="8"/>
      <c r="G6" s="8"/>
      <c r="H6" s="8"/>
      <c r="I6" s="8"/>
      <c r="J6" s="8"/>
      <c r="K6" s="29"/>
    </row>
    <row r="7" spans="1:11" x14ac:dyDescent="0.25">
      <c r="A7" s="28"/>
      <c r="B7" s="8"/>
      <c r="C7" s="8"/>
      <c r="D7" s="8"/>
      <c r="E7" s="8"/>
      <c r="F7" s="8"/>
      <c r="G7" s="8"/>
      <c r="H7" s="8"/>
      <c r="I7" s="8"/>
      <c r="J7" s="8"/>
      <c r="K7" s="29"/>
    </row>
    <row r="8" spans="1:11" x14ac:dyDescent="0.25">
      <c r="A8" s="28"/>
      <c r="B8" s="8"/>
      <c r="C8" s="8"/>
      <c r="D8" s="8"/>
      <c r="E8" s="8"/>
      <c r="F8" s="8"/>
      <c r="G8" s="8"/>
      <c r="H8" s="8"/>
      <c r="I8" s="8"/>
      <c r="J8" s="8"/>
      <c r="K8" s="29"/>
    </row>
    <row r="9" spans="1:11" ht="15.75" thickBot="1" x14ac:dyDescent="0.3">
      <c r="A9" s="30"/>
      <c r="B9" s="31"/>
      <c r="C9" s="31"/>
      <c r="D9" s="31"/>
      <c r="E9" s="31"/>
      <c r="F9" s="31"/>
      <c r="G9" s="31"/>
      <c r="H9" s="31"/>
      <c r="I9" s="31"/>
      <c r="J9" s="31"/>
      <c r="K9" s="32"/>
    </row>
    <row r="10" spans="1:11" x14ac:dyDescent="0.25">
      <c r="A10" s="25"/>
      <c r="B10" s="26"/>
      <c r="C10" s="26"/>
      <c r="D10" s="26"/>
      <c r="E10" s="27"/>
      <c r="F10" s="25"/>
      <c r="G10" s="26"/>
      <c r="H10" s="26"/>
      <c r="I10" s="26"/>
      <c r="J10" s="26"/>
      <c r="K10" s="27"/>
    </row>
    <row r="11" spans="1:11" x14ac:dyDescent="0.25">
      <c r="A11" s="28"/>
      <c r="B11" s="8" t="s">
        <v>0</v>
      </c>
      <c r="C11" s="8"/>
      <c r="D11" s="8"/>
      <c r="E11" s="29"/>
      <c r="F11" s="28"/>
      <c r="G11" s="8"/>
      <c r="H11" s="8"/>
      <c r="I11" s="8"/>
      <c r="J11" s="8"/>
      <c r="K11" s="29"/>
    </row>
    <row r="12" spans="1:11" x14ac:dyDescent="0.25">
      <c r="A12" s="28"/>
      <c r="B12" s="8"/>
      <c r="C12" s="8"/>
      <c r="D12" s="8"/>
      <c r="E12" s="29"/>
      <c r="F12" s="28"/>
      <c r="G12" s="69" t="s">
        <v>277</v>
      </c>
      <c r="H12" s="8"/>
      <c r="I12" s="8"/>
      <c r="J12" s="8"/>
      <c r="K12" s="29"/>
    </row>
    <row r="13" spans="1:11" x14ac:dyDescent="0.25">
      <c r="A13" s="28"/>
      <c r="B13" s="8"/>
      <c r="C13" s="8"/>
      <c r="D13" s="8"/>
      <c r="E13" s="29"/>
      <c r="F13" s="28"/>
      <c r="G13" s="8" t="s">
        <v>280</v>
      </c>
      <c r="H13" s="9"/>
      <c r="I13" s="9"/>
      <c r="J13" s="8"/>
      <c r="K13" s="29"/>
    </row>
    <row r="14" spans="1:11" x14ac:dyDescent="0.25">
      <c r="A14" s="28"/>
      <c r="B14" s="8"/>
      <c r="C14" s="8"/>
      <c r="D14" s="8"/>
      <c r="E14" s="29"/>
      <c r="F14" s="28"/>
      <c r="G14" s="8"/>
      <c r="H14" s="8"/>
      <c r="I14" s="8"/>
      <c r="J14" s="8"/>
      <c r="K14" s="29"/>
    </row>
    <row r="15" spans="1:11" x14ac:dyDescent="0.25">
      <c r="A15" s="28"/>
      <c r="B15" s="8"/>
      <c r="C15" s="8"/>
      <c r="D15" s="8"/>
      <c r="E15" s="29"/>
      <c r="F15" s="28"/>
      <c r="G15" s="8" t="s">
        <v>281</v>
      </c>
      <c r="H15" s="8"/>
      <c r="I15" s="8"/>
      <c r="J15" s="8"/>
      <c r="K15" s="29"/>
    </row>
    <row r="16" spans="1:11" x14ac:dyDescent="0.25">
      <c r="A16" s="28"/>
      <c r="B16" s="8"/>
      <c r="C16" s="8"/>
      <c r="D16" s="8"/>
      <c r="E16" s="29"/>
      <c r="F16" s="28"/>
      <c r="G16" s="8"/>
      <c r="H16" s="8"/>
      <c r="I16" s="8"/>
      <c r="J16" s="8"/>
      <c r="K16" s="29"/>
    </row>
    <row r="17" spans="1:11" x14ac:dyDescent="0.25">
      <c r="A17" s="28"/>
      <c r="B17" s="8"/>
      <c r="C17" s="8"/>
      <c r="D17" s="8"/>
      <c r="E17" s="29"/>
      <c r="F17" s="28"/>
      <c r="G17" s="8" t="s">
        <v>118</v>
      </c>
      <c r="H17" s="8"/>
      <c r="I17" s="8"/>
      <c r="J17" s="8"/>
      <c r="K17" s="29"/>
    </row>
    <row r="18" spans="1:11" x14ac:dyDescent="0.25">
      <c r="A18" s="28"/>
      <c r="B18" s="8"/>
      <c r="C18" s="8"/>
      <c r="D18" s="8"/>
      <c r="E18" s="29"/>
      <c r="F18" s="28"/>
      <c r="G18" s="8"/>
      <c r="H18" s="8"/>
      <c r="I18" s="8"/>
      <c r="J18" s="8"/>
      <c r="K18" s="29"/>
    </row>
    <row r="19" spans="1:11" x14ac:dyDescent="0.25">
      <c r="A19" s="28"/>
      <c r="B19" s="8"/>
      <c r="C19" s="8"/>
      <c r="D19" s="8"/>
      <c r="E19" s="29"/>
      <c r="F19" s="28"/>
      <c r="G19" s="8" t="s">
        <v>125</v>
      </c>
      <c r="H19" s="8"/>
      <c r="I19" s="8"/>
      <c r="J19" s="8"/>
      <c r="K19" s="29"/>
    </row>
    <row r="20" spans="1:11" x14ac:dyDescent="0.25">
      <c r="A20" s="28"/>
      <c r="B20" s="8"/>
      <c r="C20" s="8"/>
      <c r="D20" s="8"/>
      <c r="E20" s="29"/>
      <c r="F20" s="28"/>
      <c r="G20" s="8"/>
      <c r="H20" s="8"/>
      <c r="I20" s="8"/>
      <c r="J20" s="8"/>
      <c r="K20" s="29"/>
    </row>
    <row r="21" spans="1:11" x14ac:dyDescent="0.25">
      <c r="A21" s="28"/>
      <c r="B21" s="8"/>
      <c r="C21" s="8"/>
      <c r="D21" s="8"/>
      <c r="E21" s="29"/>
      <c r="F21" s="28"/>
      <c r="G21" s="8"/>
      <c r="H21" s="8"/>
      <c r="I21" s="8"/>
      <c r="J21" s="8"/>
      <c r="K21" s="29"/>
    </row>
    <row r="22" spans="1:11" x14ac:dyDescent="0.25">
      <c r="A22" s="28"/>
      <c r="B22" s="8" t="s">
        <v>278</v>
      </c>
      <c r="C22" s="8"/>
      <c r="D22" s="8"/>
      <c r="E22" s="29"/>
      <c r="F22" s="28"/>
      <c r="G22" s="8"/>
      <c r="H22" s="8"/>
      <c r="I22" s="8"/>
      <c r="J22" s="8"/>
      <c r="K22" s="29"/>
    </row>
    <row r="23" spans="1:11" x14ac:dyDescent="0.25">
      <c r="A23" s="28"/>
      <c r="B23" s="8"/>
      <c r="C23" s="8"/>
      <c r="D23" s="8"/>
      <c r="E23" s="29"/>
      <c r="F23" s="28"/>
      <c r="G23" s="8"/>
      <c r="H23" s="8"/>
      <c r="I23" s="8"/>
      <c r="J23" s="8"/>
      <c r="K23" s="29"/>
    </row>
    <row r="24" spans="1:11" x14ac:dyDescent="0.25">
      <c r="A24" s="28"/>
      <c r="B24" s="8" t="s">
        <v>15</v>
      </c>
      <c r="C24" s="8"/>
      <c r="D24" s="8"/>
      <c r="E24" s="29"/>
      <c r="F24" s="28"/>
      <c r="G24" s="8"/>
      <c r="H24" s="8"/>
      <c r="I24" s="8"/>
      <c r="J24" s="8"/>
      <c r="K24" s="29"/>
    </row>
    <row r="25" spans="1:11" x14ac:dyDescent="0.25">
      <c r="A25" s="28"/>
      <c r="B25" s="8"/>
      <c r="C25" s="8"/>
      <c r="D25" s="8"/>
      <c r="E25" s="29"/>
      <c r="F25" s="28"/>
      <c r="G25" s="8"/>
      <c r="H25" s="8"/>
      <c r="I25" s="8"/>
      <c r="J25" s="8"/>
      <c r="K25" s="29"/>
    </row>
    <row r="26" spans="1:11" x14ac:dyDescent="0.25">
      <c r="A26" s="28"/>
      <c r="B26" s="8" t="s">
        <v>16</v>
      </c>
      <c r="C26" s="8"/>
      <c r="D26" s="8"/>
      <c r="E26" s="29"/>
      <c r="F26" s="28"/>
      <c r="G26" s="8"/>
      <c r="H26" s="8"/>
      <c r="I26" s="8"/>
      <c r="J26" s="8"/>
      <c r="K26" s="29"/>
    </row>
    <row r="27" spans="1:11" x14ac:dyDescent="0.25">
      <c r="A27" s="28"/>
      <c r="C27" s="8"/>
      <c r="D27" s="8"/>
      <c r="E27" s="29"/>
      <c r="F27" s="28"/>
      <c r="G27" s="8"/>
      <c r="H27" s="8"/>
      <c r="I27" s="8"/>
      <c r="J27" s="8"/>
      <c r="K27" s="29"/>
    </row>
    <row r="28" spans="1:11" x14ac:dyDescent="0.25">
      <c r="A28" s="28"/>
      <c r="B28" s="8" t="s">
        <v>17</v>
      </c>
      <c r="C28" s="8"/>
      <c r="D28" s="8"/>
      <c r="E28" s="29"/>
      <c r="F28" s="28"/>
      <c r="G28" s="8"/>
      <c r="H28" s="8"/>
      <c r="I28" s="8"/>
      <c r="J28" s="8"/>
      <c r="K28" s="29"/>
    </row>
    <row r="29" spans="1:11" x14ac:dyDescent="0.25">
      <c r="A29" s="28"/>
      <c r="C29" s="8"/>
      <c r="D29" s="8"/>
      <c r="E29" s="29"/>
      <c r="F29" s="28"/>
      <c r="G29" s="8"/>
      <c r="H29" s="8"/>
      <c r="I29" s="8"/>
      <c r="J29" s="8"/>
      <c r="K29" s="29"/>
    </row>
    <row r="30" spans="1:11" x14ac:dyDescent="0.25">
      <c r="A30" s="28"/>
      <c r="B30" s="8" t="s">
        <v>276</v>
      </c>
      <c r="C30" s="8"/>
      <c r="D30" s="8"/>
      <c r="E30" s="29"/>
      <c r="F30" s="28"/>
      <c r="G30" s="8"/>
      <c r="H30" s="8"/>
      <c r="I30" s="8"/>
      <c r="J30" s="8"/>
      <c r="K30" s="29"/>
    </row>
    <row r="31" spans="1:11" x14ac:dyDescent="0.25">
      <c r="A31" s="28"/>
      <c r="B31" s="8"/>
      <c r="C31" s="8"/>
      <c r="D31" s="8"/>
      <c r="E31" s="29"/>
      <c r="F31" s="28"/>
      <c r="G31" s="8"/>
      <c r="H31" s="8"/>
      <c r="I31" s="8"/>
      <c r="J31" s="8"/>
      <c r="K31" s="29"/>
    </row>
    <row r="32" spans="1:11" x14ac:dyDescent="0.25">
      <c r="A32" s="34" t="s">
        <v>275</v>
      </c>
      <c r="B32" s="8"/>
      <c r="C32" s="8"/>
      <c r="D32" s="8"/>
      <c r="E32" s="29"/>
      <c r="F32" s="28"/>
      <c r="G32" s="8"/>
      <c r="H32" s="8"/>
      <c r="I32" s="8"/>
      <c r="J32" s="8"/>
      <c r="K32" s="29"/>
    </row>
    <row r="33" spans="1:11" ht="15.75" thickBot="1" x14ac:dyDescent="0.3">
      <c r="A33" s="30"/>
      <c r="B33" s="31"/>
      <c r="C33" s="31"/>
      <c r="D33" s="31"/>
      <c r="E33" s="32"/>
      <c r="F33" s="30"/>
      <c r="G33" s="31"/>
      <c r="H33" s="31"/>
      <c r="I33" s="31"/>
      <c r="J33" s="31"/>
      <c r="K33" s="32"/>
    </row>
    <row r="34" spans="1:11" x14ac:dyDescent="0.25">
      <c r="G34" s="8"/>
      <c r="H34" s="8"/>
      <c r="I34" s="8"/>
    </row>
    <row r="35" spans="1:11" x14ac:dyDescent="0.25">
      <c r="G35" s="8"/>
      <c r="H35" s="8"/>
      <c r="I35" s="8"/>
    </row>
  </sheetData>
  <mergeCells count="1">
    <mergeCell ref="A1:K1"/>
  </mergeCells>
  <phoneticPr fontId="4" type="noConversion"/>
  <pageMargins left="0.7" right="0.7" top="0.75" bottom="0.75" header="0.3" footer="0.3"/>
  <pageSetup paperSize="9" scale="78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  <pageSetUpPr fitToPage="1"/>
  </sheetPr>
  <dimension ref="A1:I50"/>
  <sheetViews>
    <sheetView workbookViewId="0">
      <selection activeCell="C29" sqref="C29"/>
    </sheetView>
  </sheetViews>
  <sheetFormatPr defaultRowHeight="15" x14ac:dyDescent="0.25"/>
  <cols>
    <col min="1" max="1" width="31" customWidth="1"/>
    <col min="2" max="2" width="32" customWidth="1"/>
    <col min="3" max="3" width="9.28515625" customWidth="1"/>
    <col min="4" max="4" width="10.42578125" customWidth="1"/>
  </cols>
  <sheetData>
    <row r="1" spans="1:4" x14ac:dyDescent="0.25">
      <c r="A1" s="145" t="s">
        <v>114</v>
      </c>
      <c r="B1" s="145"/>
      <c r="C1" s="145"/>
      <c r="D1" s="145"/>
    </row>
    <row r="2" spans="1:4" x14ac:dyDescent="0.25">
      <c r="A2" s="145" t="s">
        <v>115</v>
      </c>
      <c r="B2" s="145"/>
      <c r="C2" s="145"/>
      <c r="D2" s="145"/>
    </row>
    <row r="3" spans="1:4" x14ac:dyDescent="0.25">
      <c r="A3" s="145" t="s">
        <v>24</v>
      </c>
      <c r="B3" s="145"/>
      <c r="C3" s="145"/>
      <c r="D3" s="145"/>
    </row>
    <row r="4" spans="1:4" x14ac:dyDescent="0.25">
      <c r="A4" s="7"/>
      <c r="B4" s="7"/>
      <c r="C4" s="7"/>
      <c r="D4" s="7"/>
    </row>
    <row r="5" spans="1:4" ht="45" x14ac:dyDescent="0.25">
      <c r="A5" s="35" t="s">
        <v>279</v>
      </c>
      <c r="B5" s="35" t="s">
        <v>2</v>
      </c>
      <c r="C5" s="35" t="s">
        <v>39</v>
      </c>
      <c r="D5" s="38" t="s">
        <v>126</v>
      </c>
    </row>
    <row r="6" spans="1:4" x14ac:dyDescent="0.25">
      <c r="A6" s="1" t="s">
        <v>3</v>
      </c>
      <c r="B6" s="1" t="s">
        <v>116</v>
      </c>
      <c r="C6" s="1">
        <v>1</v>
      </c>
      <c r="D6" s="1">
        <v>50</v>
      </c>
    </row>
    <row r="7" spans="1:4" x14ac:dyDescent="0.25">
      <c r="A7" s="1" t="s">
        <v>4</v>
      </c>
      <c r="B7" s="1" t="s">
        <v>116</v>
      </c>
      <c r="C7" s="1">
        <v>1</v>
      </c>
      <c r="D7" s="1">
        <v>60</v>
      </c>
    </row>
    <row r="8" spans="1:4" x14ac:dyDescent="0.25">
      <c r="A8" s="1" t="s">
        <v>6</v>
      </c>
      <c r="B8" s="1" t="s">
        <v>116</v>
      </c>
      <c r="C8" s="1">
        <v>1</v>
      </c>
      <c r="D8" s="1">
        <v>60</v>
      </c>
    </row>
    <row r="9" spans="1:4" x14ac:dyDescent="0.25">
      <c r="A9" s="1" t="s">
        <v>7</v>
      </c>
      <c r="B9" s="1" t="s">
        <v>116</v>
      </c>
      <c r="C9" s="1">
        <v>1</v>
      </c>
      <c r="D9" s="1">
        <v>60</v>
      </c>
    </row>
    <row r="10" spans="1:4" x14ac:dyDescent="0.25">
      <c r="A10" s="3" t="s">
        <v>8</v>
      </c>
      <c r="B10" s="3" t="s">
        <v>116</v>
      </c>
      <c r="C10" s="3">
        <f>SUM(C6:C9)</f>
        <v>4</v>
      </c>
      <c r="D10" s="3">
        <f>SUM(D6:D9)</f>
        <v>230</v>
      </c>
    </row>
    <row r="11" spans="1:4" x14ac:dyDescent="0.25">
      <c r="A11" s="1" t="s">
        <v>7</v>
      </c>
      <c r="B11" s="1" t="s">
        <v>117</v>
      </c>
      <c r="C11" s="1">
        <v>1</v>
      </c>
      <c r="D11" s="1">
        <v>50</v>
      </c>
    </row>
    <row r="12" spans="1:4" x14ac:dyDescent="0.25">
      <c r="A12" s="1" t="s">
        <v>10</v>
      </c>
      <c r="B12" s="1" t="s">
        <v>117</v>
      </c>
      <c r="C12" s="1">
        <v>1</v>
      </c>
      <c r="D12" s="1">
        <v>50</v>
      </c>
    </row>
    <row r="13" spans="1:4" x14ac:dyDescent="0.25">
      <c r="A13" s="1" t="s">
        <v>11</v>
      </c>
      <c r="B13" s="1" t="s">
        <v>117</v>
      </c>
      <c r="C13" s="1">
        <v>1</v>
      </c>
      <c r="D13" s="1">
        <v>50</v>
      </c>
    </row>
    <row r="14" spans="1:4" x14ac:dyDescent="0.25">
      <c r="A14" s="3" t="s">
        <v>8</v>
      </c>
      <c r="B14" s="3" t="s">
        <v>117</v>
      </c>
      <c r="C14" s="3">
        <f>SUM(C11:C13)</f>
        <v>3</v>
      </c>
      <c r="D14" s="3">
        <f>SUM(D11:D13)</f>
        <v>150</v>
      </c>
    </row>
    <row r="15" spans="1:4" x14ac:dyDescent="0.25">
      <c r="A15" s="1" t="s">
        <v>12</v>
      </c>
      <c r="B15" s="1" t="s">
        <v>13</v>
      </c>
      <c r="C15" s="1">
        <v>1</v>
      </c>
      <c r="D15" s="1">
        <v>50</v>
      </c>
    </row>
    <row r="16" spans="1:4" x14ac:dyDescent="0.25">
      <c r="A16" s="1" t="s">
        <v>14</v>
      </c>
      <c r="B16" s="1" t="s">
        <v>13</v>
      </c>
      <c r="C16" s="1">
        <v>1</v>
      </c>
      <c r="D16" s="1">
        <v>60</v>
      </c>
    </row>
    <row r="17" spans="1:9" x14ac:dyDescent="0.25">
      <c r="A17" s="1" t="s">
        <v>10</v>
      </c>
      <c r="B17" s="1" t="s">
        <v>13</v>
      </c>
      <c r="C17" s="1">
        <v>1</v>
      </c>
      <c r="D17" s="1">
        <v>60</v>
      </c>
    </row>
    <row r="18" spans="1:9" x14ac:dyDescent="0.25">
      <c r="A18" s="1" t="s">
        <v>5</v>
      </c>
      <c r="B18" s="1" t="s">
        <v>13</v>
      </c>
      <c r="C18" s="1">
        <v>1</v>
      </c>
      <c r="D18" s="1">
        <v>60</v>
      </c>
    </row>
    <row r="19" spans="1:9" x14ac:dyDescent="0.25">
      <c r="A19" s="3" t="s">
        <v>8</v>
      </c>
      <c r="B19" s="3" t="s">
        <v>13</v>
      </c>
      <c r="C19" s="3">
        <f>SUM(C15:C18)</f>
        <v>4</v>
      </c>
      <c r="D19" s="3">
        <f>SUM(D15:D18)</f>
        <v>230</v>
      </c>
    </row>
    <row r="20" spans="1:9" x14ac:dyDescent="0.25">
      <c r="A20" s="1" t="s">
        <v>18</v>
      </c>
      <c r="B20" s="1" t="s">
        <v>19</v>
      </c>
      <c r="C20" s="1">
        <v>1</v>
      </c>
      <c r="D20" s="1">
        <v>50</v>
      </c>
    </row>
    <row r="21" spans="1:9" x14ac:dyDescent="0.25">
      <c r="A21" s="1" t="s">
        <v>20</v>
      </c>
      <c r="B21" s="1" t="s">
        <v>19</v>
      </c>
      <c r="C21" s="1">
        <v>1</v>
      </c>
      <c r="D21" s="1">
        <v>60</v>
      </c>
    </row>
    <row r="22" spans="1:9" x14ac:dyDescent="0.25">
      <c r="A22" s="1" t="s">
        <v>21</v>
      </c>
      <c r="B22" s="1" t="s">
        <v>19</v>
      </c>
      <c r="C22" s="1">
        <v>1</v>
      </c>
      <c r="D22" s="1">
        <v>60</v>
      </c>
    </row>
    <row r="23" spans="1:9" x14ac:dyDescent="0.25">
      <c r="A23" s="1" t="s">
        <v>22</v>
      </c>
      <c r="B23" s="1" t="s">
        <v>19</v>
      </c>
      <c r="C23" s="1">
        <v>1</v>
      </c>
      <c r="D23" s="1">
        <v>60</v>
      </c>
    </row>
    <row r="24" spans="1:9" x14ac:dyDescent="0.25">
      <c r="A24" s="3" t="s">
        <v>8</v>
      </c>
      <c r="B24" s="3" t="s">
        <v>19</v>
      </c>
      <c r="C24" s="3">
        <f>SUM(C20:C23)</f>
        <v>4</v>
      </c>
      <c r="D24" s="3">
        <f>SUM(D20:D23)</f>
        <v>230</v>
      </c>
    </row>
    <row r="25" spans="1:9" x14ac:dyDescent="0.25">
      <c r="A25" s="144" t="s">
        <v>23</v>
      </c>
      <c r="B25" s="144"/>
      <c r="C25" s="3">
        <f>C10+C14+C19+C24</f>
        <v>15</v>
      </c>
      <c r="D25" s="3">
        <f>D10+D14+D19+D24</f>
        <v>840</v>
      </c>
    </row>
    <row r="30" spans="1:9" x14ac:dyDescent="0.25">
      <c r="A30" t="s">
        <v>294</v>
      </c>
      <c r="B30" s="115"/>
      <c r="C30" s="115"/>
      <c r="D30" s="115"/>
      <c r="E30" s="115"/>
    </row>
    <row r="31" spans="1:9" x14ac:dyDescent="0.25">
      <c r="A31" t="s">
        <v>295</v>
      </c>
      <c r="E31" t="s">
        <v>296</v>
      </c>
    </row>
    <row r="37" spans="1:2" x14ac:dyDescent="0.25">
      <c r="A37" s="35" t="s">
        <v>1</v>
      </c>
      <c r="B37" s="35" t="s">
        <v>39</v>
      </c>
    </row>
    <row r="38" spans="1:2" x14ac:dyDescent="0.25">
      <c r="A38" s="1" t="s">
        <v>3</v>
      </c>
      <c r="B38" s="1">
        <v>20</v>
      </c>
    </row>
    <row r="39" spans="1:2" x14ac:dyDescent="0.25">
      <c r="A39" s="1" t="s">
        <v>4</v>
      </c>
      <c r="B39" s="1">
        <v>50</v>
      </c>
    </row>
    <row r="40" spans="1:2" x14ac:dyDescent="0.25">
      <c r="A40" s="1" t="s">
        <v>6</v>
      </c>
      <c r="B40" s="1">
        <v>40</v>
      </c>
    </row>
    <row r="41" spans="1:2" x14ac:dyDescent="0.25">
      <c r="A41" s="1" t="s">
        <v>7</v>
      </c>
      <c r="B41" s="1">
        <v>15</v>
      </c>
    </row>
    <row r="42" spans="1:2" x14ac:dyDescent="0.25">
      <c r="A42" s="1" t="s">
        <v>10</v>
      </c>
      <c r="B42" s="1">
        <v>2</v>
      </c>
    </row>
    <row r="43" spans="1:2" x14ac:dyDescent="0.25">
      <c r="A43" s="1" t="s">
        <v>11</v>
      </c>
      <c r="B43" s="1">
        <v>35</v>
      </c>
    </row>
    <row r="44" spans="1:2" x14ac:dyDescent="0.25">
      <c r="A44" s="1" t="s">
        <v>12</v>
      </c>
      <c r="B44" s="1">
        <v>12</v>
      </c>
    </row>
    <row r="45" spans="1:2" x14ac:dyDescent="0.25">
      <c r="A45" s="1" t="s">
        <v>14</v>
      </c>
      <c r="B45" s="1">
        <v>3</v>
      </c>
    </row>
    <row r="46" spans="1:2" x14ac:dyDescent="0.25">
      <c r="A46" s="1" t="s">
        <v>5</v>
      </c>
      <c r="B46" s="1">
        <v>48</v>
      </c>
    </row>
    <row r="47" spans="1:2" x14ac:dyDescent="0.25">
      <c r="A47" s="1" t="s">
        <v>18</v>
      </c>
      <c r="B47" s="1">
        <v>3</v>
      </c>
    </row>
    <row r="48" spans="1:2" x14ac:dyDescent="0.25">
      <c r="A48" s="1" t="s">
        <v>20</v>
      </c>
      <c r="B48" s="1">
        <v>1</v>
      </c>
    </row>
    <row r="49" spans="1:2" x14ac:dyDescent="0.25">
      <c r="A49" s="1" t="s">
        <v>21</v>
      </c>
      <c r="B49" s="1">
        <v>8</v>
      </c>
    </row>
    <row r="50" spans="1:2" x14ac:dyDescent="0.25">
      <c r="A50" s="1" t="s">
        <v>22</v>
      </c>
      <c r="B50" s="1">
        <v>1</v>
      </c>
    </row>
  </sheetData>
  <mergeCells count="4">
    <mergeCell ref="A25:B25"/>
    <mergeCell ref="A1:D1"/>
    <mergeCell ref="A3:D3"/>
    <mergeCell ref="A2:D2"/>
  </mergeCells>
  <pageMargins left="0.11811023622047244" right="0" top="0.15748031496062992" bottom="0.15748031496062992" header="0.31496062992125984" footer="0.31496062992125984"/>
  <pageSetup paperSize="9" scale="78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23"/>
  <sheetViews>
    <sheetView workbookViewId="0">
      <selection activeCell="C27" sqref="C27"/>
    </sheetView>
  </sheetViews>
  <sheetFormatPr defaultRowHeight="15" x14ac:dyDescent="0.25"/>
  <cols>
    <col min="1" max="1" width="29.7109375" customWidth="1"/>
    <col min="2" max="2" width="24.85546875" bestFit="1" customWidth="1"/>
    <col min="3" max="3" width="19.7109375" bestFit="1" customWidth="1"/>
    <col min="4" max="4" width="19.42578125" bestFit="1" customWidth="1"/>
  </cols>
  <sheetData>
    <row r="1" spans="1:4" x14ac:dyDescent="0.25">
      <c r="A1" s="146" t="s">
        <v>145</v>
      </c>
      <c r="B1" s="146"/>
      <c r="C1" s="146"/>
      <c r="D1" s="146"/>
    </row>
    <row r="2" spans="1:4" x14ac:dyDescent="0.25">
      <c r="A2" s="145" t="s">
        <v>24</v>
      </c>
      <c r="B2" s="145"/>
      <c r="C2" s="145"/>
      <c r="D2" s="145"/>
    </row>
    <row r="3" spans="1:4" x14ac:dyDescent="0.25">
      <c r="A3" s="6"/>
      <c r="B3" s="6"/>
      <c r="C3" s="6"/>
      <c r="D3" s="6"/>
    </row>
    <row r="4" spans="1:4" ht="25.5" customHeight="1" x14ac:dyDescent="0.25">
      <c r="A4" s="1" t="s">
        <v>2</v>
      </c>
      <c r="B4" s="1" t="s">
        <v>38</v>
      </c>
      <c r="C4" s="1" t="s">
        <v>39</v>
      </c>
    </row>
    <row r="5" spans="1:4" ht="20.25" customHeight="1" x14ac:dyDescent="0.25">
      <c r="A5" s="1" t="s">
        <v>25</v>
      </c>
      <c r="B5" s="1" t="s">
        <v>26</v>
      </c>
      <c r="C5" s="1">
        <v>120</v>
      </c>
    </row>
    <row r="6" spans="1:4" x14ac:dyDescent="0.25">
      <c r="A6" s="113" t="s">
        <v>42</v>
      </c>
      <c r="B6" s="113"/>
      <c r="C6" s="114">
        <v>120</v>
      </c>
    </row>
    <row r="7" spans="1:4" x14ac:dyDescent="0.25">
      <c r="A7" s="1" t="s">
        <v>36</v>
      </c>
      <c r="B7" s="1" t="s">
        <v>37</v>
      </c>
      <c r="C7" s="1">
        <v>10</v>
      </c>
    </row>
    <row r="8" spans="1:4" x14ac:dyDescent="0.25">
      <c r="A8" s="113" t="s">
        <v>41</v>
      </c>
      <c r="B8" s="113"/>
      <c r="C8" s="114">
        <v>10</v>
      </c>
    </row>
    <row r="9" spans="1:4" x14ac:dyDescent="0.25">
      <c r="A9" s="1" t="s">
        <v>27</v>
      </c>
      <c r="B9" s="1" t="s">
        <v>28</v>
      </c>
      <c r="C9" s="1">
        <v>2</v>
      </c>
    </row>
    <row r="10" spans="1:4" x14ac:dyDescent="0.25">
      <c r="A10" s="1" t="s">
        <v>27</v>
      </c>
      <c r="B10" s="1" t="s">
        <v>29</v>
      </c>
      <c r="C10" s="1">
        <v>3</v>
      </c>
    </row>
    <row r="11" spans="1:4" x14ac:dyDescent="0.25">
      <c r="A11" s="1" t="s">
        <v>27</v>
      </c>
      <c r="B11" s="1" t="s">
        <v>30</v>
      </c>
      <c r="C11" s="1">
        <v>4</v>
      </c>
    </row>
    <row r="12" spans="1:4" x14ac:dyDescent="0.25">
      <c r="A12" s="1" t="s">
        <v>27</v>
      </c>
      <c r="B12" s="1" t="s">
        <v>31</v>
      </c>
      <c r="C12" s="1">
        <v>5</v>
      </c>
    </row>
    <row r="13" spans="1:4" x14ac:dyDescent="0.25">
      <c r="A13" s="1" t="s">
        <v>27</v>
      </c>
      <c r="B13" s="1" t="s">
        <v>32</v>
      </c>
      <c r="C13" s="1">
        <v>6</v>
      </c>
    </row>
    <row r="14" spans="1:4" x14ac:dyDescent="0.25">
      <c r="A14" s="1" t="s">
        <v>27</v>
      </c>
      <c r="B14" s="1" t="s">
        <v>33</v>
      </c>
      <c r="C14" s="1">
        <v>2</v>
      </c>
    </row>
    <row r="15" spans="1:4" x14ac:dyDescent="0.25">
      <c r="A15" s="1" t="s">
        <v>27</v>
      </c>
      <c r="B15" s="1" t="s">
        <v>34</v>
      </c>
      <c r="C15" s="1">
        <v>1</v>
      </c>
    </row>
    <row r="16" spans="1:4" x14ac:dyDescent="0.25">
      <c r="A16" s="1" t="s">
        <v>27</v>
      </c>
      <c r="B16" s="1" t="s">
        <v>35</v>
      </c>
      <c r="C16" s="1">
        <v>1</v>
      </c>
    </row>
    <row r="17" spans="1:5" x14ac:dyDescent="0.25">
      <c r="A17" s="113" t="s">
        <v>40</v>
      </c>
      <c r="B17" s="113"/>
      <c r="C17" s="114">
        <f>SUM(C9:C16)</f>
        <v>24</v>
      </c>
    </row>
    <row r="18" spans="1:5" x14ac:dyDescent="0.25">
      <c r="A18" s="1" t="s">
        <v>43</v>
      </c>
      <c r="B18" s="1"/>
      <c r="C18" s="3">
        <f>C6+C8+C17</f>
        <v>154</v>
      </c>
    </row>
    <row r="22" spans="1:5" x14ac:dyDescent="0.25">
      <c r="A22" t="s">
        <v>294</v>
      </c>
      <c r="B22" s="115"/>
      <c r="C22" s="115"/>
      <c r="D22" s="115"/>
      <c r="E22" s="115"/>
    </row>
    <row r="23" spans="1:5" x14ac:dyDescent="0.25">
      <c r="A23" t="s">
        <v>295</v>
      </c>
      <c r="E23" t="s">
        <v>296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H68"/>
  <sheetViews>
    <sheetView topLeftCell="A43" workbookViewId="0">
      <selection activeCell="I35" sqref="I35"/>
    </sheetView>
  </sheetViews>
  <sheetFormatPr defaultRowHeight="15" x14ac:dyDescent="0.25"/>
  <cols>
    <col min="1" max="1" width="19.140625" customWidth="1"/>
    <col min="2" max="2" width="39.5703125" bestFit="1" customWidth="1"/>
    <col min="3" max="3" width="11.42578125" customWidth="1"/>
    <col min="4" max="4" width="11.85546875" customWidth="1"/>
    <col min="5" max="5" width="12.5703125" bestFit="1" customWidth="1"/>
  </cols>
  <sheetData>
    <row r="1" spans="1:5" x14ac:dyDescent="0.25">
      <c r="A1" s="149" t="s">
        <v>44</v>
      </c>
      <c r="B1" s="149"/>
      <c r="C1" s="149"/>
      <c r="D1" s="149"/>
      <c r="E1" s="149"/>
    </row>
    <row r="2" spans="1:5" x14ac:dyDescent="0.25">
      <c r="A2" s="149" t="s">
        <v>119</v>
      </c>
      <c r="B2" s="149"/>
      <c r="C2" s="149"/>
      <c r="D2" s="149"/>
      <c r="E2" s="149"/>
    </row>
    <row r="3" spans="1:5" x14ac:dyDescent="0.25">
      <c r="A3" s="149" t="s">
        <v>24</v>
      </c>
      <c r="B3" s="149"/>
      <c r="C3" s="149"/>
      <c r="D3" s="149"/>
      <c r="E3" s="149"/>
    </row>
    <row r="5" spans="1:5" ht="30" x14ac:dyDescent="0.25">
      <c r="A5" s="35" t="s">
        <v>46</v>
      </c>
      <c r="B5" s="35" t="s">
        <v>2</v>
      </c>
      <c r="C5" s="35" t="s">
        <v>39</v>
      </c>
      <c r="D5" s="35" t="s">
        <v>126</v>
      </c>
      <c r="E5" s="36" t="s">
        <v>47</v>
      </c>
    </row>
    <row r="6" spans="1:5" x14ac:dyDescent="0.25">
      <c r="A6" s="18" t="s">
        <v>48</v>
      </c>
      <c r="B6" s="10" t="s">
        <v>49</v>
      </c>
      <c r="C6" s="10">
        <v>129</v>
      </c>
      <c r="D6" s="10">
        <v>8657</v>
      </c>
      <c r="E6" s="11"/>
    </row>
    <row r="7" spans="1:5" x14ac:dyDescent="0.25">
      <c r="A7" s="18" t="s">
        <v>50</v>
      </c>
      <c r="B7" s="10" t="s">
        <v>49</v>
      </c>
      <c r="C7" s="10">
        <v>89</v>
      </c>
      <c r="D7" s="10">
        <v>6008</v>
      </c>
      <c r="E7" s="12"/>
    </row>
    <row r="8" spans="1:5" x14ac:dyDescent="0.25">
      <c r="A8" s="18" t="s">
        <v>51</v>
      </c>
      <c r="B8" s="10" t="s">
        <v>49</v>
      </c>
      <c r="C8" s="10">
        <v>257</v>
      </c>
      <c r="D8" s="10">
        <v>15350</v>
      </c>
      <c r="E8" s="12"/>
    </row>
    <row r="9" spans="1:5" x14ac:dyDescent="0.25">
      <c r="A9" s="17" t="s">
        <v>74</v>
      </c>
      <c r="B9" s="13" t="s">
        <v>49</v>
      </c>
      <c r="C9" s="14">
        <v>475</v>
      </c>
      <c r="D9" s="14">
        <v>30015</v>
      </c>
      <c r="E9" s="11"/>
    </row>
    <row r="10" spans="1:5" x14ac:dyDescent="0.25">
      <c r="A10" s="18" t="s">
        <v>48</v>
      </c>
      <c r="B10" s="19" t="s">
        <v>70</v>
      </c>
      <c r="C10" s="20">
        <v>1</v>
      </c>
      <c r="D10" s="20">
        <v>65</v>
      </c>
      <c r="E10" s="11"/>
    </row>
    <row r="11" spans="1:5" x14ac:dyDescent="0.25">
      <c r="A11" s="18" t="s">
        <v>50</v>
      </c>
      <c r="B11" s="19" t="s">
        <v>70</v>
      </c>
      <c r="C11" s="20">
        <v>2</v>
      </c>
      <c r="D11" s="20">
        <v>65</v>
      </c>
      <c r="E11" s="11"/>
    </row>
    <row r="12" spans="1:5" x14ac:dyDescent="0.25">
      <c r="A12" s="17" t="s">
        <v>74</v>
      </c>
      <c r="B12" s="13" t="s">
        <v>70</v>
      </c>
      <c r="C12" s="14">
        <f>SUM(C10:C11)</f>
        <v>3</v>
      </c>
      <c r="D12" s="14">
        <f>SUM(D10:D11)</f>
        <v>130</v>
      </c>
      <c r="E12" s="11"/>
    </row>
    <row r="13" spans="1:5" x14ac:dyDescent="0.25">
      <c r="A13" s="18" t="s">
        <v>48</v>
      </c>
      <c r="B13" s="19" t="s">
        <v>71</v>
      </c>
      <c r="C13" s="20">
        <v>1</v>
      </c>
      <c r="D13" s="20">
        <v>65</v>
      </c>
      <c r="E13" s="11"/>
    </row>
    <row r="14" spans="1:5" x14ac:dyDescent="0.25">
      <c r="A14" s="18" t="s">
        <v>50</v>
      </c>
      <c r="B14" s="19" t="s">
        <v>71</v>
      </c>
      <c r="C14" s="20">
        <v>1</v>
      </c>
      <c r="D14" s="20">
        <v>65</v>
      </c>
      <c r="E14" s="11"/>
    </row>
    <row r="15" spans="1:5" x14ac:dyDescent="0.25">
      <c r="A15" s="17" t="s">
        <v>74</v>
      </c>
      <c r="B15" s="13" t="s">
        <v>71</v>
      </c>
      <c r="C15" s="14">
        <f>SUM(C13:C14)</f>
        <v>2</v>
      </c>
      <c r="D15" s="14">
        <f>SUM(D13:D14)</f>
        <v>130</v>
      </c>
      <c r="E15" s="11"/>
    </row>
    <row r="16" spans="1:5" x14ac:dyDescent="0.25">
      <c r="A16" s="18" t="s">
        <v>53</v>
      </c>
      <c r="B16" s="10" t="s">
        <v>54</v>
      </c>
      <c r="C16" s="2">
        <v>1</v>
      </c>
      <c r="D16" s="2">
        <v>65</v>
      </c>
      <c r="E16" s="12"/>
    </row>
    <row r="17" spans="1:5" x14ac:dyDescent="0.25">
      <c r="A17" s="17" t="s">
        <v>52</v>
      </c>
      <c r="B17" s="13" t="s">
        <v>55</v>
      </c>
      <c r="C17" s="14">
        <f>SUM(C16)</f>
        <v>1</v>
      </c>
      <c r="D17" s="14">
        <f>SUM(D16)</f>
        <v>65</v>
      </c>
      <c r="E17" s="12"/>
    </row>
    <row r="18" spans="1:5" x14ac:dyDescent="0.25">
      <c r="A18" s="18" t="s">
        <v>56</v>
      </c>
      <c r="B18" s="10" t="s">
        <v>57</v>
      </c>
      <c r="C18" s="10">
        <v>4</v>
      </c>
      <c r="D18" s="10">
        <v>276</v>
      </c>
      <c r="E18" s="15"/>
    </row>
    <row r="19" spans="1:5" x14ac:dyDescent="0.25">
      <c r="A19" s="18" t="s">
        <v>72</v>
      </c>
      <c r="B19" s="10" t="s">
        <v>57</v>
      </c>
      <c r="C19" s="10">
        <v>1</v>
      </c>
      <c r="D19" s="10">
        <v>65</v>
      </c>
      <c r="E19" s="15"/>
    </row>
    <row r="20" spans="1:5" x14ac:dyDescent="0.25">
      <c r="A20" s="18" t="s">
        <v>73</v>
      </c>
      <c r="B20" s="10" t="s">
        <v>57</v>
      </c>
      <c r="C20" s="10">
        <v>1</v>
      </c>
      <c r="D20" s="10">
        <v>65</v>
      </c>
      <c r="E20" s="15"/>
    </row>
    <row r="21" spans="1:5" x14ac:dyDescent="0.25">
      <c r="A21" s="18" t="s">
        <v>51</v>
      </c>
      <c r="B21" s="10" t="s">
        <v>57</v>
      </c>
      <c r="C21" s="10">
        <v>2</v>
      </c>
      <c r="D21" s="10">
        <v>130</v>
      </c>
      <c r="E21" s="15"/>
    </row>
    <row r="22" spans="1:5" x14ac:dyDescent="0.25">
      <c r="A22" s="17" t="s">
        <v>74</v>
      </c>
      <c r="B22" s="13" t="s">
        <v>57</v>
      </c>
      <c r="C22" s="14">
        <f>SUM(C18:C21)</f>
        <v>8</v>
      </c>
      <c r="D22" s="14">
        <f>SUM(D18:D21)</f>
        <v>536</v>
      </c>
      <c r="E22" s="11"/>
    </row>
    <row r="23" spans="1:5" x14ac:dyDescent="0.25">
      <c r="A23" s="18" t="s">
        <v>48</v>
      </c>
      <c r="B23" s="14" t="s">
        <v>91</v>
      </c>
      <c r="C23" s="20">
        <f>C6+C10+C13</f>
        <v>131</v>
      </c>
      <c r="D23" s="20">
        <f>D6+D10+D13</f>
        <v>8787</v>
      </c>
      <c r="E23" s="11"/>
    </row>
    <row r="24" spans="1:5" x14ac:dyDescent="0.25">
      <c r="A24" s="18" t="s">
        <v>50</v>
      </c>
      <c r="B24" s="14" t="s">
        <v>91</v>
      </c>
      <c r="C24" s="20">
        <f>C7+C11+C14</f>
        <v>92</v>
      </c>
      <c r="D24" s="20">
        <f>D7+D11+D14</f>
        <v>6138</v>
      </c>
      <c r="E24" s="11"/>
    </row>
    <row r="25" spans="1:5" x14ac:dyDescent="0.25">
      <c r="A25" s="21" t="s">
        <v>51</v>
      </c>
      <c r="B25" s="14" t="s">
        <v>91</v>
      </c>
      <c r="C25" s="20">
        <f>C8+C21</f>
        <v>259</v>
      </c>
      <c r="D25" s="20">
        <f>D8+D21</f>
        <v>15480</v>
      </c>
      <c r="E25" s="11"/>
    </row>
    <row r="26" spans="1:5" x14ac:dyDescent="0.25">
      <c r="A26" s="18" t="s">
        <v>73</v>
      </c>
      <c r="B26" s="14" t="s">
        <v>91</v>
      </c>
      <c r="C26" s="20">
        <f>C20</f>
        <v>1</v>
      </c>
      <c r="D26" s="20">
        <f>D20</f>
        <v>65</v>
      </c>
      <c r="E26" s="11"/>
    </row>
    <row r="27" spans="1:5" x14ac:dyDescent="0.25">
      <c r="A27" s="18" t="s">
        <v>56</v>
      </c>
      <c r="B27" s="14" t="s">
        <v>91</v>
      </c>
      <c r="C27" s="20">
        <f>C18</f>
        <v>4</v>
      </c>
      <c r="D27" s="20">
        <f>D18</f>
        <v>276</v>
      </c>
      <c r="E27" s="11"/>
    </row>
    <row r="28" spans="1:5" x14ac:dyDescent="0.25">
      <c r="A28" s="18" t="s">
        <v>72</v>
      </c>
      <c r="B28" s="14" t="s">
        <v>91</v>
      </c>
      <c r="C28" s="20">
        <f>C19</f>
        <v>1</v>
      </c>
      <c r="D28" s="20">
        <f>D19</f>
        <v>65</v>
      </c>
      <c r="E28" s="11"/>
    </row>
    <row r="29" spans="1:5" x14ac:dyDescent="0.25">
      <c r="A29" s="18" t="s">
        <v>53</v>
      </c>
      <c r="B29" s="14" t="s">
        <v>91</v>
      </c>
      <c r="C29" s="20">
        <f>C16</f>
        <v>1</v>
      </c>
      <c r="D29" s="20">
        <f>D16</f>
        <v>65</v>
      </c>
      <c r="E29" s="11"/>
    </row>
    <row r="30" spans="1:5" x14ac:dyDescent="0.25">
      <c r="A30" s="17" t="s">
        <v>52</v>
      </c>
      <c r="B30" s="14" t="s">
        <v>91</v>
      </c>
      <c r="C30" s="14">
        <f>C9+C12+C15+C17+C22</f>
        <v>489</v>
      </c>
      <c r="D30" s="14">
        <f>D9+D12+D15+D17+D22</f>
        <v>30876</v>
      </c>
      <c r="E30" s="11"/>
    </row>
    <row r="31" spans="1:5" x14ac:dyDescent="0.25">
      <c r="A31" s="18" t="s">
        <v>53</v>
      </c>
      <c r="B31" s="2" t="s">
        <v>58</v>
      </c>
      <c r="C31" s="2">
        <v>2</v>
      </c>
      <c r="D31" s="2">
        <v>100</v>
      </c>
      <c r="E31" s="2"/>
    </row>
    <row r="32" spans="1:5" x14ac:dyDescent="0.25">
      <c r="A32" s="18" t="s">
        <v>59</v>
      </c>
      <c r="B32" s="2" t="s">
        <v>58</v>
      </c>
      <c r="C32" s="2">
        <v>670</v>
      </c>
      <c r="D32" s="2">
        <v>44811</v>
      </c>
      <c r="E32" s="2"/>
    </row>
    <row r="33" spans="1:8" ht="15.75" customHeight="1" x14ac:dyDescent="0.25">
      <c r="A33" s="17" t="s">
        <v>74</v>
      </c>
      <c r="B33" s="14" t="s">
        <v>60</v>
      </c>
      <c r="C33" s="14">
        <v>670</v>
      </c>
      <c r="D33" s="14">
        <v>44811</v>
      </c>
      <c r="E33" s="14"/>
    </row>
    <row r="34" spans="1:8" x14ac:dyDescent="0.25">
      <c r="A34" s="18" t="s">
        <v>61</v>
      </c>
      <c r="B34" s="2" t="s">
        <v>62</v>
      </c>
      <c r="C34" s="2">
        <v>7</v>
      </c>
      <c r="D34" s="2">
        <v>437</v>
      </c>
      <c r="E34" s="16"/>
    </row>
    <row r="35" spans="1:8" x14ac:dyDescent="0.25">
      <c r="A35" s="18" t="s">
        <v>61</v>
      </c>
      <c r="B35" s="2" t="s">
        <v>75</v>
      </c>
      <c r="C35" s="2">
        <v>1</v>
      </c>
      <c r="D35" s="2">
        <v>50</v>
      </c>
      <c r="E35" s="16"/>
    </row>
    <row r="36" spans="1:8" x14ac:dyDescent="0.25">
      <c r="A36" s="18" t="s">
        <v>61</v>
      </c>
      <c r="B36" s="2" t="s">
        <v>63</v>
      </c>
      <c r="C36" s="2">
        <v>4</v>
      </c>
      <c r="D36" s="2">
        <v>253</v>
      </c>
      <c r="E36" s="16"/>
    </row>
    <row r="37" spans="1:8" x14ac:dyDescent="0.25">
      <c r="A37" s="18" t="s">
        <v>61</v>
      </c>
      <c r="B37" s="2" t="s">
        <v>64</v>
      </c>
      <c r="C37" s="2">
        <v>24</v>
      </c>
      <c r="D37" s="2">
        <v>870</v>
      </c>
      <c r="E37" s="2"/>
    </row>
    <row r="38" spans="1:8" x14ac:dyDescent="0.25">
      <c r="A38" s="17" t="s">
        <v>52</v>
      </c>
      <c r="B38" s="14" t="s">
        <v>61</v>
      </c>
      <c r="C38" s="14">
        <f>SUM(C34:C37)</f>
        <v>36</v>
      </c>
      <c r="D38" s="14">
        <f>SUM(D34:D37)</f>
        <v>1610</v>
      </c>
      <c r="E38" s="16"/>
    </row>
    <row r="39" spans="1:8" x14ac:dyDescent="0.25">
      <c r="A39" s="18" t="s">
        <v>65</v>
      </c>
      <c r="B39" s="2" t="s">
        <v>66</v>
      </c>
      <c r="C39" s="2">
        <v>3190</v>
      </c>
      <c r="D39" s="2">
        <v>213180</v>
      </c>
      <c r="E39" s="2"/>
    </row>
    <row r="40" spans="1:8" x14ac:dyDescent="0.25">
      <c r="A40" s="17" t="s">
        <v>52</v>
      </c>
      <c r="B40" s="14" t="s">
        <v>65</v>
      </c>
      <c r="C40" s="14">
        <v>3190</v>
      </c>
      <c r="D40" s="14">
        <v>213180</v>
      </c>
      <c r="E40" s="2"/>
    </row>
    <row r="41" spans="1:8" x14ac:dyDescent="0.25">
      <c r="A41" s="18" t="s">
        <v>67</v>
      </c>
      <c r="B41" s="2" t="s">
        <v>68</v>
      </c>
      <c r="C41" s="2">
        <v>50</v>
      </c>
      <c r="D41" s="2">
        <f>50*60</f>
        <v>3000</v>
      </c>
      <c r="E41" s="2"/>
    </row>
    <row r="42" spans="1:8" x14ac:dyDescent="0.25">
      <c r="A42" s="17" t="s">
        <v>52</v>
      </c>
      <c r="B42" s="14" t="s">
        <v>76</v>
      </c>
      <c r="C42" s="14">
        <f>C41</f>
        <v>50</v>
      </c>
      <c r="D42" s="14">
        <f>D41</f>
        <v>3000</v>
      </c>
      <c r="E42" s="2"/>
    </row>
    <row r="43" spans="1:8" x14ac:dyDescent="0.25">
      <c r="A43" s="147" t="s">
        <v>69</v>
      </c>
      <c r="B43" s="148"/>
      <c r="C43" s="14">
        <f>C30+C33+C38+C40+C42</f>
        <v>4435</v>
      </c>
      <c r="D43" s="14">
        <f>D30+D33+D38+D40+D42</f>
        <v>293477</v>
      </c>
      <c r="E43" s="2"/>
    </row>
    <row r="46" spans="1:8" x14ac:dyDescent="0.25">
      <c r="A46" t="s">
        <v>294</v>
      </c>
      <c r="B46" s="115"/>
      <c r="C46" s="115"/>
      <c r="D46" s="115"/>
      <c r="E46" s="115"/>
      <c r="F46" s="115"/>
      <c r="G46" s="115"/>
      <c r="H46" s="115"/>
    </row>
    <row r="47" spans="1:8" x14ac:dyDescent="0.25">
      <c r="A47" t="s">
        <v>295</v>
      </c>
      <c r="E47" t="s">
        <v>296</v>
      </c>
    </row>
    <row r="57" spans="1:4" ht="30" x14ac:dyDescent="0.25">
      <c r="A57" s="35" t="s">
        <v>46</v>
      </c>
      <c r="B57" s="35" t="s">
        <v>2</v>
      </c>
      <c r="C57" s="35" t="s">
        <v>39</v>
      </c>
      <c r="D57" s="35" t="s">
        <v>126</v>
      </c>
    </row>
    <row r="58" spans="1:4" x14ac:dyDescent="0.25">
      <c r="A58" s="41" t="s">
        <v>48</v>
      </c>
      <c r="B58" s="52">
        <f>C58/$C$68</f>
        <v>2.9537767756482525E-2</v>
      </c>
      <c r="C58" s="20">
        <v>131</v>
      </c>
      <c r="D58" s="20">
        <v>8787</v>
      </c>
    </row>
    <row r="59" spans="1:4" x14ac:dyDescent="0.25">
      <c r="A59" s="41" t="s">
        <v>50</v>
      </c>
      <c r="B59" s="52">
        <f t="shared" ref="B59:B67" si="0">C59/$C$68</f>
        <v>2.0744081172491543E-2</v>
      </c>
      <c r="C59" s="20">
        <v>92</v>
      </c>
      <c r="D59" s="20">
        <v>6138</v>
      </c>
    </row>
    <row r="60" spans="1:4" x14ac:dyDescent="0.25">
      <c r="A60" s="41" t="s">
        <v>51</v>
      </c>
      <c r="B60" s="52">
        <f t="shared" si="0"/>
        <v>5.8399098083427282E-2</v>
      </c>
      <c r="C60" s="20">
        <v>259</v>
      </c>
      <c r="D60" s="20">
        <v>15480</v>
      </c>
    </row>
    <row r="61" spans="1:4" x14ac:dyDescent="0.25">
      <c r="A61" s="41" t="s">
        <v>73</v>
      </c>
      <c r="B61" s="52">
        <f t="shared" si="0"/>
        <v>2.2547914317925591E-4</v>
      </c>
      <c r="C61" s="20">
        <v>1</v>
      </c>
      <c r="D61" s="20">
        <v>65</v>
      </c>
    </row>
    <row r="62" spans="1:4" x14ac:dyDescent="0.25">
      <c r="A62" s="41" t="s">
        <v>56</v>
      </c>
      <c r="B62" s="52">
        <f t="shared" si="0"/>
        <v>9.0191657271702366E-4</v>
      </c>
      <c r="C62" s="20">
        <v>4</v>
      </c>
      <c r="D62" s="20">
        <v>276</v>
      </c>
    </row>
    <row r="63" spans="1:4" x14ac:dyDescent="0.25">
      <c r="A63" s="41" t="s">
        <v>72</v>
      </c>
      <c r="B63" s="52">
        <f t="shared" si="0"/>
        <v>2.2547914317925591E-4</v>
      </c>
      <c r="C63" s="20">
        <v>1</v>
      </c>
      <c r="D63" s="20">
        <v>65</v>
      </c>
    </row>
    <row r="64" spans="1:4" x14ac:dyDescent="0.25">
      <c r="A64" s="41" t="s">
        <v>53</v>
      </c>
      <c r="B64" s="52">
        <f t="shared" si="0"/>
        <v>0.15174746335963923</v>
      </c>
      <c r="C64" s="20">
        <f>1+2+670</f>
        <v>673</v>
      </c>
      <c r="D64" s="20">
        <v>65</v>
      </c>
    </row>
    <row r="65" spans="1:4" x14ac:dyDescent="0.25">
      <c r="A65" s="41" t="s">
        <v>61</v>
      </c>
      <c r="B65" s="52">
        <f t="shared" si="0"/>
        <v>8.1172491544532124E-3</v>
      </c>
      <c r="C65" s="40">
        <v>36</v>
      </c>
      <c r="D65" s="40">
        <v>1610</v>
      </c>
    </row>
    <row r="66" spans="1:4" x14ac:dyDescent="0.25">
      <c r="A66" s="40" t="s">
        <v>65</v>
      </c>
      <c r="B66" s="52">
        <f t="shared" si="0"/>
        <v>0.71927846674182638</v>
      </c>
      <c r="C66" s="40">
        <v>3190</v>
      </c>
      <c r="D66" s="40">
        <v>213180</v>
      </c>
    </row>
    <row r="67" spans="1:4" x14ac:dyDescent="0.25">
      <c r="A67" s="40" t="s">
        <v>76</v>
      </c>
      <c r="B67" s="52">
        <f t="shared" si="0"/>
        <v>1.1273957158962795E-2</v>
      </c>
      <c r="C67" s="40">
        <v>50</v>
      </c>
      <c r="D67" s="40">
        <v>3000</v>
      </c>
    </row>
    <row r="68" spans="1:4" x14ac:dyDescent="0.25">
      <c r="A68" s="147" t="s">
        <v>69</v>
      </c>
      <c r="B68" s="148"/>
      <c r="C68" s="40">
        <v>4435</v>
      </c>
      <c r="D68" s="40">
        <v>293477</v>
      </c>
    </row>
  </sheetData>
  <mergeCells count="5">
    <mergeCell ref="A43:B43"/>
    <mergeCell ref="A1:E1"/>
    <mergeCell ref="A2:E2"/>
    <mergeCell ref="A3:E3"/>
    <mergeCell ref="A68:B6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54"/>
  <sheetViews>
    <sheetView topLeftCell="A28" workbookViewId="0">
      <selection activeCell="H45" sqref="H45"/>
    </sheetView>
  </sheetViews>
  <sheetFormatPr defaultRowHeight="15" x14ac:dyDescent="0.25"/>
  <cols>
    <col min="1" max="1" width="22.7109375" bestFit="1" customWidth="1"/>
    <col min="2" max="2" width="43.42578125" customWidth="1"/>
    <col min="3" max="4" width="12.140625" customWidth="1"/>
  </cols>
  <sheetData>
    <row r="1" spans="1:5" x14ac:dyDescent="0.25">
      <c r="A1" s="149" t="s">
        <v>44</v>
      </c>
      <c r="B1" s="149"/>
      <c r="C1" s="149"/>
      <c r="D1" s="149"/>
      <c r="E1" s="5"/>
    </row>
    <row r="2" spans="1:5" x14ac:dyDescent="0.25">
      <c r="A2" s="149" t="s">
        <v>45</v>
      </c>
      <c r="B2" s="149"/>
      <c r="C2" s="149"/>
      <c r="D2" s="149"/>
      <c r="E2" s="5"/>
    </row>
    <row r="3" spans="1:5" x14ac:dyDescent="0.25">
      <c r="A3" s="149" t="s">
        <v>24</v>
      </c>
      <c r="B3" s="149"/>
      <c r="C3" s="149"/>
      <c r="D3" s="149"/>
      <c r="E3" s="5"/>
    </row>
    <row r="4" spans="1:5" x14ac:dyDescent="0.25">
      <c r="A4" s="4"/>
      <c r="B4" s="4"/>
      <c r="C4" s="4"/>
      <c r="D4" s="4"/>
      <c r="E4" s="4"/>
    </row>
    <row r="5" spans="1:5" ht="36.75" customHeight="1" x14ac:dyDescent="0.25">
      <c r="A5" s="39" t="s">
        <v>2</v>
      </c>
      <c r="B5" s="35" t="s">
        <v>77</v>
      </c>
      <c r="C5" s="35" t="s">
        <v>39</v>
      </c>
      <c r="D5" s="35" t="s">
        <v>126</v>
      </c>
    </row>
    <row r="6" spans="1:5" x14ac:dyDescent="0.25">
      <c r="A6" s="20" t="s">
        <v>91</v>
      </c>
      <c r="B6" s="1" t="s">
        <v>81</v>
      </c>
      <c r="C6" s="1">
        <v>49</v>
      </c>
      <c r="D6" s="1">
        <v>3034</v>
      </c>
    </row>
    <row r="7" spans="1:5" x14ac:dyDescent="0.25">
      <c r="A7" s="20" t="s">
        <v>91</v>
      </c>
      <c r="B7" s="1" t="s">
        <v>82</v>
      </c>
      <c r="C7" s="1">
        <v>148</v>
      </c>
      <c r="D7" s="1">
        <v>8372</v>
      </c>
    </row>
    <row r="8" spans="1:5" x14ac:dyDescent="0.25">
      <c r="A8" s="20" t="s">
        <v>91</v>
      </c>
      <c r="B8" s="1" t="s">
        <v>78</v>
      </c>
      <c r="C8" s="1">
        <v>122</v>
      </c>
      <c r="D8" s="1">
        <v>7340</v>
      </c>
    </row>
    <row r="9" spans="1:5" x14ac:dyDescent="0.25">
      <c r="A9" s="20" t="s">
        <v>91</v>
      </c>
      <c r="B9" s="1" t="s">
        <v>83</v>
      </c>
      <c r="C9" s="1">
        <v>20</v>
      </c>
      <c r="D9" s="1">
        <v>1350</v>
      </c>
    </row>
    <row r="10" spans="1:5" x14ac:dyDescent="0.25">
      <c r="A10" s="20" t="s">
        <v>91</v>
      </c>
      <c r="B10" s="1" t="s">
        <v>79</v>
      </c>
      <c r="C10" s="1">
        <v>1</v>
      </c>
      <c r="D10" s="1">
        <v>78</v>
      </c>
    </row>
    <row r="11" spans="1:5" x14ac:dyDescent="0.25">
      <c r="A11" s="20" t="s">
        <v>91</v>
      </c>
      <c r="B11" s="1" t="s">
        <v>80</v>
      </c>
      <c r="C11" s="1">
        <v>1</v>
      </c>
      <c r="D11" s="1">
        <v>50</v>
      </c>
    </row>
    <row r="12" spans="1:5" x14ac:dyDescent="0.25">
      <c r="A12" s="144" t="s">
        <v>92</v>
      </c>
      <c r="B12" s="144"/>
      <c r="C12" s="3">
        <f>SUM(C6:C11)</f>
        <v>341</v>
      </c>
      <c r="D12" s="3">
        <f>SUM(D6:D11)</f>
        <v>20224</v>
      </c>
    </row>
    <row r="13" spans="1:5" x14ac:dyDescent="0.25">
      <c r="A13" s="20" t="s">
        <v>91</v>
      </c>
      <c r="B13" s="1" t="s">
        <v>97</v>
      </c>
      <c r="C13" s="1">
        <v>1</v>
      </c>
      <c r="D13" s="1">
        <v>60</v>
      </c>
    </row>
    <row r="14" spans="1:5" x14ac:dyDescent="0.25">
      <c r="A14" s="20" t="s">
        <v>91</v>
      </c>
      <c r="B14" s="1" t="s">
        <v>96</v>
      </c>
      <c r="C14" s="1">
        <v>1</v>
      </c>
      <c r="D14" s="1">
        <v>60</v>
      </c>
    </row>
    <row r="15" spans="1:5" x14ac:dyDescent="0.25">
      <c r="A15" s="20" t="s">
        <v>91</v>
      </c>
      <c r="B15" s="1" t="s">
        <v>98</v>
      </c>
      <c r="C15" s="1">
        <v>1</v>
      </c>
      <c r="D15" s="1">
        <v>60</v>
      </c>
    </row>
    <row r="16" spans="1:5" x14ac:dyDescent="0.25">
      <c r="A16" s="20" t="s">
        <v>91</v>
      </c>
      <c r="B16" s="1" t="s">
        <v>99</v>
      </c>
      <c r="C16" s="1">
        <v>1</v>
      </c>
      <c r="D16" s="1">
        <v>60</v>
      </c>
    </row>
    <row r="17" spans="1:4" x14ac:dyDescent="0.25">
      <c r="A17" s="20" t="s">
        <v>91</v>
      </c>
      <c r="B17" s="1" t="s">
        <v>100</v>
      </c>
      <c r="C17" s="1">
        <v>1</v>
      </c>
      <c r="D17" s="1">
        <v>60</v>
      </c>
    </row>
    <row r="18" spans="1:4" x14ac:dyDescent="0.25">
      <c r="A18" s="147" t="s">
        <v>93</v>
      </c>
      <c r="B18" s="148"/>
      <c r="C18" s="3">
        <f>SUM(C13:C17)</f>
        <v>5</v>
      </c>
      <c r="D18" s="3">
        <f>SUM(D13:D17)</f>
        <v>300</v>
      </c>
    </row>
    <row r="19" spans="1:4" x14ac:dyDescent="0.25">
      <c r="A19" s="20" t="s">
        <v>91</v>
      </c>
      <c r="B19" s="1" t="s">
        <v>84</v>
      </c>
      <c r="C19" s="1">
        <v>1</v>
      </c>
      <c r="D19" s="1">
        <v>60</v>
      </c>
    </row>
    <row r="20" spans="1:4" x14ac:dyDescent="0.25">
      <c r="A20" s="20" t="s">
        <v>91</v>
      </c>
      <c r="B20" s="1" t="s">
        <v>85</v>
      </c>
      <c r="C20" s="1">
        <v>1</v>
      </c>
      <c r="D20" s="1">
        <v>60</v>
      </c>
    </row>
    <row r="21" spans="1:4" x14ac:dyDescent="0.25">
      <c r="A21" s="20" t="s">
        <v>91</v>
      </c>
      <c r="B21" s="1" t="s">
        <v>86</v>
      </c>
      <c r="C21" s="1">
        <v>1</v>
      </c>
      <c r="D21" s="1">
        <v>60</v>
      </c>
    </row>
    <row r="22" spans="1:4" x14ac:dyDescent="0.25">
      <c r="A22" s="147" t="s">
        <v>144</v>
      </c>
      <c r="B22" s="148"/>
      <c r="C22" s="3">
        <f>SUM(C19:C21)</f>
        <v>3</v>
      </c>
      <c r="D22" s="3">
        <f>SUM(D19:D21)</f>
        <v>180</v>
      </c>
    </row>
    <row r="23" spans="1:4" x14ac:dyDescent="0.25">
      <c r="A23" s="20" t="s">
        <v>91</v>
      </c>
      <c r="B23" s="46" t="s">
        <v>146</v>
      </c>
      <c r="C23" s="45">
        <v>10</v>
      </c>
      <c r="D23" s="45">
        <v>600</v>
      </c>
    </row>
    <row r="24" spans="1:4" x14ac:dyDescent="0.25">
      <c r="A24" s="147" t="s">
        <v>147</v>
      </c>
      <c r="B24" s="148"/>
      <c r="C24" s="3">
        <f>10</f>
        <v>10</v>
      </c>
      <c r="D24" s="3">
        <v>600</v>
      </c>
    </row>
    <row r="25" spans="1:4" x14ac:dyDescent="0.25">
      <c r="A25" s="20" t="s">
        <v>13</v>
      </c>
      <c r="B25" s="1" t="s">
        <v>81</v>
      </c>
      <c r="C25" s="1">
        <v>440</v>
      </c>
      <c r="D25" s="1">
        <v>29405</v>
      </c>
    </row>
    <row r="26" spans="1:4" x14ac:dyDescent="0.25">
      <c r="A26" s="20" t="s">
        <v>13</v>
      </c>
      <c r="B26" s="1" t="s">
        <v>82</v>
      </c>
      <c r="C26" s="22">
        <v>10</v>
      </c>
      <c r="D26" s="22">
        <v>667</v>
      </c>
    </row>
    <row r="27" spans="1:4" x14ac:dyDescent="0.25">
      <c r="A27" s="20" t="s">
        <v>13</v>
      </c>
      <c r="B27" s="1" t="s">
        <v>78</v>
      </c>
      <c r="C27" s="22">
        <v>220</v>
      </c>
      <c r="D27" s="22">
        <v>14739</v>
      </c>
    </row>
    <row r="28" spans="1:4" x14ac:dyDescent="0.25">
      <c r="A28" s="147" t="s">
        <v>87</v>
      </c>
      <c r="B28" s="148"/>
      <c r="C28" s="3">
        <f>SUM(C25:C27)</f>
        <v>670</v>
      </c>
      <c r="D28" s="3">
        <f>SUM(D25:D27)</f>
        <v>44811</v>
      </c>
    </row>
    <row r="29" spans="1:4" x14ac:dyDescent="0.25">
      <c r="A29" s="23" t="s">
        <v>9</v>
      </c>
      <c r="B29" s="22" t="s">
        <v>88</v>
      </c>
      <c r="C29" s="1">
        <v>3190</v>
      </c>
      <c r="D29" s="1">
        <v>213181</v>
      </c>
    </row>
    <row r="30" spans="1:4" x14ac:dyDescent="0.25">
      <c r="A30" s="147" t="s">
        <v>154</v>
      </c>
      <c r="B30" s="148"/>
      <c r="C30" s="3">
        <f>SUM(C29)</f>
        <v>3190</v>
      </c>
      <c r="D30" s="3">
        <f>SUM(D29)</f>
        <v>213181</v>
      </c>
    </row>
    <row r="31" spans="1:4" x14ac:dyDescent="0.25">
      <c r="A31" s="23" t="s">
        <v>90</v>
      </c>
      <c r="B31" s="1" t="s">
        <v>85</v>
      </c>
      <c r="C31" s="1">
        <v>7</v>
      </c>
      <c r="D31" s="1">
        <v>437</v>
      </c>
    </row>
    <row r="32" spans="1:4" x14ac:dyDescent="0.25">
      <c r="A32" s="147" t="s">
        <v>155</v>
      </c>
      <c r="B32" s="148"/>
      <c r="C32" s="3">
        <f>SUM(C31)</f>
        <v>7</v>
      </c>
      <c r="D32" s="3">
        <f>SUM(D31)</f>
        <v>437</v>
      </c>
    </row>
    <row r="33" spans="1:8" x14ac:dyDescent="0.25">
      <c r="A33" s="1" t="s">
        <v>36</v>
      </c>
      <c r="B33" s="1" t="s">
        <v>79</v>
      </c>
      <c r="C33" s="1">
        <v>1</v>
      </c>
      <c r="D33" s="1">
        <v>50</v>
      </c>
    </row>
    <row r="34" spans="1:8" x14ac:dyDescent="0.25">
      <c r="A34" s="1" t="s">
        <v>36</v>
      </c>
      <c r="B34" s="1" t="s">
        <v>80</v>
      </c>
      <c r="C34" s="1">
        <v>1</v>
      </c>
      <c r="D34" s="1">
        <v>50</v>
      </c>
    </row>
    <row r="35" spans="1:8" x14ac:dyDescent="0.25">
      <c r="A35" s="147" t="s">
        <v>95</v>
      </c>
      <c r="B35" s="148"/>
      <c r="C35" s="3">
        <f>SUM(C33:C34)</f>
        <v>2</v>
      </c>
      <c r="D35" s="3">
        <f>SUM(D33:D34)</f>
        <v>100</v>
      </c>
    </row>
    <row r="36" spans="1:8" x14ac:dyDescent="0.25">
      <c r="A36" s="147" t="s">
        <v>52</v>
      </c>
      <c r="B36" s="148"/>
      <c r="C36" s="1">
        <f>C12+C18+C22+C28+C30+C32+C35</f>
        <v>4218</v>
      </c>
      <c r="D36" s="1">
        <f>D12+D18+D22+D28+D30+D32+D35</f>
        <v>279233</v>
      </c>
    </row>
    <row r="40" spans="1:8" x14ac:dyDescent="0.25">
      <c r="A40" t="s">
        <v>294</v>
      </c>
      <c r="B40" s="115"/>
      <c r="C40" s="115"/>
      <c r="D40" s="115"/>
      <c r="E40" s="115"/>
      <c r="F40" s="115"/>
      <c r="G40" s="115"/>
      <c r="H40" s="115"/>
    </row>
    <row r="41" spans="1:8" x14ac:dyDescent="0.25">
      <c r="A41" t="s">
        <v>295</v>
      </c>
      <c r="H41" t="s">
        <v>296</v>
      </c>
    </row>
    <row r="44" spans="1:8" ht="30.75" customHeight="1" x14ac:dyDescent="0.25">
      <c r="A44" s="47" t="s">
        <v>2</v>
      </c>
      <c r="B44" s="35" t="s">
        <v>77</v>
      </c>
      <c r="C44" s="35" t="s">
        <v>39</v>
      </c>
      <c r="D44" s="35" t="s">
        <v>39</v>
      </c>
    </row>
    <row r="45" spans="1:8" x14ac:dyDescent="0.25">
      <c r="A45" s="48" t="s">
        <v>92</v>
      </c>
      <c r="B45" s="48" t="s">
        <v>151</v>
      </c>
      <c r="C45" s="51">
        <f>D45/$D$49</f>
        <v>0.94986072423398327</v>
      </c>
      <c r="D45" s="3">
        <v>341</v>
      </c>
    </row>
    <row r="46" spans="1:8" x14ac:dyDescent="0.25">
      <c r="A46" s="49" t="s">
        <v>93</v>
      </c>
      <c r="B46" s="49" t="s">
        <v>148</v>
      </c>
      <c r="C46" s="51">
        <f>D46/$D$49</f>
        <v>1.3927576601671309E-2</v>
      </c>
      <c r="D46" s="3">
        <v>5</v>
      </c>
    </row>
    <row r="47" spans="1:8" x14ac:dyDescent="0.25">
      <c r="A47" s="49" t="s">
        <v>144</v>
      </c>
      <c r="B47" s="49" t="s">
        <v>149</v>
      </c>
      <c r="C47" s="51">
        <f>D47/$D$49</f>
        <v>8.356545961002786E-3</v>
      </c>
      <c r="D47" s="3">
        <v>3</v>
      </c>
    </row>
    <row r="48" spans="1:8" x14ac:dyDescent="0.25">
      <c r="A48" s="49" t="s">
        <v>147</v>
      </c>
      <c r="B48" s="49" t="s">
        <v>150</v>
      </c>
      <c r="C48" s="51">
        <f>D48/$D$49</f>
        <v>2.7855153203342618E-2</v>
      </c>
      <c r="D48" s="3">
        <v>10</v>
      </c>
    </row>
    <row r="49" spans="1:4" x14ac:dyDescent="0.25">
      <c r="A49" s="49"/>
      <c r="B49" s="49"/>
      <c r="C49" s="3">
        <v>100</v>
      </c>
      <c r="D49" s="3">
        <f>SUM(D45:D48)</f>
        <v>359</v>
      </c>
    </row>
    <row r="50" spans="1:4" x14ac:dyDescent="0.25">
      <c r="A50" s="49" t="s">
        <v>87</v>
      </c>
      <c r="B50" s="50" t="s">
        <v>152</v>
      </c>
      <c r="C50" s="51">
        <f>D50/$D$54</f>
        <v>0.1588430535798957</v>
      </c>
      <c r="D50" s="3">
        <v>670</v>
      </c>
    </row>
    <row r="51" spans="1:4" x14ac:dyDescent="0.25">
      <c r="A51" s="49" t="s">
        <v>89</v>
      </c>
      <c r="B51" s="50" t="s">
        <v>157</v>
      </c>
      <c r="C51" s="51">
        <f>D51/$D$54</f>
        <v>0.75628259838786149</v>
      </c>
      <c r="D51" s="3">
        <v>3190</v>
      </c>
    </row>
    <row r="52" spans="1:4" x14ac:dyDescent="0.25">
      <c r="A52" s="49" t="s">
        <v>94</v>
      </c>
      <c r="B52" s="50" t="s">
        <v>156</v>
      </c>
      <c r="C52" s="51">
        <f>D52/$D$54</f>
        <v>1.6595542911332385E-3</v>
      </c>
      <c r="D52" s="3">
        <v>7</v>
      </c>
    </row>
    <row r="53" spans="1:4" x14ac:dyDescent="0.25">
      <c r="A53" s="49" t="s">
        <v>95</v>
      </c>
      <c r="B53" s="50" t="s">
        <v>153</v>
      </c>
      <c r="C53" s="51">
        <f>D53/$D$54</f>
        <v>4.74158368895211E-4</v>
      </c>
      <c r="D53" s="3">
        <v>2</v>
      </c>
    </row>
    <row r="54" spans="1:4" x14ac:dyDescent="0.25">
      <c r="A54" s="147" t="s">
        <v>52</v>
      </c>
      <c r="B54" s="148"/>
      <c r="C54">
        <v>100</v>
      </c>
      <c r="D54" s="1">
        <v>4218</v>
      </c>
    </row>
  </sheetData>
  <mergeCells count="13">
    <mergeCell ref="A28:B28"/>
    <mergeCell ref="A30:B30"/>
    <mergeCell ref="A54:B54"/>
    <mergeCell ref="A32:B32"/>
    <mergeCell ref="A35:B35"/>
    <mergeCell ref="A36:B36"/>
    <mergeCell ref="A18:B18"/>
    <mergeCell ref="A22:B22"/>
    <mergeCell ref="A24:B24"/>
    <mergeCell ref="A1:D1"/>
    <mergeCell ref="A2:D2"/>
    <mergeCell ref="A3:D3"/>
    <mergeCell ref="A12:B12"/>
  </mergeCells>
  <pageMargins left="0.7" right="0.7" top="0.75" bottom="0.75" header="0.3" footer="0.3"/>
  <pageSetup paperSize="9" scale="94"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9"/>
  <sheetViews>
    <sheetView workbookViewId="0">
      <selection activeCell="F21" sqref="F21"/>
    </sheetView>
  </sheetViews>
  <sheetFormatPr defaultRowHeight="15" x14ac:dyDescent="0.25"/>
  <cols>
    <col min="1" max="1" width="29.85546875" customWidth="1"/>
    <col min="2" max="2" width="12.5703125" customWidth="1"/>
    <col min="4" max="4" width="11.42578125" customWidth="1"/>
    <col min="6" max="6" width="12.7109375" customWidth="1"/>
    <col min="8" max="8" width="12" customWidth="1"/>
    <col min="10" max="10" width="12.42578125" customWidth="1"/>
    <col min="12" max="12" width="12.140625" customWidth="1"/>
    <col min="14" max="14" width="12" customWidth="1"/>
    <col min="16" max="16" width="12.42578125" customWidth="1"/>
  </cols>
  <sheetData>
    <row r="1" spans="1:17" x14ac:dyDescent="0.25">
      <c r="A1" s="149" t="s">
        <v>44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</row>
    <row r="2" spans="1:17" x14ac:dyDescent="0.25">
      <c r="A2" s="149" t="s">
        <v>282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</row>
    <row r="3" spans="1:17" x14ac:dyDescent="0.25">
      <c r="A3" s="149" t="s">
        <v>283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</row>
    <row r="4" spans="1:17" x14ac:dyDescent="0.25">
      <c r="A4" s="149" t="s">
        <v>284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</row>
    <row r="6" spans="1:17" x14ac:dyDescent="0.25">
      <c r="A6" s="151" t="s">
        <v>285</v>
      </c>
      <c r="B6" s="150" t="s">
        <v>48</v>
      </c>
      <c r="C6" s="150"/>
      <c r="D6" s="150" t="s">
        <v>50</v>
      </c>
      <c r="E6" s="150"/>
      <c r="F6" s="150" t="s">
        <v>51</v>
      </c>
      <c r="G6" s="150"/>
      <c r="H6" s="150" t="s">
        <v>73</v>
      </c>
      <c r="I6" s="150"/>
      <c r="J6" s="150" t="s">
        <v>288</v>
      </c>
      <c r="K6" s="150"/>
      <c r="L6" s="150" t="s">
        <v>72</v>
      </c>
      <c r="M6" s="150"/>
      <c r="N6" s="150" t="s">
        <v>53</v>
      </c>
      <c r="O6" s="150"/>
      <c r="P6" s="150" t="s">
        <v>74</v>
      </c>
      <c r="Q6" s="150"/>
    </row>
    <row r="7" spans="1:17" x14ac:dyDescent="0.25">
      <c r="A7" s="151"/>
      <c r="B7" s="2" t="s">
        <v>287</v>
      </c>
      <c r="C7" s="2" t="s">
        <v>286</v>
      </c>
      <c r="D7" s="2" t="s">
        <v>287</v>
      </c>
      <c r="E7" s="2" t="s">
        <v>286</v>
      </c>
      <c r="F7" s="2" t="s">
        <v>287</v>
      </c>
      <c r="G7" s="2" t="s">
        <v>286</v>
      </c>
      <c r="H7" s="2" t="s">
        <v>287</v>
      </c>
      <c r="I7" s="2" t="s">
        <v>286</v>
      </c>
      <c r="J7" s="2" t="s">
        <v>287</v>
      </c>
      <c r="K7" s="2" t="s">
        <v>286</v>
      </c>
      <c r="L7" s="2" t="s">
        <v>287</v>
      </c>
      <c r="M7" s="2" t="s">
        <v>286</v>
      </c>
      <c r="N7" s="2" t="s">
        <v>287</v>
      </c>
      <c r="O7" s="2" t="s">
        <v>286</v>
      </c>
      <c r="P7" s="2" t="s">
        <v>287</v>
      </c>
      <c r="Q7" s="2" t="s">
        <v>286</v>
      </c>
    </row>
    <row r="8" spans="1:17" x14ac:dyDescent="0.25">
      <c r="A8" s="1" t="s">
        <v>49</v>
      </c>
      <c r="B8" s="2">
        <v>6</v>
      </c>
      <c r="C8" s="2">
        <v>399</v>
      </c>
      <c r="D8" s="2">
        <v>384</v>
      </c>
      <c r="E8" s="2">
        <v>23957</v>
      </c>
      <c r="F8" s="2">
        <v>3</v>
      </c>
      <c r="G8" s="2">
        <v>180</v>
      </c>
      <c r="H8" s="2"/>
      <c r="I8" s="2"/>
      <c r="J8" s="2"/>
      <c r="K8" s="2"/>
      <c r="L8" s="2"/>
      <c r="M8" s="2"/>
      <c r="N8" s="2"/>
      <c r="O8" s="2"/>
      <c r="P8" s="2">
        <f t="shared" ref="P8:Q12" si="0">B8+D8+F8+H8+J8+L8+N8</f>
        <v>393</v>
      </c>
      <c r="Q8" s="2">
        <f t="shared" si="0"/>
        <v>24536</v>
      </c>
    </row>
    <row r="9" spans="1:17" x14ac:dyDescent="0.25">
      <c r="A9" s="1" t="s">
        <v>289</v>
      </c>
      <c r="B9" s="2"/>
      <c r="C9" s="2"/>
      <c r="D9" s="2"/>
      <c r="E9" s="2"/>
      <c r="F9" s="2"/>
      <c r="G9" s="2"/>
      <c r="H9" s="2">
        <v>160</v>
      </c>
      <c r="I9" s="2">
        <v>9170</v>
      </c>
      <c r="J9" s="2"/>
      <c r="K9" s="2"/>
      <c r="L9" s="2"/>
      <c r="M9" s="2"/>
      <c r="N9" s="2"/>
      <c r="O9" s="2"/>
      <c r="P9" s="2">
        <f t="shared" si="0"/>
        <v>160</v>
      </c>
      <c r="Q9" s="2">
        <f t="shared" si="0"/>
        <v>9170</v>
      </c>
    </row>
    <row r="10" spans="1:17" x14ac:dyDescent="0.25">
      <c r="A10" s="1" t="s">
        <v>290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>
        <f t="shared" si="0"/>
        <v>0</v>
      </c>
      <c r="Q10" s="2">
        <f t="shared" si="0"/>
        <v>0</v>
      </c>
    </row>
    <row r="11" spans="1:17" x14ac:dyDescent="0.25">
      <c r="A11" s="1" t="s">
        <v>291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v>4</v>
      </c>
      <c r="O11" s="2">
        <v>274</v>
      </c>
      <c r="P11" s="2">
        <f t="shared" si="0"/>
        <v>4</v>
      </c>
      <c r="Q11" s="2">
        <f t="shared" si="0"/>
        <v>274</v>
      </c>
    </row>
    <row r="12" spans="1:17" x14ac:dyDescent="0.25">
      <c r="A12" s="1" t="s">
        <v>292</v>
      </c>
      <c r="B12" s="2"/>
      <c r="C12" s="2"/>
      <c r="D12" s="2"/>
      <c r="E12" s="2"/>
      <c r="F12" s="2"/>
      <c r="G12" s="2"/>
      <c r="H12" s="2"/>
      <c r="I12" s="2"/>
      <c r="J12" s="2">
        <v>3</v>
      </c>
      <c r="K12" s="2">
        <v>205</v>
      </c>
      <c r="L12" s="2"/>
      <c r="M12" s="2"/>
      <c r="N12" s="2"/>
      <c r="O12" s="2"/>
      <c r="P12" s="2">
        <f t="shared" si="0"/>
        <v>3</v>
      </c>
      <c r="Q12" s="2">
        <f t="shared" si="0"/>
        <v>205</v>
      </c>
    </row>
    <row r="13" spans="1:17" x14ac:dyDescent="0.25">
      <c r="A13" s="1" t="s">
        <v>74</v>
      </c>
      <c r="B13" s="2">
        <f>SUM(B8:B12)</f>
        <v>6</v>
      </c>
      <c r="C13" s="2">
        <f t="shared" ref="C13:O13" si="1">SUM(C8:C12)</f>
        <v>399</v>
      </c>
      <c r="D13" s="2">
        <f t="shared" si="1"/>
        <v>384</v>
      </c>
      <c r="E13" s="2">
        <f t="shared" si="1"/>
        <v>23957</v>
      </c>
      <c r="F13" s="2">
        <f t="shared" si="1"/>
        <v>3</v>
      </c>
      <c r="G13" s="2">
        <f t="shared" si="1"/>
        <v>180</v>
      </c>
      <c r="H13" s="2">
        <f t="shared" si="1"/>
        <v>160</v>
      </c>
      <c r="I13" s="2">
        <f t="shared" si="1"/>
        <v>9170</v>
      </c>
      <c r="J13" s="2">
        <f t="shared" si="1"/>
        <v>3</v>
      </c>
      <c r="K13" s="2">
        <f t="shared" si="1"/>
        <v>205</v>
      </c>
      <c r="L13" s="2">
        <f t="shared" si="1"/>
        <v>0</v>
      </c>
      <c r="M13" s="2">
        <f t="shared" si="1"/>
        <v>0</v>
      </c>
      <c r="N13" s="2">
        <f t="shared" si="1"/>
        <v>4</v>
      </c>
      <c r="O13" s="2">
        <f t="shared" si="1"/>
        <v>274</v>
      </c>
      <c r="P13" s="2">
        <f>SUM(P8:P12)</f>
        <v>560</v>
      </c>
      <c r="Q13" s="2">
        <f>SUM(Q8:Q12)</f>
        <v>34185</v>
      </c>
    </row>
    <row r="14" spans="1:17" x14ac:dyDescent="0.25">
      <c r="B14" s="115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</row>
    <row r="15" spans="1:17" x14ac:dyDescent="0.25">
      <c r="A15" t="s">
        <v>294</v>
      </c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17" x14ac:dyDescent="0.25">
      <c r="A16" t="s">
        <v>295</v>
      </c>
      <c r="H16" t="s">
        <v>296</v>
      </c>
    </row>
    <row r="19" spans="1:1" x14ac:dyDescent="0.25">
      <c r="A19" s="33" t="s">
        <v>293</v>
      </c>
    </row>
  </sheetData>
  <mergeCells count="13">
    <mergeCell ref="A6:A7"/>
    <mergeCell ref="A1:Q1"/>
    <mergeCell ref="A2:Q2"/>
    <mergeCell ref="A3:Q3"/>
    <mergeCell ref="A4:Q4"/>
    <mergeCell ref="B6:C6"/>
    <mergeCell ref="D6:E6"/>
    <mergeCell ref="F6:G6"/>
    <mergeCell ref="H6:I6"/>
    <mergeCell ref="J6:K6"/>
    <mergeCell ref="L6:M6"/>
    <mergeCell ref="N6:O6"/>
    <mergeCell ref="P6:Q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5FFFF"/>
  </sheetPr>
  <dimension ref="A1:R29"/>
  <sheetViews>
    <sheetView workbookViewId="0">
      <selection activeCell="D30" sqref="D30"/>
    </sheetView>
  </sheetViews>
  <sheetFormatPr defaultRowHeight="15" x14ac:dyDescent="0.25"/>
  <cols>
    <col min="1" max="1" width="24.28515625" customWidth="1"/>
    <col min="4" max="4" width="17.85546875" customWidth="1"/>
    <col min="7" max="7" width="16.85546875" customWidth="1"/>
    <col min="10" max="10" width="15.5703125" customWidth="1"/>
    <col min="13" max="13" width="11.5703125" customWidth="1"/>
  </cols>
  <sheetData>
    <row r="1" spans="1:18" x14ac:dyDescent="0.25">
      <c r="A1" s="149" t="s">
        <v>297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</row>
    <row r="2" spans="1:18" x14ac:dyDescent="0.25">
      <c r="A2" s="149" t="s">
        <v>299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</row>
    <row r="3" spans="1:18" x14ac:dyDescent="0.25">
      <c r="A3" s="149" t="s">
        <v>298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</row>
    <row r="5" spans="1:18" ht="15.75" x14ac:dyDescent="0.25">
      <c r="A5" s="116" t="s">
        <v>300</v>
      </c>
      <c r="B5" s="116">
        <v>1344</v>
      </c>
      <c r="C5" s="117" t="s">
        <v>301</v>
      </c>
    </row>
    <row r="6" spans="1:18" x14ac:dyDescent="0.25">
      <c r="A6" s="123" t="s">
        <v>304</v>
      </c>
      <c r="B6" s="123">
        <f>B19+E18+H18</f>
        <v>383</v>
      </c>
      <c r="C6" s="124">
        <f>B6*100/B5</f>
        <v>28.49702380952381</v>
      </c>
    </row>
    <row r="7" spans="1:18" x14ac:dyDescent="0.25">
      <c r="A7" s="123" t="s">
        <v>305</v>
      </c>
      <c r="B7" s="123">
        <f>B18+H21</f>
        <v>288</v>
      </c>
      <c r="C7" s="124">
        <f>B7*100/B5</f>
        <v>21.428571428571427</v>
      </c>
    </row>
    <row r="8" spans="1:18" x14ac:dyDescent="0.25">
      <c r="A8" s="123" t="s">
        <v>308</v>
      </c>
      <c r="B8" s="123">
        <f>B20+H19</f>
        <v>280</v>
      </c>
      <c r="C8" s="124">
        <f>B8*100/B5</f>
        <v>20.833333333333332</v>
      </c>
    </row>
    <row r="9" spans="1:18" x14ac:dyDescent="0.25">
      <c r="A9" s="123" t="s">
        <v>309</v>
      </c>
      <c r="B9" s="123">
        <f>B22+H20</f>
        <v>121</v>
      </c>
      <c r="C9" s="124">
        <f>B9*100/B5</f>
        <v>9.0029761904761898</v>
      </c>
    </row>
    <row r="10" spans="1:18" x14ac:dyDescent="0.25">
      <c r="A10" s="123" t="s">
        <v>306</v>
      </c>
      <c r="B10" s="123">
        <f>B21+K18</f>
        <v>115</v>
      </c>
      <c r="C10" s="124">
        <f>B10*100/B5</f>
        <v>8.5565476190476186</v>
      </c>
    </row>
    <row r="11" spans="1:18" x14ac:dyDescent="0.25">
      <c r="A11" s="123" t="s">
        <v>307</v>
      </c>
      <c r="B11" s="123">
        <f>B23+N18</f>
        <v>70</v>
      </c>
      <c r="C11" s="124">
        <f>B11*100/B5</f>
        <v>5.208333333333333</v>
      </c>
    </row>
    <row r="12" spans="1:18" x14ac:dyDescent="0.25">
      <c r="A12" s="123" t="s">
        <v>310</v>
      </c>
      <c r="B12" s="123">
        <f>B24</f>
        <v>56</v>
      </c>
      <c r="C12" s="124">
        <f>B12*100/B5</f>
        <v>4.166666666666667</v>
      </c>
    </row>
    <row r="13" spans="1:18" x14ac:dyDescent="0.25">
      <c r="A13" s="123" t="s">
        <v>311</v>
      </c>
      <c r="B13" s="123">
        <f>B25</f>
        <v>16</v>
      </c>
      <c r="C13" s="124">
        <f>B13*100/B5</f>
        <v>1.1904761904761905</v>
      </c>
    </row>
    <row r="14" spans="1:18" x14ac:dyDescent="0.25">
      <c r="A14" s="123" t="s">
        <v>312</v>
      </c>
      <c r="B14" s="123">
        <f>B26</f>
        <v>12</v>
      </c>
      <c r="C14" s="124">
        <f>B14*100/B5</f>
        <v>0.8928571428571429</v>
      </c>
    </row>
    <row r="15" spans="1:18" x14ac:dyDescent="0.25">
      <c r="A15" s="123" t="s">
        <v>313</v>
      </c>
      <c r="B15" s="123">
        <f>B27</f>
        <v>3</v>
      </c>
      <c r="C15" s="124">
        <f>B15*100/B5</f>
        <v>0.22321428571428573</v>
      </c>
    </row>
    <row r="17" spans="1:15" ht="15.75" x14ac:dyDescent="0.25">
      <c r="A17" s="118" t="s">
        <v>9</v>
      </c>
      <c r="B17" s="118">
        <v>1083</v>
      </c>
      <c r="C17" s="117" t="s">
        <v>301</v>
      </c>
      <c r="D17" s="119" t="s">
        <v>302</v>
      </c>
      <c r="E17" s="119">
        <v>85</v>
      </c>
      <c r="F17" s="117" t="s">
        <v>301</v>
      </c>
      <c r="G17" s="120" t="s">
        <v>291</v>
      </c>
      <c r="H17" s="120">
        <v>162</v>
      </c>
      <c r="I17" s="117" t="s">
        <v>301</v>
      </c>
      <c r="J17" s="121" t="s">
        <v>292</v>
      </c>
      <c r="K17" s="121">
        <v>2</v>
      </c>
      <c r="L17" s="117" t="s">
        <v>301</v>
      </c>
      <c r="M17" s="122" t="s">
        <v>303</v>
      </c>
      <c r="N17" s="122">
        <v>12</v>
      </c>
      <c r="O17" s="117" t="s">
        <v>301</v>
      </c>
    </row>
    <row r="18" spans="1:15" x14ac:dyDescent="0.25">
      <c r="A18" s="125" t="s">
        <v>305</v>
      </c>
      <c r="B18" s="125">
        <v>260</v>
      </c>
      <c r="C18" s="124">
        <f>B18*100/B17</f>
        <v>24.007386888273317</v>
      </c>
      <c r="D18" s="126" t="s">
        <v>304</v>
      </c>
      <c r="E18" s="126">
        <v>85</v>
      </c>
      <c r="F18" s="127">
        <v>100</v>
      </c>
      <c r="G18" s="76" t="s">
        <v>304</v>
      </c>
      <c r="H18" s="76">
        <v>56</v>
      </c>
      <c r="I18" s="128">
        <f>H18*100/H17</f>
        <v>34.567901234567898</v>
      </c>
      <c r="J18" s="129" t="s">
        <v>306</v>
      </c>
      <c r="K18" s="129">
        <v>2</v>
      </c>
      <c r="L18" s="127">
        <v>100</v>
      </c>
      <c r="M18" s="130" t="s">
        <v>307</v>
      </c>
      <c r="N18" s="130">
        <v>12</v>
      </c>
      <c r="O18" s="127">
        <v>100</v>
      </c>
    </row>
    <row r="19" spans="1:15" x14ac:dyDescent="0.25">
      <c r="A19" s="125" t="s">
        <v>304</v>
      </c>
      <c r="B19" s="125">
        <v>242</v>
      </c>
      <c r="C19" s="124">
        <f>B19*100/B17</f>
        <v>22.345337026777472</v>
      </c>
      <c r="D19" s="126"/>
      <c r="E19" s="126"/>
      <c r="F19" s="127"/>
      <c r="G19" s="76" t="s">
        <v>308</v>
      </c>
      <c r="H19" s="76">
        <v>47</v>
      </c>
      <c r="I19" s="128">
        <f>H19*100/H17</f>
        <v>29.012345679012345</v>
      </c>
      <c r="J19" s="129"/>
      <c r="K19" s="129"/>
      <c r="L19" s="127"/>
      <c r="M19" s="130"/>
      <c r="N19" s="130"/>
      <c r="O19" s="127"/>
    </row>
    <row r="20" spans="1:15" x14ac:dyDescent="0.25">
      <c r="A20" s="125" t="s">
        <v>308</v>
      </c>
      <c r="B20" s="125">
        <v>233</v>
      </c>
      <c r="C20" s="124">
        <f>B20*100/B17</f>
        <v>21.514312096029549</v>
      </c>
      <c r="D20" s="126"/>
      <c r="E20" s="126"/>
      <c r="F20" s="127"/>
      <c r="G20" s="76" t="s">
        <v>309</v>
      </c>
      <c r="H20" s="76">
        <v>31</v>
      </c>
      <c r="I20" s="128">
        <f>H20*100/H17</f>
        <v>19.135802469135804</v>
      </c>
      <c r="J20" s="129"/>
      <c r="K20" s="129"/>
      <c r="L20" s="127"/>
      <c r="M20" s="130"/>
      <c r="N20" s="130"/>
      <c r="O20" s="127"/>
    </row>
    <row r="21" spans="1:15" x14ac:dyDescent="0.25">
      <c r="A21" s="125" t="s">
        <v>306</v>
      </c>
      <c r="B21" s="125">
        <v>113</v>
      </c>
      <c r="C21" s="124">
        <f>B21*100/B17</f>
        <v>10.433979686057249</v>
      </c>
      <c r="D21" s="126"/>
      <c r="E21" s="126"/>
      <c r="F21" s="127"/>
      <c r="G21" s="76" t="s">
        <v>305</v>
      </c>
      <c r="H21" s="76">
        <v>28</v>
      </c>
      <c r="I21" s="128">
        <f>H21*100/H17</f>
        <v>17.283950617283949</v>
      </c>
      <c r="J21" s="129"/>
      <c r="K21" s="129"/>
      <c r="L21" s="127"/>
      <c r="M21" s="130"/>
      <c r="N21" s="130"/>
      <c r="O21" s="127"/>
    </row>
    <row r="22" spans="1:15" x14ac:dyDescent="0.25">
      <c r="A22" s="125" t="s">
        <v>309</v>
      </c>
      <c r="B22" s="125">
        <v>90</v>
      </c>
      <c r="C22" s="124">
        <f>B22*100/B17</f>
        <v>8.310249307479225</v>
      </c>
      <c r="D22" s="126"/>
      <c r="E22" s="126"/>
      <c r="F22" s="127"/>
      <c r="G22" s="76"/>
      <c r="H22" s="76"/>
      <c r="I22" s="127"/>
      <c r="J22" s="129"/>
      <c r="K22" s="129"/>
      <c r="L22" s="127"/>
      <c r="M22" s="130"/>
      <c r="N22" s="130"/>
      <c r="O22" s="127"/>
    </row>
    <row r="23" spans="1:15" x14ac:dyDescent="0.25">
      <c r="A23" s="125" t="s">
        <v>307</v>
      </c>
      <c r="B23" s="125">
        <v>58</v>
      </c>
      <c r="C23" s="124">
        <f>B23*100/B17</f>
        <v>5.3554939981532783</v>
      </c>
      <c r="D23" s="126"/>
      <c r="E23" s="126"/>
      <c r="F23" s="127"/>
      <c r="G23" s="76"/>
      <c r="H23" s="76"/>
      <c r="I23" s="127"/>
      <c r="J23" s="129"/>
      <c r="K23" s="129"/>
      <c r="L23" s="127"/>
      <c r="M23" s="130"/>
      <c r="N23" s="130"/>
      <c r="O23" s="127"/>
    </row>
    <row r="24" spans="1:15" x14ac:dyDescent="0.25">
      <c r="A24" s="125" t="s">
        <v>310</v>
      </c>
      <c r="B24" s="125">
        <v>56</v>
      </c>
      <c r="C24" s="124">
        <f>B24*100/B17</f>
        <v>5.1708217913204066</v>
      </c>
      <c r="D24" s="126"/>
      <c r="E24" s="126"/>
      <c r="F24" s="127"/>
      <c r="G24" s="76"/>
      <c r="H24" s="76"/>
      <c r="I24" s="127"/>
      <c r="J24" s="129"/>
      <c r="K24" s="129"/>
      <c r="L24" s="127"/>
      <c r="M24" s="130"/>
      <c r="N24" s="130"/>
      <c r="O24" s="127"/>
    </row>
    <row r="25" spans="1:15" x14ac:dyDescent="0.25">
      <c r="A25" s="125" t="s">
        <v>311</v>
      </c>
      <c r="B25" s="125">
        <v>16</v>
      </c>
      <c r="C25" s="124">
        <f>B25*100/B17</f>
        <v>1.4773776546629733</v>
      </c>
      <c r="D25" s="126"/>
      <c r="E25" s="126"/>
      <c r="F25" s="127"/>
      <c r="G25" s="76"/>
      <c r="H25" s="76"/>
      <c r="I25" s="127"/>
      <c r="J25" s="129"/>
      <c r="K25" s="129"/>
      <c r="L25" s="127"/>
      <c r="M25" s="130"/>
      <c r="N25" s="130"/>
      <c r="O25" s="127"/>
    </row>
    <row r="26" spans="1:15" x14ac:dyDescent="0.25">
      <c r="A26" s="125" t="s">
        <v>312</v>
      </c>
      <c r="B26" s="125">
        <v>12</v>
      </c>
      <c r="C26" s="124">
        <f>B26*100/B17</f>
        <v>1.10803324099723</v>
      </c>
      <c r="D26" s="126"/>
      <c r="E26" s="126"/>
      <c r="F26" s="127"/>
      <c r="G26" s="76"/>
      <c r="H26" s="76"/>
      <c r="I26" s="127"/>
      <c r="J26" s="129"/>
      <c r="K26" s="129"/>
      <c r="L26" s="127"/>
      <c r="M26" s="130"/>
      <c r="N26" s="130"/>
      <c r="O26" s="127"/>
    </row>
    <row r="27" spans="1:15" x14ac:dyDescent="0.25">
      <c r="A27" s="125" t="s">
        <v>313</v>
      </c>
      <c r="B27" s="125">
        <v>3</v>
      </c>
      <c r="C27" s="124">
        <f>B27*100/B17</f>
        <v>0.2770083102493075</v>
      </c>
      <c r="D27" s="126"/>
      <c r="E27" s="126"/>
      <c r="F27" s="127"/>
      <c r="G27" s="76"/>
      <c r="H27" s="76"/>
      <c r="I27" s="127"/>
      <c r="J27" s="129"/>
      <c r="K27" s="129"/>
      <c r="L27" s="127"/>
      <c r="M27" s="130"/>
      <c r="N27" s="130"/>
      <c r="O27" s="127"/>
    </row>
    <row r="29" spans="1:15" x14ac:dyDescent="0.25">
      <c r="A29" s="131" t="s">
        <v>314</v>
      </c>
    </row>
  </sheetData>
  <mergeCells count="3">
    <mergeCell ref="A1:R1"/>
    <mergeCell ref="A2:R2"/>
    <mergeCell ref="A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Основной </vt:lpstr>
      <vt:lpstr>Отчеты</vt:lpstr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Gubarenko, Lyudmila V</dc:creator>
  <cp:lastModifiedBy>Levchenko, Eduard A</cp:lastModifiedBy>
  <cp:lastPrinted>2022-08-16T11:49:24Z</cp:lastPrinted>
  <dcterms:created xsi:type="dcterms:W3CDTF">2022-08-08T09:46:29Z</dcterms:created>
  <dcterms:modified xsi:type="dcterms:W3CDTF">2022-12-26T06:44:08Z</dcterms:modified>
</cp:coreProperties>
</file>