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adee\Documents\audiodeep\Xception-with-Your-Own-Dataset\"/>
    </mc:Choice>
  </mc:AlternateContent>
  <bookViews>
    <workbookView xWindow="0" yWindow="0" windowWidth="21600" windowHeight="9924" activeTab="2"/>
  </bookViews>
  <sheets>
    <sheet name="Sheet4" sheetId="5" r:id="rId1"/>
    <sheet name="Sheet5" sheetId="6" r:id="rId2"/>
    <sheet name="Ranking_Probability" sheetId="4" r:id="rId3"/>
    <sheet name="experimento" sheetId="1" r:id="rId4"/>
    <sheet name="metadata" sheetId="2" r:id="rId5"/>
  </sheets>
  <definedNames>
    <definedName name="_xlnm._FilterDatabase" localSheetId="3" hidden="1">experimento!$A$1:$K$100</definedName>
  </definedNames>
  <calcPr calcId="0"/>
  <pivotCaches>
    <pivotCache cacheId="63" r:id="rId6"/>
  </pivotCaches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3" i="1"/>
  <c r="H2" i="1"/>
  <c r="K3" i="2"/>
  <c r="K4" i="2"/>
  <c r="K5" i="2"/>
  <c r="K6" i="2"/>
  <c r="K7" i="2"/>
  <c r="K8" i="2"/>
  <c r="K2" i="2"/>
  <c r="E21" i="1"/>
  <c r="E26" i="1"/>
  <c r="E60" i="1"/>
  <c r="E8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G46" i="1" s="1"/>
  <c r="I47" i="1"/>
  <c r="G47" i="1" s="1"/>
  <c r="I48" i="1"/>
  <c r="G48" i="1" s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J2" i="1"/>
  <c r="E9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2" i="1"/>
  <c r="E67" i="1"/>
  <c r="E63" i="1"/>
  <c r="E57" i="1"/>
  <c r="E53" i="1"/>
  <c r="E50" i="1"/>
  <c r="E9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" i="2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4" i="1"/>
  <c r="E55" i="1"/>
  <c r="E56" i="1"/>
  <c r="E58" i="1"/>
  <c r="E59" i="1"/>
  <c r="E61" i="1"/>
  <c r="E62" i="1"/>
  <c r="E64" i="1"/>
  <c r="E65" i="1"/>
  <c r="E66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2" i="1"/>
  <c r="E83" i="1"/>
  <c r="E84" i="1"/>
  <c r="E85" i="1"/>
  <c r="E86" i="1"/>
  <c r="E87" i="1"/>
  <c r="E88" i="1"/>
  <c r="E89" i="1"/>
  <c r="E90" i="1"/>
  <c r="E91" i="1"/>
  <c r="E92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<sst xmlns="http://schemas.openxmlformats.org/spreadsheetml/2006/main" count="553" uniqueCount="67">
  <si>
    <t>imagesc\airplane.jpg</t>
  </si>
  <si>
    <t>airplanes</t>
  </si>
  <si>
    <t>./resultc_5c/model_fine_final.h5</t>
  </si>
  <si>
    <t>imagesc\airplane2.jpg</t>
  </si>
  <si>
    <t>BACKGROUND_Google</t>
  </si>
  <si>
    <t>imagesc\airplane3.jpg</t>
  </si>
  <si>
    <t>100.0</t>
  </si>
  <si>
    <t>imagesc\bee1.jpg</t>
  </si>
  <si>
    <t>imagesc\bee2.jpg</t>
  </si>
  <si>
    <t>imagesc\bee3.jpg</t>
  </si>
  <si>
    <t>imagesc\crayfish.jpg</t>
  </si>
  <si>
    <t>imagesc\dalmatian.jpg</t>
  </si>
  <si>
    <t>dalmatian</t>
  </si>
  <si>
    <t>imagesc\dalmatian2.jpg</t>
  </si>
  <si>
    <t>imagesc\dalmatian3.jpg</t>
  </si>
  <si>
    <t>imagesc\dalmatian4.jpg</t>
  </si>
  <si>
    <t>imagesc\dalmatian_side1.jpg</t>
  </si>
  <si>
    <t>imagesc\dalmatian_side2.jpg</t>
  </si>
  <si>
    <t>imagesc\dalmatian_side3.jpg</t>
  </si>
  <si>
    <t>imagesc\doberman1.jpg</t>
  </si>
  <si>
    <t>german_shepherd</t>
  </si>
  <si>
    <t>imagesc\doberman10.jpg</t>
  </si>
  <si>
    <t>imagesc\doberman1flip.jpg</t>
  </si>
  <si>
    <t>imagesc\doberman2.jpg</t>
  </si>
  <si>
    <t>imagesc\doberman3.jpg</t>
  </si>
  <si>
    <t>imagesc\doberman4.jpg</t>
  </si>
  <si>
    <t>imagesc\doberman5.jpg</t>
  </si>
  <si>
    <t>doberman</t>
  </si>
  <si>
    <t>imagesc\doberman6.jpg</t>
  </si>
  <si>
    <t>imagesc\doberman7.jpg</t>
  </si>
  <si>
    <t>imagesc\doberman8.jpg</t>
  </si>
  <si>
    <t>imagesc\doberman8flip.jpg</t>
  </si>
  <si>
    <t>imagesc\doberman9.jpg</t>
  </si>
  <si>
    <t>imagesc\doberman9flip.jpg</t>
  </si>
  <si>
    <t>imagesc\german1.jpg</t>
  </si>
  <si>
    <t>imagesc\german2.jpg</t>
  </si>
  <si>
    <t>imagesc\german3.jpg</t>
  </si>
  <si>
    <t>imagesc\wolf1.jpg</t>
  </si>
  <si>
    <t>imagesc\wolf2.jpg</t>
  </si>
  <si>
    <t>imagesc\wolf3.jpg</t>
  </si>
  <si>
    <t>./resultc_6c/model_fine_final.h5</t>
  </si>
  <si>
    <t>dalmatian_side</t>
  </si>
  <si>
    <t>./resultc/model_fine_final.h5</t>
  </si>
  <si>
    <t>dalmatian_full</t>
  </si>
  <si>
    <t>image</t>
  </si>
  <si>
    <t>class_predicted</t>
  </si>
  <si>
    <t>prob_raw</t>
  </si>
  <si>
    <t>model</t>
  </si>
  <si>
    <t>prob</t>
  </si>
  <si>
    <t>class_true_5c</t>
  </si>
  <si>
    <t>class_number_5c</t>
  </si>
  <si>
    <t>class_true_6c</t>
  </si>
  <si>
    <t>class_number_6c</t>
  </si>
  <si>
    <t>label_number_test_5c</t>
  </si>
  <si>
    <t>label_number_pred_5c</t>
  </si>
  <si>
    <t>label_number_test_6c</t>
  </si>
  <si>
    <t>label_number_pred_6c</t>
  </si>
  <si>
    <t>classes</t>
  </si>
  <si>
    <t>Column Labels</t>
  </si>
  <si>
    <t>3,</t>
  </si>
  <si>
    <t>6,</t>
  </si>
  <si>
    <t>Average of prob</t>
  </si>
  <si>
    <t>label_text_5c</t>
  </si>
  <si>
    <t>Classe</t>
  </si>
  <si>
    <t>Experimento 2.a</t>
  </si>
  <si>
    <t>Experimento 2.b</t>
  </si>
  <si>
    <t>Experimento 2.c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</si>
</sst>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alignment horizontal="center" readingOrder="0"/>
    </dxf>
    <dxf>
      <numFmt numFmtId="164" formatCode="0.0%"/>
    </dxf>
    <dxf>
      <numFmt numFmtId="164" formatCode="0.0%"/>
    </dxf>
    <dxf>
      <numFmt numFmtId="14" formatCode="0.00%"/>
    </dxf>
    <dxf>
      <numFmt numFmtId="164" formatCode="0.0%"/>
    </dxf>
    <dxf>
      <numFmt numFmtId="164" formatCode="0.0%"/>
    </dxf>
    <dxf>
      <numFmt numFmtId="14" formatCode="0.00%"/>
    </dxf>
    <dxf>
      <numFmt numFmtId="164" formatCode="0.0%"/>
    </dxf>
    <dxf>
      <numFmt numFmtId="164" formatCode="0.0%"/>
    </dxf>
    <dxf>
      <numFmt numFmtId="14" formatCode="0.00%"/>
    </dxf>
    <dxf>
      <numFmt numFmtId="164" formatCode="0.0%"/>
    </dxf>
    <dxf>
      <numFmt numFmtId="164" formatCode="0.0%"/>
    </dxf>
    <dxf>
      <numFmt numFmtId="14" formatCode="0.00%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6</xdr:row>
      <xdr:rowOff>106680</xdr:rowOff>
    </xdr:from>
    <xdr:to>
      <xdr:col>3</xdr:col>
      <xdr:colOff>480060</xdr:colOff>
      <xdr:row>6</xdr:row>
      <xdr:rowOff>106680</xdr:rowOff>
    </xdr:to>
    <xdr:cxnSp macro="">
      <xdr:nvCxnSpPr>
        <xdr:cNvPr id="3" name="Straight Arrow Connector 2"/>
        <xdr:cNvCxnSpPr/>
      </xdr:nvCxnSpPr>
      <xdr:spPr>
        <a:xfrm>
          <a:off x="2506980" y="1203960"/>
          <a:ext cx="4267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982980</xdr:colOff>
      <xdr:row>7</xdr:row>
      <xdr:rowOff>99060</xdr:rowOff>
    </xdr:from>
    <xdr:to>
      <xdr:col>3</xdr:col>
      <xdr:colOff>487680</xdr:colOff>
      <xdr:row>7</xdr:row>
      <xdr:rowOff>114300</xdr:rowOff>
    </xdr:to>
    <xdr:cxnSp macro="">
      <xdr:nvCxnSpPr>
        <xdr:cNvPr id="4" name="Straight Arrow Connector 3"/>
        <xdr:cNvCxnSpPr/>
      </xdr:nvCxnSpPr>
      <xdr:spPr>
        <a:xfrm flipV="1">
          <a:off x="982980" y="1379220"/>
          <a:ext cx="195834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</xdr:row>
      <xdr:rowOff>114300</xdr:rowOff>
    </xdr:from>
    <xdr:to>
      <xdr:col>4</xdr:col>
      <xdr:colOff>601980</xdr:colOff>
      <xdr:row>7</xdr:row>
      <xdr:rowOff>175260</xdr:rowOff>
    </xdr:to>
    <xdr:cxnSp macro="">
      <xdr:nvCxnSpPr>
        <xdr:cNvPr id="7" name="Straight Arrow Connector 6"/>
        <xdr:cNvCxnSpPr/>
      </xdr:nvCxnSpPr>
      <xdr:spPr>
        <a:xfrm>
          <a:off x="3543300" y="1211580"/>
          <a:ext cx="601980" cy="243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91440</xdr:rowOff>
    </xdr:from>
    <xdr:to>
      <xdr:col>4</xdr:col>
      <xdr:colOff>571500</xdr:colOff>
      <xdr:row>8</xdr:row>
      <xdr:rowOff>53340</xdr:rowOff>
    </xdr:to>
    <xdr:cxnSp macro="">
      <xdr:nvCxnSpPr>
        <xdr:cNvPr id="9" name="Straight Arrow Connector 8"/>
        <xdr:cNvCxnSpPr/>
      </xdr:nvCxnSpPr>
      <xdr:spPr>
        <a:xfrm>
          <a:off x="3543300" y="1371600"/>
          <a:ext cx="571500" cy="144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ilton Andrade" refreshedDate="43670.009807175928" createdVersion="5" refreshedVersion="5" minRefreshableVersion="3" recordCount="99">
  <cacheSource type="worksheet">
    <worksheetSource ref="A1:I100" sheet="experimento"/>
  </cacheSource>
  <cacheFields count="9">
    <cacheField name="image" numFmtId="0">
      <sharedItems/>
    </cacheField>
    <cacheField name="class_predicted" numFmtId="0">
      <sharedItems/>
    </cacheField>
    <cacheField name="prob_raw" numFmtId="0">
      <sharedItems containsMixedTypes="1" containsNumber="1" containsInteger="1" minValue="82625412940979" maxValue="6.001997590065E+16"/>
    </cacheField>
    <cacheField name="model" numFmtId="0">
      <sharedItems count="3">
        <s v="./resultc_5c/model_fine_final.h5"/>
        <s v="./resultc_6c/model_fine_final.h5"/>
        <s v="./resultc/model_fine_final.h5"/>
      </sharedItems>
    </cacheField>
    <cacheField name="prob" numFmtId="164">
      <sharedItems containsSemiMixedTypes="0" containsString="0" containsNumber="1" minValue="9.9785715341568007E-3" maxValue="1"/>
    </cacheField>
    <cacheField name="classes" numFmtId="0">
      <sharedItems containsSemiMixedTypes="0" containsString="0" containsNumber="1" containsInteger="1" minValue="5" maxValue="6"/>
    </cacheField>
    <cacheField name="label_number_test_5c" numFmtId="0">
      <sharedItems count="7">
        <s v="0,"/>
        <s v="1,"/>
        <s v="2,"/>
        <s v="3,"/>
        <s v="4,"/>
        <s v="5,"/>
        <s v="6,"/>
      </sharedItems>
    </cacheField>
    <cacheField name="label_text_5c" numFmtId="0">
      <sharedItems count="7">
        <s v="airplanes"/>
        <s v="BACKGROUND_Google"/>
        <s v="dalmatian"/>
        <s v="doberman"/>
        <s v="german_shepherd"/>
        <s v="dalmatian_side"/>
        <s v="dalmatian_full"/>
      </sharedItems>
    </cacheField>
    <cacheField name="label_number_pred_5c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s v="imagesc\airplane.jpg"/>
    <s v="airplanes"/>
    <n v="9404143691062920"/>
    <x v="0"/>
    <n v="0.94041436910629195"/>
    <n v="5"/>
    <x v="0"/>
    <x v="0"/>
    <s v="0,"/>
  </r>
  <r>
    <s v="imagesc\airplane2.jpg"/>
    <s v="BACKGROUND_Google"/>
    <n v="9591404795646660"/>
    <x v="0"/>
    <n v="0.95914047956466597"/>
    <n v="5"/>
    <x v="0"/>
    <x v="0"/>
    <s v="1,"/>
  </r>
  <r>
    <s v="imagesc\airplane3.jpg"/>
    <s v="airplanes"/>
    <s v="100.0"/>
    <x v="0"/>
    <n v="1"/>
    <n v="5"/>
    <x v="0"/>
    <x v="0"/>
    <s v="0,"/>
  </r>
  <r>
    <s v="imagesc\bee1.jpg"/>
    <s v="BACKGROUND_Google"/>
    <n v="8439410924911490"/>
    <x v="0"/>
    <n v="0.84394109249114901"/>
    <n v="5"/>
    <x v="1"/>
    <x v="1"/>
    <s v="1,"/>
  </r>
  <r>
    <s v="imagesc\bee2.jpg"/>
    <s v="BACKGROUND_Google"/>
    <n v="9207482933998100"/>
    <x v="0"/>
    <n v="0.92074829339981001"/>
    <n v="5"/>
    <x v="1"/>
    <x v="1"/>
    <s v="1,"/>
  </r>
  <r>
    <s v="imagesc\bee3.jpg"/>
    <s v="BACKGROUND_Google"/>
    <n v="9849748015403740"/>
    <x v="0"/>
    <n v="0.98497480154037398"/>
    <n v="5"/>
    <x v="1"/>
    <x v="1"/>
    <s v="1,"/>
  </r>
  <r>
    <s v="imagesc\crayfish.jpg"/>
    <s v="BACKGROUND_Google"/>
    <n v="8949924111366270"/>
    <x v="0"/>
    <n v="0.89499241113662698"/>
    <n v="5"/>
    <x v="1"/>
    <x v="1"/>
    <s v="1,"/>
  </r>
  <r>
    <s v="imagesc\dalmatian.jpg"/>
    <s v="dalmatian"/>
    <n v="981799840927124"/>
    <x v="0"/>
    <n v="0.98179984092712402"/>
    <n v="5"/>
    <x v="2"/>
    <x v="2"/>
    <s v="2,"/>
  </r>
  <r>
    <s v="imagesc\dalmatian2.jpg"/>
    <s v="dalmatian"/>
    <n v="9983186721801750"/>
    <x v="0"/>
    <n v="0.998318672180175"/>
    <n v="5"/>
    <x v="2"/>
    <x v="2"/>
    <s v="2,"/>
  </r>
  <r>
    <s v="imagesc\dalmatian3.jpg"/>
    <s v="dalmatian"/>
    <n v="9999996423721310"/>
    <x v="0"/>
    <n v="0.99999964237213101"/>
    <n v="5"/>
    <x v="2"/>
    <x v="2"/>
    <s v="2,"/>
  </r>
  <r>
    <s v="imagesc\dalmatian4.jpg"/>
    <s v="dalmatian"/>
    <n v="9883071780204770"/>
    <x v="0"/>
    <n v="0.98830717802047696"/>
    <n v="5"/>
    <x v="2"/>
    <x v="2"/>
    <s v="2,"/>
  </r>
  <r>
    <s v="imagesc\dalmatian_side1.jpg"/>
    <s v="dalmatian"/>
    <n v="9867914915084830"/>
    <x v="0"/>
    <n v="0.986791491508483"/>
    <n v="5"/>
    <x v="2"/>
    <x v="2"/>
    <s v="2,"/>
  </r>
  <r>
    <s v="imagesc\dalmatian_side2.jpg"/>
    <s v="dalmatian"/>
    <n v="9984132051467890"/>
    <x v="0"/>
    <n v="0.998413205146789"/>
    <n v="5"/>
    <x v="2"/>
    <x v="2"/>
    <s v="2,"/>
  </r>
  <r>
    <s v="imagesc\dalmatian_side3.jpg"/>
    <s v="dalmatian"/>
    <n v="9514853358268730"/>
    <x v="0"/>
    <n v="0.951485335826873"/>
    <n v="5"/>
    <x v="2"/>
    <x v="2"/>
    <s v="2,"/>
  </r>
  <r>
    <s v="imagesc\doberman1.jpg"/>
    <s v="german_shepherd"/>
    <n v="9999998807907100"/>
    <x v="0"/>
    <n v="0.99999988079071001"/>
    <n v="5"/>
    <x v="3"/>
    <x v="3"/>
    <s v="4,"/>
  </r>
  <r>
    <s v="imagesc\doberman10.jpg"/>
    <s v="german_shepherd"/>
    <s v="100.0"/>
    <x v="0"/>
    <n v="1"/>
    <n v="5"/>
    <x v="3"/>
    <x v="3"/>
    <s v="4,"/>
  </r>
  <r>
    <s v="imagesc\doberman1flip.jpg"/>
    <s v="german_shepherd"/>
    <s v="100.0"/>
    <x v="0"/>
    <n v="1"/>
    <n v="5"/>
    <x v="3"/>
    <x v="3"/>
    <s v="4,"/>
  </r>
  <r>
    <s v="imagesc\doberman2.jpg"/>
    <s v="german_shepherd"/>
    <s v="100.0"/>
    <x v="0"/>
    <n v="1"/>
    <n v="5"/>
    <x v="3"/>
    <x v="3"/>
    <s v="4,"/>
  </r>
  <r>
    <s v="imagesc\doberman3.jpg"/>
    <s v="german_shepherd"/>
    <s v="100.0"/>
    <x v="0"/>
    <n v="1"/>
    <n v="5"/>
    <x v="3"/>
    <x v="3"/>
    <s v="4,"/>
  </r>
  <r>
    <s v="imagesc\doberman4.jpg"/>
    <s v="BACKGROUND_Google"/>
    <n v="5.00462472438812E+16"/>
    <x v="0"/>
    <n v="0.50046247243881203"/>
    <n v="5"/>
    <x v="3"/>
    <x v="3"/>
    <s v="1,"/>
  </r>
  <r>
    <s v="imagesc\doberman5.jpg"/>
    <s v="doberman"/>
    <s v="100.0"/>
    <x v="0"/>
    <n v="1"/>
    <n v="5"/>
    <x v="3"/>
    <x v="3"/>
    <s v="3,"/>
  </r>
  <r>
    <s v="imagesc\doberman6.jpg"/>
    <s v="german_shepherd"/>
    <n v="9997760653495780"/>
    <x v="0"/>
    <n v="0.99977606534957797"/>
    <n v="5"/>
    <x v="3"/>
    <x v="3"/>
    <s v="4,"/>
  </r>
  <r>
    <s v="imagesc\doberman7.jpg"/>
    <s v="doberman"/>
    <n v="9566311836242670"/>
    <x v="0"/>
    <n v="0.95663118362426702"/>
    <n v="5"/>
    <x v="3"/>
    <x v="3"/>
    <s v="3,"/>
  </r>
  <r>
    <s v="imagesc\doberman8.jpg"/>
    <s v="german_shepherd"/>
    <n v="8861993551254270"/>
    <x v="0"/>
    <n v="0.88619935512542702"/>
    <n v="5"/>
    <x v="3"/>
    <x v="3"/>
    <s v="4,"/>
  </r>
  <r>
    <s v="imagesc\doberman8flip.jpg"/>
    <s v="BACKGROUND_Google"/>
    <n v="4.26529556512832E+16"/>
    <x v="0"/>
    <n v="0.42652955651283198"/>
    <n v="5"/>
    <x v="3"/>
    <x v="3"/>
    <s v="1,"/>
  </r>
  <r>
    <s v="imagesc\doberman9.jpg"/>
    <s v="BACKGROUND_Google"/>
    <n v="7024320960044860"/>
    <x v="0"/>
    <n v="0.70243209600448597"/>
    <n v="5"/>
    <x v="3"/>
    <x v="3"/>
    <s v="1,"/>
  </r>
  <r>
    <s v="imagesc\doberman9flip.jpg"/>
    <s v="BACKGROUND_Google"/>
    <n v="8867514729499810"/>
    <x v="0"/>
    <n v="0.88675147294998102"/>
    <n v="5"/>
    <x v="3"/>
    <x v="3"/>
    <s v="1,"/>
  </r>
  <r>
    <s v="imagesc\german1.jpg"/>
    <s v="german_shepherd"/>
    <s v="100.0"/>
    <x v="0"/>
    <n v="1"/>
    <n v="5"/>
    <x v="4"/>
    <x v="4"/>
    <s v="4,"/>
  </r>
  <r>
    <s v="imagesc\german2.jpg"/>
    <s v="german_shepherd"/>
    <s v="100.0"/>
    <x v="0"/>
    <n v="1"/>
    <n v="5"/>
    <x v="4"/>
    <x v="4"/>
    <s v="4,"/>
  </r>
  <r>
    <s v="imagesc\german3.jpg"/>
    <s v="german_shepherd"/>
    <s v="100.0"/>
    <x v="0"/>
    <n v="1"/>
    <n v="5"/>
    <x v="4"/>
    <x v="4"/>
    <s v="4,"/>
  </r>
  <r>
    <s v="imagesc\wolf1.jpg"/>
    <s v="german_shepherd"/>
    <n v="9999226331710810"/>
    <x v="0"/>
    <n v="0.99992263317108099"/>
    <n v="5"/>
    <x v="1"/>
    <x v="1"/>
    <s v="4,"/>
  </r>
  <r>
    <s v="imagesc\wolf2.jpg"/>
    <s v="german_shepherd"/>
    <s v="100.0"/>
    <x v="0"/>
    <n v="1"/>
    <n v="5"/>
    <x v="1"/>
    <x v="1"/>
    <s v="4,"/>
  </r>
  <r>
    <s v="imagesc\wolf3.jpg"/>
    <s v="german_shepherd"/>
    <n v="9999994039535520"/>
    <x v="0"/>
    <n v="0.99999940395355202"/>
    <n v="5"/>
    <x v="1"/>
    <x v="1"/>
    <s v="4,"/>
  </r>
  <r>
    <s v="imagesc\airplane.jpg"/>
    <s v="airplanes"/>
    <n v="8169215321540830"/>
    <x v="1"/>
    <n v="0.81692153215408303"/>
    <n v="6"/>
    <x v="0"/>
    <x v="0"/>
    <s v="0,"/>
  </r>
  <r>
    <s v="imagesc\airplane2.jpg"/>
    <s v="BACKGROUND_Google"/>
    <n v="9977142810821530"/>
    <x v="1"/>
    <n v="0.99771428108215299"/>
    <n v="6"/>
    <x v="0"/>
    <x v="0"/>
    <s v="1,"/>
  </r>
  <r>
    <s v="imagesc\airplane3.jpg"/>
    <s v="BACKGROUND_Google"/>
    <n v="8968433141708370"/>
    <x v="1"/>
    <n v="0.89684331417083696"/>
    <n v="6"/>
    <x v="0"/>
    <x v="0"/>
    <s v="1,"/>
  </r>
  <r>
    <s v="imagesc\bee1.jpg"/>
    <s v="BACKGROUND_Google"/>
    <n v="6157849431037900"/>
    <x v="1"/>
    <n v="0.61578494310378995"/>
    <n v="6"/>
    <x v="1"/>
    <x v="1"/>
    <s v="1,"/>
  </r>
  <r>
    <s v="imagesc\bee2.jpg"/>
    <s v="BACKGROUND_Google"/>
    <n v="8209019303321830"/>
    <x v="1"/>
    <n v="0.82090193033218295"/>
    <n v="6"/>
    <x v="1"/>
    <x v="1"/>
    <s v="1,"/>
  </r>
  <r>
    <s v="imagesc\bee3.jpg"/>
    <s v="BACKGROUND_Google"/>
    <n v="99785715341568"/>
    <x v="1"/>
    <n v="9.9785715341568007E-3"/>
    <n v="6"/>
    <x v="1"/>
    <x v="1"/>
    <s v="1,"/>
  </r>
  <r>
    <s v="imagesc\crayfish.jpg"/>
    <s v="BACKGROUND_Google"/>
    <n v="8620795607566830"/>
    <x v="1"/>
    <n v="0.86207956075668302"/>
    <n v="6"/>
    <x v="1"/>
    <x v="1"/>
    <s v="1,"/>
  </r>
  <r>
    <s v="imagesc\dalmatian.jpg"/>
    <s v="dalmatian_side"/>
    <s v="100.0"/>
    <x v="1"/>
    <n v="1"/>
    <n v="6"/>
    <x v="2"/>
    <x v="2"/>
    <s v="5,"/>
  </r>
  <r>
    <s v="imagesc\dalmatian2.jpg"/>
    <s v="dalmatian"/>
    <n v="9982284903526300"/>
    <x v="1"/>
    <n v="0.99822849035262995"/>
    <n v="6"/>
    <x v="2"/>
    <x v="2"/>
    <s v="2,"/>
  </r>
  <r>
    <s v="imagesc\dalmatian3.jpg"/>
    <s v="dalmatian"/>
    <s v="100.0"/>
    <x v="1"/>
    <n v="1"/>
    <n v="6"/>
    <x v="2"/>
    <x v="2"/>
    <s v="2,"/>
  </r>
  <r>
    <s v="imagesc\dalmatian4.jpg"/>
    <s v="dalmatian"/>
    <n v="9999998807907100"/>
    <x v="1"/>
    <n v="0.99999988079071001"/>
    <n v="6"/>
    <x v="2"/>
    <x v="2"/>
    <s v="2,"/>
  </r>
  <r>
    <s v="imagesc\dalmatian_side1.jpg"/>
    <s v="dalmatian_side"/>
    <s v="100.0"/>
    <x v="1"/>
    <n v="1"/>
    <n v="6"/>
    <x v="5"/>
    <x v="5"/>
    <s v="5,"/>
  </r>
  <r>
    <s v="imagesc\dalmatian_side2.jpg"/>
    <s v="dalmatian_side"/>
    <s v="100.0"/>
    <x v="1"/>
    <n v="1"/>
    <n v="6"/>
    <x v="5"/>
    <x v="5"/>
    <s v="5,"/>
  </r>
  <r>
    <s v="imagesc\dalmatian_side3.jpg"/>
    <s v="dalmatian_side"/>
    <s v="100.0"/>
    <x v="1"/>
    <n v="1"/>
    <n v="6"/>
    <x v="5"/>
    <x v="5"/>
    <s v="5,"/>
  </r>
  <r>
    <s v="imagesc\doberman1.jpg"/>
    <s v="german_shepherd"/>
    <n v="9213517308235160"/>
    <x v="1"/>
    <n v="0.92135173082351596"/>
    <n v="6"/>
    <x v="3"/>
    <x v="3"/>
    <s v="4,"/>
  </r>
  <r>
    <s v="imagesc\doberman10.jpg"/>
    <s v="doberman"/>
    <n v="815997838973999"/>
    <x v="1"/>
    <n v="0.81599783897399902"/>
    <n v="6"/>
    <x v="3"/>
    <x v="3"/>
    <s v="3,"/>
  </r>
  <r>
    <s v="imagesc\doberman1flip.jpg"/>
    <s v="german_shepherd"/>
    <n v="9814334511756890"/>
    <x v="1"/>
    <n v="0.98143345117568903"/>
    <n v="6"/>
    <x v="3"/>
    <x v="3"/>
    <s v="4,"/>
  </r>
  <r>
    <s v="imagesc\doberman2.jpg"/>
    <s v="BACKGROUND_Google"/>
    <n v="8499884009361260"/>
    <x v="1"/>
    <n v="0.84998840093612604"/>
    <n v="6"/>
    <x v="3"/>
    <x v="3"/>
    <s v="1,"/>
  </r>
  <r>
    <s v="imagesc\doberman3.jpg"/>
    <s v="doberman"/>
    <n v="426457017660141"/>
    <x v="1"/>
    <n v="0.42645701766014099"/>
    <n v="6"/>
    <x v="3"/>
    <x v="3"/>
    <s v="3,"/>
  </r>
  <r>
    <s v="imagesc\doberman4.jpg"/>
    <s v="doberman"/>
    <n v="999974250793457"/>
    <x v="1"/>
    <n v="9.9997425079345698E-2"/>
    <n v="6"/>
    <x v="3"/>
    <x v="3"/>
    <s v="3,"/>
  </r>
  <r>
    <s v="imagesc\doberman5.jpg"/>
    <s v="doberman"/>
    <s v="100.0"/>
    <x v="1"/>
    <n v="1"/>
    <n v="6"/>
    <x v="3"/>
    <x v="3"/>
    <s v="3,"/>
  </r>
  <r>
    <s v="imagesc\doberman6.jpg"/>
    <s v="doberman"/>
    <n v="9999128580093380"/>
    <x v="1"/>
    <n v="0.99991285800933805"/>
    <n v="6"/>
    <x v="3"/>
    <x v="3"/>
    <s v="3,"/>
  </r>
  <r>
    <s v="imagesc\doberman7.jpg"/>
    <s v="doberman"/>
    <n v="859114408493042"/>
    <x v="1"/>
    <n v="0.85911440849304199"/>
    <n v="6"/>
    <x v="3"/>
    <x v="3"/>
    <s v="3,"/>
  </r>
  <r>
    <s v="imagesc\doberman8.jpg"/>
    <s v="doberman"/>
    <n v="6052170395851130"/>
    <x v="1"/>
    <n v="0.60521703958511297"/>
    <n v="6"/>
    <x v="3"/>
    <x v="3"/>
    <s v="3,"/>
  </r>
  <r>
    <s v="imagesc\doberman8flip.jpg"/>
    <s v="doberman"/>
    <n v="9865552186965940"/>
    <x v="1"/>
    <n v="0.98655521869659402"/>
    <n v="6"/>
    <x v="3"/>
    <x v="3"/>
    <s v="3,"/>
  </r>
  <r>
    <s v="imagesc\doberman9.jpg"/>
    <s v="german_shepherd"/>
    <n v="4.9348828196525504E+16"/>
    <x v="1"/>
    <n v="0.49348828196525502"/>
    <n v="6"/>
    <x v="3"/>
    <x v="3"/>
    <s v="4,"/>
  </r>
  <r>
    <s v="imagesc\doberman9flip.jpg"/>
    <s v="doberman"/>
    <n v="9859165549278250"/>
    <x v="1"/>
    <n v="0.98591655492782504"/>
    <n v="6"/>
    <x v="3"/>
    <x v="3"/>
    <s v="3,"/>
  </r>
  <r>
    <s v="imagesc\german1.jpg"/>
    <s v="german_shepherd"/>
    <n v="9954126477241510"/>
    <x v="1"/>
    <n v="0.99541264772415095"/>
    <n v="6"/>
    <x v="4"/>
    <x v="4"/>
    <s v="4,"/>
  </r>
  <r>
    <s v="imagesc\german2.jpg"/>
    <s v="BACKGROUND_Google"/>
    <n v="993990957736969"/>
    <x v="1"/>
    <n v="0.99399095773696899"/>
    <n v="6"/>
    <x v="4"/>
    <x v="4"/>
    <s v="1,"/>
  </r>
  <r>
    <s v="imagesc\german3.jpg"/>
    <s v="german_shepherd"/>
    <n v="9997794032096860"/>
    <x v="1"/>
    <n v="0.99977940320968595"/>
    <n v="6"/>
    <x v="4"/>
    <x v="4"/>
    <s v="4,"/>
  </r>
  <r>
    <s v="imagesc\wolf1.jpg"/>
    <s v="BACKGROUND_Google"/>
    <n v="9999207258224480"/>
    <x v="1"/>
    <n v="0.99992072582244795"/>
    <n v="6"/>
    <x v="1"/>
    <x v="1"/>
    <s v="1,"/>
  </r>
  <r>
    <s v="imagesc\wolf2.jpg"/>
    <s v="german_shepherd"/>
    <n v="8977648615837090"/>
    <x v="1"/>
    <n v="0.89776486158370905"/>
    <n v="6"/>
    <x v="1"/>
    <x v="1"/>
    <s v="4,"/>
  </r>
  <r>
    <s v="imagesc\wolf3.jpg"/>
    <s v="german_shepherd"/>
    <n v="82625412940979"/>
    <x v="1"/>
    <n v="0.82625412940979004"/>
    <n v="6"/>
    <x v="1"/>
    <x v="1"/>
    <s v="4,"/>
  </r>
  <r>
    <s v="imagesc\airplane.jpg"/>
    <s v="BACKGROUND_Google"/>
    <n v="9992456436157220"/>
    <x v="2"/>
    <n v="0.99924564361572199"/>
    <n v="5"/>
    <x v="0"/>
    <x v="0"/>
    <s v="1,"/>
  </r>
  <r>
    <s v="imagesc\airplane2.jpg"/>
    <s v="BACKGROUND_Google"/>
    <n v="9999980926513670"/>
    <x v="2"/>
    <n v="0.99999809265136697"/>
    <n v="5"/>
    <x v="0"/>
    <x v="0"/>
    <s v="1,"/>
  </r>
  <r>
    <s v="imagesc\airplane3.jpg"/>
    <s v="airplanes"/>
    <n v="9260122776031490"/>
    <x v="2"/>
    <n v="0.92601227760314897"/>
    <n v="5"/>
    <x v="0"/>
    <x v="0"/>
    <s v="0,"/>
  </r>
  <r>
    <s v="imagesc\bee1.jpg"/>
    <s v="german_shepherd"/>
    <n v="9967617392539970"/>
    <x v="2"/>
    <n v="0.99676173925399703"/>
    <n v="5"/>
    <x v="1"/>
    <x v="1"/>
    <s v="4,"/>
  </r>
  <r>
    <s v="imagesc\bee2.jpg"/>
    <s v="BACKGROUND_Google"/>
    <n v="5085474252700800"/>
    <x v="2"/>
    <n v="0.50854742527008001"/>
    <n v="5"/>
    <x v="1"/>
    <x v="1"/>
    <s v="1,"/>
  </r>
  <r>
    <s v="imagesc\bee3.jpg"/>
    <s v="BACKGROUND_Google"/>
    <n v="9661380648612970"/>
    <x v="2"/>
    <n v="0.96613806486129705"/>
    <n v="5"/>
    <x v="1"/>
    <x v="1"/>
    <s v="1,"/>
  </r>
  <r>
    <s v="imagesc\crayfish.jpg"/>
    <s v="german_shepherd"/>
    <n v="6245221495628350"/>
    <x v="2"/>
    <n v="0.62452214956283503"/>
    <n v="5"/>
    <x v="1"/>
    <x v="1"/>
    <s v="4,"/>
  </r>
  <r>
    <s v="imagesc\dalmatian.jpg"/>
    <s v="dalmatian_full"/>
    <s v="100.0"/>
    <x v="2"/>
    <n v="1"/>
    <n v="5"/>
    <x v="6"/>
    <x v="6"/>
    <s v="6,"/>
  </r>
  <r>
    <s v="imagesc\dalmatian2.jpg"/>
    <s v="dalmatian_full"/>
    <s v="100.0"/>
    <x v="2"/>
    <n v="1"/>
    <n v="5"/>
    <x v="6"/>
    <x v="6"/>
    <s v="6,"/>
  </r>
  <r>
    <s v="imagesc\dalmatian3.jpg"/>
    <s v="dalmatian_full"/>
    <s v="100.0"/>
    <x v="2"/>
    <n v="1"/>
    <n v="5"/>
    <x v="6"/>
    <x v="6"/>
    <s v="6,"/>
  </r>
  <r>
    <s v="imagesc\dalmatian4.jpg"/>
    <s v="dalmatian_full"/>
    <n v="9999992847442620"/>
    <x v="2"/>
    <n v="0.99999928474426203"/>
    <n v="5"/>
    <x v="6"/>
    <x v="6"/>
    <s v="6,"/>
  </r>
  <r>
    <s v="imagesc\dalmatian_side1.jpg"/>
    <s v="dalmatian_full"/>
    <n v="9999998807907100"/>
    <x v="2"/>
    <n v="0.99999988079071001"/>
    <n v="5"/>
    <x v="6"/>
    <x v="6"/>
    <s v="6,"/>
  </r>
  <r>
    <s v="imagesc\dalmatian_side2.jpg"/>
    <s v="dalmatian_full"/>
    <s v="100.0"/>
    <x v="2"/>
    <n v="1"/>
    <n v="5"/>
    <x v="6"/>
    <x v="6"/>
    <s v="6,"/>
  </r>
  <r>
    <s v="imagesc\dalmatian_side3.jpg"/>
    <s v="dalmatian_full"/>
    <n v="999995231628418"/>
    <x v="2"/>
    <n v="0.99999523162841797"/>
    <n v="5"/>
    <x v="6"/>
    <x v="6"/>
    <s v="6,"/>
  </r>
  <r>
    <s v="imagesc\doberman1.jpg"/>
    <s v="airplanes"/>
    <s v="100.0"/>
    <x v="2"/>
    <n v="1"/>
    <n v="5"/>
    <x v="3"/>
    <x v="3"/>
    <s v="0,"/>
  </r>
  <r>
    <s v="imagesc\doberman10.jpg"/>
    <s v="german_shepherd"/>
    <n v="7462319731712340"/>
    <x v="2"/>
    <n v="0.74623197317123402"/>
    <n v="5"/>
    <x v="3"/>
    <x v="3"/>
    <s v="4,"/>
  </r>
  <r>
    <s v="imagesc\doberman1flip.jpg"/>
    <s v="airplanes"/>
    <n v="9999998807907100"/>
    <x v="2"/>
    <n v="0.99999988079071001"/>
    <n v="5"/>
    <x v="3"/>
    <x v="3"/>
    <s v="0,"/>
  </r>
  <r>
    <s v="imagesc\doberman2.jpg"/>
    <s v="german_shepherd"/>
    <n v="9996625185012810"/>
    <x v="2"/>
    <n v="0.99966251850128096"/>
    <n v="5"/>
    <x v="3"/>
    <x v="3"/>
    <s v="4,"/>
  </r>
  <r>
    <s v="imagesc\doberman3.jpg"/>
    <s v="german_shepherd"/>
    <n v="8427754640579220"/>
    <x v="2"/>
    <n v="0.84277546405792203"/>
    <n v="5"/>
    <x v="3"/>
    <x v="3"/>
    <s v="4,"/>
  </r>
  <r>
    <s v="imagesc\doberman4.jpg"/>
    <s v="german_shepherd"/>
    <n v="9991267323493950"/>
    <x v="2"/>
    <n v="0.99912673234939497"/>
    <n v="5"/>
    <x v="3"/>
    <x v="3"/>
    <s v="4,"/>
  </r>
  <r>
    <s v="imagesc\doberman5.jpg"/>
    <s v="doberman"/>
    <s v="100.0"/>
    <x v="2"/>
    <n v="1"/>
    <n v="5"/>
    <x v="3"/>
    <x v="3"/>
    <s v="3,"/>
  </r>
  <r>
    <s v="imagesc\doberman6.jpg"/>
    <s v="german_shepherd"/>
    <n v="5796138048171990"/>
    <x v="2"/>
    <n v="0.57961380481719904"/>
    <n v="5"/>
    <x v="3"/>
    <x v="3"/>
    <s v="4,"/>
  </r>
  <r>
    <s v="imagesc\doberman7.jpg"/>
    <s v="BACKGROUND_Google"/>
    <n v="8725337982177730"/>
    <x v="2"/>
    <n v="0.87253379821777299"/>
    <n v="5"/>
    <x v="3"/>
    <x v="3"/>
    <s v="1,"/>
  </r>
  <r>
    <s v="imagesc\doberman8.jpg"/>
    <s v="BACKGROUND_Google"/>
    <n v="4065786004066460"/>
    <x v="2"/>
    <n v="0.40657860040664601"/>
    <n v="5"/>
    <x v="3"/>
    <x v="3"/>
    <s v="1,"/>
  </r>
  <r>
    <s v="imagesc\doberman8flip.jpg"/>
    <s v="BACKGROUND_Google"/>
    <n v="8816691040992730"/>
    <x v="2"/>
    <n v="0.88166910409927302"/>
    <n v="5"/>
    <x v="3"/>
    <x v="3"/>
    <s v="1,"/>
  </r>
  <r>
    <s v="imagesc\doberman9.jpg"/>
    <s v="dalmatian_full"/>
    <n v="6.001997590065E+16"/>
    <x v="2"/>
    <n v="0.60019975900650002"/>
    <n v="5"/>
    <x v="3"/>
    <x v="3"/>
    <s v="6,"/>
  </r>
  <r>
    <s v="imagesc\doberman9flip.jpg"/>
    <s v="BACKGROUND_Google"/>
    <n v="9606497883796690"/>
    <x v="2"/>
    <n v="0.96064978837966897"/>
    <n v="5"/>
    <x v="3"/>
    <x v="3"/>
    <s v="1,"/>
  </r>
  <r>
    <s v="imagesc\german1.jpg"/>
    <s v="german_shepherd"/>
    <n v="9999051094055170"/>
    <x v="2"/>
    <n v="0.99990510940551702"/>
    <n v="5"/>
    <x v="4"/>
    <x v="4"/>
    <s v="4,"/>
  </r>
  <r>
    <s v="imagesc\german2.jpg"/>
    <s v="german_shepherd"/>
    <n v="9996309280395500"/>
    <x v="2"/>
    <n v="0.99963092803955"/>
    <n v="5"/>
    <x v="4"/>
    <x v="4"/>
    <s v="4,"/>
  </r>
  <r>
    <s v="imagesc\german3.jpg"/>
    <s v="german_shepherd"/>
    <n v="9999290704727170"/>
    <x v="2"/>
    <n v="0.99992907047271695"/>
    <n v="5"/>
    <x v="4"/>
    <x v="4"/>
    <s v="4,"/>
  </r>
  <r>
    <s v="imagesc\wolf1.jpg"/>
    <s v="german_shepherd"/>
    <n v="6594895124435420"/>
    <x v="2"/>
    <n v="0.65948951244354204"/>
    <n v="5"/>
    <x v="1"/>
    <x v="1"/>
    <s v="4,"/>
  </r>
  <r>
    <s v="imagesc\wolf2.jpg"/>
    <s v="german_shepherd"/>
    <n v="9553604125976560"/>
    <x v="2"/>
    <n v="0.95536041259765603"/>
    <n v="5"/>
    <x v="1"/>
    <x v="1"/>
    <s v="4,"/>
  </r>
  <r>
    <s v="imagesc\wolf3.jpg"/>
    <s v="german_shepherd"/>
    <n v="9702808856964110"/>
    <x v="2"/>
    <n v="0.97028088569641102"/>
    <n v="5"/>
    <x v="1"/>
    <x v="1"/>
    <s v="4,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6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Classe">
  <location ref="B3:E11" firstHeaderRow="1" firstDataRow="2" firstDataCol="1"/>
  <pivotFields count="9">
    <pivotField showAll="0"/>
    <pivotField showAll="0"/>
    <pivotField showAll="0"/>
    <pivotField axis="axisCol" showAll="0">
      <items count="4">
        <item n="Experimento 2.a" x="0"/>
        <item n="Experimento 2.b" x="1"/>
        <item n="Experimento 2.c" x="2"/>
        <item t="default"/>
      </items>
    </pivotField>
    <pivotField dataField="1" numFmtId="164"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 defaultSubtotal="0">
      <items count="7">
        <item x="0"/>
        <item x="1"/>
        <item x="2"/>
        <item x="5"/>
        <item x="6"/>
        <item x="3"/>
        <item x="4"/>
      </items>
    </pivotField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3"/>
  </colFields>
  <colItems count="3">
    <i>
      <x/>
    </i>
    <i>
      <x v="1"/>
    </i>
    <i>
      <x v="2"/>
    </i>
  </colItems>
  <dataFields count="1">
    <dataField name="Average of prob" fld="4" subtotal="average" baseField="3" baseItem="0" numFmtId="10"/>
  </dataFields>
  <formats count="4">
    <format dxfId="10">
      <pivotArea collapsedLevelsAreSubtotals="1" fieldPosition="0">
        <references count="1">
          <reference field="3" count="1">
            <x v="0"/>
          </reference>
        </references>
      </pivotArea>
    </format>
    <format dxfId="11">
      <pivotArea collapsedLevelsAreSubtotals="1" fieldPosition="0">
        <references count="1">
          <reference field="3" count="1">
            <x v="1"/>
          </reference>
        </references>
      </pivotArea>
    </format>
    <format dxfId="12">
      <pivotArea outline="0" collapsedLevelsAreSubtotals="1" fieldPosition="0"/>
    </format>
    <format dxfId="0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9" totalsRowShown="0">
  <autoFilter ref="A1:H9"/>
  <tableColumns count="8">
    <tableColumn id="1" name="image"/>
    <tableColumn id="2" name="class_predicted"/>
    <tableColumn id="3" name="prob_raw"/>
    <tableColumn id="4" name="model"/>
    <tableColumn id="5" name="prob"/>
    <tableColumn id="6" name="classes"/>
    <tableColumn id="7" name="label_number_test_5c"/>
    <tableColumn id="8" name="label_number_pred_5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8" totalsRowShown="0">
  <autoFilter ref="A1:H8"/>
  <tableColumns count="8">
    <tableColumn id="1" name="image"/>
    <tableColumn id="2" name="class_predicted"/>
    <tableColumn id="3" name="prob_raw"/>
    <tableColumn id="4" name="model"/>
    <tableColumn id="5" name="prob"/>
    <tableColumn id="6" name="classes"/>
    <tableColumn id="7" name="label_number_test_5c"/>
    <tableColumn id="8" name="label_number_pred_5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2" sqref="E2"/>
    </sheetView>
  </sheetViews>
  <sheetFormatPr defaultRowHeight="14.4" x14ac:dyDescent="0.3"/>
  <cols>
    <col min="1" max="1" width="24.88671875" bestFit="1" customWidth="1"/>
    <col min="2" max="2" width="16.21875" bestFit="1" customWidth="1"/>
    <col min="3" max="3" width="11" customWidth="1"/>
    <col min="7" max="7" width="21.5546875" customWidth="1"/>
    <col min="8" max="8" width="22.33203125" customWidth="1"/>
  </cols>
  <sheetData>
    <row r="1" spans="1:8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57</v>
      </c>
      <c r="G1" t="s">
        <v>53</v>
      </c>
      <c r="H1" t="s">
        <v>54</v>
      </c>
    </row>
    <row r="2" spans="1:8" x14ac:dyDescent="0.3">
      <c r="A2" t="s">
        <v>32</v>
      </c>
      <c r="B2" t="s">
        <v>43</v>
      </c>
      <c r="C2">
        <v>6.001997590065E+16</v>
      </c>
      <c r="D2" t="s">
        <v>42</v>
      </c>
      <c r="E2">
        <v>0.60019975900650002</v>
      </c>
      <c r="F2">
        <v>5</v>
      </c>
      <c r="G2" t="s">
        <v>59</v>
      </c>
      <c r="H2" t="s">
        <v>60</v>
      </c>
    </row>
    <row r="3" spans="1:8" x14ac:dyDescent="0.3">
      <c r="A3" t="s">
        <v>18</v>
      </c>
      <c r="B3" t="s">
        <v>43</v>
      </c>
      <c r="C3">
        <v>999995231628418</v>
      </c>
      <c r="D3" t="s">
        <v>42</v>
      </c>
      <c r="E3">
        <v>0.99999523162841797</v>
      </c>
      <c r="F3">
        <v>5</v>
      </c>
      <c r="G3" t="s">
        <v>60</v>
      </c>
      <c r="H3" t="s">
        <v>60</v>
      </c>
    </row>
    <row r="4" spans="1:8" x14ac:dyDescent="0.3">
      <c r="A4" t="s">
        <v>17</v>
      </c>
      <c r="B4" t="s">
        <v>43</v>
      </c>
      <c r="C4" t="s">
        <v>6</v>
      </c>
      <c r="D4" t="s">
        <v>42</v>
      </c>
      <c r="E4">
        <v>1</v>
      </c>
      <c r="F4">
        <v>5</v>
      </c>
      <c r="G4" t="s">
        <v>60</v>
      </c>
      <c r="H4" t="s">
        <v>60</v>
      </c>
    </row>
    <row r="5" spans="1:8" x14ac:dyDescent="0.3">
      <c r="A5" t="s">
        <v>16</v>
      </c>
      <c r="B5" t="s">
        <v>43</v>
      </c>
      <c r="C5">
        <v>9999998807907100</v>
      </c>
      <c r="D5" t="s">
        <v>42</v>
      </c>
      <c r="E5">
        <v>0.99999988079071001</v>
      </c>
      <c r="F5">
        <v>5</v>
      </c>
      <c r="G5" t="s">
        <v>60</v>
      </c>
      <c r="H5" t="s">
        <v>60</v>
      </c>
    </row>
    <row r="6" spans="1:8" x14ac:dyDescent="0.3">
      <c r="A6" t="s">
        <v>15</v>
      </c>
      <c r="B6" t="s">
        <v>43</v>
      </c>
      <c r="C6">
        <v>9999992847442620</v>
      </c>
      <c r="D6" t="s">
        <v>42</v>
      </c>
      <c r="E6">
        <v>0.99999928474426203</v>
      </c>
      <c r="F6">
        <v>5</v>
      </c>
      <c r="G6" t="s">
        <v>60</v>
      </c>
      <c r="H6" t="s">
        <v>60</v>
      </c>
    </row>
    <row r="7" spans="1:8" x14ac:dyDescent="0.3">
      <c r="A7" t="s">
        <v>14</v>
      </c>
      <c r="B7" t="s">
        <v>43</v>
      </c>
      <c r="C7" t="s">
        <v>6</v>
      </c>
      <c r="D7" t="s">
        <v>42</v>
      </c>
      <c r="E7">
        <v>1</v>
      </c>
      <c r="F7">
        <v>5</v>
      </c>
      <c r="G7" t="s">
        <v>60</v>
      </c>
      <c r="H7" t="s">
        <v>60</v>
      </c>
    </row>
    <row r="8" spans="1:8" x14ac:dyDescent="0.3">
      <c r="A8" t="s">
        <v>13</v>
      </c>
      <c r="B8" t="s">
        <v>43</v>
      </c>
      <c r="C8" t="s">
        <v>6</v>
      </c>
      <c r="D8" t="s">
        <v>42</v>
      </c>
      <c r="E8">
        <v>1</v>
      </c>
      <c r="F8">
        <v>5</v>
      </c>
      <c r="G8" t="s">
        <v>60</v>
      </c>
      <c r="H8" t="s">
        <v>60</v>
      </c>
    </row>
    <row r="9" spans="1:8" x14ac:dyDescent="0.3">
      <c r="A9" t="s">
        <v>11</v>
      </c>
      <c r="B9" t="s">
        <v>43</v>
      </c>
      <c r="C9" t="s">
        <v>6</v>
      </c>
      <c r="D9" t="s">
        <v>42</v>
      </c>
      <c r="E9">
        <v>1</v>
      </c>
      <c r="F9">
        <v>5</v>
      </c>
      <c r="G9" t="s">
        <v>60</v>
      </c>
      <c r="H9" t="s">
        <v>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H8"/>
    </sheetView>
  </sheetViews>
  <sheetFormatPr defaultRowHeight="14.4" x14ac:dyDescent="0.3"/>
  <cols>
    <col min="1" max="1" width="24.88671875" bestFit="1" customWidth="1"/>
    <col min="2" max="2" width="16.21875" bestFit="1" customWidth="1"/>
    <col min="3" max="3" width="11" customWidth="1"/>
    <col min="7" max="7" width="21.5546875" customWidth="1"/>
    <col min="8" max="8" width="22.33203125" customWidth="1"/>
  </cols>
  <sheetData>
    <row r="1" spans="1:8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57</v>
      </c>
      <c r="G1" t="s">
        <v>53</v>
      </c>
      <c r="H1" t="s">
        <v>54</v>
      </c>
    </row>
    <row r="2" spans="1:8" x14ac:dyDescent="0.3">
      <c r="A2" t="s">
        <v>18</v>
      </c>
      <c r="B2" t="s">
        <v>43</v>
      </c>
      <c r="C2">
        <v>999995231628418</v>
      </c>
      <c r="D2" t="s">
        <v>42</v>
      </c>
      <c r="E2">
        <v>0.99999523162841797</v>
      </c>
      <c r="F2">
        <v>5</v>
      </c>
      <c r="G2" t="s">
        <v>60</v>
      </c>
      <c r="H2" t="s">
        <v>60</v>
      </c>
    </row>
    <row r="3" spans="1:8" x14ac:dyDescent="0.3">
      <c r="A3" t="s">
        <v>17</v>
      </c>
      <c r="B3" t="s">
        <v>43</v>
      </c>
      <c r="C3" t="s">
        <v>6</v>
      </c>
      <c r="D3" t="s">
        <v>42</v>
      </c>
      <c r="E3">
        <v>1</v>
      </c>
      <c r="F3">
        <v>5</v>
      </c>
      <c r="G3" t="s">
        <v>60</v>
      </c>
      <c r="H3" t="s">
        <v>60</v>
      </c>
    </row>
    <row r="4" spans="1:8" x14ac:dyDescent="0.3">
      <c r="A4" t="s">
        <v>16</v>
      </c>
      <c r="B4" t="s">
        <v>43</v>
      </c>
      <c r="C4">
        <v>9999998807907100</v>
      </c>
      <c r="D4" t="s">
        <v>42</v>
      </c>
      <c r="E4">
        <v>0.99999988079071001</v>
      </c>
      <c r="F4">
        <v>5</v>
      </c>
      <c r="G4" t="s">
        <v>60</v>
      </c>
      <c r="H4" t="s">
        <v>60</v>
      </c>
    </row>
    <row r="5" spans="1:8" x14ac:dyDescent="0.3">
      <c r="A5" t="s">
        <v>15</v>
      </c>
      <c r="B5" t="s">
        <v>43</v>
      </c>
      <c r="C5">
        <v>9999992847442620</v>
      </c>
      <c r="D5" t="s">
        <v>42</v>
      </c>
      <c r="E5">
        <v>0.99999928474426203</v>
      </c>
      <c r="F5">
        <v>5</v>
      </c>
      <c r="G5" t="s">
        <v>60</v>
      </c>
      <c r="H5" t="s">
        <v>60</v>
      </c>
    </row>
    <row r="6" spans="1:8" x14ac:dyDescent="0.3">
      <c r="A6" t="s">
        <v>14</v>
      </c>
      <c r="B6" t="s">
        <v>43</v>
      </c>
      <c r="C6" t="s">
        <v>6</v>
      </c>
      <c r="D6" t="s">
        <v>42</v>
      </c>
      <c r="E6">
        <v>1</v>
      </c>
      <c r="F6">
        <v>5</v>
      </c>
      <c r="G6" t="s">
        <v>60</v>
      </c>
      <c r="H6" t="s">
        <v>60</v>
      </c>
    </row>
    <row r="7" spans="1:8" x14ac:dyDescent="0.3">
      <c r="A7" t="s">
        <v>13</v>
      </c>
      <c r="B7" t="s">
        <v>43</v>
      </c>
      <c r="C7" t="s">
        <v>6</v>
      </c>
      <c r="D7" t="s">
        <v>42</v>
      </c>
      <c r="E7">
        <v>1</v>
      </c>
      <c r="F7">
        <v>5</v>
      </c>
      <c r="G7" t="s">
        <v>60</v>
      </c>
      <c r="H7" t="s">
        <v>60</v>
      </c>
    </row>
    <row r="8" spans="1:8" x14ac:dyDescent="0.3">
      <c r="A8" t="s">
        <v>11</v>
      </c>
      <c r="B8" t="s">
        <v>43</v>
      </c>
      <c r="C8" t="s">
        <v>6</v>
      </c>
      <c r="D8" t="s">
        <v>42</v>
      </c>
      <c r="E8">
        <v>1</v>
      </c>
      <c r="F8">
        <v>5</v>
      </c>
      <c r="G8" t="s">
        <v>60</v>
      </c>
      <c r="H8" t="s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showGridLines="0" tabSelected="1" workbookViewId="0">
      <selection activeCell="B23" sqref="B23"/>
    </sheetView>
  </sheetViews>
  <sheetFormatPr defaultRowHeight="14.4" x14ac:dyDescent="0.3"/>
  <cols>
    <col min="2" max="2" width="19.88671875" customWidth="1"/>
    <col min="3" max="5" width="15.88671875" customWidth="1"/>
    <col min="6" max="6" width="10.77734375" customWidth="1"/>
    <col min="7" max="7" width="3" customWidth="1"/>
    <col min="8" max="9" width="2.5546875" customWidth="1"/>
    <col min="10" max="10" width="10.77734375" bestFit="1" customWidth="1"/>
  </cols>
  <sheetData>
    <row r="3" spans="2:5" x14ac:dyDescent="0.3">
      <c r="B3" s="4" t="s">
        <v>61</v>
      </c>
      <c r="C3" s="4" t="s">
        <v>58</v>
      </c>
    </row>
    <row r="4" spans="2:5" x14ac:dyDescent="0.3">
      <c r="B4" s="4" t="s">
        <v>63</v>
      </c>
      <c r="C4" s="2" t="s">
        <v>64</v>
      </c>
      <c r="D4" s="2" t="s">
        <v>65</v>
      </c>
      <c r="E4" s="2" t="s">
        <v>66</v>
      </c>
    </row>
    <row r="5" spans="2:5" x14ac:dyDescent="0.3">
      <c r="B5" s="5" t="s">
        <v>1</v>
      </c>
      <c r="C5" s="6">
        <v>0.96651828289031927</v>
      </c>
      <c r="D5" s="6">
        <v>0.9038263758023577</v>
      </c>
      <c r="E5" s="6">
        <v>0.97508533795674601</v>
      </c>
    </row>
    <row r="6" spans="2:5" x14ac:dyDescent="0.3">
      <c r="B6" s="5" t="s">
        <v>4</v>
      </c>
      <c r="C6" s="6">
        <v>0.94922551938465616</v>
      </c>
      <c r="D6" s="6">
        <v>0.71895496036325135</v>
      </c>
      <c r="E6" s="6">
        <v>0.81158574138368833</v>
      </c>
    </row>
    <row r="7" spans="2:5" x14ac:dyDescent="0.3">
      <c r="B7" s="5" t="s">
        <v>12</v>
      </c>
      <c r="C7" s="6">
        <v>0.98644505228315016</v>
      </c>
      <c r="D7" s="6">
        <v>0.99955709278583493</v>
      </c>
      <c r="E7" s="6"/>
    </row>
    <row r="8" spans="2:5" x14ac:dyDescent="0.3">
      <c r="B8" s="5" t="s">
        <v>41</v>
      </c>
      <c r="C8" s="6"/>
      <c r="D8" s="6">
        <v>1</v>
      </c>
      <c r="E8" s="6"/>
    </row>
    <row r="9" spans="2:5" x14ac:dyDescent="0.3">
      <c r="B9" s="5" t="s">
        <v>43</v>
      </c>
      <c r="C9" s="6"/>
      <c r="D9" s="6"/>
      <c r="E9" s="6">
        <v>0.99999919959476991</v>
      </c>
    </row>
    <row r="10" spans="2:5" x14ac:dyDescent="0.3">
      <c r="B10" s="5" t="s">
        <v>27</v>
      </c>
      <c r="C10" s="6">
        <v>0.87375246790739192</v>
      </c>
      <c r="D10" s="6">
        <v>0.77118694048661418</v>
      </c>
      <c r="E10" s="6">
        <v>0.83761857106135418</v>
      </c>
    </row>
    <row r="11" spans="2:5" x14ac:dyDescent="0.3">
      <c r="B11" s="5" t="s">
        <v>20</v>
      </c>
      <c r="C11" s="6">
        <v>1</v>
      </c>
      <c r="D11" s="6">
        <v>0.99639433622360196</v>
      </c>
      <c r="E11" s="6">
        <v>0.99982170263926129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H3" sqref="H3:H100"/>
    </sheetView>
  </sheetViews>
  <sheetFormatPr defaultRowHeight="14.4" x14ac:dyDescent="0.3"/>
  <cols>
    <col min="1" max="1" width="26.33203125" bestFit="1" customWidth="1"/>
    <col min="2" max="2" width="19.88671875" bestFit="1" customWidth="1"/>
    <col min="3" max="3" width="21" style="2" bestFit="1" customWidth="1"/>
    <col min="4" max="4" width="28.21875" bestFit="1" customWidth="1"/>
    <col min="7" max="7" width="21.5546875" bestFit="1" customWidth="1"/>
    <col min="8" max="8" width="21.5546875" customWidth="1"/>
    <col min="9" max="9" width="19.88671875" bestFit="1" customWidth="1"/>
    <col min="10" max="10" width="19.33203125" bestFit="1" customWidth="1"/>
    <col min="11" max="11" width="19.88671875" bestFit="1" customWidth="1"/>
  </cols>
  <sheetData>
    <row r="1" spans="1:11" x14ac:dyDescent="0.3">
      <c r="A1" t="s">
        <v>44</v>
      </c>
      <c r="B1" t="s">
        <v>45</v>
      </c>
      <c r="C1" s="2" t="s">
        <v>46</v>
      </c>
      <c r="D1" t="s">
        <v>47</v>
      </c>
      <c r="E1" t="s">
        <v>48</v>
      </c>
      <c r="F1" t="s">
        <v>57</v>
      </c>
      <c r="G1" t="s">
        <v>53</v>
      </c>
      <c r="H1" t="s">
        <v>62</v>
      </c>
      <c r="I1" t="s">
        <v>54</v>
      </c>
      <c r="J1" t="s">
        <v>55</v>
      </c>
      <c r="K1" t="s">
        <v>56</v>
      </c>
    </row>
    <row r="2" spans="1:11" x14ac:dyDescent="0.3">
      <c r="A2" t="s">
        <v>0</v>
      </c>
      <c r="B2" t="s">
        <v>1</v>
      </c>
      <c r="C2" s="3">
        <v>9404143691062920</v>
      </c>
      <c r="D2" t="s">
        <v>2</v>
      </c>
      <c r="E2" s="1">
        <f>IF(C2="100.0",1,C2/10^16)</f>
        <v>0.94041436910629195</v>
      </c>
      <c r="F2">
        <v>5</v>
      </c>
      <c r="G2" t="str">
        <f>VLOOKUP(A2,metadata!$B$3:$D$35,3,FALSE)&amp;","</f>
        <v>0,</v>
      </c>
      <c r="H2" t="str">
        <f>VLOOKUP(INT(LEFT(G2,1)),metadata!$J$2:$K$8,2,FALSE)</f>
        <v>airplanes</v>
      </c>
      <c r="I2" t="str">
        <f>VLOOKUP(B2,metadata!$I$2:$J$8,2,FALSE)&amp;","</f>
        <v>0,</v>
      </c>
      <c r="J2" t="str">
        <f>VLOOKUP(A2,metadata!$B$3:$F$35,5,FALSE)&amp;","</f>
        <v>0,</v>
      </c>
      <c r="K2" t="str">
        <f>VLOOKUP(A2,metadata!$B$3:$F$35,5,FALSE)&amp;","</f>
        <v>0,</v>
      </c>
    </row>
    <row r="3" spans="1:11" x14ac:dyDescent="0.3">
      <c r="A3" t="s">
        <v>3</v>
      </c>
      <c r="B3" t="s">
        <v>4</v>
      </c>
      <c r="C3" s="3">
        <v>9591404795646660</v>
      </c>
      <c r="D3" t="s">
        <v>2</v>
      </c>
      <c r="E3" s="1">
        <f t="shared" ref="E3:E65" si="0">IF(C3="100.0",1,C3/10^16)</f>
        <v>0.95914047956466597</v>
      </c>
      <c r="F3">
        <v>5</v>
      </c>
      <c r="G3" t="str">
        <f>VLOOKUP(A3,metadata!$B$3:$D$35,3,FALSE)&amp;","</f>
        <v>0,</v>
      </c>
      <c r="H3" t="str">
        <f>VLOOKUP(INT(LEFT(G3,1)),metadata!$J$2:$K$8,2,FALSE)</f>
        <v>airplanes</v>
      </c>
      <c r="I3" t="str">
        <f>VLOOKUP(B3,metadata!$I$2:$J$8,2,FALSE)&amp;","</f>
        <v>1,</v>
      </c>
      <c r="J3" t="str">
        <f>VLOOKUP(A3,metadata!$B$3:$F$35,5,FALSE)&amp;","</f>
        <v>0,</v>
      </c>
      <c r="K3" t="str">
        <f>VLOOKUP(A3,metadata!$B$3:$F$35,5,FALSE)&amp;","</f>
        <v>0,</v>
      </c>
    </row>
    <row r="4" spans="1:11" x14ac:dyDescent="0.3">
      <c r="A4" t="s">
        <v>5</v>
      </c>
      <c r="B4" t="s">
        <v>1</v>
      </c>
      <c r="C4" s="2" t="s">
        <v>6</v>
      </c>
      <c r="D4" t="s">
        <v>2</v>
      </c>
      <c r="E4" s="1">
        <f t="shared" si="0"/>
        <v>1</v>
      </c>
      <c r="F4">
        <v>5</v>
      </c>
      <c r="G4" t="str">
        <f>VLOOKUP(A4,metadata!$B$3:$D$35,3,FALSE)&amp;","</f>
        <v>0,</v>
      </c>
      <c r="H4" t="str">
        <f>VLOOKUP(INT(LEFT(G4,1)),metadata!$J$2:$K$8,2,FALSE)</f>
        <v>airplanes</v>
      </c>
      <c r="I4" t="str">
        <f>VLOOKUP(B4,metadata!$I$2:$J$8,2,FALSE)&amp;","</f>
        <v>0,</v>
      </c>
      <c r="J4" t="str">
        <f>VLOOKUP(A4,metadata!$B$3:$F$35,5,FALSE)&amp;","</f>
        <v>0,</v>
      </c>
      <c r="K4" t="str">
        <f>VLOOKUP(A4,metadata!$B$3:$F$35,5,FALSE)&amp;","</f>
        <v>0,</v>
      </c>
    </row>
    <row r="5" spans="1:11" x14ac:dyDescent="0.3">
      <c r="A5" t="s">
        <v>7</v>
      </c>
      <c r="B5" t="s">
        <v>4</v>
      </c>
      <c r="C5" s="3">
        <v>8439410924911490</v>
      </c>
      <c r="D5" t="s">
        <v>2</v>
      </c>
      <c r="E5" s="1">
        <f t="shared" si="0"/>
        <v>0.84394109249114901</v>
      </c>
      <c r="F5">
        <v>5</v>
      </c>
      <c r="G5" t="str">
        <f>VLOOKUP(A5,metadata!$B$3:$D$35,3,FALSE)&amp;","</f>
        <v>1,</v>
      </c>
      <c r="H5" t="str">
        <f>VLOOKUP(INT(LEFT(G5,1)),metadata!$J$2:$K$8,2,FALSE)</f>
        <v>BACKGROUND_Google</v>
      </c>
      <c r="I5" t="str">
        <f>VLOOKUP(B5,metadata!$I$2:$J$8,2,FALSE)&amp;","</f>
        <v>1,</v>
      </c>
      <c r="J5" t="str">
        <f>VLOOKUP(A5,metadata!$B$3:$F$35,5,FALSE)&amp;","</f>
        <v>1,</v>
      </c>
      <c r="K5" t="str">
        <f>VLOOKUP(A5,metadata!$B$3:$F$35,5,FALSE)&amp;","</f>
        <v>1,</v>
      </c>
    </row>
    <row r="6" spans="1:11" x14ac:dyDescent="0.3">
      <c r="A6" t="s">
        <v>8</v>
      </c>
      <c r="B6" t="s">
        <v>4</v>
      </c>
      <c r="C6" s="3">
        <v>9207482933998100</v>
      </c>
      <c r="D6" t="s">
        <v>2</v>
      </c>
      <c r="E6" s="1">
        <f t="shared" si="0"/>
        <v>0.92074829339981001</v>
      </c>
      <c r="F6">
        <v>5</v>
      </c>
      <c r="G6" t="str">
        <f>VLOOKUP(A6,metadata!$B$3:$D$35,3,FALSE)&amp;","</f>
        <v>1,</v>
      </c>
      <c r="H6" t="str">
        <f>VLOOKUP(INT(LEFT(G6,1)),metadata!$J$2:$K$8,2,FALSE)</f>
        <v>BACKGROUND_Google</v>
      </c>
      <c r="I6" t="str">
        <f>VLOOKUP(B6,metadata!$I$2:$J$8,2,FALSE)&amp;","</f>
        <v>1,</v>
      </c>
      <c r="J6" t="str">
        <f>VLOOKUP(A6,metadata!$B$3:$F$35,5,FALSE)&amp;","</f>
        <v>1,</v>
      </c>
      <c r="K6" t="str">
        <f>VLOOKUP(A6,metadata!$B$3:$F$35,5,FALSE)&amp;","</f>
        <v>1,</v>
      </c>
    </row>
    <row r="7" spans="1:11" x14ac:dyDescent="0.3">
      <c r="A7" t="s">
        <v>9</v>
      </c>
      <c r="B7" t="s">
        <v>4</v>
      </c>
      <c r="C7" s="3">
        <v>9849748015403740</v>
      </c>
      <c r="D7" t="s">
        <v>2</v>
      </c>
      <c r="E7" s="1">
        <f t="shared" si="0"/>
        <v>0.98497480154037398</v>
      </c>
      <c r="F7">
        <v>5</v>
      </c>
      <c r="G7" t="str">
        <f>VLOOKUP(A7,metadata!$B$3:$D$35,3,FALSE)&amp;","</f>
        <v>1,</v>
      </c>
      <c r="H7" t="str">
        <f>VLOOKUP(INT(LEFT(G7,1)),metadata!$J$2:$K$8,2,FALSE)</f>
        <v>BACKGROUND_Google</v>
      </c>
      <c r="I7" t="str">
        <f>VLOOKUP(B7,metadata!$I$2:$J$8,2,FALSE)&amp;","</f>
        <v>1,</v>
      </c>
      <c r="J7" t="str">
        <f>VLOOKUP(A7,metadata!$B$3:$F$35,5,FALSE)&amp;","</f>
        <v>1,</v>
      </c>
      <c r="K7" t="str">
        <f>VLOOKUP(A7,metadata!$B$3:$F$35,5,FALSE)&amp;","</f>
        <v>1,</v>
      </c>
    </row>
    <row r="8" spans="1:11" x14ac:dyDescent="0.3">
      <c r="A8" t="s">
        <v>10</v>
      </c>
      <c r="B8" t="s">
        <v>4</v>
      </c>
      <c r="C8" s="3">
        <v>8949924111366270</v>
      </c>
      <c r="D8" t="s">
        <v>2</v>
      </c>
      <c r="E8" s="1">
        <f t="shared" si="0"/>
        <v>0.89499241113662698</v>
      </c>
      <c r="F8">
        <v>5</v>
      </c>
      <c r="G8" t="str">
        <f>VLOOKUP(A8,metadata!$B$3:$D$35,3,FALSE)&amp;","</f>
        <v>1,</v>
      </c>
      <c r="H8" t="str">
        <f>VLOOKUP(INT(LEFT(G8,1)),metadata!$J$2:$K$8,2,FALSE)</f>
        <v>BACKGROUND_Google</v>
      </c>
      <c r="I8" t="str">
        <f>VLOOKUP(B8,metadata!$I$2:$J$8,2,FALSE)&amp;","</f>
        <v>1,</v>
      </c>
      <c r="J8" t="str">
        <f>VLOOKUP(A8,metadata!$B$3:$F$35,5,FALSE)&amp;","</f>
        <v>1,</v>
      </c>
      <c r="K8" t="str">
        <f>VLOOKUP(A8,metadata!$B$3:$F$35,5,FALSE)&amp;","</f>
        <v>1,</v>
      </c>
    </row>
    <row r="9" spans="1:11" x14ac:dyDescent="0.3">
      <c r="A9" t="s">
        <v>11</v>
      </c>
      <c r="B9" t="s">
        <v>12</v>
      </c>
      <c r="C9" s="3">
        <v>981799840927124</v>
      </c>
      <c r="D9" t="s">
        <v>2</v>
      </c>
      <c r="E9" s="1">
        <f>IF(C9="100.0",1,C9/10^15)</f>
        <v>0.98179984092712402</v>
      </c>
      <c r="F9">
        <v>5</v>
      </c>
      <c r="G9" t="str">
        <f>VLOOKUP(A9,metadata!$B$3:$D$35,3,FALSE)&amp;","</f>
        <v>2,</v>
      </c>
      <c r="H9" t="str">
        <f>VLOOKUP(INT(LEFT(G9,1)),metadata!$J$2:$K$8,2,FALSE)</f>
        <v>dalmatian</v>
      </c>
      <c r="I9" t="str">
        <f>VLOOKUP(B9,metadata!$I$2:$J$8,2,FALSE)&amp;","</f>
        <v>2,</v>
      </c>
      <c r="J9" t="str">
        <f>VLOOKUP(A9,metadata!$B$3:$F$35,5,FALSE)&amp;","</f>
        <v>2,</v>
      </c>
      <c r="K9" t="str">
        <f>VLOOKUP(A9,metadata!$B$3:$F$35,5,FALSE)&amp;","</f>
        <v>2,</v>
      </c>
    </row>
    <row r="10" spans="1:11" x14ac:dyDescent="0.3">
      <c r="A10" t="s">
        <v>13</v>
      </c>
      <c r="B10" t="s">
        <v>12</v>
      </c>
      <c r="C10" s="3">
        <v>9983186721801750</v>
      </c>
      <c r="D10" t="s">
        <v>2</v>
      </c>
      <c r="E10" s="1">
        <f t="shared" si="0"/>
        <v>0.998318672180175</v>
      </c>
      <c r="F10">
        <v>5</v>
      </c>
      <c r="G10" t="str">
        <f>VLOOKUP(A10,metadata!$B$3:$D$35,3,FALSE)&amp;","</f>
        <v>2,</v>
      </c>
      <c r="H10" t="str">
        <f>VLOOKUP(INT(LEFT(G10,1)),metadata!$J$2:$K$8,2,FALSE)</f>
        <v>dalmatian</v>
      </c>
      <c r="I10" t="str">
        <f>VLOOKUP(B10,metadata!$I$2:$J$8,2,FALSE)&amp;","</f>
        <v>2,</v>
      </c>
      <c r="J10" t="str">
        <f>VLOOKUP(A10,metadata!$B$3:$F$35,5,FALSE)&amp;","</f>
        <v>2,</v>
      </c>
      <c r="K10" t="str">
        <f>VLOOKUP(A10,metadata!$B$3:$F$35,5,FALSE)&amp;","</f>
        <v>2,</v>
      </c>
    </row>
    <row r="11" spans="1:11" x14ac:dyDescent="0.3">
      <c r="A11" t="s">
        <v>14</v>
      </c>
      <c r="B11" t="s">
        <v>12</v>
      </c>
      <c r="C11" s="3">
        <v>9999996423721310</v>
      </c>
      <c r="D11" t="s">
        <v>2</v>
      </c>
      <c r="E11" s="1">
        <f t="shared" si="0"/>
        <v>0.99999964237213101</v>
      </c>
      <c r="F11">
        <v>5</v>
      </c>
      <c r="G11" t="str">
        <f>VLOOKUP(A11,metadata!$B$3:$D$35,3,FALSE)&amp;","</f>
        <v>2,</v>
      </c>
      <c r="H11" t="str">
        <f>VLOOKUP(INT(LEFT(G11,1)),metadata!$J$2:$K$8,2,FALSE)</f>
        <v>dalmatian</v>
      </c>
      <c r="I11" t="str">
        <f>VLOOKUP(B11,metadata!$I$2:$J$8,2,FALSE)&amp;","</f>
        <v>2,</v>
      </c>
      <c r="J11" t="str">
        <f>VLOOKUP(A11,metadata!$B$3:$F$35,5,FALSE)&amp;","</f>
        <v>2,</v>
      </c>
      <c r="K11" t="str">
        <f>VLOOKUP(A11,metadata!$B$3:$F$35,5,FALSE)&amp;","</f>
        <v>2,</v>
      </c>
    </row>
    <row r="12" spans="1:11" x14ac:dyDescent="0.3">
      <c r="A12" t="s">
        <v>15</v>
      </c>
      <c r="B12" t="s">
        <v>12</v>
      </c>
      <c r="C12" s="3">
        <v>9883071780204770</v>
      </c>
      <c r="D12" t="s">
        <v>2</v>
      </c>
      <c r="E12" s="1">
        <f t="shared" si="0"/>
        <v>0.98830717802047696</v>
      </c>
      <c r="F12">
        <v>5</v>
      </c>
      <c r="G12" t="str">
        <f>VLOOKUP(A12,metadata!$B$3:$D$35,3,FALSE)&amp;","</f>
        <v>2,</v>
      </c>
      <c r="H12" t="str">
        <f>VLOOKUP(INT(LEFT(G12,1)),metadata!$J$2:$K$8,2,FALSE)</f>
        <v>dalmatian</v>
      </c>
      <c r="I12" t="str">
        <f>VLOOKUP(B12,metadata!$I$2:$J$8,2,FALSE)&amp;","</f>
        <v>2,</v>
      </c>
      <c r="J12" t="str">
        <f>VLOOKUP(A12,metadata!$B$3:$F$35,5,FALSE)&amp;","</f>
        <v>2,</v>
      </c>
      <c r="K12" t="str">
        <f>VLOOKUP(A12,metadata!$B$3:$F$35,5,FALSE)&amp;","</f>
        <v>2,</v>
      </c>
    </row>
    <row r="13" spans="1:11" x14ac:dyDescent="0.3">
      <c r="A13" t="s">
        <v>16</v>
      </c>
      <c r="B13" t="s">
        <v>12</v>
      </c>
      <c r="C13" s="3">
        <v>9867914915084830</v>
      </c>
      <c r="D13" t="s">
        <v>2</v>
      </c>
      <c r="E13" s="1">
        <f t="shared" si="0"/>
        <v>0.986791491508483</v>
      </c>
      <c r="F13">
        <v>5</v>
      </c>
      <c r="G13" t="str">
        <f>VLOOKUP(A13,metadata!$B$3:$D$35,3,FALSE)&amp;","</f>
        <v>2,</v>
      </c>
      <c r="H13" t="str">
        <f>VLOOKUP(INT(LEFT(G13,1)),metadata!$J$2:$K$8,2,FALSE)</f>
        <v>dalmatian</v>
      </c>
      <c r="I13" t="str">
        <f>VLOOKUP(B13,metadata!$I$2:$J$8,2,FALSE)&amp;","</f>
        <v>2,</v>
      </c>
      <c r="J13" t="str">
        <f>VLOOKUP(A13,metadata!$B$3:$F$35,5,FALSE)&amp;","</f>
        <v>5,</v>
      </c>
      <c r="K13" t="str">
        <f>VLOOKUP(A13,metadata!$B$3:$F$35,5,FALSE)&amp;","</f>
        <v>5,</v>
      </c>
    </row>
    <row r="14" spans="1:11" x14ac:dyDescent="0.3">
      <c r="A14" t="s">
        <v>17</v>
      </c>
      <c r="B14" t="s">
        <v>12</v>
      </c>
      <c r="C14" s="3">
        <v>9984132051467890</v>
      </c>
      <c r="D14" t="s">
        <v>2</v>
      </c>
      <c r="E14" s="1">
        <f t="shared" si="0"/>
        <v>0.998413205146789</v>
      </c>
      <c r="F14">
        <v>5</v>
      </c>
      <c r="G14" t="str">
        <f>VLOOKUP(A14,metadata!$B$3:$D$35,3,FALSE)&amp;","</f>
        <v>2,</v>
      </c>
      <c r="H14" t="str">
        <f>VLOOKUP(INT(LEFT(G14,1)),metadata!$J$2:$K$8,2,FALSE)</f>
        <v>dalmatian</v>
      </c>
      <c r="I14" t="str">
        <f>VLOOKUP(B14,metadata!$I$2:$J$8,2,FALSE)&amp;","</f>
        <v>2,</v>
      </c>
      <c r="J14" t="str">
        <f>VLOOKUP(A14,metadata!$B$3:$F$35,5,FALSE)&amp;","</f>
        <v>5,</v>
      </c>
      <c r="K14" t="str">
        <f>VLOOKUP(A14,metadata!$B$3:$F$35,5,FALSE)&amp;","</f>
        <v>5,</v>
      </c>
    </row>
    <row r="15" spans="1:11" x14ac:dyDescent="0.3">
      <c r="A15" t="s">
        <v>18</v>
      </c>
      <c r="B15" t="s">
        <v>12</v>
      </c>
      <c r="C15" s="3">
        <v>9514853358268730</v>
      </c>
      <c r="D15" t="s">
        <v>2</v>
      </c>
      <c r="E15" s="1">
        <f t="shared" si="0"/>
        <v>0.951485335826873</v>
      </c>
      <c r="F15">
        <v>5</v>
      </c>
      <c r="G15" t="str">
        <f>VLOOKUP(A15,metadata!$B$3:$D$35,3,FALSE)&amp;","</f>
        <v>2,</v>
      </c>
      <c r="H15" t="str">
        <f>VLOOKUP(INT(LEFT(G15,1)),metadata!$J$2:$K$8,2,FALSE)</f>
        <v>dalmatian</v>
      </c>
      <c r="I15" t="str">
        <f>VLOOKUP(B15,metadata!$I$2:$J$8,2,FALSE)&amp;","</f>
        <v>2,</v>
      </c>
      <c r="J15" t="str">
        <f>VLOOKUP(A15,metadata!$B$3:$F$35,5,FALSE)&amp;","</f>
        <v>5,</v>
      </c>
      <c r="K15" t="str">
        <f>VLOOKUP(A15,metadata!$B$3:$F$35,5,FALSE)&amp;","</f>
        <v>5,</v>
      </c>
    </row>
    <row r="16" spans="1:11" x14ac:dyDescent="0.3">
      <c r="A16" t="s">
        <v>19</v>
      </c>
      <c r="B16" t="s">
        <v>20</v>
      </c>
      <c r="C16" s="3">
        <v>9999998807907100</v>
      </c>
      <c r="D16" t="s">
        <v>2</v>
      </c>
      <c r="E16" s="1">
        <f t="shared" si="0"/>
        <v>0.99999988079071001</v>
      </c>
      <c r="F16">
        <v>5</v>
      </c>
      <c r="G16" t="str">
        <f>VLOOKUP(A16,metadata!$B$3:$D$35,3,FALSE)&amp;","</f>
        <v>3,</v>
      </c>
      <c r="H16" t="str">
        <f>VLOOKUP(INT(LEFT(G16,1)),metadata!$J$2:$K$8,2,FALSE)</f>
        <v>doberman</v>
      </c>
      <c r="I16" t="str">
        <f>VLOOKUP(B16,metadata!$I$2:$J$8,2,FALSE)&amp;","</f>
        <v>4,</v>
      </c>
      <c r="J16" t="str">
        <f>VLOOKUP(A16,metadata!$B$3:$F$35,5,FALSE)&amp;","</f>
        <v>3,</v>
      </c>
      <c r="K16" t="str">
        <f>VLOOKUP(A16,metadata!$B$3:$F$35,5,FALSE)&amp;","</f>
        <v>3,</v>
      </c>
    </row>
    <row r="17" spans="1:11" x14ac:dyDescent="0.3">
      <c r="A17" t="s">
        <v>21</v>
      </c>
      <c r="B17" t="s">
        <v>20</v>
      </c>
      <c r="C17" s="2" t="s">
        <v>6</v>
      </c>
      <c r="D17" t="s">
        <v>2</v>
      </c>
      <c r="E17" s="1">
        <f t="shared" si="0"/>
        <v>1</v>
      </c>
      <c r="F17">
        <v>5</v>
      </c>
      <c r="G17" t="str">
        <f>VLOOKUP(A17,metadata!$B$3:$D$35,3,FALSE)&amp;","</f>
        <v>3,</v>
      </c>
      <c r="H17" t="str">
        <f>VLOOKUP(INT(LEFT(G17,1)),metadata!$J$2:$K$8,2,FALSE)</f>
        <v>doberman</v>
      </c>
      <c r="I17" t="str">
        <f>VLOOKUP(B17,metadata!$I$2:$J$8,2,FALSE)&amp;","</f>
        <v>4,</v>
      </c>
      <c r="J17" t="str">
        <f>VLOOKUP(A17,metadata!$B$3:$F$35,5,FALSE)&amp;","</f>
        <v>3,</v>
      </c>
      <c r="K17" t="str">
        <f>VLOOKUP(A17,metadata!$B$3:$F$35,5,FALSE)&amp;","</f>
        <v>3,</v>
      </c>
    </row>
    <row r="18" spans="1:11" x14ac:dyDescent="0.3">
      <c r="A18" t="s">
        <v>22</v>
      </c>
      <c r="B18" t="s">
        <v>20</v>
      </c>
      <c r="C18" s="2" t="s">
        <v>6</v>
      </c>
      <c r="D18" t="s">
        <v>2</v>
      </c>
      <c r="E18" s="1">
        <f t="shared" si="0"/>
        <v>1</v>
      </c>
      <c r="F18">
        <v>5</v>
      </c>
      <c r="G18" t="str">
        <f>VLOOKUP(A18,metadata!$B$3:$D$35,3,FALSE)&amp;","</f>
        <v>3,</v>
      </c>
      <c r="H18" t="str">
        <f>VLOOKUP(INT(LEFT(G18,1)),metadata!$J$2:$K$8,2,FALSE)</f>
        <v>doberman</v>
      </c>
      <c r="I18" t="str">
        <f>VLOOKUP(B18,metadata!$I$2:$J$8,2,FALSE)&amp;","</f>
        <v>4,</v>
      </c>
      <c r="J18" t="str">
        <f>VLOOKUP(A18,metadata!$B$3:$F$35,5,FALSE)&amp;","</f>
        <v>3,</v>
      </c>
      <c r="K18" t="str">
        <f>VLOOKUP(A18,metadata!$B$3:$F$35,5,FALSE)&amp;","</f>
        <v>3,</v>
      </c>
    </row>
    <row r="19" spans="1:11" x14ac:dyDescent="0.3">
      <c r="A19" t="s">
        <v>23</v>
      </c>
      <c r="B19" t="s">
        <v>20</v>
      </c>
      <c r="C19" s="2" t="s">
        <v>6</v>
      </c>
      <c r="D19" t="s">
        <v>2</v>
      </c>
      <c r="E19" s="1">
        <f t="shared" si="0"/>
        <v>1</v>
      </c>
      <c r="F19">
        <v>5</v>
      </c>
      <c r="G19" t="str">
        <f>VLOOKUP(A19,metadata!$B$3:$D$35,3,FALSE)&amp;","</f>
        <v>3,</v>
      </c>
      <c r="H19" t="str">
        <f>VLOOKUP(INT(LEFT(G19,1)),metadata!$J$2:$K$8,2,FALSE)</f>
        <v>doberman</v>
      </c>
      <c r="I19" t="str">
        <f>VLOOKUP(B19,metadata!$I$2:$J$8,2,FALSE)&amp;","</f>
        <v>4,</v>
      </c>
      <c r="J19" t="str">
        <f>VLOOKUP(A19,metadata!$B$3:$F$35,5,FALSE)&amp;","</f>
        <v>3,</v>
      </c>
      <c r="K19" t="str">
        <f>VLOOKUP(A19,metadata!$B$3:$F$35,5,FALSE)&amp;","</f>
        <v>3,</v>
      </c>
    </row>
    <row r="20" spans="1:11" x14ac:dyDescent="0.3">
      <c r="A20" t="s">
        <v>24</v>
      </c>
      <c r="B20" t="s">
        <v>20</v>
      </c>
      <c r="C20" s="2" t="s">
        <v>6</v>
      </c>
      <c r="D20" t="s">
        <v>2</v>
      </c>
      <c r="E20" s="1">
        <f t="shared" si="0"/>
        <v>1</v>
      </c>
      <c r="F20">
        <v>5</v>
      </c>
      <c r="G20" t="str">
        <f>VLOOKUP(A20,metadata!$B$3:$D$35,3,FALSE)&amp;","</f>
        <v>3,</v>
      </c>
      <c r="H20" t="str">
        <f>VLOOKUP(INT(LEFT(G20,1)),metadata!$J$2:$K$8,2,FALSE)</f>
        <v>doberman</v>
      </c>
      <c r="I20" t="str">
        <f>VLOOKUP(B20,metadata!$I$2:$J$8,2,FALSE)&amp;","</f>
        <v>4,</v>
      </c>
      <c r="J20" t="str">
        <f>VLOOKUP(A20,metadata!$B$3:$F$35,5,FALSE)&amp;","</f>
        <v>3,</v>
      </c>
      <c r="K20" t="str">
        <f>VLOOKUP(A20,metadata!$B$3:$F$35,5,FALSE)&amp;","</f>
        <v>3,</v>
      </c>
    </row>
    <row r="21" spans="1:11" x14ac:dyDescent="0.3">
      <c r="A21" t="s">
        <v>25</v>
      </c>
      <c r="B21" t="s">
        <v>4</v>
      </c>
      <c r="C21" s="3">
        <v>5.00462472438812E+16</v>
      </c>
      <c r="D21" t="s">
        <v>2</v>
      </c>
      <c r="E21" s="1">
        <f>IF(C21="100.0",1,C21/10^17)</f>
        <v>0.50046247243881203</v>
      </c>
      <c r="F21">
        <v>5</v>
      </c>
      <c r="G21" t="str">
        <f>VLOOKUP(A21,metadata!$B$3:$D$35,3,FALSE)&amp;","</f>
        <v>3,</v>
      </c>
      <c r="H21" t="str">
        <f>VLOOKUP(INT(LEFT(G21,1)),metadata!$J$2:$K$8,2,FALSE)</f>
        <v>doberman</v>
      </c>
      <c r="I21" t="str">
        <f>VLOOKUP(B21,metadata!$I$2:$J$8,2,FALSE)&amp;","</f>
        <v>1,</v>
      </c>
      <c r="J21" t="str">
        <f>VLOOKUP(A21,metadata!$B$3:$F$35,5,FALSE)&amp;","</f>
        <v>3,</v>
      </c>
      <c r="K21" t="str">
        <f>VLOOKUP(A21,metadata!$B$3:$F$35,5,FALSE)&amp;","</f>
        <v>3,</v>
      </c>
    </row>
    <row r="22" spans="1:11" x14ac:dyDescent="0.3">
      <c r="A22" t="s">
        <v>26</v>
      </c>
      <c r="B22" t="s">
        <v>27</v>
      </c>
      <c r="C22" s="2" t="s">
        <v>6</v>
      </c>
      <c r="D22" t="s">
        <v>2</v>
      </c>
      <c r="E22" s="1">
        <f t="shared" si="0"/>
        <v>1</v>
      </c>
      <c r="F22">
        <v>5</v>
      </c>
      <c r="G22" t="str">
        <f>VLOOKUP(A22,metadata!$B$3:$D$35,3,FALSE)&amp;","</f>
        <v>3,</v>
      </c>
      <c r="H22" t="str">
        <f>VLOOKUP(INT(LEFT(G22,1)),metadata!$J$2:$K$8,2,FALSE)</f>
        <v>doberman</v>
      </c>
      <c r="I22" t="str">
        <f>VLOOKUP(B22,metadata!$I$2:$J$8,2,FALSE)&amp;","</f>
        <v>3,</v>
      </c>
      <c r="J22" t="str">
        <f>VLOOKUP(A22,metadata!$B$3:$F$35,5,FALSE)&amp;","</f>
        <v>3,</v>
      </c>
      <c r="K22" t="str">
        <f>VLOOKUP(A22,metadata!$B$3:$F$35,5,FALSE)&amp;","</f>
        <v>3,</v>
      </c>
    </row>
    <row r="23" spans="1:11" x14ac:dyDescent="0.3">
      <c r="A23" t="s">
        <v>28</v>
      </c>
      <c r="B23" t="s">
        <v>20</v>
      </c>
      <c r="C23" s="3">
        <v>9997760653495780</v>
      </c>
      <c r="D23" t="s">
        <v>2</v>
      </c>
      <c r="E23" s="1">
        <f t="shared" si="0"/>
        <v>0.99977606534957797</v>
      </c>
      <c r="F23">
        <v>5</v>
      </c>
      <c r="G23" t="str">
        <f>VLOOKUP(A23,metadata!$B$3:$D$35,3,FALSE)&amp;","</f>
        <v>3,</v>
      </c>
      <c r="H23" t="str">
        <f>VLOOKUP(INT(LEFT(G23,1)),metadata!$J$2:$K$8,2,FALSE)</f>
        <v>doberman</v>
      </c>
      <c r="I23" t="str">
        <f>VLOOKUP(B23,metadata!$I$2:$J$8,2,FALSE)&amp;","</f>
        <v>4,</v>
      </c>
      <c r="J23" t="str">
        <f>VLOOKUP(A23,metadata!$B$3:$F$35,5,FALSE)&amp;","</f>
        <v>3,</v>
      </c>
      <c r="K23" t="str">
        <f>VLOOKUP(A23,metadata!$B$3:$F$35,5,FALSE)&amp;","</f>
        <v>3,</v>
      </c>
    </row>
    <row r="24" spans="1:11" x14ac:dyDescent="0.3">
      <c r="A24" t="s">
        <v>29</v>
      </c>
      <c r="B24" t="s">
        <v>27</v>
      </c>
      <c r="C24" s="3">
        <v>9566311836242670</v>
      </c>
      <c r="D24" t="s">
        <v>2</v>
      </c>
      <c r="E24" s="1">
        <f t="shared" si="0"/>
        <v>0.95663118362426702</v>
      </c>
      <c r="F24">
        <v>5</v>
      </c>
      <c r="G24" t="str">
        <f>VLOOKUP(A24,metadata!$B$3:$D$35,3,FALSE)&amp;","</f>
        <v>3,</v>
      </c>
      <c r="H24" t="str">
        <f>VLOOKUP(INT(LEFT(G24,1)),metadata!$J$2:$K$8,2,FALSE)</f>
        <v>doberman</v>
      </c>
      <c r="I24" t="str">
        <f>VLOOKUP(B24,metadata!$I$2:$J$8,2,FALSE)&amp;","</f>
        <v>3,</v>
      </c>
      <c r="J24" t="str">
        <f>VLOOKUP(A24,metadata!$B$3:$F$35,5,FALSE)&amp;","</f>
        <v>3,</v>
      </c>
      <c r="K24" t="str">
        <f>VLOOKUP(A24,metadata!$B$3:$F$35,5,FALSE)&amp;","</f>
        <v>3,</v>
      </c>
    </row>
    <row r="25" spans="1:11" x14ac:dyDescent="0.3">
      <c r="A25" t="s">
        <v>30</v>
      </c>
      <c r="B25" t="s">
        <v>20</v>
      </c>
      <c r="C25" s="3">
        <v>8861993551254270</v>
      </c>
      <c r="D25" t="s">
        <v>2</v>
      </c>
      <c r="E25" s="1">
        <f t="shared" si="0"/>
        <v>0.88619935512542702</v>
      </c>
      <c r="F25">
        <v>5</v>
      </c>
      <c r="G25" t="str">
        <f>VLOOKUP(A25,metadata!$B$3:$D$35,3,FALSE)&amp;","</f>
        <v>3,</v>
      </c>
      <c r="H25" t="str">
        <f>VLOOKUP(INT(LEFT(G25,1)),metadata!$J$2:$K$8,2,FALSE)</f>
        <v>doberman</v>
      </c>
      <c r="I25" t="str">
        <f>VLOOKUP(B25,metadata!$I$2:$J$8,2,FALSE)&amp;","</f>
        <v>4,</v>
      </c>
      <c r="J25" t="str">
        <f>VLOOKUP(A25,metadata!$B$3:$F$35,5,FALSE)&amp;","</f>
        <v>3,</v>
      </c>
      <c r="K25" t="str">
        <f>VLOOKUP(A25,metadata!$B$3:$F$35,5,FALSE)&amp;","</f>
        <v>3,</v>
      </c>
    </row>
    <row r="26" spans="1:11" x14ac:dyDescent="0.3">
      <c r="A26" t="s">
        <v>31</v>
      </c>
      <c r="B26" t="s">
        <v>4</v>
      </c>
      <c r="C26" s="3">
        <v>4.26529556512832E+16</v>
      </c>
      <c r="D26" t="s">
        <v>2</v>
      </c>
      <c r="E26" s="1">
        <f>IF(C26="100.0",1,C26/10^17)</f>
        <v>0.42652955651283198</v>
      </c>
      <c r="F26">
        <v>5</v>
      </c>
      <c r="G26" t="str">
        <f>VLOOKUP(A26,metadata!$B$3:$D$35,3,FALSE)&amp;","</f>
        <v>3,</v>
      </c>
      <c r="H26" t="str">
        <f>VLOOKUP(INT(LEFT(G26,1)),metadata!$J$2:$K$8,2,FALSE)</f>
        <v>doberman</v>
      </c>
      <c r="I26" t="str">
        <f>VLOOKUP(B26,metadata!$I$2:$J$8,2,FALSE)&amp;","</f>
        <v>1,</v>
      </c>
      <c r="J26" t="str">
        <f>VLOOKUP(A26,metadata!$B$3:$F$35,5,FALSE)&amp;","</f>
        <v>3,</v>
      </c>
      <c r="K26" t="str">
        <f>VLOOKUP(A26,metadata!$B$3:$F$35,5,FALSE)&amp;","</f>
        <v>3,</v>
      </c>
    </row>
    <row r="27" spans="1:11" x14ac:dyDescent="0.3">
      <c r="A27" t="s">
        <v>32</v>
      </c>
      <c r="B27" t="s">
        <v>4</v>
      </c>
      <c r="C27" s="3">
        <v>7024320960044860</v>
      </c>
      <c r="D27" t="s">
        <v>2</v>
      </c>
      <c r="E27" s="1">
        <f t="shared" si="0"/>
        <v>0.70243209600448597</v>
      </c>
      <c r="F27">
        <v>5</v>
      </c>
      <c r="G27" t="str">
        <f>VLOOKUP(A27,metadata!$B$3:$D$35,3,FALSE)&amp;","</f>
        <v>3,</v>
      </c>
      <c r="H27" t="str">
        <f>VLOOKUP(INT(LEFT(G27,1)),metadata!$J$2:$K$8,2,FALSE)</f>
        <v>doberman</v>
      </c>
      <c r="I27" t="str">
        <f>VLOOKUP(B27,metadata!$I$2:$J$8,2,FALSE)&amp;","</f>
        <v>1,</v>
      </c>
      <c r="J27" t="str">
        <f>VLOOKUP(A27,metadata!$B$3:$F$35,5,FALSE)&amp;","</f>
        <v>3,</v>
      </c>
      <c r="K27" t="str">
        <f>VLOOKUP(A27,metadata!$B$3:$F$35,5,FALSE)&amp;","</f>
        <v>3,</v>
      </c>
    </row>
    <row r="28" spans="1:11" x14ac:dyDescent="0.3">
      <c r="A28" t="s">
        <v>33</v>
      </c>
      <c r="B28" t="s">
        <v>4</v>
      </c>
      <c r="C28" s="3">
        <v>8867514729499810</v>
      </c>
      <c r="D28" t="s">
        <v>2</v>
      </c>
      <c r="E28" s="1">
        <f t="shared" si="0"/>
        <v>0.88675147294998102</v>
      </c>
      <c r="F28">
        <v>5</v>
      </c>
      <c r="G28" t="str">
        <f>VLOOKUP(A28,metadata!$B$3:$D$35,3,FALSE)&amp;","</f>
        <v>3,</v>
      </c>
      <c r="H28" t="str">
        <f>VLOOKUP(INT(LEFT(G28,1)),metadata!$J$2:$K$8,2,FALSE)</f>
        <v>doberman</v>
      </c>
      <c r="I28" t="str">
        <f>VLOOKUP(B28,metadata!$I$2:$J$8,2,FALSE)&amp;","</f>
        <v>1,</v>
      </c>
      <c r="J28" t="str">
        <f>VLOOKUP(A28,metadata!$B$3:$F$35,5,FALSE)&amp;","</f>
        <v>3,</v>
      </c>
      <c r="K28" t="str">
        <f>VLOOKUP(A28,metadata!$B$3:$F$35,5,FALSE)&amp;","</f>
        <v>3,</v>
      </c>
    </row>
    <row r="29" spans="1:11" x14ac:dyDescent="0.3">
      <c r="A29" t="s">
        <v>34</v>
      </c>
      <c r="B29" t="s">
        <v>20</v>
      </c>
      <c r="C29" s="2" t="s">
        <v>6</v>
      </c>
      <c r="D29" t="s">
        <v>2</v>
      </c>
      <c r="E29" s="1">
        <f t="shared" si="0"/>
        <v>1</v>
      </c>
      <c r="F29">
        <v>5</v>
      </c>
      <c r="G29" t="str">
        <f>VLOOKUP(A29,metadata!$B$3:$D$35,3,FALSE)&amp;","</f>
        <v>4,</v>
      </c>
      <c r="H29" t="str">
        <f>VLOOKUP(INT(LEFT(G29,1)),metadata!$J$2:$K$8,2,FALSE)</f>
        <v>german_shepherd</v>
      </c>
      <c r="I29" t="str">
        <f>VLOOKUP(B29,metadata!$I$2:$J$8,2,FALSE)&amp;","</f>
        <v>4,</v>
      </c>
      <c r="J29" t="str">
        <f>VLOOKUP(A29,metadata!$B$3:$F$35,5,FALSE)&amp;","</f>
        <v>4,</v>
      </c>
      <c r="K29" t="str">
        <f>VLOOKUP(A29,metadata!$B$3:$F$35,5,FALSE)&amp;","</f>
        <v>4,</v>
      </c>
    </row>
    <row r="30" spans="1:11" x14ac:dyDescent="0.3">
      <c r="A30" t="s">
        <v>35</v>
      </c>
      <c r="B30" t="s">
        <v>20</v>
      </c>
      <c r="C30" s="2" t="s">
        <v>6</v>
      </c>
      <c r="D30" t="s">
        <v>2</v>
      </c>
      <c r="E30" s="1">
        <f t="shared" si="0"/>
        <v>1</v>
      </c>
      <c r="F30">
        <v>5</v>
      </c>
      <c r="G30" t="str">
        <f>VLOOKUP(A30,metadata!$B$3:$D$35,3,FALSE)&amp;","</f>
        <v>4,</v>
      </c>
      <c r="H30" t="str">
        <f>VLOOKUP(INT(LEFT(G30,1)),metadata!$J$2:$K$8,2,FALSE)</f>
        <v>german_shepherd</v>
      </c>
      <c r="I30" t="str">
        <f>VLOOKUP(B30,metadata!$I$2:$J$8,2,FALSE)&amp;","</f>
        <v>4,</v>
      </c>
      <c r="J30" t="str">
        <f>VLOOKUP(A30,metadata!$B$3:$F$35,5,FALSE)&amp;","</f>
        <v>4,</v>
      </c>
      <c r="K30" t="str">
        <f>VLOOKUP(A30,metadata!$B$3:$F$35,5,FALSE)&amp;","</f>
        <v>4,</v>
      </c>
    </row>
    <row r="31" spans="1:11" x14ac:dyDescent="0.3">
      <c r="A31" t="s">
        <v>36</v>
      </c>
      <c r="B31" t="s">
        <v>20</v>
      </c>
      <c r="C31" s="2" t="s">
        <v>6</v>
      </c>
      <c r="D31" t="s">
        <v>2</v>
      </c>
      <c r="E31" s="1">
        <f t="shared" si="0"/>
        <v>1</v>
      </c>
      <c r="F31">
        <v>5</v>
      </c>
      <c r="G31" t="str">
        <f>VLOOKUP(A31,metadata!$B$3:$D$35,3,FALSE)&amp;","</f>
        <v>4,</v>
      </c>
      <c r="H31" t="str">
        <f>VLOOKUP(INT(LEFT(G31,1)),metadata!$J$2:$K$8,2,FALSE)</f>
        <v>german_shepherd</v>
      </c>
      <c r="I31" t="str">
        <f>VLOOKUP(B31,metadata!$I$2:$J$8,2,FALSE)&amp;","</f>
        <v>4,</v>
      </c>
      <c r="J31" t="str">
        <f>VLOOKUP(A31,metadata!$B$3:$F$35,5,FALSE)&amp;","</f>
        <v>4,</v>
      </c>
      <c r="K31" t="str">
        <f>VLOOKUP(A31,metadata!$B$3:$F$35,5,FALSE)&amp;","</f>
        <v>4,</v>
      </c>
    </row>
    <row r="32" spans="1:11" x14ac:dyDescent="0.3">
      <c r="A32" t="s">
        <v>37</v>
      </c>
      <c r="B32" t="s">
        <v>20</v>
      </c>
      <c r="C32" s="3">
        <v>9999226331710810</v>
      </c>
      <c r="D32" t="s">
        <v>2</v>
      </c>
      <c r="E32" s="1">
        <f t="shared" si="0"/>
        <v>0.99992263317108099</v>
      </c>
      <c r="F32">
        <v>5</v>
      </c>
      <c r="G32" t="str">
        <f>VLOOKUP(A32,metadata!$B$3:$D$35,3,FALSE)&amp;","</f>
        <v>1,</v>
      </c>
      <c r="H32" t="str">
        <f>VLOOKUP(INT(LEFT(G32,1)),metadata!$J$2:$K$8,2,FALSE)</f>
        <v>BACKGROUND_Google</v>
      </c>
      <c r="I32" t="str">
        <f>VLOOKUP(B32,metadata!$I$2:$J$8,2,FALSE)&amp;","</f>
        <v>4,</v>
      </c>
      <c r="J32" t="str">
        <f>VLOOKUP(A32,metadata!$B$3:$F$35,5,FALSE)&amp;","</f>
        <v>1,</v>
      </c>
      <c r="K32" t="str">
        <f>VLOOKUP(A32,metadata!$B$3:$F$35,5,FALSE)&amp;","</f>
        <v>1,</v>
      </c>
    </row>
    <row r="33" spans="1:11" x14ac:dyDescent="0.3">
      <c r="A33" t="s">
        <v>38</v>
      </c>
      <c r="B33" t="s">
        <v>20</v>
      </c>
      <c r="C33" s="2" t="s">
        <v>6</v>
      </c>
      <c r="D33" t="s">
        <v>2</v>
      </c>
      <c r="E33" s="1">
        <f t="shared" si="0"/>
        <v>1</v>
      </c>
      <c r="F33">
        <v>5</v>
      </c>
      <c r="G33" t="str">
        <f>VLOOKUP(A33,metadata!$B$3:$D$35,3,FALSE)&amp;","</f>
        <v>1,</v>
      </c>
      <c r="H33" t="str">
        <f>VLOOKUP(INT(LEFT(G33,1)),metadata!$J$2:$K$8,2,FALSE)</f>
        <v>BACKGROUND_Google</v>
      </c>
      <c r="I33" t="str">
        <f>VLOOKUP(B33,metadata!$I$2:$J$8,2,FALSE)&amp;","</f>
        <v>4,</v>
      </c>
      <c r="J33" t="str">
        <f>VLOOKUP(A33,metadata!$B$3:$F$35,5,FALSE)&amp;","</f>
        <v>1,</v>
      </c>
      <c r="K33" t="str">
        <f>VLOOKUP(A33,metadata!$B$3:$F$35,5,FALSE)&amp;","</f>
        <v>1,</v>
      </c>
    </row>
    <row r="34" spans="1:11" x14ac:dyDescent="0.3">
      <c r="A34" t="s">
        <v>39</v>
      </c>
      <c r="B34" t="s">
        <v>20</v>
      </c>
      <c r="C34" s="3">
        <v>9999994039535520</v>
      </c>
      <c r="D34" t="s">
        <v>2</v>
      </c>
      <c r="E34" s="1">
        <f t="shared" si="0"/>
        <v>0.99999940395355202</v>
      </c>
      <c r="F34">
        <v>5</v>
      </c>
      <c r="G34" t="str">
        <f>VLOOKUP(A34,metadata!$B$3:$D$35,3,FALSE)&amp;","</f>
        <v>1,</v>
      </c>
      <c r="H34" t="str">
        <f>VLOOKUP(INT(LEFT(G34,1)),metadata!$J$2:$K$8,2,FALSE)</f>
        <v>BACKGROUND_Google</v>
      </c>
      <c r="I34" t="str">
        <f>VLOOKUP(B34,metadata!$I$2:$J$8,2,FALSE)&amp;","</f>
        <v>4,</v>
      </c>
      <c r="J34" t="str">
        <f>VLOOKUP(A34,metadata!$B$3:$F$35,5,FALSE)&amp;","</f>
        <v>1,</v>
      </c>
      <c r="K34" t="str">
        <f>VLOOKUP(A34,metadata!$B$3:$F$35,5,FALSE)&amp;","</f>
        <v>1,</v>
      </c>
    </row>
    <row r="35" spans="1:11" x14ac:dyDescent="0.3">
      <c r="A35" t="s">
        <v>0</v>
      </c>
      <c r="B35" t="s">
        <v>1</v>
      </c>
      <c r="C35" s="3">
        <v>8169215321540830</v>
      </c>
      <c r="D35" t="s">
        <v>40</v>
      </c>
      <c r="E35" s="1">
        <f t="shared" si="0"/>
        <v>0.81692153215408303</v>
      </c>
      <c r="F35">
        <v>6</v>
      </c>
      <c r="G35" t="str">
        <f>VLOOKUP(A35,metadata!$B$3:$D$35,3,FALSE)&amp;","</f>
        <v>0,</v>
      </c>
      <c r="H35" t="str">
        <f>VLOOKUP(INT(LEFT(G35,1)),metadata!$J$2:$K$8,2,FALSE)</f>
        <v>airplanes</v>
      </c>
      <c r="I35" t="str">
        <f>VLOOKUP(B35,metadata!$I$2:$J$8,2,FALSE)&amp;","</f>
        <v>0,</v>
      </c>
      <c r="J35" t="str">
        <f>VLOOKUP(A35,metadata!$B$3:$F$35,5,FALSE)&amp;","</f>
        <v>0,</v>
      </c>
      <c r="K35" t="str">
        <f>VLOOKUP(A35,metadata!$B$3:$F$35,5,FALSE)&amp;","</f>
        <v>0,</v>
      </c>
    </row>
    <row r="36" spans="1:11" x14ac:dyDescent="0.3">
      <c r="A36" t="s">
        <v>3</v>
      </c>
      <c r="B36" t="s">
        <v>4</v>
      </c>
      <c r="C36" s="3">
        <v>9977142810821530</v>
      </c>
      <c r="D36" t="s">
        <v>40</v>
      </c>
      <c r="E36" s="1">
        <f t="shared" si="0"/>
        <v>0.99771428108215299</v>
      </c>
      <c r="F36">
        <v>6</v>
      </c>
      <c r="G36" t="str">
        <f>VLOOKUP(A36,metadata!$B$3:$D$35,3,FALSE)&amp;","</f>
        <v>0,</v>
      </c>
      <c r="H36" t="str">
        <f>VLOOKUP(INT(LEFT(G36,1)),metadata!$J$2:$K$8,2,FALSE)</f>
        <v>airplanes</v>
      </c>
      <c r="I36" t="str">
        <f>VLOOKUP(B36,metadata!$I$2:$J$8,2,FALSE)&amp;","</f>
        <v>1,</v>
      </c>
      <c r="J36" t="str">
        <f>VLOOKUP(A36,metadata!$B$3:$F$35,5,FALSE)&amp;","</f>
        <v>0,</v>
      </c>
      <c r="K36" t="str">
        <f>VLOOKUP(A36,metadata!$B$3:$F$35,5,FALSE)&amp;","</f>
        <v>0,</v>
      </c>
    </row>
    <row r="37" spans="1:11" x14ac:dyDescent="0.3">
      <c r="A37" t="s">
        <v>5</v>
      </c>
      <c r="B37" t="s">
        <v>4</v>
      </c>
      <c r="C37" s="3">
        <v>8968433141708370</v>
      </c>
      <c r="D37" t="s">
        <v>40</v>
      </c>
      <c r="E37" s="1">
        <f t="shared" si="0"/>
        <v>0.89684331417083696</v>
      </c>
      <c r="F37">
        <v>6</v>
      </c>
      <c r="G37" t="str">
        <f>VLOOKUP(A37,metadata!$B$3:$D$35,3,FALSE)&amp;","</f>
        <v>0,</v>
      </c>
      <c r="H37" t="str">
        <f>VLOOKUP(INT(LEFT(G37,1)),metadata!$J$2:$K$8,2,FALSE)</f>
        <v>airplanes</v>
      </c>
      <c r="I37" t="str">
        <f>VLOOKUP(B37,metadata!$I$2:$J$8,2,FALSE)&amp;","</f>
        <v>1,</v>
      </c>
      <c r="J37" t="str">
        <f>VLOOKUP(A37,metadata!$B$3:$F$35,5,FALSE)&amp;","</f>
        <v>0,</v>
      </c>
      <c r="K37" t="str">
        <f>VLOOKUP(A37,metadata!$B$3:$F$35,5,FALSE)&amp;","</f>
        <v>0,</v>
      </c>
    </row>
    <row r="38" spans="1:11" x14ac:dyDescent="0.3">
      <c r="A38" t="s">
        <v>7</v>
      </c>
      <c r="B38" t="s">
        <v>4</v>
      </c>
      <c r="C38" s="3">
        <v>6157849431037900</v>
      </c>
      <c r="D38" t="s">
        <v>40</v>
      </c>
      <c r="E38" s="1">
        <f t="shared" si="0"/>
        <v>0.61578494310378995</v>
      </c>
      <c r="F38">
        <v>6</v>
      </c>
      <c r="G38" t="str">
        <f>VLOOKUP(A38,metadata!$B$3:$D$35,3,FALSE)&amp;","</f>
        <v>1,</v>
      </c>
      <c r="H38" t="str">
        <f>VLOOKUP(INT(LEFT(G38,1)),metadata!$J$2:$K$8,2,FALSE)</f>
        <v>BACKGROUND_Google</v>
      </c>
      <c r="I38" t="str">
        <f>VLOOKUP(B38,metadata!$I$2:$J$8,2,FALSE)&amp;","</f>
        <v>1,</v>
      </c>
      <c r="J38" t="str">
        <f>VLOOKUP(A38,metadata!$B$3:$F$35,5,FALSE)&amp;","</f>
        <v>1,</v>
      </c>
      <c r="K38" t="str">
        <f>VLOOKUP(A38,metadata!$B$3:$F$35,5,FALSE)&amp;","</f>
        <v>1,</v>
      </c>
    </row>
    <row r="39" spans="1:11" x14ac:dyDescent="0.3">
      <c r="A39" t="s">
        <v>8</v>
      </c>
      <c r="B39" t="s">
        <v>4</v>
      </c>
      <c r="C39" s="3">
        <v>8209019303321830</v>
      </c>
      <c r="D39" t="s">
        <v>40</v>
      </c>
      <c r="E39" s="1">
        <f t="shared" si="0"/>
        <v>0.82090193033218295</v>
      </c>
      <c r="F39">
        <v>6</v>
      </c>
      <c r="G39" t="str">
        <f>VLOOKUP(A39,metadata!$B$3:$D$35,3,FALSE)&amp;","</f>
        <v>1,</v>
      </c>
      <c r="H39" t="str">
        <f>VLOOKUP(INT(LEFT(G39,1)),metadata!$J$2:$K$8,2,FALSE)</f>
        <v>BACKGROUND_Google</v>
      </c>
      <c r="I39" t="str">
        <f>VLOOKUP(B39,metadata!$I$2:$J$8,2,FALSE)&amp;","</f>
        <v>1,</v>
      </c>
      <c r="J39" t="str">
        <f>VLOOKUP(A39,metadata!$B$3:$F$35,5,FALSE)&amp;","</f>
        <v>1,</v>
      </c>
      <c r="K39" t="str">
        <f>VLOOKUP(A39,metadata!$B$3:$F$35,5,FALSE)&amp;","</f>
        <v>1,</v>
      </c>
    </row>
    <row r="40" spans="1:11" x14ac:dyDescent="0.3">
      <c r="A40" t="s">
        <v>9</v>
      </c>
      <c r="B40" t="s">
        <v>4</v>
      </c>
      <c r="C40" s="3">
        <v>99785715341568</v>
      </c>
      <c r="D40" t="s">
        <v>40</v>
      </c>
      <c r="E40" s="1">
        <f t="shared" si="0"/>
        <v>9.9785715341568007E-3</v>
      </c>
      <c r="F40">
        <v>6</v>
      </c>
      <c r="G40" t="str">
        <f>VLOOKUP(A40,metadata!$B$3:$D$35,3,FALSE)&amp;","</f>
        <v>1,</v>
      </c>
      <c r="H40" t="str">
        <f>VLOOKUP(INT(LEFT(G40,1)),metadata!$J$2:$K$8,2,FALSE)</f>
        <v>BACKGROUND_Google</v>
      </c>
      <c r="I40" t="str">
        <f>VLOOKUP(B40,metadata!$I$2:$J$8,2,FALSE)&amp;","</f>
        <v>1,</v>
      </c>
      <c r="J40" t="str">
        <f>VLOOKUP(A40,metadata!$B$3:$F$35,5,FALSE)&amp;","</f>
        <v>1,</v>
      </c>
      <c r="K40" t="str">
        <f>VLOOKUP(A40,metadata!$B$3:$F$35,5,FALSE)&amp;","</f>
        <v>1,</v>
      </c>
    </row>
    <row r="41" spans="1:11" x14ac:dyDescent="0.3">
      <c r="A41" t="s">
        <v>10</v>
      </c>
      <c r="B41" t="s">
        <v>4</v>
      </c>
      <c r="C41" s="3">
        <v>8620795607566830</v>
      </c>
      <c r="D41" t="s">
        <v>40</v>
      </c>
      <c r="E41" s="1">
        <f t="shared" si="0"/>
        <v>0.86207956075668302</v>
      </c>
      <c r="F41">
        <v>6</v>
      </c>
      <c r="G41" t="str">
        <f>VLOOKUP(A41,metadata!$B$3:$D$35,3,FALSE)&amp;","</f>
        <v>1,</v>
      </c>
      <c r="H41" t="str">
        <f>VLOOKUP(INT(LEFT(G41,1)),metadata!$J$2:$K$8,2,FALSE)</f>
        <v>BACKGROUND_Google</v>
      </c>
      <c r="I41" t="str">
        <f>VLOOKUP(B41,metadata!$I$2:$J$8,2,FALSE)&amp;","</f>
        <v>1,</v>
      </c>
      <c r="J41" t="str">
        <f>VLOOKUP(A41,metadata!$B$3:$F$35,5,FALSE)&amp;","</f>
        <v>1,</v>
      </c>
      <c r="K41" t="str">
        <f>VLOOKUP(A41,metadata!$B$3:$F$35,5,FALSE)&amp;","</f>
        <v>1,</v>
      </c>
    </row>
    <row r="42" spans="1:11" x14ac:dyDescent="0.3">
      <c r="A42" t="s">
        <v>11</v>
      </c>
      <c r="B42" t="s">
        <v>41</v>
      </c>
      <c r="C42" s="2" t="s">
        <v>6</v>
      </c>
      <c r="D42" t="s">
        <v>40</v>
      </c>
      <c r="E42" s="1">
        <f t="shared" si="0"/>
        <v>1</v>
      </c>
      <c r="F42">
        <v>6</v>
      </c>
      <c r="G42" t="str">
        <f>VLOOKUP(A42,metadata!$B$3:$D$35,3,FALSE)&amp;","</f>
        <v>2,</v>
      </c>
      <c r="H42" t="str">
        <f>VLOOKUP(INT(LEFT(G42,1)),metadata!$J$2:$K$8,2,FALSE)</f>
        <v>dalmatian</v>
      </c>
      <c r="I42" t="str">
        <f>VLOOKUP(B42,metadata!$I$2:$J$8,2,FALSE)&amp;","</f>
        <v>5,</v>
      </c>
      <c r="J42" t="str">
        <f>VLOOKUP(A42,metadata!$B$3:$F$35,5,FALSE)&amp;","</f>
        <v>2,</v>
      </c>
      <c r="K42" t="str">
        <f>VLOOKUP(A42,metadata!$B$3:$F$35,5,FALSE)&amp;","</f>
        <v>2,</v>
      </c>
    </row>
    <row r="43" spans="1:11" x14ac:dyDescent="0.3">
      <c r="A43" t="s">
        <v>13</v>
      </c>
      <c r="B43" t="s">
        <v>12</v>
      </c>
      <c r="C43" s="3">
        <v>9982284903526300</v>
      </c>
      <c r="D43" t="s">
        <v>40</v>
      </c>
      <c r="E43" s="1">
        <f t="shared" si="0"/>
        <v>0.99822849035262995</v>
      </c>
      <c r="F43">
        <v>6</v>
      </c>
      <c r="G43" t="str">
        <f>VLOOKUP(A43,metadata!$B$3:$D$35,3,FALSE)&amp;","</f>
        <v>2,</v>
      </c>
      <c r="H43" t="str">
        <f>VLOOKUP(INT(LEFT(G43,1)),metadata!$J$2:$K$8,2,FALSE)</f>
        <v>dalmatian</v>
      </c>
      <c r="I43" t="str">
        <f>VLOOKUP(B43,metadata!$I$2:$J$8,2,FALSE)&amp;","</f>
        <v>2,</v>
      </c>
      <c r="J43" t="str">
        <f>VLOOKUP(A43,metadata!$B$3:$F$35,5,FALSE)&amp;","</f>
        <v>2,</v>
      </c>
      <c r="K43" t="str">
        <f>VLOOKUP(A43,metadata!$B$3:$F$35,5,FALSE)&amp;","</f>
        <v>2,</v>
      </c>
    </row>
    <row r="44" spans="1:11" x14ac:dyDescent="0.3">
      <c r="A44" t="s">
        <v>14</v>
      </c>
      <c r="B44" t="s">
        <v>12</v>
      </c>
      <c r="C44" s="2" t="s">
        <v>6</v>
      </c>
      <c r="D44" t="s">
        <v>40</v>
      </c>
      <c r="E44" s="1">
        <f t="shared" si="0"/>
        <v>1</v>
      </c>
      <c r="F44">
        <v>6</v>
      </c>
      <c r="G44" t="str">
        <f>VLOOKUP(A44,metadata!$B$3:$D$35,3,FALSE)&amp;","</f>
        <v>2,</v>
      </c>
      <c r="H44" t="str">
        <f>VLOOKUP(INT(LEFT(G44,1)),metadata!$J$2:$K$8,2,FALSE)</f>
        <v>dalmatian</v>
      </c>
      <c r="I44" t="str">
        <f>VLOOKUP(B44,metadata!$I$2:$J$8,2,FALSE)&amp;","</f>
        <v>2,</v>
      </c>
      <c r="J44" t="str">
        <f>VLOOKUP(A44,metadata!$B$3:$F$35,5,FALSE)&amp;","</f>
        <v>2,</v>
      </c>
      <c r="K44" t="str">
        <f>VLOOKUP(A44,metadata!$B$3:$F$35,5,FALSE)&amp;","</f>
        <v>2,</v>
      </c>
    </row>
    <row r="45" spans="1:11" x14ac:dyDescent="0.3">
      <c r="A45" t="s">
        <v>15</v>
      </c>
      <c r="B45" t="s">
        <v>12</v>
      </c>
      <c r="C45" s="3">
        <v>9999998807907100</v>
      </c>
      <c r="D45" t="s">
        <v>40</v>
      </c>
      <c r="E45" s="1">
        <f t="shared" si="0"/>
        <v>0.99999988079071001</v>
      </c>
      <c r="F45">
        <v>6</v>
      </c>
      <c r="G45" t="str">
        <f>VLOOKUP(A45,metadata!$B$3:$D$35,3,FALSE)&amp;","</f>
        <v>2,</v>
      </c>
      <c r="H45" t="str">
        <f>VLOOKUP(INT(LEFT(G45,1)),metadata!$J$2:$K$8,2,FALSE)</f>
        <v>dalmatian</v>
      </c>
      <c r="I45" t="str">
        <f>VLOOKUP(B45,metadata!$I$2:$J$8,2,FALSE)&amp;","</f>
        <v>2,</v>
      </c>
      <c r="J45" t="str">
        <f>VLOOKUP(A45,metadata!$B$3:$F$35,5,FALSE)&amp;","</f>
        <v>2,</v>
      </c>
      <c r="K45" t="str">
        <f>VLOOKUP(A45,metadata!$B$3:$F$35,5,FALSE)&amp;","</f>
        <v>2,</v>
      </c>
    </row>
    <row r="46" spans="1:11" x14ac:dyDescent="0.3">
      <c r="A46" t="s">
        <v>16</v>
      </c>
      <c r="B46" t="s">
        <v>41</v>
      </c>
      <c r="C46" s="2" t="s">
        <v>6</v>
      </c>
      <c r="D46" t="s">
        <v>40</v>
      </c>
      <c r="E46" s="1">
        <f t="shared" si="0"/>
        <v>1</v>
      </c>
      <c r="F46">
        <v>6</v>
      </c>
      <c r="G46" t="str">
        <f>I46</f>
        <v>5,</v>
      </c>
      <c r="H46" t="str">
        <f>VLOOKUP(INT(LEFT(G46,1)),metadata!$J$2:$K$8,2,FALSE)</f>
        <v>dalmatian_side</v>
      </c>
      <c r="I46" t="str">
        <f>VLOOKUP(B46,metadata!$I$2:$J$8,2,FALSE)&amp;","</f>
        <v>5,</v>
      </c>
      <c r="J46" t="str">
        <f>VLOOKUP(A46,metadata!$B$3:$F$35,5,FALSE)&amp;","</f>
        <v>5,</v>
      </c>
      <c r="K46" t="str">
        <f>VLOOKUP(A46,metadata!$B$3:$F$35,5,FALSE)&amp;","</f>
        <v>5,</v>
      </c>
    </row>
    <row r="47" spans="1:11" x14ac:dyDescent="0.3">
      <c r="A47" t="s">
        <v>17</v>
      </c>
      <c r="B47" t="s">
        <v>41</v>
      </c>
      <c r="C47" s="2" t="s">
        <v>6</v>
      </c>
      <c r="D47" t="s">
        <v>40</v>
      </c>
      <c r="E47" s="1">
        <f t="shared" si="0"/>
        <v>1</v>
      </c>
      <c r="F47">
        <v>6</v>
      </c>
      <c r="G47" t="str">
        <f>I47</f>
        <v>5,</v>
      </c>
      <c r="H47" t="str">
        <f>VLOOKUP(INT(LEFT(G47,1)),metadata!$J$2:$K$8,2,FALSE)</f>
        <v>dalmatian_side</v>
      </c>
      <c r="I47" t="str">
        <f>VLOOKUP(B47,metadata!$I$2:$J$8,2,FALSE)&amp;","</f>
        <v>5,</v>
      </c>
      <c r="J47" t="str">
        <f>VLOOKUP(A47,metadata!$B$3:$F$35,5,FALSE)&amp;","</f>
        <v>5,</v>
      </c>
      <c r="K47" t="str">
        <f>VLOOKUP(A47,metadata!$B$3:$F$35,5,FALSE)&amp;","</f>
        <v>5,</v>
      </c>
    </row>
    <row r="48" spans="1:11" x14ac:dyDescent="0.3">
      <c r="A48" t="s">
        <v>18</v>
      </c>
      <c r="B48" t="s">
        <v>41</v>
      </c>
      <c r="C48" s="2" t="s">
        <v>6</v>
      </c>
      <c r="D48" t="s">
        <v>40</v>
      </c>
      <c r="E48" s="1">
        <f t="shared" si="0"/>
        <v>1</v>
      </c>
      <c r="F48">
        <v>6</v>
      </c>
      <c r="G48" t="str">
        <f>I48</f>
        <v>5,</v>
      </c>
      <c r="H48" t="str">
        <f>VLOOKUP(INT(LEFT(G48,1)),metadata!$J$2:$K$8,2,FALSE)</f>
        <v>dalmatian_side</v>
      </c>
      <c r="I48" t="str">
        <f>VLOOKUP(B48,metadata!$I$2:$J$8,2,FALSE)&amp;","</f>
        <v>5,</v>
      </c>
      <c r="J48" t="str">
        <f>VLOOKUP(A48,metadata!$B$3:$F$35,5,FALSE)&amp;","</f>
        <v>5,</v>
      </c>
      <c r="K48" t="str">
        <f>VLOOKUP(A48,metadata!$B$3:$F$35,5,FALSE)&amp;","</f>
        <v>5,</v>
      </c>
    </row>
    <row r="49" spans="1:11" x14ac:dyDescent="0.3">
      <c r="A49" t="s">
        <v>19</v>
      </c>
      <c r="B49" t="s">
        <v>20</v>
      </c>
      <c r="C49" s="3">
        <v>9213517308235160</v>
      </c>
      <c r="D49" t="s">
        <v>40</v>
      </c>
      <c r="E49" s="1">
        <f t="shared" si="0"/>
        <v>0.92135173082351596</v>
      </c>
      <c r="F49">
        <v>6</v>
      </c>
      <c r="G49" t="str">
        <f>VLOOKUP(A49,metadata!$B$3:$D$35,3,FALSE)&amp;","</f>
        <v>3,</v>
      </c>
      <c r="H49" t="str">
        <f>VLOOKUP(INT(LEFT(G49,1)),metadata!$J$2:$K$8,2,FALSE)</f>
        <v>doberman</v>
      </c>
      <c r="I49" t="str">
        <f>VLOOKUP(B49,metadata!$I$2:$J$8,2,FALSE)&amp;","</f>
        <v>4,</v>
      </c>
      <c r="J49" t="str">
        <f>VLOOKUP(A49,metadata!$B$3:$F$35,5,FALSE)&amp;","</f>
        <v>3,</v>
      </c>
      <c r="K49" t="str">
        <f>VLOOKUP(A49,metadata!$B$3:$F$35,5,FALSE)&amp;","</f>
        <v>3,</v>
      </c>
    </row>
    <row r="50" spans="1:11" x14ac:dyDescent="0.3">
      <c r="A50" t="s">
        <v>21</v>
      </c>
      <c r="B50" t="s">
        <v>27</v>
      </c>
      <c r="C50" s="3">
        <v>815997838973999</v>
      </c>
      <c r="D50" t="s">
        <v>40</v>
      </c>
      <c r="E50" s="1">
        <f>IF(C50="100.0",1,C50/10^15)</f>
        <v>0.81599783897399902</v>
      </c>
      <c r="F50">
        <v>6</v>
      </c>
      <c r="G50" t="str">
        <f>VLOOKUP(A50,metadata!$B$3:$D$35,3,FALSE)&amp;","</f>
        <v>3,</v>
      </c>
      <c r="H50" t="str">
        <f>VLOOKUP(INT(LEFT(G50,1)),metadata!$J$2:$K$8,2,FALSE)</f>
        <v>doberman</v>
      </c>
      <c r="I50" t="str">
        <f>VLOOKUP(B50,metadata!$I$2:$J$8,2,FALSE)&amp;","</f>
        <v>3,</v>
      </c>
      <c r="J50" t="str">
        <f>VLOOKUP(A50,metadata!$B$3:$F$35,5,FALSE)&amp;","</f>
        <v>3,</v>
      </c>
      <c r="K50" t="str">
        <f>VLOOKUP(A50,metadata!$B$3:$F$35,5,FALSE)&amp;","</f>
        <v>3,</v>
      </c>
    </row>
    <row r="51" spans="1:11" x14ac:dyDescent="0.3">
      <c r="A51" t="s">
        <v>22</v>
      </c>
      <c r="B51" t="s">
        <v>20</v>
      </c>
      <c r="C51" s="3">
        <v>9814334511756890</v>
      </c>
      <c r="D51" t="s">
        <v>40</v>
      </c>
      <c r="E51" s="1">
        <f t="shared" si="0"/>
        <v>0.98143345117568903</v>
      </c>
      <c r="F51">
        <v>6</v>
      </c>
      <c r="G51" t="str">
        <f>VLOOKUP(A51,metadata!$B$3:$D$35,3,FALSE)&amp;","</f>
        <v>3,</v>
      </c>
      <c r="H51" t="str">
        <f>VLOOKUP(INT(LEFT(G51,1)),metadata!$J$2:$K$8,2,FALSE)</f>
        <v>doberman</v>
      </c>
      <c r="I51" t="str">
        <f>VLOOKUP(B51,metadata!$I$2:$J$8,2,FALSE)&amp;","</f>
        <v>4,</v>
      </c>
      <c r="J51" t="str">
        <f>VLOOKUP(A51,metadata!$B$3:$F$35,5,FALSE)&amp;","</f>
        <v>3,</v>
      </c>
      <c r="K51" t="str">
        <f>VLOOKUP(A51,metadata!$B$3:$F$35,5,FALSE)&amp;","</f>
        <v>3,</v>
      </c>
    </row>
    <row r="52" spans="1:11" x14ac:dyDescent="0.3">
      <c r="A52" t="s">
        <v>23</v>
      </c>
      <c r="B52" t="s">
        <v>4</v>
      </c>
      <c r="C52" s="3">
        <v>8499884009361260</v>
      </c>
      <c r="D52" t="s">
        <v>40</v>
      </c>
      <c r="E52" s="1">
        <f t="shared" si="0"/>
        <v>0.84998840093612604</v>
      </c>
      <c r="F52">
        <v>6</v>
      </c>
      <c r="G52" t="str">
        <f>VLOOKUP(A52,metadata!$B$3:$D$35,3,FALSE)&amp;","</f>
        <v>3,</v>
      </c>
      <c r="H52" t="str">
        <f>VLOOKUP(INT(LEFT(G52,1)),metadata!$J$2:$K$8,2,FALSE)</f>
        <v>doberman</v>
      </c>
      <c r="I52" t="str">
        <f>VLOOKUP(B52,metadata!$I$2:$J$8,2,FALSE)&amp;","</f>
        <v>1,</v>
      </c>
      <c r="J52" t="str">
        <f>VLOOKUP(A52,metadata!$B$3:$F$35,5,FALSE)&amp;","</f>
        <v>3,</v>
      </c>
      <c r="K52" t="str">
        <f>VLOOKUP(A52,metadata!$B$3:$F$35,5,FALSE)&amp;","</f>
        <v>3,</v>
      </c>
    </row>
    <row r="53" spans="1:11" x14ac:dyDescent="0.3">
      <c r="A53" t="s">
        <v>24</v>
      </c>
      <c r="B53" t="s">
        <v>27</v>
      </c>
      <c r="C53" s="3">
        <v>426457017660141</v>
      </c>
      <c r="D53" t="s">
        <v>40</v>
      </c>
      <c r="E53" s="1">
        <f>IF(C53="100.0",1,C53/10^15)</f>
        <v>0.42645701766014099</v>
      </c>
      <c r="F53">
        <v>6</v>
      </c>
      <c r="G53" t="str">
        <f>VLOOKUP(A53,metadata!$B$3:$D$35,3,FALSE)&amp;","</f>
        <v>3,</v>
      </c>
      <c r="H53" t="str">
        <f>VLOOKUP(INT(LEFT(G53,1)),metadata!$J$2:$K$8,2,FALSE)</f>
        <v>doberman</v>
      </c>
      <c r="I53" t="str">
        <f>VLOOKUP(B53,metadata!$I$2:$J$8,2,FALSE)&amp;","</f>
        <v>3,</v>
      </c>
      <c r="J53" t="str">
        <f>VLOOKUP(A53,metadata!$B$3:$F$35,5,FALSE)&amp;","</f>
        <v>3,</v>
      </c>
      <c r="K53" t="str">
        <f>VLOOKUP(A53,metadata!$B$3:$F$35,5,FALSE)&amp;","</f>
        <v>3,</v>
      </c>
    </row>
    <row r="54" spans="1:11" x14ac:dyDescent="0.3">
      <c r="A54" t="s">
        <v>25</v>
      </c>
      <c r="B54" t="s">
        <v>27</v>
      </c>
      <c r="C54" s="3">
        <v>999974250793457</v>
      </c>
      <c r="D54" t="s">
        <v>40</v>
      </c>
      <c r="E54" s="1">
        <f t="shared" si="0"/>
        <v>9.9997425079345698E-2</v>
      </c>
      <c r="F54">
        <v>6</v>
      </c>
      <c r="G54" t="str">
        <f>VLOOKUP(A54,metadata!$B$3:$D$35,3,FALSE)&amp;","</f>
        <v>3,</v>
      </c>
      <c r="H54" t="str">
        <f>VLOOKUP(INT(LEFT(G54,1)),metadata!$J$2:$K$8,2,FALSE)</f>
        <v>doberman</v>
      </c>
      <c r="I54" t="str">
        <f>VLOOKUP(B54,metadata!$I$2:$J$8,2,FALSE)&amp;","</f>
        <v>3,</v>
      </c>
      <c r="J54" t="str">
        <f>VLOOKUP(A54,metadata!$B$3:$F$35,5,FALSE)&amp;","</f>
        <v>3,</v>
      </c>
      <c r="K54" t="str">
        <f>VLOOKUP(A54,metadata!$B$3:$F$35,5,FALSE)&amp;","</f>
        <v>3,</v>
      </c>
    </row>
    <row r="55" spans="1:11" x14ac:dyDescent="0.3">
      <c r="A55" t="s">
        <v>26</v>
      </c>
      <c r="B55" t="s">
        <v>27</v>
      </c>
      <c r="C55" s="2" t="s">
        <v>6</v>
      </c>
      <c r="D55" t="s">
        <v>40</v>
      </c>
      <c r="E55" s="1">
        <f t="shared" si="0"/>
        <v>1</v>
      </c>
      <c r="F55">
        <v>6</v>
      </c>
      <c r="G55" t="str">
        <f>VLOOKUP(A55,metadata!$B$3:$D$35,3,FALSE)&amp;","</f>
        <v>3,</v>
      </c>
      <c r="H55" t="str">
        <f>VLOOKUP(INT(LEFT(G55,1)),metadata!$J$2:$K$8,2,FALSE)</f>
        <v>doberman</v>
      </c>
      <c r="I55" t="str">
        <f>VLOOKUP(B55,metadata!$I$2:$J$8,2,FALSE)&amp;","</f>
        <v>3,</v>
      </c>
      <c r="J55" t="str">
        <f>VLOOKUP(A55,metadata!$B$3:$F$35,5,FALSE)&amp;","</f>
        <v>3,</v>
      </c>
      <c r="K55" t="str">
        <f>VLOOKUP(A55,metadata!$B$3:$F$35,5,FALSE)&amp;","</f>
        <v>3,</v>
      </c>
    </row>
    <row r="56" spans="1:11" x14ac:dyDescent="0.3">
      <c r="A56" t="s">
        <v>28</v>
      </c>
      <c r="B56" t="s">
        <v>27</v>
      </c>
      <c r="C56" s="3">
        <v>9999128580093380</v>
      </c>
      <c r="D56" t="s">
        <v>40</v>
      </c>
      <c r="E56" s="1">
        <f t="shared" si="0"/>
        <v>0.99991285800933805</v>
      </c>
      <c r="F56">
        <v>6</v>
      </c>
      <c r="G56" t="str">
        <f>VLOOKUP(A56,metadata!$B$3:$D$35,3,FALSE)&amp;","</f>
        <v>3,</v>
      </c>
      <c r="H56" t="str">
        <f>VLOOKUP(INT(LEFT(G56,1)),metadata!$J$2:$K$8,2,FALSE)</f>
        <v>doberman</v>
      </c>
      <c r="I56" t="str">
        <f>VLOOKUP(B56,metadata!$I$2:$J$8,2,FALSE)&amp;","</f>
        <v>3,</v>
      </c>
      <c r="J56" t="str">
        <f>VLOOKUP(A56,metadata!$B$3:$F$35,5,FALSE)&amp;","</f>
        <v>3,</v>
      </c>
      <c r="K56" t="str">
        <f>VLOOKUP(A56,metadata!$B$3:$F$35,5,FALSE)&amp;","</f>
        <v>3,</v>
      </c>
    </row>
    <row r="57" spans="1:11" x14ac:dyDescent="0.3">
      <c r="A57" t="s">
        <v>29</v>
      </c>
      <c r="B57" t="s">
        <v>27</v>
      </c>
      <c r="C57" s="3">
        <v>859114408493042</v>
      </c>
      <c r="D57" t="s">
        <v>40</v>
      </c>
      <c r="E57" s="1">
        <f>IF(C57="100.0",1,C57/10^15)</f>
        <v>0.85911440849304199</v>
      </c>
      <c r="F57">
        <v>6</v>
      </c>
      <c r="G57" t="str">
        <f>VLOOKUP(A57,metadata!$B$3:$D$35,3,FALSE)&amp;","</f>
        <v>3,</v>
      </c>
      <c r="H57" t="str">
        <f>VLOOKUP(INT(LEFT(G57,1)),metadata!$J$2:$K$8,2,FALSE)</f>
        <v>doberman</v>
      </c>
      <c r="I57" t="str">
        <f>VLOOKUP(B57,metadata!$I$2:$J$8,2,FALSE)&amp;","</f>
        <v>3,</v>
      </c>
      <c r="J57" t="str">
        <f>VLOOKUP(A57,metadata!$B$3:$F$35,5,FALSE)&amp;","</f>
        <v>3,</v>
      </c>
      <c r="K57" t="str">
        <f>VLOOKUP(A57,metadata!$B$3:$F$35,5,FALSE)&amp;","</f>
        <v>3,</v>
      </c>
    </row>
    <row r="58" spans="1:11" x14ac:dyDescent="0.3">
      <c r="A58" t="s">
        <v>30</v>
      </c>
      <c r="B58" t="s">
        <v>27</v>
      </c>
      <c r="C58" s="3">
        <v>6052170395851130</v>
      </c>
      <c r="D58" t="s">
        <v>40</v>
      </c>
      <c r="E58" s="1">
        <f t="shared" si="0"/>
        <v>0.60521703958511297</v>
      </c>
      <c r="F58">
        <v>6</v>
      </c>
      <c r="G58" t="str">
        <f>VLOOKUP(A58,metadata!$B$3:$D$35,3,FALSE)&amp;","</f>
        <v>3,</v>
      </c>
      <c r="H58" t="str">
        <f>VLOOKUP(INT(LEFT(G58,1)),metadata!$J$2:$K$8,2,FALSE)</f>
        <v>doberman</v>
      </c>
      <c r="I58" t="str">
        <f>VLOOKUP(B58,metadata!$I$2:$J$8,2,FALSE)&amp;","</f>
        <v>3,</v>
      </c>
      <c r="J58" t="str">
        <f>VLOOKUP(A58,metadata!$B$3:$F$35,5,FALSE)&amp;","</f>
        <v>3,</v>
      </c>
      <c r="K58" t="str">
        <f>VLOOKUP(A58,metadata!$B$3:$F$35,5,FALSE)&amp;","</f>
        <v>3,</v>
      </c>
    </row>
    <row r="59" spans="1:11" x14ac:dyDescent="0.3">
      <c r="A59" t="s">
        <v>31</v>
      </c>
      <c r="B59" t="s">
        <v>27</v>
      </c>
      <c r="C59" s="3">
        <v>9865552186965940</v>
      </c>
      <c r="D59" t="s">
        <v>40</v>
      </c>
      <c r="E59" s="1">
        <f t="shared" si="0"/>
        <v>0.98655521869659402</v>
      </c>
      <c r="F59">
        <v>6</v>
      </c>
      <c r="G59" t="str">
        <f>VLOOKUP(A59,metadata!$B$3:$D$35,3,FALSE)&amp;","</f>
        <v>3,</v>
      </c>
      <c r="H59" t="str">
        <f>VLOOKUP(INT(LEFT(G59,1)),metadata!$J$2:$K$8,2,FALSE)</f>
        <v>doberman</v>
      </c>
      <c r="I59" t="str">
        <f>VLOOKUP(B59,metadata!$I$2:$J$8,2,FALSE)&amp;","</f>
        <v>3,</v>
      </c>
      <c r="J59" t="str">
        <f>VLOOKUP(A59,metadata!$B$3:$F$35,5,FALSE)&amp;","</f>
        <v>3,</v>
      </c>
      <c r="K59" t="str">
        <f>VLOOKUP(A59,metadata!$B$3:$F$35,5,FALSE)&amp;","</f>
        <v>3,</v>
      </c>
    </row>
    <row r="60" spans="1:11" x14ac:dyDescent="0.3">
      <c r="A60" t="s">
        <v>32</v>
      </c>
      <c r="B60" t="s">
        <v>20</v>
      </c>
      <c r="C60" s="3">
        <v>4.9348828196525504E+16</v>
      </c>
      <c r="D60" t="s">
        <v>40</v>
      </c>
      <c r="E60" s="1">
        <f>IF(C60="100.0",1,C60/10^17)</f>
        <v>0.49348828196525502</v>
      </c>
      <c r="F60">
        <v>6</v>
      </c>
      <c r="G60" t="str">
        <f>VLOOKUP(A60,metadata!$B$3:$D$35,3,FALSE)&amp;","</f>
        <v>3,</v>
      </c>
      <c r="H60" t="str">
        <f>VLOOKUP(INT(LEFT(G60,1)),metadata!$J$2:$K$8,2,FALSE)</f>
        <v>doberman</v>
      </c>
      <c r="I60" t="str">
        <f>VLOOKUP(B60,metadata!$I$2:$J$8,2,FALSE)&amp;","</f>
        <v>4,</v>
      </c>
      <c r="J60" t="str">
        <f>VLOOKUP(A60,metadata!$B$3:$F$35,5,FALSE)&amp;","</f>
        <v>3,</v>
      </c>
      <c r="K60" t="str">
        <f>VLOOKUP(A60,metadata!$B$3:$F$35,5,FALSE)&amp;","</f>
        <v>3,</v>
      </c>
    </row>
    <row r="61" spans="1:11" x14ac:dyDescent="0.3">
      <c r="A61" t="s">
        <v>33</v>
      </c>
      <c r="B61" t="s">
        <v>27</v>
      </c>
      <c r="C61" s="3">
        <v>9859165549278250</v>
      </c>
      <c r="D61" t="s">
        <v>40</v>
      </c>
      <c r="E61" s="1">
        <f t="shared" si="0"/>
        <v>0.98591655492782504</v>
      </c>
      <c r="F61">
        <v>6</v>
      </c>
      <c r="G61" t="str">
        <f>VLOOKUP(A61,metadata!$B$3:$D$35,3,FALSE)&amp;","</f>
        <v>3,</v>
      </c>
      <c r="H61" t="str">
        <f>VLOOKUP(INT(LEFT(G61,1)),metadata!$J$2:$K$8,2,FALSE)</f>
        <v>doberman</v>
      </c>
      <c r="I61" t="str">
        <f>VLOOKUP(B61,metadata!$I$2:$J$8,2,FALSE)&amp;","</f>
        <v>3,</v>
      </c>
      <c r="J61" t="str">
        <f>VLOOKUP(A61,metadata!$B$3:$F$35,5,FALSE)&amp;","</f>
        <v>3,</v>
      </c>
      <c r="K61" t="str">
        <f>VLOOKUP(A61,metadata!$B$3:$F$35,5,FALSE)&amp;","</f>
        <v>3,</v>
      </c>
    </row>
    <row r="62" spans="1:11" x14ac:dyDescent="0.3">
      <c r="A62" t="s">
        <v>34</v>
      </c>
      <c r="B62" t="s">
        <v>20</v>
      </c>
      <c r="C62" s="3">
        <v>9954126477241510</v>
      </c>
      <c r="D62" t="s">
        <v>40</v>
      </c>
      <c r="E62" s="1">
        <f t="shared" si="0"/>
        <v>0.99541264772415095</v>
      </c>
      <c r="F62">
        <v>6</v>
      </c>
      <c r="G62" t="str">
        <f>VLOOKUP(A62,metadata!$B$3:$D$35,3,FALSE)&amp;","</f>
        <v>4,</v>
      </c>
      <c r="H62" t="str">
        <f>VLOOKUP(INT(LEFT(G62,1)),metadata!$J$2:$K$8,2,FALSE)</f>
        <v>german_shepherd</v>
      </c>
      <c r="I62" t="str">
        <f>VLOOKUP(B62,metadata!$I$2:$J$8,2,FALSE)&amp;","</f>
        <v>4,</v>
      </c>
      <c r="J62" t="str">
        <f>VLOOKUP(A62,metadata!$B$3:$F$35,5,FALSE)&amp;","</f>
        <v>4,</v>
      </c>
      <c r="K62" t="str">
        <f>VLOOKUP(A62,metadata!$B$3:$F$35,5,FALSE)&amp;","</f>
        <v>4,</v>
      </c>
    </row>
    <row r="63" spans="1:11" x14ac:dyDescent="0.3">
      <c r="A63" t="s">
        <v>35</v>
      </c>
      <c r="B63" t="s">
        <v>4</v>
      </c>
      <c r="C63" s="3">
        <v>993990957736969</v>
      </c>
      <c r="D63" t="s">
        <v>40</v>
      </c>
      <c r="E63" s="1">
        <f>IF(C63="100.0",1,C63/10^15)</f>
        <v>0.99399095773696899</v>
      </c>
      <c r="F63">
        <v>6</v>
      </c>
      <c r="G63" t="str">
        <f>VLOOKUP(A63,metadata!$B$3:$D$35,3,FALSE)&amp;","</f>
        <v>4,</v>
      </c>
      <c r="H63" t="str">
        <f>VLOOKUP(INT(LEFT(G63,1)),metadata!$J$2:$K$8,2,FALSE)</f>
        <v>german_shepherd</v>
      </c>
      <c r="I63" t="str">
        <f>VLOOKUP(B63,metadata!$I$2:$J$8,2,FALSE)&amp;","</f>
        <v>1,</v>
      </c>
      <c r="J63" t="str">
        <f>VLOOKUP(A63,metadata!$B$3:$F$35,5,FALSE)&amp;","</f>
        <v>4,</v>
      </c>
      <c r="K63" t="str">
        <f>VLOOKUP(A63,metadata!$B$3:$F$35,5,FALSE)&amp;","</f>
        <v>4,</v>
      </c>
    </row>
    <row r="64" spans="1:11" x14ac:dyDescent="0.3">
      <c r="A64" t="s">
        <v>36</v>
      </c>
      <c r="B64" t="s">
        <v>20</v>
      </c>
      <c r="C64" s="3">
        <v>9997794032096860</v>
      </c>
      <c r="D64" t="s">
        <v>40</v>
      </c>
      <c r="E64" s="1">
        <f t="shared" si="0"/>
        <v>0.99977940320968595</v>
      </c>
      <c r="F64">
        <v>6</v>
      </c>
      <c r="G64" t="str">
        <f>VLOOKUP(A64,metadata!$B$3:$D$35,3,FALSE)&amp;","</f>
        <v>4,</v>
      </c>
      <c r="H64" t="str">
        <f>VLOOKUP(INT(LEFT(G64,1)),metadata!$J$2:$K$8,2,FALSE)</f>
        <v>german_shepherd</v>
      </c>
      <c r="I64" t="str">
        <f>VLOOKUP(B64,metadata!$I$2:$J$8,2,FALSE)&amp;","</f>
        <v>4,</v>
      </c>
      <c r="J64" t="str">
        <f>VLOOKUP(A64,metadata!$B$3:$F$35,5,FALSE)&amp;","</f>
        <v>4,</v>
      </c>
      <c r="K64" t="str">
        <f>VLOOKUP(A64,metadata!$B$3:$F$35,5,FALSE)&amp;","</f>
        <v>4,</v>
      </c>
    </row>
    <row r="65" spans="1:11" x14ac:dyDescent="0.3">
      <c r="A65" t="s">
        <v>37</v>
      </c>
      <c r="B65" t="s">
        <v>4</v>
      </c>
      <c r="C65" s="3">
        <v>9999207258224480</v>
      </c>
      <c r="D65" t="s">
        <v>40</v>
      </c>
      <c r="E65" s="1">
        <f t="shared" si="0"/>
        <v>0.99992072582244795</v>
      </c>
      <c r="F65">
        <v>6</v>
      </c>
      <c r="G65" t="str">
        <f>VLOOKUP(A65,metadata!$B$3:$D$35,3,FALSE)&amp;","</f>
        <v>1,</v>
      </c>
      <c r="H65" t="str">
        <f>VLOOKUP(INT(LEFT(G65,1)),metadata!$J$2:$K$8,2,FALSE)</f>
        <v>BACKGROUND_Google</v>
      </c>
      <c r="I65" t="str">
        <f>VLOOKUP(B65,metadata!$I$2:$J$8,2,FALSE)&amp;","</f>
        <v>1,</v>
      </c>
      <c r="J65" t="str">
        <f>VLOOKUP(A65,metadata!$B$3:$F$35,5,FALSE)&amp;","</f>
        <v>1,</v>
      </c>
      <c r="K65" t="str">
        <f>VLOOKUP(A65,metadata!$B$3:$F$35,5,FALSE)&amp;","</f>
        <v>1,</v>
      </c>
    </row>
    <row r="66" spans="1:11" x14ac:dyDescent="0.3">
      <c r="A66" t="s">
        <v>38</v>
      </c>
      <c r="B66" t="s">
        <v>20</v>
      </c>
      <c r="C66" s="3">
        <v>8977648615837090</v>
      </c>
      <c r="D66" t="s">
        <v>40</v>
      </c>
      <c r="E66" s="1">
        <f t="shared" ref="E66:E100" si="1">IF(C66="100.0",1,C66/10^16)</f>
        <v>0.89776486158370905</v>
      </c>
      <c r="F66">
        <v>6</v>
      </c>
      <c r="G66" t="str">
        <f>VLOOKUP(A66,metadata!$B$3:$D$35,3,FALSE)&amp;","</f>
        <v>1,</v>
      </c>
      <c r="H66" t="str">
        <f>VLOOKUP(INT(LEFT(G66,1)),metadata!$J$2:$K$8,2,FALSE)</f>
        <v>BACKGROUND_Google</v>
      </c>
      <c r="I66" t="str">
        <f>VLOOKUP(B66,metadata!$I$2:$J$8,2,FALSE)&amp;","</f>
        <v>4,</v>
      </c>
      <c r="J66" t="str">
        <f>VLOOKUP(A66,metadata!$B$3:$F$35,5,FALSE)&amp;","</f>
        <v>1,</v>
      </c>
      <c r="K66" t="str">
        <f>VLOOKUP(A66,metadata!$B$3:$F$35,5,FALSE)&amp;","</f>
        <v>1,</v>
      </c>
    </row>
    <row r="67" spans="1:11" x14ac:dyDescent="0.3">
      <c r="A67" t="s">
        <v>39</v>
      </c>
      <c r="B67" t="s">
        <v>20</v>
      </c>
      <c r="C67" s="3">
        <v>82625412940979</v>
      </c>
      <c r="D67" t="s">
        <v>40</v>
      </c>
      <c r="E67" s="1">
        <f>IF(C67="100.0",1,C67/10^14)</f>
        <v>0.82625412940979004</v>
      </c>
      <c r="F67">
        <v>6</v>
      </c>
      <c r="G67" t="str">
        <f>VLOOKUP(A67,metadata!$B$3:$D$35,3,FALSE)&amp;","</f>
        <v>1,</v>
      </c>
      <c r="H67" t="str">
        <f>VLOOKUP(INT(LEFT(G67,1)),metadata!$J$2:$K$8,2,FALSE)</f>
        <v>BACKGROUND_Google</v>
      </c>
      <c r="I67" t="str">
        <f>VLOOKUP(B67,metadata!$I$2:$J$8,2,FALSE)&amp;","</f>
        <v>4,</v>
      </c>
      <c r="J67" t="str">
        <f>VLOOKUP(A67,metadata!$B$3:$F$35,5,FALSE)&amp;","</f>
        <v>1,</v>
      </c>
      <c r="K67" t="str">
        <f>VLOOKUP(A67,metadata!$B$3:$F$35,5,FALSE)&amp;","</f>
        <v>1,</v>
      </c>
    </row>
    <row r="68" spans="1:11" x14ac:dyDescent="0.3">
      <c r="A68" t="s">
        <v>0</v>
      </c>
      <c r="B68" t="s">
        <v>4</v>
      </c>
      <c r="C68" s="3">
        <v>9992456436157220</v>
      </c>
      <c r="D68" t="s">
        <v>42</v>
      </c>
      <c r="E68" s="1">
        <f t="shared" si="1"/>
        <v>0.99924564361572199</v>
      </c>
      <c r="F68">
        <v>5</v>
      </c>
      <c r="G68" t="str">
        <f>VLOOKUP(A68,metadata!$B$3:$D$35,3,FALSE)&amp;","</f>
        <v>0,</v>
      </c>
      <c r="H68" t="str">
        <f>VLOOKUP(INT(LEFT(G68,1)),metadata!$J$2:$K$8,2,FALSE)</f>
        <v>airplanes</v>
      </c>
      <c r="I68" t="str">
        <f>VLOOKUP(B68,metadata!$I$2:$J$8,2,FALSE)&amp;","</f>
        <v>1,</v>
      </c>
      <c r="J68" t="str">
        <f>VLOOKUP(A68,metadata!$B$3:$F$35,5,FALSE)&amp;","</f>
        <v>0,</v>
      </c>
      <c r="K68" t="str">
        <f>VLOOKUP(A68,metadata!$B$3:$F$35,5,FALSE)&amp;","</f>
        <v>0,</v>
      </c>
    </row>
    <row r="69" spans="1:11" x14ac:dyDescent="0.3">
      <c r="A69" t="s">
        <v>3</v>
      </c>
      <c r="B69" t="s">
        <v>4</v>
      </c>
      <c r="C69" s="3">
        <v>9999980926513670</v>
      </c>
      <c r="D69" t="s">
        <v>42</v>
      </c>
      <c r="E69" s="1">
        <f t="shared" si="1"/>
        <v>0.99999809265136697</v>
      </c>
      <c r="F69">
        <v>5</v>
      </c>
      <c r="G69" t="str">
        <f>VLOOKUP(A69,metadata!$B$3:$D$35,3,FALSE)&amp;","</f>
        <v>0,</v>
      </c>
      <c r="H69" t="str">
        <f>VLOOKUP(INT(LEFT(G69,1)),metadata!$J$2:$K$8,2,FALSE)</f>
        <v>airplanes</v>
      </c>
      <c r="I69" t="str">
        <f>VLOOKUP(B69,metadata!$I$2:$J$8,2,FALSE)&amp;","</f>
        <v>1,</v>
      </c>
      <c r="J69" t="str">
        <f>VLOOKUP(A69,metadata!$B$3:$F$35,5,FALSE)&amp;","</f>
        <v>0,</v>
      </c>
      <c r="K69" t="str">
        <f>VLOOKUP(A69,metadata!$B$3:$F$35,5,FALSE)&amp;","</f>
        <v>0,</v>
      </c>
    </row>
    <row r="70" spans="1:11" x14ac:dyDescent="0.3">
      <c r="A70" t="s">
        <v>5</v>
      </c>
      <c r="B70" t="s">
        <v>1</v>
      </c>
      <c r="C70" s="3">
        <v>9260122776031490</v>
      </c>
      <c r="D70" t="s">
        <v>42</v>
      </c>
      <c r="E70" s="1">
        <f t="shared" si="1"/>
        <v>0.92601227760314897</v>
      </c>
      <c r="F70">
        <v>5</v>
      </c>
      <c r="G70" t="str">
        <f>VLOOKUP(A70,metadata!$B$3:$D$35,3,FALSE)&amp;","</f>
        <v>0,</v>
      </c>
      <c r="H70" t="str">
        <f>VLOOKUP(INT(LEFT(G70,1)),metadata!$J$2:$K$8,2,FALSE)</f>
        <v>airplanes</v>
      </c>
      <c r="I70" t="str">
        <f>VLOOKUP(B70,metadata!$I$2:$J$8,2,FALSE)&amp;","</f>
        <v>0,</v>
      </c>
      <c r="J70" t="str">
        <f>VLOOKUP(A70,metadata!$B$3:$F$35,5,FALSE)&amp;","</f>
        <v>0,</v>
      </c>
      <c r="K70" t="str">
        <f>VLOOKUP(A70,metadata!$B$3:$F$35,5,FALSE)&amp;","</f>
        <v>0,</v>
      </c>
    </row>
    <row r="71" spans="1:11" x14ac:dyDescent="0.3">
      <c r="A71" t="s">
        <v>7</v>
      </c>
      <c r="B71" t="s">
        <v>20</v>
      </c>
      <c r="C71" s="3">
        <v>9967617392539970</v>
      </c>
      <c r="D71" t="s">
        <v>42</v>
      </c>
      <c r="E71" s="1">
        <f t="shared" si="1"/>
        <v>0.99676173925399703</v>
      </c>
      <c r="F71">
        <v>5</v>
      </c>
      <c r="G71" t="str">
        <f>VLOOKUP(A71,metadata!$B$3:$D$35,3,FALSE)&amp;","</f>
        <v>1,</v>
      </c>
      <c r="H71" t="str">
        <f>VLOOKUP(INT(LEFT(G71,1)),metadata!$J$2:$K$8,2,FALSE)</f>
        <v>BACKGROUND_Google</v>
      </c>
      <c r="I71" t="str">
        <f>VLOOKUP(B71,metadata!$I$2:$J$8,2,FALSE)&amp;","</f>
        <v>4,</v>
      </c>
      <c r="J71" t="str">
        <f>VLOOKUP(A71,metadata!$B$3:$F$35,5,FALSE)&amp;","</f>
        <v>1,</v>
      </c>
      <c r="K71" t="str">
        <f>VLOOKUP(A71,metadata!$B$3:$F$35,5,FALSE)&amp;","</f>
        <v>1,</v>
      </c>
    </row>
    <row r="72" spans="1:11" x14ac:dyDescent="0.3">
      <c r="A72" t="s">
        <v>8</v>
      </c>
      <c r="B72" t="s">
        <v>4</v>
      </c>
      <c r="C72" s="3">
        <v>5085474252700800</v>
      </c>
      <c r="D72" t="s">
        <v>42</v>
      </c>
      <c r="E72" s="1">
        <f t="shared" si="1"/>
        <v>0.50854742527008001</v>
      </c>
      <c r="F72">
        <v>5</v>
      </c>
      <c r="G72" t="str">
        <f>VLOOKUP(A72,metadata!$B$3:$D$35,3,FALSE)&amp;","</f>
        <v>1,</v>
      </c>
      <c r="H72" t="str">
        <f>VLOOKUP(INT(LEFT(G72,1)),metadata!$J$2:$K$8,2,FALSE)</f>
        <v>BACKGROUND_Google</v>
      </c>
      <c r="I72" t="str">
        <f>VLOOKUP(B72,metadata!$I$2:$J$8,2,FALSE)&amp;","</f>
        <v>1,</v>
      </c>
      <c r="J72" t="str">
        <f>VLOOKUP(A72,metadata!$B$3:$F$35,5,FALSE)&amp;","</f>
        <v>1,</v>
      </c>
      <c r="K72" t="str">
        <f>VLOOKUP(A72,metadata!$B$3:$F$35,5,FALSE)&amp;","</f>
        <v>1,</v>
      </c>
    </row>
    <row r="73" spans="1:11" x14ac:dyDescent="0.3">
      <c r="A73" t="s">
        <v>9</v>
      </c>
      <c r="B73" t="s">
        <v>4</v>
      </c>
      <c r="C73" s="3">
        <v>9661380648612970</v>
      </c>
      <c r="D73" t="s">
        <v>42</v>
      </c>
      <c r="E73" s="1">
        <f t="shared" si="1"/>
        <v>0.96613806486129705</v>
      </c>
      <c r="F73">
        <v>5</v>
      </c>
      <c r="G73" t="str">
        <f>VLOOKUP(A73,metadata!$B$3:$D$35,3,FALSE)&amp;","</f>
        <v>1,</v>
      </c>
      <c r="H73" t="str">
        <f>VLOOKUP(INT(LEFT(G73,1)),metadata!$J$2:$K$8,2,FALSE)</f>
        <v>BACKGROUND_Google</v>
      </c>
      <c r="I73" t="str">
        <f>VLOOKUP(B73,metadata!$I$2:$J$8,2,FALSE)&amp;","</f>
        <v>1,</v>
      </c>
      <c r="J73" t="str">
        <f>VLOOKUP(A73,metadata!$B$3:$F$35,5,FALSE)&amp;","</f>
        <v>1,</v>
      </c>
      <c r="K73" t="str">
        <f>VLOOKUP(A73,metadata!$B$3:$F$35,5,FALSE)&amp;","</f>
        <v>1,</v>
      </c>
    </row>
    <row r="74" spans="1:11" x14ac:dyDescent="0.3">
      <c r="A74" t="s">
        <v>10</v>
      </c>
      <c r="B74" t="s">
        <v>20</v>
      </c>
      <c r="C74" s="3">
        <v>6245221495628350</v>
      </c>
      <c r="D74" t="s">
        <v>42</v>
      </c>
      <c r="E74" s="1">
        <f t="shared" si="1"/>
        <v>0.62452214956283503</v>
      </c>
      <c r="F74">
        <v>5</v>
      </c>
      <c r="G74" t="str">
        <f>VLOOKUP(A74,metadata!$B$3:$D$35,3,FALSE)&amp;","</f>
        <v>1,</v>
      </c>
      <c r="H74" t="str">
        <f>VLOOKUP(INT(LEFT(G74,1)),metadata!$J$2:$K$8,2,FALSE)</f>
        <v>BACKGROUND_Google</v>
      </c>
      <c r="I74" t="str">
        <f>VLOOKUP(B74,metadata!$I$2:$J$8,2,FALSE)&amp;","</f>
        <v>4,</v>
      </c>
      <c r="J74" t="str">
        <f>VLOOKUP(A74,metadata!$B$3:$F$35,5,FALSE)&amp;","</f>
        <v>1,</v>
      </c>
      <c r="K74" t="str">
        <f>VLOOKUP(A74,metadata!$B$3:$F$35,5,FALSE)&amp;","</f>
        <v>1,</v>
      </c>
    </row>
    <row r="75" spans="1:11" x14ac:dyDescent="0.3">
      <c r="A75" t="s">
        <v>11</v>
      </c>
      <c r="B75" t="s">
        <v>43</v>
      </c>
      <c r="C75" s="2" t="s">
        <v>6</v>
      </c>
      <c r="D75" t="s">
        <v>42</v>
      </c>
      <c r="E75" s="1">
        <f t="shared" si="1"/>
        <v>1</v>
      </c>
      <c r="F75">
        <v>5</v>
      </c>
      <c r="G75" t="str">
        <f>I75</f>
        <v>6,</v>
      </c>
      <c r="H75" t="str">
        <f>VLOOKUP(INT(LEFT(G75,1)),metadata!$J$2:$K$8,2,FALSE)</f>
        <v>dalmatian_full</v>
      </c>
      <c r="I75" t="str">
        <f>VLOOKUP(B75,metadata!$I$2:$J$8,2,FALSE)&amp;","</f>
        <v>6,</v>
      </c>
      <c r="J75" t="str">
        <f>VLOOKUP(A75,metadata!$B$3:$F$35,5,FALSE)&amp;","</f>
        <v>2,</v>
      </c>
      <c r="K75" t="str">
        <f>VLOOKUP(A75,metadata!$B$3:$F$35,5,FALSE)&amp;","</f>
        <v>2,</v>
      </c>
    </row>
    <row r="76" spans="1:11" x14ac:dyDescent="0.3">
      <c r="A76" t="s">
        <v>13</v>
      </c>
      <c r="B76" t="s">
        <v>43</v>
      </c>
      <c r="C76" s="2" t="s">
        <v>6</v>
      </c>
      <c r="D76" t="s">
        <v>42</v>
      </c>
      <c r="E76" s="1">
        <f t="shared" si="1"/>
        <v>1</v>
      </c>
      <c r="F76">
        <v>5</v>
      </c>
      <c r="G76" t="str">
        <f>I76</f>
        <v>6,</v>
      </c>
      <c r="H76" t="str">
        <f>VLOOKUP(INT(LEFT(G76,1)),metadata!$J$2:$K$8,2,FALSE)</f>
        <v>dalmatian_full</v>
      </c>
      <c r="I76" t="str">
        <f>VLOOKUP(B76,metadata!$I$2:$J$8,2,FALSE)&amp;","</f>
        <v>6,</v>
      </c>
      <c r="J76" t="str">
        <f>VLOOKUP(A76,metadata!$B$3:$F$35,5,FALSE)&amp;","</f>
        <v>2,</v>
      </c>
      <c r="K76" t="str">
        <f>VLOOKUP(A76,metadata!$B$3:$F$35,5,FALSE)&amp;","</f>
        <v>2,</v>
      </c>
    </row>
    <row r="77" spans="1:11" x14ac:dyDescent="0.3">
      <c r="A77" t="s">
        <v>14</v>
      </c>
      <c r="B77" t="s">
        <v>43</v>
      </c>
      <c r="C77" s="2" t="s">
        <v>6</v>
      </c>
      <c r="D77" t="s">
        <v>42</v>
      </c>
      <c r="E77" s="1">
        <f t="shared" si="1"/>
        <v>1</v>
      </c>
      <c r="F77">
        <v>5</v>
      </c>
      <c r="G77" t="str">
        <f>I77</f>
        <v>6,</v>
      </c>
      <c r="H77" t="str">
        <f>VLOOKUP(INT(LEFT(G77,1)),metadata!$J$2:$K$8,2,FALSE)</f>
        <v>dalmatian_full</v>
      </c>
      <c r="I77" t="str">
        <f>VLOOKUP(B77,metadata!$I$2:$J$8,2,FALSE)&amp;","</f>
        <v>6,</v>
      </c>
      <c r="J77" t="str">
        <f>VLOOKUP(A77,metadata!$B$3:$F$35,5,FALSE)&amp;","</f>
        <v>2,</v>
      </c>
      <c r="K77" t="str">
        <f>VLOOKUP(A77,metadata!$B$3:$F$35,5,FALSE)&amp;","</f>
        <v>2,</v>
      </c>
    </row>
    <row r="78" spans="1:11" x14ac:dyDescent="0.3">
      <c r="A78" t="s">
        <v>15</v>
      </c>
      <c r="B78" t="s">
        <v>43</v>
      </c>
      <c r="C78" s="3">
        <v>9999992847442620</v>
      </c>
      <c r="D78" t="s">
        <v>42</v>
      </c>
      <c r="E78" s="1">
        <f t="shared" si="1"/>
        <v>0.99999928474426203</v>
      </c>
      <c r="F78">
        <v>5</v>
      </c>
      <c r="G78" t="str">
        <f>I78</f>
        <v>6,</v>
      </c>
      <c r="H78" t="str">
        <f>VLOOKUP(INT(LEFT(G78,1)),metadata!$J$2:$K$8,2,FALSE)</f>
        <v>dalmatian_full</v>
      </c>
      <c r="I78" t="str">
        <f>VLOOKUP(B78,metadata!$I$2:$J$8,2,FALSE)&amp;","</f>
        <v>6,</v>
      </c>
      <c r="J78" t="str">
        <f>VLOOKUP(A78,metadata!$B$3:$F$35,5,FALSE)&amp;","</f>
        <v>2,</v>
      </c>
      <c r="K78" t="str">
        <f>VLOOKUP(A78,metadata!$B$3:$F$35,5,FALSE)&amp;","</f>
        <v>2,</v>
      </c>
    </row>
    <row r="79" spans="1:11" x14ac:dyDescent="0.3">
      <c r="A79" t="s">
        <v>16</v>
      </c>
      <c r="B79" t="s">
        <v>43</v>
      </c>
      <c r="C79" s="3">
        <v>9999998807907100</v>
      </c>
      <c r="D79" t="s">
        <v>42</v>
      </c>
      <c r="E79" s="1">
        <f t="shared" si="1"/>
        <v>0.99999988079071001</v>
      </c>
      <c r="F79">
        <v>5</v>
      </c>
      <c r="G79" t="str">
        <f>I79</f>
        <v>6,</v>
      </c>
      <c r="H79" t="str">
        <f>VLOOKUP(INT(LEFT(G79,1)),metadata!$J$2:$K$8,2,FALSE)</f>
        <v>dalmatian_full</v>
      </c>
      <c r="I79" t="str">
        <f>VLOOKUP(B79,metadata!$I$2:$J$8,2,FALSE)&amp;","</f>
        <v>6,</v>
      </c>
      <c r="J79" t="str">
        <f>VLOOKUP(A79,metadata!$B$3:$F$35,5,FALSE)&amp;","</f>
        <v>5,</v>
      </c>
      <c r="K79" t="str">
        <f>VLOOKUP(A79,metadata!$B$3:$F$35,5,FALSE)&amp;","</f>
        <v>5,</v>
      </c>
    </row>
    <row r="80" spans="1:11" x14ac:dyDescent="0.3">
      <c r="A80" t="s">
        <v>17</v>
      </c>
      <c r="B80" t="s">
        <v>43</v>
      </c>
      <c r="C80" s="2" t="s">
        <v>6</v>
      </c>
      <c r="D80" t="s">
        <v>42</v>
      </c>
      <c r="E80" s="1">
        <f t="shared" si="1"/>
        <v>1</v>
      </c>
      <c r="F80">
        <v>5</v>
      </c>
      <c r="G80" t="str">
        <f>I80</f>
        <v>6,</v>
      </c>
      <c r="H80" t="str">
        <f>VLOOKUP(INT(LEFT(G80,1)),metadata!$J$2:$K$8,2,FALSE)</f>
        <v>dalmatian_full</v>
      </c>
      <c r="I80" t="str">
        <f>VLOOKUP(B80,metadata!$I$2:$J$8,2,FALSE)&amp;","</f>
        <v>6,</v>
      </c>
      <c r="J80" t="str">
        <f>VLOOKUP(A80,metadata!$B$3:$F$35,5,FALSE)&amp;","</f>
        <v>5,</v>
      </c>
      <c r="K80" t="str">
        <f>VLOOKUP(A80,metadata!$B$3:$F$35,5,FALSE)&amp;","</f>
        <v>5,</v>
      </c>
    </row>
    <row r="81" spans="1:11" x14ac:dyDescent="0.3">
      <c r="A81" t="s">
        <v>18</v>
      </c>
      <c r="B81" t="s">
        <v>43</v>
      </c>
      <c r="C81" s="3">
        <v>999995231628418</v>
      </c>
      <c r="D81" t="s">
        <v>42</v>
      </c>
      <c r="E81" s="1">
        <f>IF(C81="100.0",1,C81/10^15)</f>
        <v>0.99999523162841797</v>
      </c>
      <c r="F81">
        <v>5</v>
      </c>
      <c r="G81" t="str">
        <f>I81</f>
        <v>6,</v>
      </c>
      <c r="H81" t="str">
        <f>VLOOKUP(INT(LEFT(G81,1)),metadata!$J$2:$K$8,2,FALSE)</f>
        <v>dalmatian_full</v>
      </c>
      <c r="I81" t="str">
        <f>VLOOKUP(B81,metadata!$I$2:$J$8,2,FALSE)&amp;","</f>
        <v>6,</v>
      </c>
      <c r="J81" t="str">
        <f>VLOOKUP(A81,metadata!$B$3:$F$35,5,FALSE)&amp;","</f>
        <v>5,</v>
      </c>
      <c r="K81" t="str">
        <f>VLOOKUP(A81,metadata!$B$3:$F$35,5,FALSE)&amp;","</f>
        <v>5,</v>
      </c>
    </row>
    <row r="82" spans="1:11" x14ac:dyDescent="0.3">
      <c r="A82" t="s">
        <v>19</v>
      </c>
      <c r="B82" t="s">
        <v>1</v>
      </c>
      <c r="C82" s="2" t="s">
        <v>6</v>
      </c>
      <c r="D82" t="s">
        <v>42</v>
      </c>
      <c r="E82" s="1">
        <f t="shared" si="1"/>
        <v>1</v>
      </c>
      <c r="F82">
        <v>5</v>
      </c>
      <c r="G82" t="str">
        <f>VLOOKUP(A82,metadata!$B$3:$D$35,3,FALSE)&amp;","</f>
        <v>3,</v>
      </c>
      <c r="H82" t="str">
        <f>VLOOKUP(INT(LEFT(G82,1)),metadata!$J$2:$K$8,2,FALSE)</f>
        <v>doberman</v>
      </c>
      <c r="I82" t="str">
        <f>VLOOKUP(B82,metadata!$I$2:$J$8,2,FALSE)&amp;","</f>
        <v>0,</v>
      </c>
      <c r="J82" t="str">
        <f>VLOOKUP(A82,metadata!$B$3:$F$35,5,FALSE)&amp;","</f>
        <v>3,</v>
      </c>
      <c r="K82" t="str">
        <f>VLOOKUP(A82,metadata!$B$3:$F$35,5,FALSE)&amp;","</f>
        <v>3,</v>
      </c>
    </row>
    <row r="83" spans="1:11" x14ac:dyDescent="0.3">
      <c r="A83" t="s">
        <v>21</v>
      </c>
      <c r="B83" t="s">
        <v>20</v>
      </c>
      <c r="C83" s="3">
        <v>7462319731712340</v>
      </c>
      <c r="D83" t="s">
        <v>42</v>
      </c>
      <c r="E83" s="1">
        <f t="shared" si="1"/>
        <v>0.74623197317123402</v>
      </c>
      <c r="F83">
        <v>5</v>
      </c>
      <c r="G83" t="str">
        <f>VLOOKUP(A83,metadata!$B$3:$D$35,3,FALSE)&amp;","</f>
        <v>3,</v>
      </c>
      <c r="H83" t="str">
        <f>VLOOKUP(INT(LEFT(G83,1)),metadata!$J$2:$K$8,2,FALSE)</f>
        <v>doberman</v>
      </c>
      <c r="I83" t="str">
        <f>VLOOKUP(B83,metadata!$I$2:$J$8,2,FALSE)&amp;","</f>
        <v>4,</v>
      </c>
      <c r="J83" t="str">
        <f>VLOOKUP(A83,metadata!$B$3:$F$35,5,FALSE)&amp;","</f>
        <v>3,</v>
      </c>
      <c r="K83" t="str">
        <f>VLOOKUP(A83,metadata!$B$3:$F$35,5,FALSE)&amp;","</f>
        <v>3,</v>
      </c>
    </row>
    <row r="84" spans="1:11" x14ac:dyDescent="0.3">
      <c r="A84" t="s">
        <v>22</v>
      </c>
      <c r="B84" t="s">
        <v>1</v>
      </c>
      <c r="C84" s="3">
        <v>9999998807907100</v>
      </c>
      <c r="D84" t="s">
        <v>42</v>
      </c>
      <c r="E84" s="1">
        <f t="shared" si="1"/>
        <v>0.99999988079071001</v>
      </c>
      <c r="F84">
        <v>5</v>
      </c>
      <c r="G84" t="str">
        <f>VLOOKUP(A84,metadata!$B$3:$D$35,3,FALSE)&amp;","</f>
        <v>3,</v>
      </c>
      <c r="H84" t="str">
        <f>VLOOKUP(INT(LEFT(G84,1)),metadata!$J$2:$K$8,2,FALSE)</f>
        <v>doberman</v>
      </c>
      <c r="I84" t="str">
        <f>VLOOKUP(B84,metadata!$I$2:$J$8,2,FALSE)&amp;","</f>
        <v>0,</v>
      </c>
      <c r="J84" t="str">
        <f>VLOOKUP(A84,metadata!$B$3:$F$35,5,FALSE)&amp;","</f>
        <v>3,</v>
      </c>
      <c r="K84" t="str">
        <f>VLOOKUP(A84,metadata!$B$3:$F$35,5,FALSE)&amp;","</f>
        <v>3,</v>
      </c>
    </row>
    <row r="85" spans="1:11" x14ac:dyDescent="0.3">
      <c r="A85" t="s">
        <v>23</v>
      </c>
      <c r="B85" t="s">
        <v>20</v>
      </c>
      <c r="C85" s="3">
        <v>9996625185012810</v>
      </c>
      <c r="D85" t="s">
        <v>42</v>
      </c>
      <c r="E85" s="1">
        <f t="shared" si="1"/>
        <v>0.99966251850128096</v>
      </c>
      <c r="F85">
        <v>5</v>
      </c>
      <c r="G85" t="str">
        <f>VLOOKUP(A85,metadata!$B$3:$D$35,3,FALSE)&amp;","</f>
        <v>3,</v>
      </c>
      <c r="H85" t="str">
        <f>VLOOKUP(INT(LEFT(G85,1)),metadata!$J$2:$K$8,2,FALSE)</f>
        <v>doberman</v>
      </c>
      <c r="I85" t="str">
        <f>VLOOKUP(B85,metadata!$I$2:$J$8,2,FALSE)&amp;","</f>
        <v>4,</v>
      </c>
      <c r="J85" t="str">
        <f>VLOOKUP(A85,metadata!$B$3:$F$35,5,FALSE)&amp;","</f>
        <v>3,</v>
      </c>
      <c r="K85" t="str">
        <f>VLOOKUP(A85,metadata!$B$3:$F$35,5,FALSE)&amp;","</f>
        <v>3,</v>
      </c>
    </row>
    <row r="86" spans="1:11" x14ac:dyDescent="0.3">
      <c r="A86" t="s">
        <v>24</v>
      </c>
      <c r="B86" t="s">
        <v>20</v>
      </c>
      <c r="C86" s="3">
        <v>8427754640579220</v>
      </c>
      <c r="D86" t="s">
        <v>42</v>
      </c>
      <c r="E86" s="1">
        <f t="shared" si="1"/>
        <v>0.84277546405792203</v>
      </c>
      <c r="F86">
        <v>5</v>
      </c>
      <c r="G86" t="str">
        <f>VLOOKUP(A86,metadata!$B$3:$D$35,3,FALSE)&amp;","</f>
        <v>3,</v>
      </c>
      <c r="H86" t="str">
        <f>VLOOKUP(INT(LEFT(G86,1)),metadata!$J$2:$K$8,2,FALSE)</f>
        <v>doberman</v>
      </c>
      <c r="I86" t="str">
        <f>VLOOKUP(B86,metadata!$I$2:$J$8,2,FALSE)&amp;","</f>
        <v>4,</v>
      </c>
      <c r="J86" t="str">
        <f>VLOOKUP(A86,metadata!$B$3:$F$35,5,FALSE)&amp;","</f>
        <v>3,</v>
      </c>
      <c r="K86" t="str">
        <f>VLOOKUP(A86,metadata!$B$3:$F$35,5,FALSE)&amp;","</f>
        <v>3,</v>
      </c>
    </row>
    <row r="87" spans="1:11" x14ac:dyDescent="0.3">
      <c r="A87" t="s">
        <v>25</v>
      </c>
      <c r="B87" t="s">
        <v>20</v>
      </c>
      <c r="C87" s="3">
        <v>9991267323493950</v>
      </c>
      <c r="D87" t="s">
        <v>42</v>
      </c>
      <c r="E87" s="1">
        <f t="shared" si="1"/>
        <v>0.99912673234939497</v>
      </c>
      <c r="F87">
        <v>5</v>
      </c>
      <c r="G87" t="str">
        <f>VLOOKUP(A87,metadata!$B$3:$D$35,3,FALSE)&amp;","</f>
        <v>3,</v>
      </c>
      <c r="H87" t="str">
        <f>VLOOKUP(INT(LEFT(G87,1)),metadata!$J$2:$K$8,2,FALSE)</f>
        <v>doberman</v>
      </c>
      <c r="I87" t="str">
        <f>VLOOKUP(B87,metadata!$I$2:$J$8,2,FALSE)&amp;","</f>
        <v>4,</v>
      </c>
      <c r="J87" t="str">
        <f>VLOOKUP(A87,metadata!$B$3:$F$35,5,FALSE)&amp;","</f>
        <v>3,</v>
      </c>
      <c r="K87" t="str">
        <f>VLOOKUP(A87,metadata!$B$3:$F$35,5,FALSE)&amp;","</f>
        <v>3,</v>
      </c>
    </row>
    <row r="88" spans="1:11" x14ac:dyDescent="0.3">
      <c r="A88" t="s">
        <v>26</v>
      </c>
      <c r="B88" t="s">
        <v>27</v>
      </c>
      <c r="C88" s="2" t="s">
        <v>6</v>
      </c>
      <c r="D88" t="s">
        <v>42</v>
      </c>
      <c r="E88" s="1">
        <f t="shared" si="1"/>
        <v>1</v>
      </c>
      <c r="F88">
        <v>5</v>
      </c>
      <c r="G88" t="str">
        <f>VLOOKUP(A88,metadata!$B$3:$D$35,3,FALSE)&amp;","</f>
        <v>3,</v>
      </c>
      <c r="H88" t="str">
        <f>VLOOKUP(INT(LEFT(G88,1)),metadata!$J$2:$K$8,2,FALSE)</f>
        <v>doberman</v>
      </c>
      <c r="I88" t="str">
        <f>VLOOKUP(B88,metadata!$I$2:$J$8,2,FALSE)&amp;","</f>
        <v>3,</v>
      </c>
      <c r="J88" t="str">
        <f>VLOOKUP(A88,metadata!$B$3:$F$35,5,FALSE)&amp;","</f>
        <v>3,</v>
      </c>
      <c r="K88" t="str">
        <f>VLOOKUP(A88,metadata!$B$3:$F$35,5,FALSE)&amp;","</f>
        <v>3,</v>
      </c>
    </row>
    <row r="89" spans="1:11" x14ac:dyDescent="0.3">
      <c r="A89" t="s">
        <v>28</v>
      </c>
      <c r="B89" t="s">
        <v>20</v>
      </c>
      <c r="C89" s="3">
        <v>5796138048171990</v>
      </c>
      <c r="D89" t="s">
        <v>42</v>
      </c>
      <c r="E89" s="1">
        <f t="shared" si="1"/>
        <v>0.57961380481719904</v>
      </c>
      <c r="F89">
        <v>5</v>
      </c>
      <c r="G89" t="str">
        <f>VLOOKUP(A89,metadata!$B$3:$D$35,3,FALSE)&amp;","</f>
        <v>3,</v>
      </c>
      <c r="H89" t="str">
        <f>VLOOKUP(INT(LEFT(G89,1)),metadata!$J$2:$K$8,2,FALSE)</f>
        <v>doberman</v>
      </c>
      <c r="I89" t="str">
        <f>VLOOKUP(B89,metadata!$I$2:$J$8,2,FALSE)&amp;","</f>
        <v>4,</v>
      </c>
      <c r="J89" t="str">
        <f>VLOOKUP(A89,metadata!$B$3:$F$35,5,FALSE)&amp;","</f>
        <v>3,</v>
      </c>
      <c r="K89" t="str">
        <f>VLOOKUP(A89,metadata!$B$3:$F$35,5,FALSE)&amp;","</f>
        <v>3,</v>
      </c>
    </row>
    <row r="90" spans="1:11" x14ac:dyDescent="0.3">
      <c r="A90" t="s">
        <v>29</v>
      </c>
      <c r="B90" t="s">
        <v>4</v>
      </c>
      <c r="C90" s="3">
        <v>8725337982177730</v>
      </c>
      <c r="D90" t="s">
        <v>42</v>
      </c>
      <c r="E90" s="1">
        <f t="shared" si="1"/>
        <v>0.87253379821777299</v>
      </c>
      <c r="F90">
        <v>5</v>
      </c>
      <c r="G90" t="str">
        <f>VLOOKUP(A90,metadata!$B$3:$D$35,3,FALSE)&amp;","</f>
        <v>3,</v>
      </c>
      <c r="H90" t="str">
        <f>VLOOKUP(INT(LEFT(G90,1)),metadata!$J$2:$K$8,2,FALSE)</f>
        <v>doberman</v>
      </c>
      <c r="I90" t="str">
        <f>VLOOKUP(B90,metadata!$I$2:$J$8,2,FALSE)&amp;","</f>
        <v>1,</v>
      </c>
      <c r="J90" t="str">
        <f>VLOOKUP(A90,metadata!$B$3:$F$35,5,FALSE)&amp;","</f>
        <v>3,</v>
      </c>
      <c r="K90" t="str">
        <f>VLOOKUP(A90,metadata!$B$3:$F$35,5,FALSE)&amp;","</f>
        <v>3,</v>
      </c>
    </row>
    <row r="91" spans="1:11" x14ac:dyDescent="0.3">
      <c r="A91" t="s">
        <v>30</v>
      </c>
      <c r="B91" t="s">
        <v>4</v>
      </c>
      <c r="C91" s="3">
        <v>4065786004066460</v>
      </c>
      <c r="D91" t="s">
        <v>42</v>
      </c>
      <c r="E91" s="1">
        <f t="shared" si="1"/>
        <v>0.40657860040664601</v>
      </c>
      <c r="F91">
        <v>5</v>
      </c>
      <c r="G91" t="str">
        <f>VLOOKUP(A91,metadata!$B$3:$D$35,3,FALSE)&amp;","</f>
        <v>3,</v>
      </c>
      <c r="H91" t="str">
        <f>VLOOKUP(INT(LEFT(G91,1)),metadata!$J$2:$K$8,2,FALSE)</f>
        <v>doberman</v>
      </c>
      <c r="I91" t="str">
        <f>VLOOKUP(B91,metadata!$I$2:$J$8,2,FALSE)&amp;","</f>
        <v>1,</v>
      </c>
      <c r="J91" t="str">
        <f>VLOOKUP(A91,metadata!$B$3:$F$35,5,FALSE)&amp;","</f>
        <v>3,</v>
      </c>
      <c r="K91" t="str">
        <f>VLOOKUP(A91,metadata!$B$3:$F$35,5,FALSE)&amp;","</f>
        <v>3,</v>
      </c>
    </row>
    <row r="92" spans="1:11" x14ac:dyDescent="0.3">
      <c r="A92" t="s">
        <v>31</v>
      </c>
      <c r="B92" t="s">
        <v>4</v>
      </c>
      <c r="C92" s="3">
        <v>8816691040992730</v>
      </c>
      <c r="D92" t="s">
        <v>42</v>
      </c>
      <c r="E92" s="1">
        <f t="shared" si="1"/>
        <v>0.88166910409927302</v>
      </c>
      <c r="F92">
        <v>5</v>
      </c>
      <c r="G92" t="str">
        <f>VLOOKUP(A92,metadata!$B$3:$D$35,3,FALSE)&amp;","</f>
        <v>3,</v>
      </c>
      <c r="H92" t="str">
        <f>VLOOKUP(INT(LEFT(G92,1)),metadata!$J$2:$K$8,2,FALSE)</f>
        <v>doberman</v>
      </c>
      <c r="I92" t="str">
        <f>VLOOKUP(B92,metadata!$I$2:$J$8,2,FALSE)&amp;","</f>
        <v>1,</v>
      </c>
      <c r="J92" t="str">
        <f>VLOOKUP(A92,metadata!$B$3:$F$35,5,FALSE)&amp;","</f>
        <v>3,</v>
      </c>
      <c r="K92" t="str">
        <f>VLOOKUP(A92,metadata!$B$3:$F$35,5,FALSE)&amp;","</f>
        <v>3,</v>
      </c>
    </row>
    <row r="93" spans="1:11" x14ac:dyDescent="0.3">
      <c r="A93" t="s">
        <v>32</v>
      </c>
      <c r="B93" t="s">
        <v>43</v>
      </c>
      <c r="C93" s="3">
        <v>6.001997590065E+16</v>
      </c>
      <c r="D93" t="s">
        <v>42</v>
      </c>
      <c r="E93" s="1">
        <f>IF(C93="100.0",1,C93/10^17)</f>
        <v>0.60019975900650002</v>
      </c>
      <c r="F93">
        <v>5</v>
      </c>
      <c r="G93" t="str">
        <f>VLOOKUP(A93,metadata!$B$3:$D$35,3,FALSE)&amp;","</f>
        <v>3,</v>
      </c>
      <c r="H93" t="str">
        <f>VLOOKUP(INT(LEFT(G93,1)),metadata!$J$2:$K$8,2,FALSE)</f>
        <v>doberman</v>
      </c>
      <c r="I93" t="str">
        <f>VLOOKUP(B93,metadata!$I$2:$J$8,2,FALSE)&amp;","</f>
        <v>6,</v>
      </c>
      <c r="J93" t="str">
        <f>VLOOKUP(A93,metadata!$B$3:$F$35,5,FALSE)&amp;","</f>
        <v>3,</v>
      </c>
      <c r="K93" t="str">
        <f>VLOOKUP(A93,metadata!$B$3:$F$35,5,FALSE)&amp;","</f>
        <v>3,</v>
      </c>
    </row>
    <row r="94" spans="1:11" x14ac:dyDescent="0.3">
      <c r="A94" t="s">
        <v>33</v>
      </c>
      <c r="B94" t="s">
        <v>4</v>
      </c>
      <c r="C94" s="3">
        <v>9606497883796690</v>
      </c>
      <c r="D94" t="s">
        <v>42</v>
      </c>
      <c r="E94" s="1">
        <f t="shared" si="1"/>
        <v>0.96064978837966897</v>
      </c>
      <c r="F94">
        <v>5</v>
      </c>
      <c r="G94" t="str">
        <f>VLOOKUP(A94,metadata!$B$3:$D$35,3,FALSE)&amp;","</f>
        <v>3,</v>
      </c>
      <c r="H94" t="str">
        <f>VLOOKUP(INT(LEFT(G94,1)),metadata!$J$2:$K$8,2,FALSE)</f>
        <v>doberman</v>
      </c>
      <c r="I94" t="str">
        <f>VLOOKUP(B94,metadata!$I$2:$J$8,2,FALSE)&amp;","</f>
        <v>1,</v>
      </c>
      <c r="J94" t="str">
        <f>VLOOKUP(A94,metadata!$B$3:$F$35,5,FALSE)&amp;","</f>
        <v>3,</v>
      </c>
      <c r="K94" t="str">
        <f>VLOOKUP(A94,metadata!$B$3:$F$35,5,FALSE)&amp;","</f>
        <v>3,</v>
      </c>
    </row>
    <row r="95" spans="1:11" x14ac:dyDescent="0.3">
      <c r="A95" t="s">
        <v>34</v>
      </c>
      <c r="B95" t="s">
        <v>20</v>
      </c>
      <c r="C95" s="3">
        <v>9999051094055170</v>
      </c>
      <c r="D95" t="s">
        <v>42</v>
      </c>
      <c r="E95" s="1">
        <f t="shared" si="1"/>
        <v>0.99990510940551702</v>
      </c>
      <c r="F95">
        <v>5</v>
      </c>
      <c r="G95" t="str">
        <f>VLOOKUP(A95,metadata!$B$3:$D$35,3,FALSE)&amp;","</f>
        <v>4,</v>
      </c>
      <c r="H95" t="str">
        <f>VLOOKUP(INT(LEFT(G95,1)),metadata!$J$2:$K$8,2,FALSE)</f>
        <v>german_shepherd</v>
      </c>
      <c r="I95" t="str">
        <f>VLOOKUP(B95,metadata!$I$2:$J$8,2,FALSE)&amp;","</f>
        <v>4,</v>
      </c>
      <c r="J95" t="str">
        <f>VLOOKUP(A95,metadata!$B$3:$F$35,5,FALSE)&amp;","</f>
        <v>4,</v>
      </c>
      <c r="K95" t="str">
        <f>VLOOKUP(A95,metadata!$B$3:$F$35,5,FALSE)&amp;","</f>
        <v>4,</v>
      </c>
    </row>
    <row r="96" spans="1:11" x14ac:dyDescent="0.3">
      <c r="A96" t="s">
        <v>35</v>
      </c>
      <c r="B96" t="s">
        <v>20</v>
      </c>
      <c r="C96" s="3">
        <v>9996309280395500</v>
      </c>
      <c r="D96" t="s">
        <v>42</v>
      </c>
      <c r="E96" s="1">
        <f t="shared" si="1"/>
        <v>0.99963092803955</v>
      </c>
      <c r="F96">
        <v>5</v>
      </c>
      <c r="G96" t="str">
        <f>VLOOKUP(A96,metadata!$B$3:$D$35,3,FALSE)&amp;","</f>
        <v>4,</v>
      </c>
      <c r="H96" t="str">
        <f>VLOOKUP(INT(LEFT(G96,1)),metadata!$J$2:$K$8,2,FALSE)</f>
        <v>german_shepherd</v>
      </c>
      <c r="I96" t="str">
        <f>VLOOKUP(B96,metadata!$I$2:$J$8,2,FALSE)&amp;","</f>
        <v>4,</v>
      </c>
      <c r="J96" t="str">
        <f>VLOOKUP(A96,metadata!$B$3:$F$35,5,FALSE)&amp;","</f>
        <v>4,</v>
      </c>
      <c r="K96" t="str">
        <f>VLOOKUP(A96,metadata!$B$3:$F$35,5,FALSE)&amp;","</f>
        <v>4,</v>
      </c>
    </row>
    <row r="97" spans="1:11" x14ac:dyDescent="0.3">
      <c r="A97" t="s">
        <v>36</v>
      </c>
      <c r="B97" t="s">
        <v>20</v>
      </c>
      <c r="C97" s="3">
        <v>9999290704727170</v>
      </c>
      <c r="D97" t="s">
        <v>42</v>
      </c>
      <c r="E97" s="1">
        <f t="shared" si="1"/>
        <v>0.99992907047271695</v>
      </c>
      <c r="F97">
        <v>5</v>
      </c>
      <c r="G97" t="str">
        <f>VLOOKUP(A97,metadata!$B$3:$D$35,3,FALSE)&amp;","</f>
        <v>4,</v>
      </c>
      <c r="H97" t="str">
        <f>VLOOKUP(INT(LEFT(G97,1)),metadata!$J$2:$K$8,2,FALSE)</f>
        <v>german_shepherd</v>
      </c>
      <c r="I97" t="str">
        <f>VLOOKUP(B97,metadata!$I$2:$J$8,2,FALSE)&amp;","</f>
        <v>4,</v>
      </c>
      <c r="J97" t="str">
        <f>VLOOKUP(A97,metadata!$B$3:$F$35,5,FALSE)&amp;","</f>
        <v>4,</v>
      </c>
      <c r="K97" t="str">
        <f>VLOOKUP(A97,metadata!$B$3:$F$35,5,FALSE)&amp;","</f>
        <v>4,</v>
      </c>
    </row>
    <row r="98" spans="1:11" x14ac:dyDescent="0.3">
      <c r="A98" t="s">
        <v>37</v>
      </c>
      <c r="B98" t="s">
        <v>20</v>
      </c>
      <c r="C98" s="3">
        <v>6594895124435420</v>
      </c>
      <c r="D98" t="s">
        <v>42</v>
      </c>
      <c r="E98" s="1">
        <f t="shared" si="1"/>
        <v>0.65948951244354204</v>
      </c>
      <c r="F98">
        <v>5</v>
      </c>
      <c r="G98" t="str">
        <f>VLOOKUP(A98,metadata!$B$3:$D$35,3,FALSE)&amp;","</f>
        <v>1,</v>
      </c>
      <c r="H98" t="str">
        <f>VLOOKUP(INT(LEFT(G98,1)),metadata!$J$2:$K$8,2,FALSE)</f>
        <v>BACKGROUND_Google</v>
      </c>
      <c r="I98" t="str">
        <f>VLOOKUP(B98,metadata!$I$2:$J$8,2,FALSE)&amp;","</f>
        <v>4,</v>
      </c>
      <c r="J98" t="str">
        <f>VLOOKUP(A98,metadata!$B$3:$F$35,5,FALSE)&amp;","</f>
        <v>1,</v>
      </c>
      <c r="K98" t="str">
        <f>VLOOKUP(A98,metadata!$B$3:$F$35,5,FALSE)&amp;","</f>
        <v>1,</v>
      </c>
    </row>
    <row r="99" spans="1:11" x14ac:dyDescent="0.3">
      <c r="A99" t="s">
        <v>38</v>
      </c>
      <c r="B99" t="s">
        <v>20</v>
      </c>
      <c r="C99" s="3">
        <v>9553604125976560</v>
      </c>
      <c r="D99" t="s">
        <v>42</v>
      </c>
      <c r="E99" s="1">
        <f t="shared" si="1"/>
        <v>0.95536041259765603</v>
      </c>
      <c r="F99">
        <v>5</v>
      </c>
      <c r="G99" t="str">
        <f>VLOOKUP(A99,metadata!$B$3:$D$35,3,FALSE)&amp;","</f>
        <v>1,</v>
      </c>
      <c r="H99" t="str">
        <f>VLOOKUP(INT(LEFT(G99,1)),metadata!$J$2:$K$8,2,FALSE)</f>
        <v>BACKGROUND_Google</v>
      </c>
      <c r="I99" t="str">
        <f>VLOOKUP(B99,metadata!$I$2:$J$8,2,FALSE)&amp;","</f>
        <v>4,</v>
      </c>
      <c r="J99" t="str">
        <f>VLOOKUP(A99,metadata!$B$3:$F$35,5,FALSE)&amp;","</f>
        <v>1,</v>
      </c>
      <c r="K99" t="str">
        <f>VLOOKUP(A99,metadata!$B$3:$F$35,5,FALSE)&amp;","</f>
        <v>1,</v>
      </c>
    </row>
    <row r="100" spans="1:11" x14ac:dyDescent="0.3">
      <c r="A100" t="s">
        <v>39</v>
      </c>
      <c r="B100" t="s">
        <v>20</v>
      </c>
      <c r="C100" s="3">
        <v>9702808856964110</v>
      </c>
      <c r="D100" t="s">
        <v>42</v>
      </c>
      <c r="E100" s="1">
        <f t="shared" si="1"/>
        <v>0.97028088569641102</v>
      </c>
      <c r="F100">
        <v>5</v>
      </c>
      <c r="G100" t="str">
        <f>VLOOKUP(A100,metadata!$B$3:$D$35,3,FALSE)&amp;","</f>
        <v>1,</v>
      </c>
      <c r="H100" t="str">
        <f>VLOOKUP(INT(LEFT(G100,1)),metadata!$J$2:$K$8,2,FALSE)</f>
        <v>BACKGROUND_Google</v>
      </c>
      <c r="I100" t="str">
        <f>VLOOKUP(B100,metadata!$I$2:$J$8,2,FALSE)&amp;","</f>
        <v>4,</v>
      </c>
      <c r="J100" t="str">
        <f>VLOOKUP(A100,metadata!$B$3:$F$35,5,FALSE)&amp;","</f>
        <v>1,</v>
      </c>
      <c r="K100" t="str">
        <f>VLOOKUP(A100,metadata!$B$3:$F$35,5,FALSE)&amp;","</f>
        <v>1,</v>
      </c>
    </row>
  </sheetData>
  <autoFilter ref="A1:K100"/>
  <pageMargins left="0.7" right="0.7" top="0.75" bottom="0.75" header="0.3" footer="0.3"/>
  <ignoredErrors>
    <ignoredError sqref="E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J2" sqref="J2"/>
    </sheetView>
  </sheetViews>
  <sheetFormatPr defaultRowHeight="14.4" x14ac:dyDescent="0.3"/>
  <cols>
    <col min="2" max="2" width="24.88671875" bestFit="1" customWidth="1"/>
    <col min="3" max="3" width="19.88671875" bestFit="1" customWidth="1"/>
    <col min="5" max="5" width="19.88671875" bestFit="1" customWidth="1"/>
    <col min="6" max="6" width="15.109375" bestFit="1" customWidth="1"/>
    <col min="9" max="9" width="19.88671875" bestFit="1" customWidth="1"/>
  </cols>
  <sheetData>
    <row r="2" spans="2:11" x14ac:dyDescent="0.3">
      <c r="B2" t="s">
        <v>44</v>
      </c>
      <c r="C2" t="s">
        <v>49</v>
      </c>
      <c r="D2" t="s">
        <v>50</v>
      </c>
      <c r="E2" t="s">
        <v>51</v>
      </c>
      <c r="F2" t="s">
        <v>52</v>
      </c>
      <c r="I2" t="s">
        <v>1</v>
      </c>
      <c r="J2">
        <v>0</v>
      </c>
      <c r="K2" t="str">
        <f>I2</f>
        <v>airplanes</v>
      </c>
    </row>
    <row r="3" spans="2:11" x14ac:dyDescent="0.3">
      <c r="B3" t="s">
        <v>0</v>
      </c>
      <c r="C3" t="s">
        <v>1</v>
      </c>
      <c r="D3">
        <f>VLOOKUP(C3,$I$2:$J$7,2,FALSE)</f>
        <v>0</v>
      </c>
      <c r="E3" t="s">
        <v>1</v>
      </c>
      <c r="F3">
        <f>VLOOKUP(E3,$I$2:$J$7,2,FALSE)</f>
        <v>0</v>
      </c>
      <c r="I3" t="s">
        <v>4</v>
      </c>
      <c r="J3">
        <v>1</v>
      </c>
      <c r="K3" t="str">
        <f t="shared" ref="K3:K8" si="0">I3</f>
        <v>BACKGROUND_Google</v>
      </c>
    </row>
    <row r="4" spans="2:11" x14ac:dyDescent="0.3">
      <c r="B4" t="s">
        <v>3</v>
      </c>
      <c r="C4" t="s">
        <v>1</v>
      </c>
      <c r="D4">
        <f t="shared" ref="D4:D35" si="1">VLOOKUP(C4,$I$2:$J$7,2,FALSE)</f>
        <v>0</v>
      </c>
      <c r="E4" t="s">
        <v>1</v>
      </c>
      <c r="F4">
        <f t="shared" ref="F4:F35" si="2">VLOOKUP(E4,$I$2:$J$7,2,FALSE)</f>
        <v>0</v>
      </c>
      <c r="I4" t="s">
        <v>12</v>
      </c>
      <c r="J4">
        <v>2</v>
      </c>
      <c r="K4" t="str">
        <f t="shared" si="0"/>
        <v>dalmatian</v>
      </c>
    </row>
    <row r="5" spans="2:11" x14ac:dyDescent="0.3">
      <c r="B5" t="s">
        <v>5</v>
      </c>
      <c r="C5" t="s">
        <v>1</v>
      </c>
      <c r="D5">
        <f t="shared" si="1"/>
        <v>0</v>
      </c>
      <c r="E5" t="s">
        <v>1</v>
      </c>
      <c r="F5">
        <f t="shared" si="2"/>
        <v>0</v>
      </c>
      <c r="I5" t="s">
        <v>27</v>
      </c>
      <c r="J5">
        <v>3</v>
      </c>
      <c r="K5" t="str">
        <f t="shared" si="0"/>
        <v>doberman</v>
      </c>
    </row>
    <row r="6" spans="2:11" x14ac:dyDescent="0.3">
      <c r="B6" t="s">
        <v>7</v>
      </c>
      <c r="C6" t="s">
        <v>4</v>
      </c>
      <c r="D6">
        <f t="shared" si="1"/>
        <v>1</v>
      </c>
      <c r="E6" t="s">
        <v>4</v>
      </c>
      <c r="F6">
        <f t="shared" si="2"/>
        <v>1</v>
      </c>
      <c r="I6" t="s">
        <v>20</v>
      </c>
      <c r="J6">
        <v>4</v>
      </c>
      <c r="K6" t="str">
        <f t="shared" si="0"/>
        <v>german_shepherd</v>
      </c>
    </row>
    <row r="7" spans="2:11" x14ac:dyDescent="0.3">
      <c r="B7" t="s">
        <v>8</v>
      </c>
      <c r="C7" t="s">
        <v>4</v>
      </c>
      <c r="D7">
        <f t="shared" si="1"/>
        <v>1</v>
      </c>
      <c r="E7" t="s">
        <v>4</v>
      </c>
      <c r="F7">
        <f t="shared" si="2"/>
        <v>1</v>
      </c>
      <c r="I7" t="s">
        <v>41</v>
      </c>
      <c r="J7">
        <v>5</v>
      </c>
      <c r="K7" t="str">
        <f t="shared" si="0"/>
        <v>dalmatian_side</v>
      </c>
    </row>
    <row r="8" spans="2:11" x14ac:dyDescent="0.3">
      <c r="B8" t="s">
        <v>9</v>
      </c>
      <c r="C8" t="s">
        <v>4</v>
      </c>
      <c r="D8">
        <f t="shared" si="1"/>
        <v>1</v>
      </c>
      <c r="E8" t="s">
        <v>4</v>
      </c>
      <c r="F8">
        <f t="shared" si="2"/>
        <v>1</v>
      </c>
      <c r="I8" t="s">
        <v>43</v>
      </c>
      <c r="J8">
        <v>6</v>
      </c>
      <c r="K8" t="str">
        <f t="shared" si="0"/>
        <v>dalmatian_full</v>
      </c>
    </row>
    <row r="9" spans="2:11" x14ac:dyDescent="0.3">
      <c r="B9" t="s">
        <v>10</v>
      </c>
      <c r="C9" t="s">
        <v>4</v>
      </c>
      <c r="D9">
        <f t="shared" si="1"/>
        <v>1</v>
      </c>
      <c r="E9" t="s">
        <v>4</v>
      </c>
      <c r="F9">
        <f t="shared" si="2"/>
        <v>1</v>
      </c>
    </row>
    <row r="10" spans="2:11" x14ac:dyDescent="0.3">
      <c r="B10" t="s">
        <v>11</v>
      </c>
      <c r="C10" t="s">
        <v>12</v>
      </c>
      <c r="D10">
        <f t="shared" si="1"/>
        <v>2</v>
      </c>
      <c r="E10" t="s">
        <v>12</v>
      </c>
      <c r="F10">
        <f t="shared" si="2"/>
        <v>2</v>
      </c>
    </row>
    <row r="11" spans="2:11" x14ac:dyDescent="0.3">
      <c r="B11" t="s">
        <v>16</v>
      </c>
      <c r="C11" t="s">
        <v>12</v>
      </c>
      <c r="D11">
        <f t="shared" si="1"/>
        <v>2</v>
      </c>
      <c r="E11" t="s">
        <v>41</v>
      </c>
      <c r="F11">
        <f t="shared" si="2"/>
        <v>5</v>
      </c>
    </row>
    <row r="12" spans="2:11" x14ac:dyDescent="0.3">
      <c r="B12" t="s">
        <v>17</v>
      </c>
      <c r="C12" t="s">
        <v>12</v>
      </c>
      <c r="D12">
        <f t="shared" si="1"/>
        <v>2</v>
      </c>
      <c r="E12" t="s">
        <v>41</v>
      </c>
      <c r="F12">
        <f t="shared" si="2"/>
        <v>5</v>
      </c>
    </row>
    <row r="13" spans="2:11" x14ac:dyDescent="0.3">
      <c r="B13" t="s">
        <v>18</v>
      </c>
      <c r="C13" t="s">
        <v>12</v>
      </c>
      <c r="D13">
        <f t="shared" si="1"/>
        <v>2</v>
      </c>
      <c r="E13" t="s">
        <v>41</v>
      </c>
      <c r="F13">
        <f t="shared" si="2"/>
        <v>5</v>
      </c>
    </row>
    <row r="14" spans="2:11" x14ac:dyDescent="0.3">
      <c r="B14" t="s">
        <v>13</v>
      </c>
      <c r="C14" t="s">
        <v>12</v>
      </c>
      <c r="D14">
        <f t="shared" si="1"/>
        <v>2</v>
      </c>
      <c r="E14" t="s">
        <v>12</v>
      </c>
      <c r="F14">
        <f t="shared" si="2"/>
        <v>2</v>
      </c>
    </row>
    <row r="15" spans="2:11" x14ac:dyDescent="0.3">
      <c r="B15" t="s">
        <v>14</v>
      </c>
      <c r="C15" t="s">
        <v>12</v>
      </c>
      <c r="D15">
        <f t="shared" si="1"/>
        <v>2</v>
      </c>
      <c r="E15" t="s">
        <v>12</v>
      </c>
      <c r="F15">
        <f t="shared" si="2"/>
        <v>2</v>
      </c>
    </row>
    <row r="16" spans="2:11" x14ac:dyDescent="0.3">
      <c r="B16" t="s">
        <v>15</v>
      </c>
      <c r="C16" t="s">
        <v>12</v>
      </c>
      <c r="D16">
        <f t="shared" si="1"/>
        <v>2</v>
      </c>
      <c r="E16" t="s">
        <v>12</v>
      </c>
      <c r="F16">
        <f t="shared" si="2"/>
        <v>2</v>
      </c>
    </row>
    <row r="17" spans="2:6" x14ac:dyDescent="0.3">
      <c r="B17" t="s">
        <v>19</v>
      </c>
      <c r="C17" t="s">
        <v>27</v>
      </c>
      <c r="D17">
        <f t="shared" si="1"/>
        <v>3</v>
      </c>
      <c r="E17" t="s">
        <v>27</v>
      </c>
      <c r="F17">
        <f t="shared" si="2"/>
        <v>3</v>
      </c>
    </row>
    <row r="18" spans="2:6" x14ac:dyDescent="0.3">
      <c r="B18" t="s">
        <v>21</v>
      </c>
      <c r="C18" t="s">
        <v>27</v>
      </c>
      <c r="D18">
        <f t="shared" si="1"/>
        <v>3</v>
      </c>
      <c r="E18" t="s">
        <v>27</v>
      </c>
      <c r="F18">
        <f t="shared" si="2"/>
        <v>3</v>
      </c>
    </row>
    <row r="19" spans="2:6" x14ac:dyDescent="0.3">
      <c r="B19" t="s">
        <v>22</v>
      </c>
      <c r="C19" t="s">
        <v>27</v>
      </c>
      <c r="D19">
        <f t="shared" si="1"/>
        <v>3</v>
      </c>
      <c r="E19" t="s">
        <v>27</v>
      </c>
      <c r="F19">
        <f t="shared" si="2"/>
        <v>3</v>
      </c>
    </row>
    <row r="20" spans="2:6" x14ac:dyDescent="0.3">
      <c r="B20" t="s">
        <v>23</v>
      </c>
      <c r="C20" t="s">
        <v>27</v>
      </c>
      <c r="D20">
        <f t="shared" si="1"/>
        <v>3</v>
      </c>
      <c r="E20" t="s">
        <v>27</v>
      </c>
      <c r="F20">
        <f t="shared" si="2"/>
        <v>3</v>
      </c>
    </row>
    <row r="21" spans="2:6" x14ac:dyDescent="0.3">
      <c r="B21" t="s">
        <v>24</v>
      </c>
      <c r="C21" t="s">
        <v>27</v>
      </c>
      <c r="D21">
        <f t="shared" si="1"/>
        <v>3</v>
      </c>
      <c r="E21" t="s">
        <v>27</v>
      </c>
      <c r="F21">
        <f t="shared" si="2"/>
        <v>3</v>
      </c>
    </row>
    <row r="22" spans="2:6" x14ac:dyDescent="0.3">
      <c r="B22" t="s">
        <v>25</v>
      </c>
      <c r="C22" t="s">
        <v>27</v>
      </c>
      <c r="D22">
        <f t="shared" si="1"/>
        <v>3</v>
      </c>
      <c r="E22" t="s">
        <v>27</v>
      </c>
      <c r="F22">
        <f t="shared" si="2"/>
        <v>3</v>
      </c>
    </row>
    <row r="23" spans="2:6" x14ac:dyDescent="0.3">
      <c r="B23" t="s">
        <v>26</v>
      </c>
      <c r="C23" t="s">
        <v>27</v>
      </c>
      <c r="D23">
        <f t="shared" si="1"/>
        <v>3</v>
      </c>
      <c r="E23" t="s">
        <v>27</v>
      </c>
      <c r="F23">
        <f t="shared" si="2"/>
        <v>3</v>
      </c>
    </row>
    <row r="24" spans="2:6" x14ac:dyDescent="0.3">
      <c r="B24" t="s">
        <v>28</v>
      </c>
      <c r="C24" t="s">
        <v>27</v>
      </c>
      <c r="D24">
        <f t="shared" si="1"/>
        <v>3</v>
      </c>
      <c r="E24" t="s">
        <v>27</v>
      </c>
      <c r="F24">
        <f t="shared" si="2"/>
        <v>3</v>
      </c>
    </row>
    <row r="25" spans="2:6" x14ac:dyDescent="0.3">
      <c r="B25" t="s">
        <v>29</v>
      </c>
      <c r="C25" t="s">
        <v>27</v>
      </c>
      <c r="D25">
        <f t="shared" si="1"/>
        <v>3</v>
      </c>
      <c r="E25" t="s">
        <v>27</v>
      </c>
      <c r="F25">
        <f t="shared" si="2"/>
        <v>3</v>
      </c>
    </row>
    <row r="26" spans="2:6" x14ac:dyDescent="0.3">
      <c r="B26" t="s">
        <v>30</v>
      </c>
      <c r="C26" t="s">
        <v>27</v>
      </c>
      <c r="D26">
        <f t="shared" si="1"/>
        <v>3</v>
      </c>
      <c r="E26" t="s">
        <v>27</v>
      </c>
      <c r="F26">
        <f t="shared" si="2"/>
        <v>3</v>
      </c>
    </row>
    <row r="27" spans="2:6" x14ac:dyDescent="0.3">
      <c r="B27" t="s">
        <v>31</v>
      </c>
      <c r="C27" t="s">
        <v>27</v>
      </c>
      <c r="D27">
        <f t="shared" si="1"/>
        <v>3</v>
      </c>
      <c r="E27" t="s">
        <v>27</v>
      </c>
      <c r="F27">
        <f t="shared" si="2"/>
        <v>3</v>
      </c>
    </row>
    <row r="28" spans="2:6" x14ac:dyDescent="0.3">
      <c r="B28" t="s">
        <v>32</v>
      </c>
      <c r="C28" t="s">
        <v>27</v>
      </c>
      <c r="D28">
        <f t="shared" si="1"/>
        <v>3</v>
      </c>
      <c r="E28" t="s">
        <v>27</v>
      </c>
      <c r="F28">
        <f t="shared" si="2"/>
        <v>3</v>
      </c>
    </row>
    <row r="29" spans="2:6" x14ac:dyDescent="0.3">
      <c r="B29" t="s">
        <v>33</v>
      </c>
      <c r="C29" t="s">
        <v>27</v>
      </c>
      <c r="D29">
        <f t="shared" si="1"/>
        <v>3</v>
      </c>
      <c r="E29" t="s">
        <v>27</v>
      </c>
      <c r="F29">
        <f t="shared" si="2"/>
        <v>3</v>
      </c>
    </row>
    <row r="30" spans="2:6" x14ac:dyDescent="0.3">
      <c r="B30" t="s">
        <v>34</v>
      </c>
      <c r="C30" t="s">
        <v>20</v>
      </c>
      <c r="D30">
        <f t="shared" si="1"/>
        <v>4</v>
      </c>
      <c r="E30" t="s">
        <v>20</v>
      </c>
      <c r="F30">
        <f t="shared" si="2"/>
        <v>4</v>
      </c>
    </row>
    <row r="31" spans="2:6" x14ac:dyDescent="0.3">
      <c r="B31" t="s">
        <v>35</v>
      </c>
      <c r="C31" t="s">
        <v>20</v>
      </c>
      <c r="D31">
        <f t="shared" si="1"/>
        <v>4</v>
      </c>
      <c r="E31" t="s">
        <v>20</v>
      </c>
      <c r="F31">
        <f t="shared" si="2"/>
        <v>4</v>
      </c>
    </row>
    <row r="32" spans="2:6" x14ac:dyDescent="0.3">
      <c r="B32" t="s">
        <v>36</v>
      </c>
      <c r="C32" t="s">
        <v>20</v>
      </c>
      <c r="D32">
        <f t="shared" si="1"/>
        <v>4</v>
      </c>
      <c r="E32" t="s">
        <v>20</v>
      </c>
      <c r="F32">
        <f t="shared" si="2"/>
        <v>4</v>
      </c>
    </row>
    <row r="33" spans="2:6" x14ac:dyDescent="0.3">
      <c r="B33" t="s">
        <v>37</v>
      </c>
      <c r="C33" t="s">
        <v>4</v>
      </c>
      <c r="D33">
        <f t="shared" si="1"/>
        <v>1</v>
      </c>
      <c r="E33" t="s">
        <v>4</v>
      </c>
      <c r="F33">
        <f t="shared" si="2"/>
        <v>1</v>
      </c>
    </row>
    <row r="34" spans="2:6" x14ac:dyDescent="0.3">
      <c r="B34" t="s">
        <v>38</v>
      </c>
      <c r="C34" t="s">
        <v>4</v>
      </c>
      <c r="D34">
        <f t="shared" si="1"/>
        <v>1</v>
      </c>
      <c r="E34" t="s">
        <v>4</v>
      </c>
      <c r="F34">
        <f t="shared" si="2"/>
        <v>1</v>
      </c>
    </row>
    <row r="35" spans="2:6" x14ac:dyDescent="0.3">
      <c r="B35" t="s">
        <v>39</v>
      </c>
      <c r="C35" t="s">
        <v>4</v>
      </c>
      <c r="D35">
        <f t="shared" si="1"/>
        <v>1</v>
      </c>
      <c r="E35" t="s">
        <v>4</v>
      </c>
      <c r="F35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Ranking_Probability</vt:lpstr>
      <vt:lpstr>experimento</vt:lpstr>
      <vt:lpstr>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Andrade, Edilton</dc:creator>
  <cp:lastModifiedBy>Edilton Andrade</cp:lastModifiedBy>
  <dcterms:created xsi:type="dcterms:W3CDTF">2019-07-24T02:27:16Z</dcterms:created>
  <dcterms:modified xsi:type="dcterms:W3CDTF">2019-07-24T07:02:04Z</dcterms:modified>
</cp:coreProperties>
</file>